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tar\DA &amp; MP\DA Ass refer\"/>
    </mc:Choice>
  </mc:AlternateContent>
  <bookViews>
    <workbookView xWindow="0" yWindow="0" windowWidth="23040" windowHeight="9384" tabRatio="715"/>
  </bookViews>
  <sheets>
    <sheet name="Criteria and sub criteria" sheetId="11" r:id="rId1"/>
    <sheet name="Part A (15 samples)" sheetId="6" r:id="rId2"/>
    <sheet name="Part B (15 samples)" sheetId="12" r:id="rId3"/>
    <sheet name="Geometric Mean" sheetId="2" r:id="rId4"/>
    <sheet name="Part A (25 samples)" sheetId="14" r:id="rId5"/>
    <sheet name="Part B (25 samples)" sheetId="15" r:id="rId6"/>
  </sheets>
  <calcPr calcId="152511"/>
</workbook>
</file>

<file path=xl/calcChain.xml><?xml version="1.0" encoding="utf-8"?>
<calcChain xmlns="http://schemas.openxmlformats.org/spreadsheetml/2006/main">
  <c r="O9" i="6" l="1"/>
  <c r="AH45" i="15" l="1"/>
  <c r="AG45" i="15"/>
  <c r="AF45" i="15"/>
  <c r="AE45" i="15"/>
  <c r="AC45" i="15"/>
  <c r="G78" i="15" s="1"/>
  <c r="AH44" i="15"/>
  <c r="AG44" i="15"/>
  <c r="AF44" i="15"/>
  <c r="AE44" i="15"/>
  <c r="AC44" i="15"/>
  <c r="AI44" i="15" s="1"/>
  <c r="AH43" i="15"/>
  <c r="AG43" i="15"/>
  <c r="AF43" i="15"/>
  <c r="AE43" i="15"/>
  <c r="AC43" i="15"/>
  <c r="F77" i="15" s="1"/>
  <c r="AH42" i="15"/>
  <c r="AG42" i="15"/>
  <c r="AF42" i="15"/>
  <c r="AE42" i="15"/>
  <c r="AC42" i="15"/>
  <c r="G76" i="15" s="1"/>
  <c r="AH41" i="15"/>
  <c r="AG41" i="15"/>
  <c r="AF41" i="15"/>
  <c r="AE41" i="15"/>
  <c r="AC41" i="15"/>
  <c r="AH40" i="15"/>
  <c r="AG40" i="15"/>
  <c r="AF40" i="15"/>
  <c r="AE40" i="15"/>
  <c r="AC40" i="15"/>
  <c r="AH39" i="15"/>
  <c r="AG39" i="15"/>
  <c r="AF39" i="15"/>
  <c r="AE39" i="15"/>
  <c r="AC39" i="15"/>
  <c r="AH38" i="15"/>
  <c r="AG38" i="15"/>
  <c r="AF38" i="15"/>
  <c r="AE38" i="15"/>
  <c r="AC38" i="15"/>
  <c r="AH37" i="15"/>
  <c r="AG37" i="15"/>
  <c r="AF37" i="15"/>
  <c r="AE37" i="15"/>
  <c r="AC37" i="15"/>
  <c r="AH36" i="15"/>
  <c r="AG36" i="15"/>
  <c r="AF36" i="15"/>
  <c r="AE36" i="15"/>
  <c r="AC36" i="15"/>
  <c r="AH34" i="15"/>
  <c r="AG34" i="15"/>
  <c r="AF34" i="15"/>
  <c r="AE34" i="15"/>
  <c r="AC34" i="15"/>
  <c r="AH33" i="15"/>
  <c r="AG33" i="15"/>
  <c r="AF33" i="15"/>
  <c r="AE33" i="15"/>
  <c r="AC33" i="15"/>
  <c r="AH32" i="15"/>
  <c r="AG32" i="15"/>
  <c r="AF32" i="15"/>
  <c r="AE32" i="15"/>
  <c r="AC32" i="15"/>
  <c r="AH31" i="15"/>
  <c r="AG31" i="15"/>
  <c r="AF31" i="15"/>
  <c r="AE31" i="15"/>
  <c r="AC31" i="15"/>
  <c r="AH30" i="15"/>
  <c r="AG30" i="15"/>
  <c r="AF30" i="15"/>
  <c r="AE30" i="15"/>
  <c r="AC30" i="15"/>
  <c r="AH29" i="15"/>
  <c r="AG29" i="15"/>
  <c r="AF29" i="15"/>
  <c r="AE29" i="15"/>
  <c r="AC29" i="15"/>
  <c r="AH28" i="15"/>
  <c r="AG28" i="15"/>
  <c r="AF28" i="15"/>
  <c r="AE28" i="15"/>
  <c r="AC28" i="15"/>
  <c r="AH27" i="15"/>
  <c r="AG27" i="15"/>
  <c r="AF27" i="15"/>
  <c r="AE27" i="15"/>
  <c r="AC27" i="15"/>
  <c r="AH26" i="15"/>
  <c r="AG26" i="15"/>
  <c r="AF26" i="15"/>
  <c r="AE26" i="15"/>
  <c r="AC26" i="15"/>
  <c r="AH25" i="15"/>
  <c r="AG25" i="15"/>
  <c r="AF25" i="15"/>
  <c r="AE25" i="15"/>
  <c r="AC25" i="15"/>
  <c r="AH24" i="15"/>
  <c r="AG24" i="15"/>
  <c r="AF24" i="15"/>
  <c r="AE24" i="15"/>
  <c r="AC24" i="15"/>
  <c r="AH23" i="15"/>
  <c r="AG23" i="15"/>
  <c r="AF23" i="15"/>
  <c r="AE23" i="15"/>
  <c r="AC23" i="15"/>
  <c r="AH22" i="15"/>
  <c r="AG22" i="15"/>
  <c r="AF22" i="15"/>
  <c r="AE22" i="15"/>
  <c r="AC22" i="15"/>
  <c r="AH21" i="15"/>
  <c r="AG21" i="15"/>
  <c r="AF21" i="15"/>
  <c r="AE21" i="15"/>
  <c r="AC21" i="15"/>
  <c r="AH20" i="15"/>
  <c r="AG20" i="15"/>
  <c r="AF20" i="15"/>
  <c r="AE20" i="15"/>
  <c r="AC20" i="15"/>
  <c r="AH19" i="15"/>
  <c r="AG19" i="15"/>
  <c r="AF19" i="15"/>
  <c r="AE19" i="15"/>
  <c r="AC19" i="15"/>
  <c r="AH18" i="15"/>
  <c r="AG18" i="15"/>
  <c r="AF18" i="15"/>
  <c r="AE18" i="15"/>
  <c r="AC18" i="15"/>
  <c r="AH17" i="15"/>
  <c r="AG17" i="15"/>
  <c r="AF17" i="15"/>
  <c r="AE17" i="15"/>
  <c r="AC17" i="15"/>
  <c r="AH16" i="15"/>
  <c r="AG16" i="15"/>
  <c r="AF16" i="15"/>
  <c r="AE16" i="15"/>
  <c r="AC16" i="15"/>
  <c r="AH15" i="15"/>
  <c r="AG15" i="15"/>
  <c r="AF15" i="15"/>
  <c r="AE15" i="15"/>
  <c r="AC15" i="15"/>
  <c r="AH14" i="15"/>
  <c r="AG14" i="15"/>
  <c r="AF14" i="15"/>
  <c r="AE14" i="15"/>
  <c r="AC14" i="15"/>
  <c r="AH12" i="15"/>
  <c r="AG12" i="15"/>
  <c r="AF12" i="15"/>
  <c r="AE12" i="15"/>
  <c r="AC12" i="15"/>
  <c r="AH11" i="15"/>
  <c r="AG11" i="15"/>
  <c r="AF11" i="15"/>
  <c r="AE11" i="15"/>
  <c r="AC11" i="15"/>
  <c r="AH10" i="15"/>
  <c r="AG10" i="15"/>
  <c r="AF10" i="15"/>
  <c r="AE10" i="15"/>
  <c r="AC10" i="15"/>
  <c r="AH9" i="15"/>
  <c r="AG9" i="15"/>
  <c r="AF9" i="15"/>
  <c r="AE9" i="15"/>
  <c r="AC9" i="15"/>
  <c r="AH8" i="15"/>
  <c r="AG8" i="15"/>
  <c r="AF8" i="15"/>
  <c r="AE8" i="15"/>
  <c r="AC8" i="15"/>
  <c r="AH7" i="15"/>
  <c r="AG7" i="15"/>
  <c r="AF7" i="15"/>
  <c r="AE7" i="15"/>
  <c r="AC7" i="15"/>
  <c r="AH6" i="15"/>
  <c r="AG6" i="15"/>
  <c r="AF6" i="15"/>
  <c r="AE6" i="15"/>
  <c r="AC6" i="15"/>
  <c r="AH5" i="15"/>
  <c r="AG5" i="15"/>
  <c r="AF5" i="15"/>
  <c r="AE5" i="15"/>
  <c r="AC5" i="15"/>
  <c r="AH4" i="15"/>
  <c r="AG4" i="15"/>
  <c r="AF4" i="15"/>
  <c r="AE4" i="15"/>
  <c r="AC4" i="15"/>
  <c r="AH3" i="15"/>
  <c r="AG3" i="15"/>
  <c r="AF3" i="15"/>
  <c r="AE3" i="15"/>
  <c r="AC3" i="15"/>
  <c r="D11" i="14"/>
  <c r="J11" i="14" s="1"/>
  <c r="E9" i="14"/>
  <c r="AI5" i="14"/>
  <c r="AH5" i="14"/>
  <c r="AG5" i="14"/>
  <c r="AF5" i="14"/>
  <c r="AE5" i="14"/>
  <c r="AC5" i="14"/>
  <c r="E10" i="14" s="1"/>
  <c r="AI4" i="14"/>
  <c r="AH4" i="14"/>
  <c r="AG4" i="14"/>
  <c r="AF4" i="14"/>
  <c r="AE4" i="14"/>
  <c r="AC4" i="14"/>
  <c r="AH3" i="14"/>
  <c r="AI3" i="14" s="1"/>
  <c r="AG3" i="14"/>
  <c r="AF3" i="14"/>
  <c r="AE3" i="14"/>
  <c r="AC3" i="14"/>
  <c r="D9" i="14" s="1"/>
  <c r="D12" i="14" s="1"/>
  <c r="J10" i="14" s="1"/>
  <c r="E14" i="2"/>
  <c r="E12" i="2"/>
  <c r="I45" i="12"/>
  <c r="H45" i="12"/>
  <c r="G45" i="12"/>
  <c r="E45" i="12"/>
  <c r="D45" i="12"/>
  <c r="C45" i="12"/>
  <c r="U45" i="12" s="1"/>
  <c r="I44" i="12"/>
  <c r="H44" i="12"/>
  <c r="S44" i="12" s="1"/>
  <c r="E44" i="12"/>
  <c r="D43" i="12"/>
  <c r="I42" i="12"/>
  <c r="H42" i="12"/>
  <c r="G42" i="12"/>
  <c r="F42" i="12"/>
  <c r="X42" i="12" s="1"/>
  <c r="E42" i="12"/>
  <c r="D42" i="12"/>
  <c r="X41" i="12"/>
  <c r="W41" i="12"/>
  <c r="V41" i="12"/>
  <c r="U41" i="12"/>
  <c r="S41" i="12"/>
  <c r="X40" i="12"/>
  <c r="J40" i="12"/>
  <c r="F40" i="12"/>
  <c r="E40" i="12"/>
  <c r="I39" i="12"/>
  <c r="G39" i="12"/>
  <c r="F39" i="12"/>
  <c r="E39" i="12"/>
  <c r="D39" i="12"/>
  <c r="W38" i="12"/>
  <c r="V38" i="12"/>
  <c r="S38" i="12"/>
  <c r="E38" i="12"/>
  <c r="D38" i="12"/>
  <c r="U37" i="12"/>
  <c r="J37" i="12"/>
  <c r="I37" i="12"/>
  <c r="H37" i="12"/>
  <c r="G37" i="12"/>
  <c r="F37" i="12"/>
  <c r="E37" i="12"/>
  <c r="D37" i="12"/>
  <c r="C37" i="12"/>
  <c r="V37" i="12" s="1"/>
  <c r="J36" i="12"/>
  <c r="I36" i="12"/>
  <c r="H36" i="12"/>
  <c r="G36" i="12"/>
  <c r="F36" i="12"/>
  <c r="X36" i="12" s="1"/>
  <c r="E36" i="12"/>
  <c r="D36" i="12"/>
  <c r="C36" i="12"/>
  <c r="W34" i="12"/>
  <c r="V34" i="12"/>
  <c r="U34" i="12"/>
  <c r="J34" i="12"/>
  <c r="I34" i="12"/>
  <c r="D34" i="12"/>
  <c r="X34" i="12" s="1"/>
  <c r="C34" i="12"/>
  <c r="X33" i="12"/>
  <c r="S33" i="12"/>
  <c r="I66" i="12" s="1"/>
  <c r="J33" i="12"/>
  <c r="W33" i="12" s="1"/>
  <c r="I33" i="12"/>
  <c r="H33" i="12"/>
  <c r="F33" i="12"/>
  <c r="V32" i="12"/>
  <c r="S32" i="12"/>
  <c r="H66" i="12" s="1"/>
  <c r="I32" i="12"/>
  <c r="J31" i="12"/>
  <c r="D31" i="12"/>
  <c r="X31" i="12" s="1"/>
  <c r="X30" i="12"/>
  <c r="W30" i="12"/>
  <c r="V30" i="12"/>
  <c r="U30" i="12"/>
  <c r="S30" i="12"/>
  <c r="H65" i="12" s="1"/>
  <c r="X29" i="12"/>
  <c r="W29" i="12"/>
  <c r="V29" i="12"/>
  <c r="J29" i="12"/>
  <c r="X28" i="12"/>
  <c r="Y28" i="12" s="1"/>
  <c r="W28" i="12"/>
  <c r="V28" i="12"/>
  <c r="U28" i="12"/>
  <c r="S28" i="12"/>
  <c r="I64" i="12" s="1"/>
  <c r="G27" i="12"/>
  <c r="X27" i="12" s="1"/>
  <c r="X26" i="12"/>
  <c r="W26" i="12"/>
  <c r="V26" i="12"/>
  <c r="U26" i="12"/>
  <c r="S26" i="12"/>
  <c r="U25" i="12"/>
  <c r="I25" i="12"/>
  <c r="H25" i="12"/>
  <c r="S25" i="12" s="1"/>
  <c r="G25" i="12"/>
  <c r="F25" i="12"/>
  <c r="X25" i="12" s="1"/>
  <c r="E25" i="12"/>
  <c r="D25" i="12"/>
  <c r="E24" i="12"/>
  <c r="D24" i="12"/>
  <c r="C24" i="12"/>
  <c r="X24" i="12" s="1"/>
  <c r="X23" i="12"/>
  <c r="Y23" i="12" s="1"/>
  <c r="W23" i="12"/>
  <c r="V23" i="12"/>
  <c r="U23" i="12"/>
  <c r="S23" i="12"/>
  <c r="H63" i="12" s="1"/>
  <c r="X22" i="12"/>
  <c r="W22" i="12"/>
  <c r="V22" i="12"/>
  <c r="U22" i="12"/>
  <c r="S22" i="12"/>
  <c r="C22" i="12"/>
  <c r="S21" i="12"/>
  <c r="I21" i="12"/>
  <c r="H21" i="12"/>
  <c r="G21" i="12"/>
  <c r="F21" i="12"/>
  <c r="E21" i="12"/>
  <c r="D21" i="12"/>
  <c r="C21" i="12"/>
  <c r="I20" i="12"/>
  <c r="H20" i="12"/>
  <c r="F20" i="12"/>
  <c r="E20" i="12"/>
  <c r="D20" i="12"/>
  <c r="U20" i="12" s="1"/>
  <c r="C20" i="12"/>
  <c r="J19" i="12"/>
  <c r="G19" i="12"/>
  <c r="E19" i="12"/>
  <c r="C19" i="12"/>
  <c r="X19" i="12" s="1"/>
  <c r="X18" i="12"/>
  <c r="W18" i="12"/>
  <c r="V18" i="12"/>
  <c r="U18" i="12"/>
  <c r="S18" i="12"/>
  <c r="H62" i="12" s="1"/>
  <c r="X17" i="12"/>
  <c r="W17" i="12"/>
  <c r="V17" i="12"/>
  <c r="S17" i="12"/>
  <c r="J17" i="12"/>
  <c r="U17" i="12" s="1"/>
  <c r="G17" i="12"/>
  <c r="C17" i="12"/>
  <c r="J16" i="12"/>
  <c r="I16" i="12"/>
  <c r="H16" i="12"/>
  <c r="G16" i="12"/>
  <c r="X16" i="12" s="1"/>
  <c r="F16" i="12"/>
  <c r="W16" i="12" s="1"/>
  <c r="E16" i="12"/>
  <c r="C16" i="12"/>
  <c r="V16" i="12" s="1"/>
  <c r="J15" i="12"/>
  <c r="I15" i="12"/>
  <c r="H15" i="12"/>
  <c r="G15" i="12"/>
  <c r="F15" i="12"/>
  <c r="E15" i="12"/>
  <c r="D15" i="12"/>
  <c r="U15" i="12" s="1"/>
  <c r="C15" i="12"/>
  <c r="V15" i="12" s="1"/>
  <c r="J14" i="12"/>
  <c r="G14" i="12"/>
  <c r="F14" i="12"/>
  <c r="E14" i="12"/>
  <c r="D14" i="12"/>
  <c r="X14" i="12" s="1"/>
  <c r="X12" i="12"/>
  <c r="W12" i="12"/>
  <c r="V12" i="12"/>
  <c r="U12" i="12"/>
  <c r="S12" i="12"/>
  <c r="X11" i="12"/>
  <c r="U11" i="12"/>
  <c r="S11" i="12"/>
  <c r="G53" i="12" s="1"/>
  <c r="I11" i="12"/>
  <c r="S10" i="12"/>
  <c r="F53" i="12" s="1"/>
  <c r="J10" i="12"/>
  <c r="H10" i="12"/>
  <c r="G10" i="12"/>
  <c r="E10" i="12"/>
  <c r="D10" i="12"/>
  <c r="X10" i="12" s="1"/>
  <c r="C10" i="12"/>
  <c r="X9" i="12"/>
  <c r="W9" i="12"/>
  <c r="V9" i="12"/>
  <c r="U9" i="12"/>
  <c r="S9" i="12"/>
  <c r="S8" i="12"/>
  <c r="F52" i="12" s="1"/>
  <c r="I8" i="12"/>
  <c r="H8" i="12"/>
  <c r="F8" i="12"/>
  <c r="E8" i="12"/>
  <c r="D8" i="12"/>
  <c r="W8" i="12" s="1"/>
  <c r="C8" i="12"/>
  <c r="I7" i="12"/>
  <c r="H7" i="12"/>
  <c r="F7" i="12"/>
  <c r="D7" i="12"/>
  <c r="C7" i="12"/>
  <c r="S7" i="12" s="1"/>
  <c r="E52" i="12" s="1"/>
  <c r="X6" i="12"/>
  <c r="Y6" i="12" s="1"/>
  <c r="V6" i="12"/>
  <c r="S6" i="12"/>
  <c r="G51" i="12" s="1"/>
  <c r="D6" i="12"/>
  <c r="C6" i="12"/>
  <c r="W6" i="12" s="1"/>
  <c r="I5" i="12"/>
  <c r="F5" i="12"/>
  <c r="E5" i="12"/>
  <c r="D5" i="12"/>
  <c r="X5" i="12" s="1"/>
  <c r="C5" i="12"/>
  <c r="I4" i="12"/>
  <c r="X4" i="12" s="1"/>
  <c r="F4" i="12"/>
  <c r="I3" i="12"/>
  <c r="X3" i="12" s="1"/>
  <c r="D3" i="12"/>
  <c r="V5" i="6"/>
  <c r="C5" i="6"/>
  <c r="U5" i="6" s="1"/>
  <c r="S4" i="6"/>
  <c r="E9" i="6" s="1"/>
  <c r="I4" i="6"/>
  <c r="D4" i="6"/>
  <c r="X4" i="6" s="1"/>
  <c r="J3" i="6"/>
  <c r="G3" i="6"/>
  <c r="E3" i="6"/>
  <c r="W3" i="6" s="1"/>
  <c r="C3" i="6"/>
  <c r="Y11" i="12" l="1"/>
  <c r="Y30" i="12"/>
  <c r="Y18" i="12"/>
  <c r="F64" i="12"/>
  <c r="Y25" i="12"/>
  <c r="C11" i="6"/>
  <c r="X7" i="12"/>
  <c r="S3" i="12"/>
  <c r="S4" i="12"/>
  <c r="Y7" i="12"/>
  <c r="U8" i="12"/>
  <c r="W10" i="12"/>
  <c r="Y12" i="12"/>
  <c r="G54" i="12"/>
  <c r="X21" i="12"/>
  <c r="U21" i="12"/>
  <c r="W25" i="12"/>
  <c r="S27" i="12"/>
  <c r="F67" i="12"/>
  <c r="S31" i="12"/>
  <c r="Y33" i="12"/>
  <c r="X45" i="12"/>
  <c r="W45" i="12"/>
  <c r="F63" i="12"/>
  <c r="Y21" i="12"/>
  <c r="S3" i="6"/>
  <c r="U4" i="6"/>
  <c r="W5" i="6"/>
  <c r="U3" i="6"/>
  <c r="V4" i="6"/>
  <c r="X5" i="6"/>
  <c r="U3" i="12"/>
  <c r="U4" i="12"/>
  <c r="X8" i="12"/>
  <c r="Y8" i="12" s="1"/>
  <c r="V8" i="12"/>
  <c r="V10" i="12"/>
  <c r="S16" i="12"/>
  <c r="S19" i="12"/>
  <c r="V21" i="12"/>
  <c r="D67" i="12"/>
  <c r="U27" i="12"/>
  <c r="U31" i="12"/>
  <c r="V33" i="12"/>
  <c r="U33" i="12"/>
  <c r="S34" i="12"/>
  <c r="V40" i="12"/>
  <c r="U40" i="12"/>
  <c r="S40" i="12"/>
  <c r="V39" i="12"/>
  <c r="U39" i="12"/>
  <c r="W4" i="6"/>
  <c r="V3" i="12"/>
  <c r="V4" i="12"/>
  <c r="C55" i="12"/>
  <c r="U10" i="12"/>
  <c r="Y10" i="12"/>
  <c r="S14" i="12"/>
  <c r="U16" i="12"/>
  <c r="Y17" i="12"/>
  <c r="G62" i="12"/>
  <c r="U19" i="12"/>
  <c r="W21" i="12"/>
  <c r="S24" i="12"/>
  <c r="G64" i="12"/>
  <c r="Y26" i="12"/>
  <c r="V27" i="12"/>
  <c r="V36" i="12"/>
  <c r="U36" i="12"/>
  <c r="S36" i="12"/>
  <c r="U38" i="12"/>
  <c r="X38" i="12"/>
  <c r="Y38" i="12" s="1"/>
  <c r="S42" i="12"/>
  <c r="X43" i="12"/>
  <c r="W43" i="12"/>
  <c r="V43" i="12"/>
  <c r="U43" i="12"/>
  <c r="D54" i="12"/>
  <c r="V3" i="6"/>
  <c r="Y4" i="6"/>
  <c r="W3" i="12"/>
  <c r="W4" i="12"/>
  <c r="S5" i="12"/>
  <c r="U6" i="12"/>
  <c r="W11" i="12"/>
  <c r="V11" i="12"/>
  <c r="W14" i="12"/>
  <c r="V19" i="12"/>
  <c r="U24" i="12"/>
  <c r="W27" i="12"/>
  <c r="U29" i="12"/>
  <c r="S29" i="12"/>
  <c r="W36" i="12"/>
  <c r="W40" i="12"/>
  <c r="S43" i="12"/>
  <c r="E54" i="12"/>
  <c r="U5" i="12"/>
  <c r="U7" i="12"/>
  <c r="Y9" i="12"/>
  <c r="G52" i="12"/>
  <c r="G56" i="12" s="1"/>
  <c r="Q55" i="12" s="1"/>
  <c r="E55" i="12"/>
  <c r="W19" i="12"/>
  <c r="S20" i="12"/>
  <c r="Y22" i="12"/>
  <c r="G63" i="12"/>
  <c r="V24" i="12"/>
  <c r="X32" i="12"/>
  <c r="Y32" i="12" s="1"/>
  <c r="W32" i="12"/>
  <c r="F75" i="12"/>
  <c r="S39" i="12"/>
  <c r="U42" i="12"/>
  <c r="D53" i="12"/>
  <c r="C67" i="12"/>
  <c r="V5" i="12"/>
  <c r="V7" i="12"/>
  <c r="W20" i="12"/>
  <c r="W24" i="12"/>
  <c r="E68" i="12"/>
  <c r="G67" i="12"/>
  <c r="G68" i="12"/>
  <c r="W39" i="12"/>
  <c r="F76" i="12"/>
  <c r="Y41" i="12"/>
  <c r="G77" i="12"/>
  <c r="X3" i="6"/>
  <c r="S5" i="6"/>
  <c r="V14" i="12"/>
  <c r="U14" i="12"/>
  <c r="W5" i="12"/>
  <c r="W7" i="12"/>
  <c r="X15" i="12"/>
  <c r="W15" i="12"/>
  <c r="S15" i="12"/>
  <c r="V20" i="12"/>
  <c r="X20" i="12"/>
  <c r="W31" i="12"/>
  <c r="V31" i="12"/>
  <c r="U32" i="12"/>
  <c r="X37" i="12"/>
  <c r="W37" i="12"/>
  <c r="S37" i="12"/>
  <c r="X39" i="12"/>
  <c r="W44" i="12"/>
  <c r="V45" i="12"/>
  <c r="E51" i="15"/>
  <c r="AI4" i="15"/>
  <c r="G54" i="15"/>
  <c r="AI12" i="15"/>
  <c r="F63" i="15"/>
  <c r="AI21" i="15"/>
  <c r="G65" i="15"/>
  <c r="AI29" i="15"/>
  <c r="F75" i="15"/>
  <c r="AI38" i="15"/>
  <c r="AI9" i="15"/>
  <c r="G52" i="15"/>
  <c r="AI18" i="15"/>
  <c r="H62" i="15"/>
  <c r="AI26" i="15"/>
  <c r="G64" i="15"/>
  <c r="I67" i="15"/>
  <c r="AI34" i="15"/>
  <c r="E78" i="15"/>
  <c r="G51" i="15"/>
  <c r="AI6" i="15"/>
  <c r="AI15" i="15"/>
  <c r="E62" i="15"/>
  <c r="AI23" i="15"/>
  <c r="H63" i="15"/>
  <c r="AI31" i="15"/>
  <c r="I65" i="15"/>
  <c r="AI40" i="15"/>
  <c r="E76" i="15"/>
  <c r="D51" i="15"/>
  <c r="AI3" i="15"/>
  <c r="G53" i="15"/>
  <c r="AI11" i="15"/>
  <c r="E63" i="15"/>
  <c r="AI20" i="15"/>
  <c r="I64" i="15"/>
  <c r="AI28" i="15"/>
  <c r="AI37" i="15"/>
  <c r="E75" i="15"/>
  <c r="F79" i="15"/>
  <c r="U44" i="12"/>
  <c r="C11" i="14"/>
  <c r="F52" i="15"/>
  <c r="AI8" i="15"/>
  <c r="G62" i="15"/>
  <c r="AI17" i="15"/>
  <c r="F64" i="15"/>
  <c r="AI25" i="15"/>
  <c r="I66" i="15"/>
  <c r="AI33" i="15"/>
  <c r="D79" i="15"/>
  <c r="V25" i="12"/>
  <c r="V44" i="12"/>
  <c r="J9" i="14"/>
  <c r="AI5" i="15"/>
  <c r="F51" i="15"/>
  <c r="D62" i="15"/>
  <c r="AI14" i="15"/>
  <c r="AI22" i="15"/>
  <c r="G63" i="15"/>
  <c r="AI30" i="15"/>
  <c r="H65" i="15"/>
  <c r="AI39" i="15"/>
  <c r="G75" i="15"/>
  <c r="X44" i="12"/>
  <c r="Y44" i="12" s="1"/>
  <c r="S45" i="12"/>
  <c r="AI10" i="15"/>
  <c r="F53" i="15"/>
  <c r="I62" i="15"/>
  <c r="AI19" i="15"/>
  <c r="AI27" i="15"/>
  <c r="H64" i="15"/>
  <c r="D75" i="15"/>
  <c r="AI36" i="15"/>
  <c r="W42" i="12"/>
  <c r="V42" i="12"/>
  <c r="C10" i="14"/>
  <c r="E12" i="14"/>
  <c r="K11" i="14" s="1"/>
  <c r="E52" i="15"/>
  <c r="AI7" i="15"/>
  <c r="AI16" i="15"/>
  <c r="F62" i="15"/>
  <c r="I63" i="15"/>
  <c r="AI24" i="15"/>
  <c r="H66" i="15"/>
  <c r="AI32" i="15"/>
  <c r="F76" i="15"/>
  <c r="AI41" i="15"/>
  <c r="AI42" i="15"/>
  <c r="G77" i="15"/>
  <c r="AI45" i="15"/>
  <c r="AI43" i="15"/>
  <c r="E54" i="15" l="1"/>
  <c r="E56" i="15" s="1"/>
  <c r="C77" i="15"/>
  <c r="E80" i="15"/>
  <c r="O77" i="15" s="1"/>
  <c r="E51" i="12"/>
  <c r="Y4" i="12"/>
  <c r="D68" i="15"/>
  <c r="S63" i="15"/>
  <c r="C52" i="15"/>
  <c r="F66" i="15"/>
  <c r="F69" i="15" s="1"/>
  <c r="G75" i="12"/>
  <c r="Y39" i="12"/>
  <c r="E63" i="12"/>
  <c r="Y20" i="12"/>
  <c r="I67" i="12"/>
  <c r="Y34" i="12"/>
  <c r="I62" i="12"/>
  <c r="Y19" i="12"/>
  <c r="D51" i="12"/>
  <c r="Y3" i="12"/>
  <c r="E79" i="15"/>
  <c r="C65" i="15"/>
  <c r="Y45" i="12"/>
  <c r="G78" i="12"/>
  <c r="D54" i="15"/>
  <c r="D77" i="15"/>
  <c r="C67" i="15"/>
  <c r="Y5" i="6"/>
  <c r="E10" i="6"/>
  <c r="C78" i="12"/>
  <c r="F62" i="12"/>
  <c r="Y16" i="12"/>
  <c r="D80" i="15"/>
  <c r="N76" i="15" s="1"/>
  <c r="C76" i="15"/>
  <c r="C63" i="15"/>
  <c r="K9" i="14"/>
  <c r="E68" i="15"/>
  <c r="O68" i="15" s="1"/>
  <c r="S64" i="15"/>
  <c r="C55" i="15"/>
  <c r="G56" i="15"/>
  <c r="Q55" i="15" s="1"/>
  <c r="Q51" i="15"/>
  <c r="D65" i="15"/>
  <c r="E75" i="12"/>
  <c r="Y37" i="12"/>
  <c r="E62" i="12"/>
  <c r="Y15" i="12"/>
  <c r="F77" i="12"/>
  <c r="Y43" i="12"/>
  <c r="D62" i="12"/>
  <c r="Y14" i="12"/>
  <c r="Q54" i="12"/>
  <c r="F55" i="12"/>
  <c r="C66" i="15"/>
  <c r="E66" i="15"/>
  <c r="O66" i="15" s="1"/>
  <c r="E67" i="15"/>
  <c r="O67" i="15" s="1"/>
  <c r="C79" i="15"/>
  <c r="G80" i="15"/>
  <c r="F56" i="15"/>
  <c r="P54" i="15" s="1"/>
  <c r="C54" i="15"/>
  <c r="P51" i="15"/>
  <c r="S66" i="15"/>
  <c r="G68" i="15"/>
  <c r="F68" i="15"/>
  <c r="S65" i="15"/>
  <c r="Q52" i="15"/>
  <c r="D55" i="15"/>
  <c r="E79" i="12"/>
  <c r="Q53" i="12"/>
  <c r="G76" i="12"/>
  <c r="Y42" i="12"/>
  <c r="E66" i="12"/>
  <c r="I65" i="12"/>
  <c r="Y31" i="12"/>
  <c r="F51" i="12"/>
  <c r="Y5" i="12"/>
  <c r="D78" i="15"/>
  <c r="D53" i="15"/>
  <c r="D64" i="15"/>
  <c r="O63" i="15"/>
  <c r="Q54" i="15"/>
  <c r="F55" i="15"/>
  <c r="Q52" i="12"/>
  <c r="D55" i="12"/>
  <c r="I63" i="12"/>
  <c r="Y24" i="12"/>
  <c r="Y3" i="6"/>
  <c r="D9" i="6"/>
  <c r="O62" i="15"/>
  <c r="C64" i="15"/>
  <c r="E69" i="15"/>
  <c r="O64" i="15" s="1"/>
  <c r="F67" i="15"/>
  <c r="E65" i="15"/>
  <c r="D67" i="15"/>
  <c r="G65" i="12"/>
  <c r="G69" i="12" s="1"/>
  <c r="Y29" i="12"/>
  <c r="Y40" i="12"/>
  <c r="E76" i="12"/>
  <c r="D66" i="15"/>
  <c r="C66" i="12"/>
  <c r="G67" i="15"/>
  <c r="G69" i="15" s="1"/>
  <c r="C12" i="14"/>
  <c r="I9" i="14" s="1"/>
  <c r="O9" i="14" s="1"/>
  <c r="I69" i="15"/>
  <c r="S68" i="15" s="1"/>
  <c r="S62" i="15"/>
  <c r="C68" i="15"/>
  <c r="E55" i="15"/>
  <c r="Q53" i="15"/>
  <c r="H68" i="15"/>
  <c r="H69" i="15" s="1"/>
  <c r="S67" i="15"/>
  <c r="F80" i="15"/>
  <c r="P75" i="15" s="1"/>
  <c r="C78" i="15"/>
  <c r="C53" i="15"/>
  <c r="D78" i="12"/>
  <c r="D66" i="12"/>
  <c r="K10" i="14"/>
  <c r="D75" i="12"/>
  <c r="Y36" i="12"/>
  <c r="Q51" i="12"/>
  <c r="D65" i="12"/>
  <c r="H64" i="12"/>
  <c r="Y27" i="12"/>
  <c r="E65" i="12"/>
  <c r="Q66" i="12" l="1"/>
  <c r="Q63" i="12"/>
  <c r="Q66" i="15"/>
  <c r="Q65" i="15"/>
  <c r="Q62" i="15"/>
  <c r="Q64" i="15"/>
  <c r="Q63" i="15"/>
  <c r="R67" i="15"/>
  <c r="R62" i="15"/>
  <c r="R64" i="15"/>
  <c r="R66" i="15"/>
  <c r="R63" i="15"/>
  <c r="R65" i="15"/>
  <c r="P65" i="15"/>
  <c r="P64" i="15"/>
  <c r="P63" i="15"/>
  <c r="P62" i="15"/>
  <c r="O53" i="15"/>
  <c r="O51" i="15"/>
  <c r="O52" i="15"/>
  <c r="G80" i="12"/>
  <c r="Q76" i="12" s="1"/>
  <c r="C79" i="12"/>
  <c r="E67" i="12"/>
  <c r="E69" i="12" s="1"/>
  <c r="F66" i="12"/>
  <c r="Q65" i="12"/>
  <c r="Q64" i="12"/>
  <c r="C63" i="12"/>
  <c r="C77" i="12"/>
  <c r="C65" i="12"/>
  <c r="C68" i="12"/>
  <c r="I69" i="12"/>
  <c r="Q68" i="12"/>
  <c r="D68" i="12"/>
  <c r="P78" i="15"/>
  <c r="P77" i="15"/>
  <c r="I10" i="14"/>
  <c r="O10" i="14" s="1"/>
  <c r="P10" i="14" s="1"/>
  <c r="O78" i="15"/>
  <c r="D69" i="15"/>
  <c r="N64" i="15" s="1"/>
  <c r="O76" i="15"/>
  <c r="E56" i="12"/>
  <c r="O51" i="12" s="1"/>
  <c r="C53" i="12"/>
  <c r="C64" i="12"/>
  <c r="F68" i="12"/>
  <c r="R68" i="15"/>
  <c r="Q79" i="15"/>
  <c r="Q78" i="15"/>
  <c r="Q76" i="15"/>
  <c r="E78" i="12"/>
  <c r="H68" i="12"/>
  <c r="H69" i="12" s="1"/>
  <c r="C10" i="6"/>
  <c r="N78" i="15"/>
  <c r="D79" i="12"/>
  <c r="P68" i="15"/>
  <c r="C69" i="15"/>
  <c r="M62" i="15" s="1"/>
  <c r="W62" i="15" s="1"/>
  <c r="P52" i="15"/>
  <c r="Q77" i="15"/>
  <c r="O75" i="15"/>
  <c r="P9" i="14"/>
  <c r="D17" i="14" a="1"/>
  <c r="P76" i="15"/>
  <c r="M66" i="15"/>
  <c r="W66" i="15" s="1"/>
  <c r="X66" i="15" s="1"/>
  <c r="N77" i="15"/>
  <c r="M65" i="15"/>
  <c r="W65" i="15" s="1"/>
  <c r="X65" i="15" s="1"/>
  <c r="P66" i="15"/>
  <c r="N67" i="15"/>
  <c r="O55" i="15"/>
  <c r="Q67" i="15"/>
  <c r="D77" i="12"/>
  <c r="P55" i="15"/>
  <c r="I11" i="14"/>
  <c r="O11" i="14" s="1"/>
  <c r="P11" i="14" s="1"/>
  <c r="Q75" i="15"/>
  <c r="Q67" i="12"/>
  <c r="C80" i="15"/>
  <c r="M75" i="15" s="1"/>
  <c r="W75" i="15" s="1"/>
  <c r="D11" i="6"/>
  <c r="D12" i="6" s="1"/>
  <c r="E12" i="6"/>
  <c r="N54" i="15"/>
  <c r="O79" i="15"/>
  <c r="D56" i="15"/>
  <c r="N55" i="15" s="1"/>
  <c r="M77" i="15"/>
  <c r="W77" i="15" s="1"/>
  <c r="X77" i="15" s="1"/>
  <c r="C76" i="12"/>
  <c r="P79" i="15"/>
  <c r="Q62" i="12"/>
  <c r="O65" i="15"/>
  <c r="C54" i="12"/>
  <c r="F56" i="12"/>
  <c r="P55" i="12" s="1"/>
  <c r="P51" i="12"/>
  <c r="Q68" i="15"/>
  <c r="M55" i="15"/>
  <c r="W55" i="15" s="1"/>
  <c r="X55" i="15" s="1"/>
  <c r="N75" i="15"/>
  <c r="N79" i="15"/>
  <c r="D64" i="12"/>
  <c r="D69" i="12" s="1"/>
  <c r="C56" i="15"/>
  <c r="M51" i="15" s="1"/>
  <c r="W51" i="15" s="1"/>
  <c r="M52" i="15"/>
  <c r="W52" i="15" s="1"/>
  <c r="X52" i="15" s="1"/>
  <c r="P53" i="15"/>
  <c r="P67" i="15"/>
  <c r="F79" i="12"/>
  <c r="F80" i="12" s="1"/>
  <c r="D56" i="12"/>
  <c r="N55" i="12" s="1"/>
  <c r="C52" i="12"/>
  <c r="N51" i="12"/>
  <c r="O54" i="15"/>
  <c r="Q78" i="12" l="1"/>
  <c r="Q75" i="12"/>
  <c r="J10" i="6"/>
  <c r="J9" i="6"/>
  <c r="N63" i="12"/>
  <c r="N67" i="12"/>
  <c r="N62" i="12"/>
  <c r="N66" i="12"/>
  <c r="N65" i="12"/>
  <c r="S68" i="12"/>
  <c r="S64" i="12"/>
  <c r="S66" i="12"/>
  <c r="P78" i="12"/>
  <c r="P76" i="12"/>
  <c r="P75" i="12"/>
  <c r="P77" i="12"/>
  <c r="O64" i="12"/>
  <c r="O68" i="12"/>
  <c r="N65" i="15"/>
  <c r="S62" i="12"/>
  <c r="C69" i="12"/>
  <c r="M65" i="12" s="1"/>
  <c r="Q79" i="12"/>
  <c r="Q77" i="12"/>
  <c r="K11" i="6"/>
  <c r="K9" i="6"/>
  <c r="X51" i="15"/>
  <c r="C87" i="15" a="1"/>
  <c r="C80" i="12"/>
  <c r="M77" i="12" s="1"/>
  <c r="K10" i="6"/>
  <c r="O62" i="12"/>
  <c r="M67" i="15"/>
  <c r="W67" i="15" s="1"/>
  <c r="X67" i="15" s="1"/>
  <c r="N63" i="15"/>
  <c r="N62" i="15"/>
  <c r="N64" i="12"/>
  <c r="C98" i="15" a="1"/>
  <c r="X62" i="15"/>
  <c r="O66" i="12"/>
  <c r="R67" i="12"/>
  <c r="R63" i="12"/>
  <c r="R65" i="12"/>
  <c r="R62" i="12"/>
  <c r="R66" i="12"/>
  <c r="D80" i="12"/>
  <c r="N79" i="12" s="1"/>
  <c r="C56" i="12"/>
  <c r="M53" i="12" s="1"/>
  <c r="M52" i="12"/>
  <c r="J11" i="6"/>
  <c r="N77" i="12"/>
  <c r="N52" i="12"/>
  <c r="N53" i="12"/>
  <c r="N54" i="12"/>
  <c r="O63" i="12"/>
  <c r="P54" i="12"/>
  <c r="P52" i="12"/>
  <c r="P53" i="12"/>
  <c r="O65" i="12"/>
  <c r="M76" i="15"/>
  <c r="W76" i="15" s="1"/>
  <c r="X76" i="15" s="1"/>
  <c r="M63" i="15"/>
  <c r="W63" i="15" s="1"/>
  <c r="X63" i="15" s="1"/>
  <c r="C12" i="6"/>
  <c r="I10" i="6" s="1"/>
  <c r="M64" i="15"/>
  <c r="W64" i="15" s="1"/>
  <c r="X64" i="15" s="1"/>
  <c r="S63" i="12"/>
  <c r="F69" i="12"/>
  <c r="P66" i="12" s="1"/>
  <c r="M54" i="15"/>
  <c r="W54" i="15" s="1"/>
  <c r="X54" i="15" s="1"/>
  <c r="R64" i="12"/>
  <c r="M68" i="15"/>
  <c r="W68" i="15" s="1"/>
  <c r="X68" i="15" s="1"/>
  <c r="D17" i="14"/>
  <c r="G17" i="14" s="1"/>
  <c r="G19" i="14" s="1"/>
  <c r="G22" i="14" s="1"/>
  <c r="D18" i="14"/>
  <c r="D19" i="14"/>
  <c r="M79" i="15"/>
  <c r="W79" i="15" s="1"/>
  <c r="X79" i="15" s="1"/>
  <c r="R68" i="12"/>
  <c r="N66" i="15"/>
  <c r="N68" i="12"/>
  <c r="O67" i="12"/>
  <c r="P79" i="12"/>
  <c r="M54" i="12"/>
  <c r="W54" i="12" s="1"/>
  <c r="X75" i="15"/>
  <c r="C110" i="15" a="1"/>
  <c r="N52" i="15"/>
  <c r="N51" i="15"/>
  <c r="M53" i="15"/>
  <c r="W53" i="15" s="1"/>
  <c r="X53" i="15" s="1"/>
  <c r="S67" i="12"/>
  <c r="S65" i="12"/>
  <c r="O53" i="12"/>
  <c r="O52" i="12"/>
  <c r="O54" i="12"/>
  <c r="O55" i="12"/>
  <c r="M78" i="15"/>
  <c r="W78" i="15" s="1"/>
  <c r="X78" i="15" s="1"/>
  <c r="E80" i="12"/>
  <c r="N53" i="15"/>
  <c r="N68" i="15"/>
  <c r="M76" i="12" l="1"/>
  <c r="W76" i="12" s="1"/>
  <c r="M63" i="12"/>
  <c r="W63" i="12" s="1"/>
  <c r="O10" i="6"/>
  <c r="C110" i="15"/>
  <c r="C114" i="15"/>
  <c r="C113" i="15"/>
  <c r="C112" i="15"/>
  <c r="C111" i="15"/>
  <c r="W53" i="12"/>
  <c r="C90" i="15"/>
  <c r="C89" i="15"/>
  <c r="C88" i="15"/>
  <c r="C87" i="15"/>
  <c r="F87" i="15" s="1"/>
  <c r="F89" i="15" s="1"/>
  <c r="F92" i="15" s="1"/>
  <c r="C91" i="15"/>
  <c r="M79" i="12"/>
  <c r="P65" i="12"/>
  <c r="W65" i="12" s="1"/>
  <c r="P67" i="12"/>
  <c r="P63" i="12"/>
  <c r="P64" i="12"/>
  <c r="P62" i="12"/>
  <c r="M62" i="12"/>
  <c r="W62" i="12" s="1"/>
  <c r="M67" i="12"/>
  <c r="M66" i="12"/>
  <c r="W66" i="12" s="1"/>
  <c r="M51" i="12"/>
  <c r="W51" i="12" s="1"/>
  <c r="M55" i="12"/>
  <c r="W55" i="12" s="1"/>
  <c r="M68" i="12"/>
  <c r="W52" i="12"/>
  <c r="N76" i="12"/>
  <c r="N75" i="12"/>
  <c r="N78" i="12"/>
  <c r="M64" i="12"/>
  <c r="W64" i="12" s="1"/>
  <c r="O77" i="12"/>
  <c r="W77" i="12" s="1"/>
  <c r="O76" i="12"/>
  <c r="O79" i="12"/>
  <c r="O75" i="12"/>
  <c r="I9" i="6"/>
  <c r="I11" i="6"/>
  <c r="O11" i="6" s="1"/>
  <c r="P11" i="6" s="1"/>
  <c r="O78" i="12"/>
  <c r="C100" i="15"/>
  <c r="C99" i="15"/>
  <c r="C98" i="15"/>
  <c r="F98" i="15" s="1"/>
  <c r="F100" i="15" s="1"/>
  <c r="F103" i="15" s="1"/>
  <c r="C104" i="15"/>
  <c r="C103" i="15"/>
  <c r="C102" i="15"/>
  <c r="C101" i="15"/>
  <c r="P68" i="12"/>
  <c r="M75" i="12"/>
  <c r="M78" i="12"/>
  <c r="W68" i="12" l="1"/>
  <c r="W75" i="12"/>
  <c r="C110" i="12" s="1" a="1"/>
  <c r="P9" i="6"/>
  <c r="D17" i="6" a="1"/>
  <c r="C87" i="12" a="1"/>
  <c r="X51" i="12"/>
  <c r="W79" i="12"/>
  <c r="X53" i="12"/>
  <c r="W67" i="12"/>
  <c r="X67" i="12" s="1"/>
  <c r="W78" i="12"/>
  <c r="X52" i="12"/>
  <c r="F110" i="15"/>
  <c r="F112" i="15" s="1"/>
  <c r="F115" i="15" s="1"/>
  <c r="X54" i="12"/>
  <c r="X55" i="12"/>
  <c r="P10" i="6"/>
  <c r="X79" i="12" l="1"/>
  <c r="C98" i="12" a="1"/>
  <c r="C98" i="12" s="1"/>
  <c r="X65" i="12"/>
  <c r="X63" i="12"/>
  <c r="X78" i="12"/>
  <c r="C87" i="12"/>
  <c r="C91" i="12"/>
  <c r="C90" i="12"/>
  <c r="C89" i="12"/>
  <c r="C88" i="12"/>
  <c r="X68" i="12"/>
  <c r="X76" i="12"/>
  <c r="D19" i="6"/>
  <c r="D17" i="6"/>
  <c r="D18" i="6"/>
  <c r="X75" i="12"/>
  <c r="X66" i="12"/>
  <c r="C114" i="12"/>
  <c r="C113" i="12"/>
  <c r="C112" i="12"/>
  <c r="C111" i="12"/>
  <c r="C110" i="12"/>
  <c r="X62" i="12"/>
  <c r="X64" i="12"/>
  <c r="X77" i="12"/>
  <c r="C100" i="12" l="1"/>
  <c r="C99" i="12"/>
  <c r="C101" i="12"/>
  <c r="C102" i="12"/>
  <c r="C103" i="12"/>
  <c r="C104" i="12"/>
  <c r="F98" i="12"/>
  <c r="F100" i="12" s="1"/>
  <c r="F103" i="12" s="1"/>
  <c r="F110" i="12"/>
  <c r="F112" i="12" s="1"/>
  <c r="F115" i="12" s="1"/>
  <c r="G17" i="6"/>
  <c r="G19" i="6" s="1"/>
  <c r="G22" i="6" s="1"/>
  <c r="F87" i="12"/>
  <c r="F89" i="12" s="1"/>
  <c r="F92" i="12" s="1"/>
</calcChain>
</file>

<file path=xl/sharedStrings.xml><?xml version="1.0" encoding="utf-8"?>
<sst xmlns="http://schemas.openxmlformats.org/spreadsheetml/2006/main" count="456" uniqueCount="113">
  <si>
    <t>C1</t>
  </si>
  <si>
    <t>Affect of Service</t>
  </si>
  <si>
    <t>C2</t>
  </si>
  <si>
    <t>Information Control</t>
  </si>
  <si>
    <t>C3</t>
  </si>
  <si>
    <t>Library as Place</t>
  </si>
  <si>
    <t>SC1</t>
  </si>
  <si>
    <t>Willingness to help users</t>
  </si>
  <si>
    <t>SC6</t>
  </si>
  <si>
    <t>Updated books</t>
  </si>
  <si>
    <t>SC13</t>
  </si>
  <si>
    <t>Locker facilities</t>
  </si>
  <si>
    <t>SC2</t>
  </si>
  <si>
    <t>Attitudes and behavior</t>
  </si>
  <si>
    <t>SC7</t>
  </si>
  <si>
    <t>Variety of books</t>
  </si>
  <si>
    <t>SC14</t>
  </si>
  <si>
    <t>Cleanliness and beauty</t>
  </si>
  <si>
    <t>SC3</t>
  </si>
  <si>
    <t>Duration of service time</t>
  </si>
  <si>
    <t>SC8</t>
  </si>
  <si>
    <t>Computer facilities</t>
  </si>
  <si>
    <t>SC15</t>
  </si>
  <si>
    <t>Desk and seating availability</t>
  </si>
  <si>
    <t>SC4</t>
  </si>
  <si>
    <t>Library opening hours</t>
  </si>
  <si>
    <t>SC9</t>
  </si>
  <si>
    <t>Internet/WIFI facilities</t>
  </si>
  <si>
    <t>SC16</t>
  </si>
  <si>
    <t>Lighting</t>
  </si>
  <si>
    <t>SC5</t>
  </si>
  <si>
    <t>Guidance from librarians</t>
  </si>
  <si>
    <t>SC10</t>
  </si>
  <si>
    <t>Catalog search/OPAC</t>
  </si>
  <si>
    <t>SC17</t>
  </si>
  <si>
    <t>Temperature setting</t>
  </si>
  <si>
    <t>SC11</t>
  </si>
  <si>
    <t>Newspaper and magazine collection</t>
  </si>
  <si>
    <t>SC12</t>
  </si>
  <si>
    <t>Online journal collection</t>
  </si>
  <si>
    <t>Part A</t>
  </si>
  <si>
    <t>Geometric</t>
  </si>
  <si>
    <t>sample</t>
  </si>
  <si>
    <t>Average</t>
  </si>
  <si>
    <t>count</t>
  </si>
  <si>
    <t>min</t>
  </si>
  <si>
    <t>max</t>
  </si>
  <si>
    <t>geometric mean</t>
  </si>
  <si>
    <t>diff</t>
  </si>
  <si>
    <t>C1-C2</t>
  </si>
  <si>
    <t>C1-C3</t>
  </si>
  <si>
    <t>C2-C3</t>
  </si>
  <si>
    <t>NORMALIZED</t>
  </si>
  <si>
    <t>Rank</t>
  </si>
  <si>
    <t>N=</t>
  </si>
  <si>
    <t>TOTAL</t>
  </si>
  <si>
    <t>Consistency</t>
  </si>
  <si>
    <t>A X wt=</t>
  </si>
  <si>
    <t>lambda max=</t>
  </si>
  <si>
    <t>CI=</t>
  </si>
  <si>
    <t>RI=</t>
  </si>
  <si>
    <t>Consistency Ratio=</t>
  </si>
  <si>
    <t>(&lt;0.10)</t>
  </si>
  <si>
    <t>Part B</t>
  </si>
  <si>
    <t>SC1-SC2</t>
  </si>
  <si>
    <t>SC1-SC3</t>
  </si>
  <si>
    <t>SC1-SC4</t>
  </si>
  <si>
    <t>SC1-SC5</t>
  </si>
  <si>
    <t>SC2-SC3</t>
  </si>
  <si>
    <t>SC2-SC4</t>
  </si>
  <si>
    <t>SC2-SC5</t>
  </si>
  <si>
    <t>SC3-SC4</t>
  </si>
  <si>
    <t>SC3-SC5</t>
  </si>
  <si>
    <t>SC4-SC5</t>
  </si>
  <si>
    <t>SC6-SC7</t>
  </si>
  <si>
    <t>SC6-SC8</t>
  </si>
  <si>
    <t>SC6-SC9</t>
  </si>
  <si>
    <t>SC6-SC10</t>
  </si>
  <si>
    <t>SC6-SC11</t>
  </si>
  <si>
    <t>SC6-SC12</t>
  </si>
  <si>
    <t>SC7-SC8</t>
  </si>
  <si>
    <t>SC7-SC9</t>
  </si>
  <si>
    <t>SC7-SC10</t>
  </si>
  <si>
    <t>SC7-SC11</t>
  </si>
  <si>
    <t>SC7-SC12</t>
  </si>
  <si>
    <t>SC8-SC9</t>
  </si>
  <si>
    <t>SC8-SC10</t>
  </si>
  <si>
    <t>SC8-SC11</t>
  </si>
  <si>
    <t>SC8-SC12</t>
  </si>
  <si>
    <t>SC9-SC10</t>
  </si>
  <si>
    <t>SC9-SC11</t>
  </si>
  <si>
    <t>SC9-SC12</t>
  </si>
  <si>
    <t>SC10-SC11</t>
  </si>
  <si>
    <t>SC10-SC12</t>
  </si>
  <si>
    <t>SC11-SC12</t>
  </si>
  <si>
    <t>SC13-SC14</t>
  </si>
  <si>
    <t>SC13-SC15</t>
  </si>
  <si>
    <t>SC13-SC16</t>
  </si>
  <si>
    <t>SC13-SC17</t>
  </si>
  <si>
    <t>SC14-SC15</t>
  </si>
  <si>
    <t>SC14-SC16</t>
  </si>
  <si>
    <t>SC14-SC17</t>
  </si>
  <si>
    <t>SC15-SC16</t>
  </si>
  <si>
    <t>SC15-SC17</t>
  </si>
  <si>
    <t>SC16-SC17</t>
  </si>
  <si>
    <t>N1</t>
  </si>
  <si>
    <t>N2</t>
  </si>
  <si>
    <t>N3</t>
  </si>
  <si>
    <t>Sample</t>
  </si>
  <si>
    <t>Value</t>
  </si>
  <si>
    <t xml:space="preserve">Geometric Mean = </t>
  </si>
  <si>
    <r>
      <rPr>
        <sz val="11"/>
        <color theme="1"/>
        <rFont val="Calibri"/>
        <family val="2"/>
        <scheme val="minor"/>
      </rPr>
      <t>(2 x 3 x 8 x 6 x 9)^(1/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</t>
    </r>
  </si>
  <si>
    <t>or use the GEOMEAN function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</si>
</sst>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33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5" tint="0.399945066682943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/>
    </xf>
    <xf numFmtId="12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2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12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2" fontId="0" fillId="0" borderId="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2" fontId="0" fillId="0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2" fontId="3" fillId="0" borderId="0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2" fontId="0" fillId="0" borderId="11" xfId="0" applyNumberFormat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2" fontId="0" fillId="0" borderId="14" xfId="0" applyNumberFormat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2" fontId="0" fillId="0" borderId="4" xfId="0" applyNumberFormat="1" applyFill="1" applyBorder="1" applyAlignment="1">
      <alignment horizontal="center" vertical="center"/>
    </xf>
    <xf numFmtId="12" fontId="0" fillId="0" borderId="5" xfId="0" applyNumberFormat="1" applyFill="1" applyBorder="1" applyAlignment="1">
      <alignment horizontal="center" vertical="center"/>
    </xf>
    <xf numFmtId="12" fontId="0" fillId="0" borderId="0" xfId="0" applyNumberFormat="1" applyBorder="1"/>
    <xf numFmtId="164" fontId="0" fillId="0" borderId="0" xfId="0" applyNumberFormat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4" xfId="0" applyBorder="1"/>
    <xf numFmtId="0" fontId="0" fillId="5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2" fontId="0" fillId="0" borderId="0" xfId="0" applyNumberFormat="1" applyAlignment="1">
      <alignment horizontal="center"/>
    </xf>
    <xf numFmtId="12" fontId="0" fillId="0" borderId="1" xfId="0" applyNumberFormat="1" applyBorder="1" applyAlignment="1">
      <alignment horizontal="center"/>
    </xf>
    <xf numFmtId="12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2" borderId="4" xfId="0" applyFill="1" applyBorder="1" applyAlignment="1">
      <alignment horizontal="center"/>
    </xf>
    <xf numFmtId="12" fontId="0" fillId="0" borderId="5" xfId="0" applyNumberFormat="1" applyBorder="1" applyAlignment="1">
      <alignment horizontal="right"/>
    </xf>
    <xf numFmtId="12" fontId="0" fillId="0" borderId="13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8" xfId="0" applyFont="1" applyBorder="1"/>
    <xf numFmtId="0" fontId="2" fillId="0" borderId="4" xfId="0" applyFont="1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16" fontId="0" fillId="0" borderId="0" xfId="0" applyNumberFormat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165" fontId="3" fillId="0" borderId="15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FFCCCC"/>
      <color rgb="FFCC99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tabSelected="1" workbookViewId="0">
      <selection activeCell="F21" sqref="F21"/>
    </sheetView>
  </sheetViews>
  <sheetFormatPr defaultColWidth="9" defaultRowHeight="14.4"/>
  <cols>
    <col min="3" max="3" width="23.5546875" customWidth="1"/>
    <col min="6" max="6" width="33.5546875" customWidth="1"/>
    <col min="9" max="9" width="26.5546875" customWidth="1"/>
  </cols>
  <sheetData>
    <row r="3" spans="2:9">
      <c r="B3" s="94" t="s">
        <v>0</v>
      </c>
      <c r="C3" s="95" t="s">
        <v>1</v>
      </c>
      <c r="D3" s="95"/>
      <c r="E3" s="95" t="s">
        <v>2</v>
      </c>
      <c r="F3" s="95" t="s">
        <v>3</v>
      </c>
      <c r="G3" s="95"/>
      <c r="H3" s="95" t="s">
        <v>4</v>
      </c>
      <c r="I3" s="98" t="s">
        <v>5</v>
      </c>
    </row>
    <row r="4" spans="2:9">
      <c r="B4" s="96"/>
      <c r="C4" s="1"/>
      <c r="D4" s="1"/>
      <c r="E4" s="1"/>
      <c r="F4" s="1"/>
      <c r="G4" s="1"/>
      <c r="H4" s="1"/>
      <c r="I4" s="42"/>
    </row>
    <row r="5" spans="2:9">
      <c r="B5" s="96" t="s">
        <v>6</v>
      </c>
      <c r="C5" s="1" t="s">
        <v>7</v>
      </c>
      <c r="D5" s="1"/>
      <c r="E5" s="1" t="s">
        <v>8</v>
      </c>
      <c r="F5" s="1" t="s">
        <v>9</v>
      </c>
      <c r="G5" s="1"/>
      <c r="H5" s="1" t="s">
        <v>10</v>
      </c>
      <c r="I5" s="42" t="s">
        <v>11</v>
      </c>
    </row>
    <row r="6" spans="2:9">
      <c r="B6" s="96" t="s">
        <v>12</v>
      </c>
      <c r="C6" s="1" t="s">
        <v>13</v>
      </c>
      <c r="D6" s="1"/>
      <c r="E6" s="1" t="s">
        <v>14</v>
      </c>
      <c r="F6" s="1" t="s">
        <v>15</v>
      </c>
      <c r="G6" s="1"/>
      <c r="H6" s="1" t="s">
        <v>16</v>
      </c>
      <c r="I6" s="42" t="s">
        <v>17</v>
      </c>
    </row>
    <row r="7" spans="2:9">
      <c r="B7" s="96" t="s">
        <v>18</v>
      </c>
      <c r="C7" s="1" t="s">
        <v>19</v>
      </c>
      <c r="D7" s="1"/>
      <c r="E7" s="1" t="s">
        <v>20</v>
      </c>
      <c r="F7" s="1" t="s">
        <v>21</v>
      </c>
      <c r="G7" s="1"/>
      <c r="H7" s="1" t="s">
        <v>22</v>
      </c>
      <c r="I7" s="42" t="s">
        <v>23</v>
      </c>
    </row>
    <row r="8" spans="2:9">
      <c r="B8" s="96" t="s">
        <v>24</v>
      </c>
      <c r="C8" s="1" t="s">
        <v>25</v>
      </c>
      <c r="D8" s="1"/>
      <c r="E8" s="1" t="s">
        <v>26</v>
      </c>
      <c r="F8" s="1" t="s">
        <v>27</v>
      </c>
      <c r="G8" s="1"/>
      <c r="H8" s="1" t="s">
        <v>28</v>
      </c>
      <c r="I8" s="42" t="s">
        <v>29</v>
      </c>
    </row>
    <row r="9" spans="2:9">
      <c r="B9" s="96" t="s">
        <v>30</v>
      </c>
      <c r="C9" s="1" t="s">
        <v>31</v>
      </c>
      <c r="D9" s="1"/>
      <c r="E9" s="1" t="s">
        <v>32</v>
      </c>
      <c r="F9" s="1" t="s">
        <v>33</v>
      </c>
      <c r="G9" s="1"/>
      <c r="H9" s="1" t="s">
        <v>34</v>
      </c>
      <c r="I9" s="42" t="s">
        <v>35</v>
      </c>
    </row>
    <row r="10" spans="2:9">
      <c r="B10" s="96"/>
      <c r="C10" s="1"/>
      <c r="D10" s="1"/>
      <c r="E10" s="1" t="s">
        <v>36</v>
      </c>
      <c r="F10" s="1" t="s">
        <v>37</v>
      </c>
      <c r="G10" s="1"/>
      <c r="H10" s="1"/>
      <c r="I10" s="42"/>
    </row>
    <row r="11" spans="2:9">
      <c r="B11" s="97"/>
      <c r="C11" s="74"/>
      <c r="D11" s="74"/>
      <c r="E11" s="74" t="s">
        <v>38</v>
      </c>
      <c r="F11" s="74" t="s">
        <v>39</v>
      </c>
      <c r="G11" s="74"/>
      <c r="H11" s="74"/>
      <c r="I11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K65"/>
  <sheetViews>
    <sheetView workbookViewId="0">
      <selection activeCell="F22" sqref="F22:H22"/>
    </sheetView>
  </sheetViews>
  <sheetFormatPr defaultColWidth="9" defaultRowHeight="14.4"/>
  <cols>
    <col min="2" max="2" width="10.88671875" customWidth="1"/>
    <col min="3" max="3" width="12" customWidth="1"/>
    <col min="6" max="6" width="17.88671875" customWidth="1"/>
    <col min="7" max="7" width="11.21875" bestFit="1" customWidth="1"/>
    <col min="9" max="10" width="12.88671875" customWidth="1"/>
    <col min="11" max="11" width="10.5546875" bestFit="1" customWidth="1"/>
    <col min="17" max="17" width="18.88671875" customWidth="1"/>
    <col min="19" max="19" width="10.33203125" customWidth="1"/>
    <col min="20" max="20" width="10.109375" customWidth="1"/>
    <col min="24" max="24" width="15.5546875" customWidth="1"/>
  </cols>
  <sheetData>
    <row r="1" spans="2:89">
      <c r="B1" s="2" t="s">
        <v>40</v>
      </c>
      <c r="C1" s="120"/>
      <c r="D1" s="120"/>
      <c r="E1" s="120"/>
      <c r="F1" s="120"/>
      <c r="G1" s="120"/>
      <c r="H1" s="3"/>
      <c r="I1" s="3"/>
      <c r="J1" s="3"/>
      <c r="K1" s="3"/>
      <c r="L1" s="3"/>
      <c r="M1" s="3"/>
      <c r="N1" s="3"/>
      <c r="O1" s="3"/>
      <c r="P1" s="3"/>
      <c r="Q1" s="3"/>
      <c r="R1" s="48"/>
      <c r="S1" s="49" t="s">
        <v>41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67"/>
      <c r="AK1" s="121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3"/>
      <c r="AW1" s="121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1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  <c r="CA1" s="122"/>
      <c r="CB1" s="122"/>
      <c r="CC1" s="123"/>
      <c r="CD1" s="68"/>
      <c r="CF1" s="14"/>
    </row>
    <row r="2" spans="2:89">
      <c r="B2" s="4" t="s">
        <v>42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/>
      <c r="S2" s="51" t="s">
        <v>43</v>
      </c>
      <c r="T2" s="52"/>
      <c r="U2" s="52" t="s">
        <v>44</v>
      </c>
      <c r="V2" s="52" t="s">
        <v>45</v>
      </c>
      <c r="W2" s="52" t="s">
        <v>46</v>
      </c>
      <c r="X2" s="52" t="s">
        <v>47</v>
      </c>
      <c r="Y2" s="52" t="s">
        <v>48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70"/>
      <c r="CG2" s="70"/>
      <c r="CH2" s="70"/>
      <c r="CI2" s="70"/>
      <c r="CJ2" s="70"/>
      <c r="CK2" s="70"/>
    </row>
    <row r="3" spans="2:89" s="1" customFormat="1">
      <c r="B3" s="7" t="s">
        <v>49</v>
      </c>
      <c r="C3" s="85">
        <f>1/3</f>
        <v>0.33333333333333331</v>
      </c>
      <c r="D3" s="85">
        <v>3</v>
      </c>
      <c r="E3" s="85">
        <f>1/6</f>
        <v>0.16666666666666666</v>
      </c>
      <c r="F3" s="85">
        <v>5</v>
      </c>
      <c r="G3" s="85">
        <f>1/4</f>
        <v>0.25</v>
      </c>
      <c r="H3" s="85">
        <v>5</v>
      </c>
      <c r="I3" s="85">
        <v>4</v>
      </c>
      <c r="J3" s="85">
        <f>1/4</f>
        <v>0.25</v>
      </c>
      <c r="K3" s="85">
        <v>0.14285714285714285</v>
      </c>
      <c r="L3" s="85">
        <v>1</v>
      </c>
      <c r="M3" s="85">
        <v>0.2</v>
      </c>
      <c r="N3" s="85">
        <v>0.25</v>
      </c>
      <c r="O3" s="85">
        <v>0.25</v>
      </c>
      <c r="P3" s="85">
        <v>0.25</v>
      </c>
      <c r="Q3" s="85">
        <v>0.1111111111111111</v>
      </c>
      <c r="R3" s="53"/>
      <c r="S3" s="54">
        <f>(PRODUCT(C3:Q3))^(1/15)</f>
        <v>0.51786419209962942</v>
      </c>
      <c r="T3" s="16"/>
      <c r="U3" s="16">
        <f>COUNT(C3:Q3)</f>
        <v>15</v>
      </c>
      <c r="V3" s="16">
        <f>MIN(C3:Q3)</f>
        <v>0.1111111111111111</v>
      </c>
      <c r="W3" s="16">
        <f>MAX(C3:Q3)</f>
        <v>5</v>
      </c>
      <c r="X3" s="66">
        <f>GEOMEAN(C3:Q3)</f>
        <v>0.51786419209962942</v>
      </c>
      <c r="Y3" s="16">
        <f>S3-X3</f>
        <v>0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21"/>
    </row>
    <row r="4" spans="2:89" s="1" customFormat="1">
      <c r="B4" s="75" t="s">
        <v>50</v>
      </c>
      <c r="C4" s="86">
        <v>1</v>
      </c>
      <c r="D4" s="86">
        <f>1/5</f>
        <v>0.2</v>
      </c>
      <c r="E4" s="86">
        <v>5</v>
      </c>
      <c r="F4" s="86">
        <v>2</v>
      </c>
      <c r="G4" s="86">
        <v>4</v>
      </c>
      <c r="H4" s="86">
        <v>3</v>
      </c>
      <c r="I4" s="86">
        <f>1/4</f>
        <v>0.25</v>
      </c>
      <c r="J4" s="86">
        <v>2</v>
      </c>
      <c r="K4" s="86">
        <v>0.125</v>
      </c>
      <c r="L4" s="86">
        <v>0.16666666666666666</v>
      </c>
      <c r="M4" s="86">
        <v>4</v>
      </c>
      <c r="N4" s="86">
        <v>7</v>
      </c>
      <c r="O4" s="86">
        <v>1</v>
      </c>
      <c r="P4" s="86">
        <v>4</v>
      </c>
      <c r="Q4" s="86">
        <v>0.1111111111111111</v>
      </c>
      <c r="R4" s="91"/>
      <c r="S4" s="62">
        <f t="shared" ref="S4:S5" si="0">(PRODUCT(C4:Q4))^(1/15)</f>
        <v>1.0786015369359243</v>
      </c>
      <c r="T4" s="16"/>
      <c r="U4" s="16">
        <f t="shared" ref="U4:U5" si="1">COUNT(C4:Q4)</f>
        <v>15</v>
      </c>
      <c r="V4" s="16">
        <f t="shared" ref="V4:V5" si="2">MIN(C4:Q4)</f>
        <v>0.1111111111111111</v>
      </c>
      <c r="W4" s="16">
        <f t="shared" ref="W4:W5" si="3">MAX(C4:Q4)</f>
        <v>7</v>
      </c>
      <c r="X4" s="66">
        <f t="shared" ref="X4:X5" si="4">GEOMEAN(C4:Q4)</f>
        <v>1.0786015369359243</v>
      </c>
      <c r="Y4" s="16">
        <f t="shared" ref="Y4:Y5" si="5">S4-X4</f>
        <v>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21"/>
    </row>
    <row r="5" spans="2:89" s="1" customFormat="1">
      <c r="B5" s="75" t="s">
        <v>51</v>
      </c>
      <c r="C5" s="87">
        <f>1/5</f>
        <v>0.2</v>
      </c>
      <c r="D5" s="87">
        <v>5</v>
      </c>
      <c r="E5" s="87">
        <v>2</v>
      </c>
      <c r="F5" s="87">
        <v>5</v>
      </c>
      <c r="G5" s="87">
        <v>6</v>
      </c>
      <c r="H5" s="87">
        <v>4</v>
      </c>
      <c r="I5" s="87">
        <v>1</v>
      </c>
      <c r="J5" s="87">
        <v>8</v>
      </c>
      <c r="K5" s="87">
        <v>8</v>
      </c>
      <c r="L5" s="87">
        <v>0.14285714285714285</v>
      </c>
      <c r="M5" s="87">
        <v>0.25</v>
      </c>
      <c r="N5" s="87">
        <v>6</v>
      </c>
      <c r="O5" s="87">
        <v>4</v>
      </c>
      <c r="P5" s="87">
        <v>6</v>
      </c>
      <c r="Q5" s="87">
        <v>1</v>
      </c>
      <c r="R5" s="91"/>
      <c r="S5" s="62">
        <f t="shared" si="0"/>
        <v>2.1208325412693183</v>
      </c>
      <c r="T5" s="16"/>
      <c r="U5" s="16">
        <f t="shared" si="1"/>
        <v>15</v>
      </c>
      <c r="V5" s="16">
        <f t="shared" si="2"/>
        <v>0.14285714285714285</v>
      </c>
      <c r="W5" s="16">
        <f t="shared" si="3"/>
        <v>8</v>
      </c>
      <c r="X5" s="66">
        <f t="shared" si="4"/>
        <v>2.1208325412693187</v>
      </c>
      <c r="Y5" s="16">
        <f t="shared" si="5"/>
        <v>0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21"/>
    </row>
    <row r="6" spans="2:89" s="1" customFormat="1">
      <c r="B6" s="7"/>
      <c r="C6" s="14"/>
      <c r="D6" s="14"/>
      <c r="E6" s="14"/>
      <c r="F6" s="14"/>
      <c r="G6" s="14"/>
      <c r="H6" s="8"/>
      <c r="I6" s="14"/>
      <c r="J6" s="14"/>
      <c r="K6" s="14"/>
      <c r="L6" s="14"/>
      <c r="M6" s="14"/>
      <c r="N6" s="14"/>
      <c r="O6" s="14"/>
      <c r="P6" s="14"/>
      <c r="Q6" s="14"/>
      <c r="R6" s="26"/>
      <c r="S6" s="71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</row>
    <row r="7" spans="2:89" s="1" customFormat="1">
      <c r="B7" s="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</row>
    <row r="8" spans="2:89" s="1" customFormat="1">
      <c r="B8" s="7"/>
      <c r="C8" s="33" t="s">
        <v>0</v>
      </c>
      <c r="D8" s="33" t="s">
        <v>2</v>
      </c>
      <c r="E8" s="33" t="s">
        <v>4</v>
      </c>
      <c r="F8" s="69"/>
      <c r="G8" s="69"/>
      <c r="H8" s="14"/>
      <c r="I8" s="34" t="s">
        <v>52</v>
      </c>
      <c r="J8" s="14"/>
      <c r="K8" s="14"/>
      <c r="N8" s="14"/>
      <c r="O8" s="14" t="s">
        <v>43</v>
      </c>
      <c r="P8" s="14" t="s">
        <v>53</v>
      </c>
      <c r="Q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</row>
    <row r="9" spans="2:89" s="1" customFormat="1">
      <c r="B9" s="22" t="s">
        <v>0</v>
      </c>
      <c r="C9" s="24">
        <v>1</v>
      </c>
      <c r="D9" s="25">
        <f>S3</f>
        <v>0.51786419209962942</v>
      </c>
      <c r="E9" s="25">
        <f>S4</f>
        <v>1.0786015369359243</v>
      </c>
      <c r="F9" s="59"/>
      <c r="G9" s="59"/>
      <c r="H9" s="14" t="s">
        <v>54</v>
      </c>
      <c r="I9" s="100">
        <f>C9/$C$12</f>
        <v>0.25919261373038865</v>
      </c>
      <c r="J9" s="73">
        <f>D9/$D$12</f>
        <v>0.26031473978521669</v>
      </c>
      <c r="K9" s="101">
        <f>E9/$E$12</f>
        <v>0.25684449781788166</v>
      </c>
      <c r="N9" s="33" t="s">
        <v>0</v>
      </c>
      <c r="O9" s="88">
        <f>AVERAGE(I9:K9)</f>
        <v>0.2587839504444957</v>
      </c>
      <c r="P9" s="41">
        <f>RANK(O9,$O$9:$O$11)</f>
        <v>2</v>
      </c>
      <c r="Q9" s="1" t="s">
        <v>1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</row>
    <row r="10" spans="2:89" s="1" customFormat="1">
      <c r="B10" s="22" t="s">
        <v>2</v>
      </c>
      <c r="C10" s="88">
        <f>1/D9</f>
        <v>1.9310081972371915</v>
      </c>
      <c r="D10" s="24">
        <v>1</v>
      </c>
      <c r="E10" s="25">
        <f>S5</f>
        <v>2.1208325412693183</v>
      </c>
      <c r="F10" s="59"/>
      <c r="G10" s="59"/>
      <c r="H10" s="14"/>
      <c r="I10" s="102">
        <f>C10/$C$12</f>
        <v>0.50050306177671355</v>
      </c>
      <c r="J10" s="66">
        <f>D10/$D$12</f>
        <v>0.50266989638691983</v>
      </c>
      <c r="K10" s="103">
        <f>E10/$E$12</f>
        <v>0.50502817802910283</v>
      </c>
      <c r="N10" s="33" t="s">
        <v>2</v>
      </c>
      <c r="O10" s="88">
        <f>AVERAGE(I10:K10)</f>
        <v>0.50273371206424544</v>
      </c>
      <c r="P10" s="41">
        <f>RANK(O10,$O$9:$O$11)</f>
        <v>1</v>
      </c>
      <c r="Q10" s="1" t="s">
        <v>3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</row>
    <row r="11" spans="2:89" s="1" customFormat="1">
      <c r="B11" s="22" t="s">
        <v>4</v>
      </c>
      <c r="C11" s="88">
        <f>1/E9</f>
        <v>0.92712643710928277</v>
      </c>
      <c r="D11" s="88">
        <f>1/E10</f>
        <v>0.47151294623266199</v>
      </c>
      <c r="E11" s="24">
        <v>1</v>
      </c>
      <c r="F11" s="59"/>
      <c r="G11" s="59"/>
      <c r="H11" s="14"/>
      <c r="I11" s="104">
        <f>C11/$C$12</f>
        <v>0.24030432449289782</v>
      </c>
      <c r="J11" s="105">
        <f>D11/$D$12</f>
        <v>0.23701536382786351</v>
      </c>
      <c r="K11" s="106">
        <f>E11/$E$12</f>
        <v>0.2381273241530156</v>
      </c>
      <c r="N11" s="33" t="s">
        <v>4</v>
      </c>
      <c r="O11" s="88">
        <f>AVERAGE(I11:K11)</f>
        <v>0.23848233749125899</v>
      </c>
      <c r="P11" s="41">
        <f>RANK(O11,$O$9:$O$11)</f>
        <v>3</v>
      </c>
      <c r="Q11" s="1" t="s">
        <v>5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</row>
    <row r="12" spans="2:89" s="1" customFormat="1">
      <c r="B12" s="89" t="s">
        <v>55</v>
      </c>
      <c r="C12" s="32">
        <f>SUM(C9:C11)</f>
        <v>3.8581346343464742</v>
      </c>
      <c r="D12" s="32">
        <f t="shared" ref="D12:E12" si="6">SUM(D9:D11)</f>
        <v>1.9893771383322914</v>
      </c>
      <c r="E12" s="32">
        <f t="shared" si="6"/>
        <v>4.1994340782052424</v>
      </c>
      <c r="F12" s="26"/>
      <c r="G12" s="26"/>
      <c r="H12" s="14"/>
      <c r="I12" s="26"/>
      <c r="J12" s="14"/>
      <c r="K12" s="14"/>
      <c r="L12" s="14"/>
      <c r="M12" s="14"/>
      <c r="N12" s="14"/>
      <c r="O12" s="14"/>
      <c r="P12" s="14"/>
      <c r="Q12" s="14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</row>
    <row r="13" spans="2:89" s="1" customFormat="1">
      <c r="B13" s="7"/>
      <c r="C13" s="14"/>
      <c r="D13" s="14"/>
      <c r="E13" s="14"/>
      <c r="F13" s="14"/>
      <c r="G13" s="14"/>
      <c r="H13" s="14"/>
      <c r="I13" s="14"/>
      <c r="J13" s="14"/>
      <c r="K13" s="26"/>
      <c r="L13" s="14"/>
      <c r="M13" s="14"/>
      <c r="N13" s="14"/>
      <c r="O13" s="14"/>
      <c r="P13" s="14"/>
      <c r="Q13" s="14"/>
      <c r="R13" s="14"/>
      <c r="S13" s="14"/>
      <c r="T13" s="16"/>
      <c r="U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 spans="2:89">
      <c r="B14" s="75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69"/>
      <c r="U14" s="92"/>
      <c r="V14" s="69"/>
      <c r="W14" s="69"/>
      <c r="X14" s="6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F14" s="14"/>
    </row>
    <row r="15" spans="2:89">
      <c r="B15" s="7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69"/>
      <c r="U15" s="92"/>
      <c r="V15" s="69"/>
      <c r="W15" s="69"/>
      <c r="X15" s="6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F15" s="14"/>
    </row>
    <row r="16" spans="2:89">
      <c r="C16" s="76" t="s">
        <v>56</v>
      </c>
      <c r="D16" s="14"/>
      <c r="E16" s="14"/>
      <c r="F16" s="14"/>
      <c r="G16" s="14"/>
      <c r="H16" s="14"/>
      <c r="T16" s="69"/>
      <c r="U16" s="92"/>
      <c r="V16" s="69"/>
      <c r="W16" s="69"/>
      <c r="X16" s="6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F16" s="14"/>
    </row>
    <row r="17" spans="2:84">
      <c r="B17" s="15"/>
      <c r="C17" s="77" t="s">
        <v>57</v>
      </c>
      <c r="D17" s="14">
        <f t="array" ref="D17:D19">MMULT(C9:E11,O9:O11)</f>
        <v>0.77635915383403764</v>
      </c>
      <c r="E17" s="14"/>
      <c r="F17" s="14" t="s">
        <v>58</v>
      </c>
      <c r="G17" s="88">
        <f>(1/3)*((D17/O9)+(D18/O10)+(D19/O11))</f>
        <v>3.0000364058739288</v>
      </c>
      <c r="H17" s="14"/>
      <c r="T17" s="69"/>
      <c r="U17" s="92"/>
      <c r="V17" s="69"/>
      <c r="W17" s="69"/>
      <c r="X17" s="6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F17" s="14"/>
    </row>
    <row r="18" spans="2:84">
      <c r="B18" s="15"/>
      <c r="C18" s="14"/>
      <c r="D18" s="14">
        <v>1.5082287435554238</v>
      </c>
      <c r="E18" s="14"/>
      <c r="F18" s="14"/>
      <c r="G18" s="14"/>
      <c r="H18" s="14"/>
      <c r="T18" s="69"/>
      <c r="U18" s="69"/>
      <c r="V18" s="69"/>
      <c r="W18" s="69"/>
      <c r="X18" s="69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F18" s="14"/>
    </row>
    <row r="19" spans="2:84">
      <c r="B19" s="15"/>
      <c r="C19" s="14"/>
      <c r="D19" s="14">
        <v>0.71545323319382459</v>
      </c>
      <c r="E19" s="14"/>
      <c r="F19" s="14" t="s">
        <v>59</v>
      </c>
      <c r="G19" s="14">
        <f>(G17-3)/2</f>
        <v>1.820293696441766E-5</v>
      </c>
      <c r="H19" s="14"/>
      <c r="T19" s="69"/>
      <c r="U19" s="69"/>
      <c r="V19" s="69"/>
      <c r="W19" s="69"/>
      <c r="X19" s="69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F19" s="14"/>
    </row>
    <row r="20" spans="2:84">
      <c r="B20" s="15"/>
      <c r="C20" s="14"/>
      <c r="D20" s="14"/>
      <c r="E20" s="14"/>
      <c r="F20" s="14" t="s">
        <v>60</v>
      </c>
      <c r="G20" s="14">
        <v>0.57999999999999996</v>
      </c>
      <c r="H20" s="14"/>
      <c r="T20" s="69"/>
      <c r="U20" s="69"/>
      <c r="V20" s="69"/>
      <c r="W20" s="69"/>
      <c r="X20" s="69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F20" s="14"/>
    </row>
    <row r="21" spans="2:84">
      <c r="B21" s="15"/>
      <c r="C21" s="14"/>
      <c r="D21" s="14"/>
      <c r="E21" s="14"/>
      <c r="F21" s="14"/>
      <c r="G21" s="14"/>
      <c r="H21" s="14"/>
      <c r="T21" s="69"/>
      <c r="U21" s="69"/>
      <c r="V21" s="69"/>
      <c r="W21" s="69"/>
      <c r="X21" s="69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F21" s="14"/>
    </row>
    <row r="22" spans="2:84" ht="15" thickBot="1">
      <c r="B22" s="15"/>
      <c r="C22" s="14"/>
      <c r="D22" s="14"/>
      <c r="E22" s="14"/>
      <c r="F22" s="78" t="s">
        <v>61</v>
      </c>
      <c r="G22" s="119">
        <f>G19/G20</f>
        <v>3.1384374076582173E-5</v>
      </c>
      <c r="H22" s="14" t="s">
        <v>62</v>
      </c>
      <c r="T22" s="69"/>
      <c r="U22" s="92"/>
      <c r="V22" s="69"/>
      <c r="W22" s="69"/>
      <c r="X22" s="69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F22" s="14"/>
    </row>
    <row r="23" spans="2:84">
      <c r="B23" s="7"/>
      <c r="C23" s="14"/>
      <c r="D23" s="14"/>
      <c r="E23" s="14"/>
      <c r="T23" s="69"/>
      <c r="U23" s="92"/>
      <c r="V23" s="69"/>
      <c r="W23" s="69"/>
      <c r="X23" s="69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F23" s="14"/>
    </row>
    <row r="24" spans="2:84">
      <c r="T24" s="69"/>
      <c r="U24" s="92"/>
      <c r="V24" s="69"/>
      <c r="W24" s="69"/>
      <c r="X24" s="69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F24" s="14"/>
    </row>
    <row r="25" spans="2:84">
      <c r="T25" s="69"/>
      <c r="U25" s="92"/>
      <c r="V25" s="69"/>
      <c r="W25" s="69"/>
      <c r="X25" s="69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F25" s="14"/>
    </row>
    <row r="26" spans="2:84">
      <c r="T26" s="69"/>
      <c r="U26" s="69"/>
      <c r="V26" s="69"/>
      <c r="W26" s="69"/>
      <c r="X26" s="69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F26" s="14"/>
    </row>
    <row r="27" spans="2:84">
      <c r="T27" s="69"/>
      <c r="U27" s="69"/>
      <c r="V27" s="69"/>
      <c r="W27" s="69"/>
      <c r="X27" s="69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F27" s="14"/>
    </row>
    <row r="28" spans="2:84">
      <c r="T28" s="69"/>
      <c r="U28" s="69"/>
      <c r="V28" s="69"/>
      <c r="W28" s="69"/>
      <c r="X28" s="69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F28" s="14"/>
    </row>
    <row r="29" spans="2:84">
      <c r="T29" s="69"/>
      <c r="U29" s="69"/>
      <c r="V29" s="69"/>
      <c r="W29" s="69"/>
      <c r="X29" s="69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F29" s="14"/>
    </row>
    <row r="30" spans="2:84">
      <c r="T30" s="69"/>
      <c r="U30" s="92"/>
      <c r="V30" s="69"/>
      <c r="W30" s="69"/>
      <c r="X30" s="69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F30" s="14"/>
    </row>
    <row r="31" spans="2:84">
      <c r="T31" s="69"/>
      <c r="U31" s="92"/>
      <c r="V31" s="69"/>
      <c r="W31" s="69"/>
      <c r="X31" s="69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F31" s="14"/>
    </row>
    <row r="32" spans="2:84">
      <c r="T32" s="69"/>
      <c r="U32" s="92"/>
      <c r="V32" s="69"/>
      <c r="W32" s="69"/>
      <c r="X32" s="69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F32" s="14"/>
    </row>
    <row r="33" spans="20:84">
      <c r="T33" s="69"/>
      <c r="U33" s="92"/>
      <c r="V33" s="69"/>
      <c r="W33" s="69"/>
      <c r="X33" s="69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F33" s="14"/>
    </row>
    <row r="34" spans="20:84">
      <c r="T34" s="69"/>
      <c r="U34" s="92"/>
      <c r="V34" s="69"/>
      <c r="W34" s="69"/>
      <c r="X34" s="69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F34" s="14"/>
    </row>
    <row r="35" spans="20:84">
      <c r="T35" s="69"/>
      <c r="U35" s="69"/>
      <c r="V35" s="69"/>
      <c r="W35" s="69"/>
      <c r="X35" s="69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F35" s="14"/>
    </row>
    <row r="36" spans="20:84">
      <c r="T36" s="69"/>
      <c r="U36" s="69"/>
      <c r="V36" s="69"/>
      <c r="W36" s="69"/>
      <c r="X36" s="69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F36" s="14"/>
    </row>
    <row r="37" spans="20:84">
      <c r="T37" s="69"/>
      <c r="U37" s="69"/>
      <c r="V37" s="69"/>
      <c r="W37" s="69"/>
      <c r="X37" s="69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F37" s="14"/>
    </row>
    <row r="38" spans="20:84">
      <c r="T38" s="69"/>
      <c r="U38" s="69"/>
      <c r="V38" s="69"/>
      <c r="W38" s="69"/>
      <c r="X38" s="69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F38" s="14"/>
    </row>
    <row r="39" spans="20:84">
      <c r="T39" s="69"/>
      <c r="U39" s="92"/>
      <c r="V39" s="69"/>
      <c r="W39" s="69"/>
      <c r="X39" s="69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F39" s="14"/>
    </row>
    <row r="40" spans="20:84">
      <c r="T40" s="69"/>
      <c r="U40" s="92"/>
      <c r="V40" s="69"/>
      <c r="W40" s="69"/>
      <c r="X40" s="69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F40" s="14"/>
    </row>
    <row r="41" spans="20:84">
      <c r="T41" s="69"/>
      <c r="U41" s="92"/>
      <c r="V41" s="69"/>
      <c r="W41" s="69"/>
      <c r="X41" s="69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F41" s="14"/>
    </row>
    <row r="42" spans="20:84">
      <c r="T42" s="69"/>
      <c r="U42" s="92"/>
      <c r="V42" s="69"/>
      <c r="W42" s="69"/>
      <c r="X42" s="69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F42" s="14"/>
    </row>
    <row r="43" spans="20:84">
      <c r="T43" s="69"/>
      <c r="U43" s="92"/>
      <c r="V43" s="69"/>
      <c r="W43" s="69"/>
      <c r="X43" s="69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F43" s="14"/>
    </row>
    <row r="44" spans="20:84">
      <c r="T44" s="69"/>
      <c r="U44" s="69"/>
      <c r="V44" s="69"/>
      <c r="W44" s="69"/>
      <c r="X44" s="69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F44" s="14"/>
    </row>
    <row r="45" spans="20:84">
      <c r="T45" s="69"/>
      <c r="U45" s="69"/>
      <c r="V45" s="69"/>
      <c r="W45" s="69"/>
      <c r="X45" s="69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F45" s="14"/>
    </row>
    <row r="46" spans="20:84">
      <c r="T46" s="69"/>
      <c r="U46" s="69"/>
      <c r="V46" s="69"/>
      <c r="W46" s="69"/>
      <c r="X46" s="69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F46" s="14"/>
    </row>
    <row r="47" spans="20:84">
      <c r="T47" s="69"/>
      <c r="U47" s="69"/>
      <c r="V47" s="69"/>
      <c r="W47" s="69"/>
      <c r="X47" s="69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F47" s="14"/>
    </row>
    <row r="48" spans="20:84">
      <c r="T48" s="69"/>
      <c r="U48" s="69"/>
      <c r="V48" s="69"/>
      <c r="W48" s="69"/>
      <c r="X48" s="69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F48" s="14"/>
    </row>
    <row r="49" spans="20:84">
      <c r="T49" s="69"/>
      <c r="U49" s="69"/>
      <c r="V49" s="69"/>
      <c r="W49" s="69"/>
      <c r="X49" s="69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F49" s="14"/>
    </row>
    <row r="50" spans="20:84">
      <c r="T50" s="69"/>
      <c r="U50" s="69"/>
      <c r="V50" s="69"/>
      <c r="W50" s="69"/>
      <c r="X50" s="69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F50" s="14"/>
    </row>
    <row r="51" spans="20:84">
      <c r="T51" s="69"/>
      <c r="U51" s="69"/>
      <c r="V51" s="69"/>
      <c r="W51" s="69"/>
      <c r="X51" s="69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F51" s="14"/>
    </row>
    <row r="52" spans="20:84">
      <c r="T52" s="69"/>
      <c r="U52" s="69"/>
      <c r="V52" s="69"/>
      <c r="W52" s="69"/>
      <c r="X52" s="69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F52" s="14"/>
    </row>
    <row r="53" spans="20:84">
      <c r="T53" s="69"/>
      <c r="U53" s="69"/>
      <c r="V53" s="69"/>
      <c r="W53" s="69"/>
      <c r="X53" s="69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F53" s="14"/>
    </row>
    <row r="54" spans="20:84">
      <c r="T54" s="69"/>
      <c r="U54" s="69"/>
      <c r="V54" s="69"/>
      <c r="W54" s="69"/>
      <c r="X54" s="69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F54" s="14"/>
    </row>
    <row r="55" spans="20:84">
      <c r="T55" s="69"/>
      <c r="U55" s="69"/>
      <c r="V55" s="69"/>
      <c r="W55" s="69"/>
      <c r="X55" s="69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F55" s="14"/>
    </row>
    <row r="56" spans="20:84">
      <c r="T56" s="69"/>
      <c r="U56" s="69"/>
      <c r="V56" s="69"/>
      <c r="W56" s="69"/>
      <c r="X56" s="69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F56" s="14"/>
    </row>
    <row r="57" spans="20:84">
      <c r="T57" s="69"/>
      <c r="U57" s="69"/>
      <c r="V57" s="69"/>
      <c r="W57" s="69"/>
      <c r="X57" s="69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F57" s="14"/>
    </row>
    <row r="58" spans="20:84">
      <c r="T58" s="69"/>
      <c r="U58" s="69"/>
      <c r="V58" s="69"/>
      <c r="W58" s="69"/>
      <c r="X58" s="69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F58" s="14"/>
    </row>
    <row r="59" spans="20:84"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F59" s="14"/>
    </row>
    <row r="60" spans="20:84"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F60" s="14"/>
    </row>
    <row r="61" spans="20:84"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F61" s="14"/>
    </row>
    <row r="62" spans="20:84"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F62" s="14"/>
    </row>
    <row r="63" spans="20:84"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F63" s="14"/>
    </row>
    <row r="64" spans="20:84"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F64" s="14"/>
    </row>
    <row r="65" spans="20:84"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F65" s="14"/>
    </row>
  </sheetData>
  <mergeCells count="4">
    <mergeCell ref="C1:G1"/>
    <mergeCell ref="AK1:AV1"/>
    <mergeCell ref="AW1:BL1"/>
    <mergeCell ref="BM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5"/>
  <sheetViews>
    <sheetView zoomScale="70" zoomScaleNormal="70" workbookViewId="0">
      <selection activeCell="F115" sqref="F115"/>
    </sheetView>
  </sheetViews>
  <sheetFormatPr defaultColWidth="9" defaultRowHeight="14.4"/>
  <cols>
    <col min="1" max="1" width="18.88671875" customWidth="1"/>
    <col min="2" max="2" width="14.44140625" customWidth="1"/>
    <col min="5" max="5" width="17.88671875" customWidth="1"/>
    <col min="9" max="9" width="12.6640625" customWidth="1"/>
    <col min="19" max="19" width="11.44140625" customWidth="1"/>
    <col min="23" max="23" width="10.44140625" bestFit="1" customWidth="1"/>
    <col min="24" max="24" width="15.5546875" customWidth="1"/>
    <col min="25" max="25" width="33.5546875" customWidth="1"/>
  </cols>
  <sheetData>
    <row r="1" spans="1:89">
      <c r="B1" s="2" t="s">
        <v>63</v>
      </c>
      <c r="C1" s="120"/>
      <c r="D1" s="120"/>
      <c r="E1" s="120"/>
      <c r="F1" s="120"/>
      <c r="G1" s="120"/>
      <c r="H1" s="3"/>
      <c r="I1" s="3"/>
      <c r="J1" s="3"/>
      <c r="K1" s="3"/>
      <c r="L1" s="3"/>
      <c r="M1" s="3"/>
      <c r="N1" s="3"/>
      <c r="O1" s="3"/>
      <c r="P1" s="3"/>
      <c r="Q1" s="3"/>
      <c r="R1" s="48"/>
      <c r="S1" s="49" t="s">
        <v>41</v>
      </c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67"/>
      <c r="AK1" s="121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3"/>
      <c r="AW1" s="121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1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  <c r="CA1" s="122"/>
      <c r="CB1" s="122"/>
      <c r="CC1" s="123"/>
      <c r="CD1" s="68"/>
      <c r="CF1" s="14"/>
    </row>
    <row r="2" spans="1:89">
      <c r="B2" s="4" t="s">
        <v>42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/>
      <c r="S2" s="51" t="s">
        <v>43</v>
      </c>
      <c r="T2" s="52"/>
      <c r="U2" s="52" t="s">
        <v>44</v>
      </c>
      <c r="V2" s="52" t="s">
        <v>45</v>
      </c>
      <c r="W2" s="52" t="s">
        <v>46</v>
      </c>
      <c r="X2" s="52" t="s">
        <v>47</v>
      </c>
      <c r="Y2" s="52" t="s">
        <v>48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70"/>
      <c r="CG2" s="70"/>
      <c r="CH2" s="70"/>
      <c r="CI2" s="70"/>
      <c r="CJ2" s="70"/>
      <c r="CK2" s="70"/>
    </row>
    <row r="3" spans="1:89" s="1" customFormat="1">
      <c r="A3" s="1" t="s">
        <v>1</v>
      </c>
      <c r="B3" s="7" t="s">
        <v>64</v>
      </c>
      <c r="C3" s="8">
        <v>1</v>
      </c>
      <c r="D3" s="8">
        <f>1/3</f>
        <v>0.33333333333333331</v>
      </c>
      <c r="E3" s="8">
        <v>5</v>
      </c>
      <c r="F3" s="8">
        <v>5</v>
      </c>
      <c r="G3" s="8">
        <v>4</v>
      </c>
      <c r="H3" s="8">
        <v>5</v>
      </c>
      <c r="I3" s="8">
        <f>1/6</f>
        <v>0.16666666666666666</v>
      </c>
      <c r="J3" s="8">
        <v>3</v>
      </c>
      <c r="K3" s="8">
        <v>0.1111111111111111</v>
      </c>
      <c r="L3" s="8">
        <v>0.25</v>
      </c>
      <c r="M3" s="8">
        <v>0.16666666666666666</v>
      </c>
      <c r="N3" s="8">
        <v>0.1111111111111111</v>
      </c>
      <c r="O3" s="8">
        <v>1</v>
      </c>
      <c r="P3" s="8">
        <v>1</v>
      </c>
      <c r="Q3" s="8">
        <v>0.125</v>
      </c>
      <c r="R3" s="53"/>
      <c r="S3" s="54">
        <f>(PRODUCT(C3:Q3))^(1/15)</f>
        <v>0.70567083247508633</v>
      </c>
      <c r="T3" s="16"/>
      <c r="U3" s="16">
        <f>COUNT(C3:Q3)</f>
        <v>15</v>
      </c>
      <c r="V3" s="16">
        <f>MIN(C3:Q3)</f>
        <v>0.1111111111111111</v>
      </c>
      <c r="W3" s="16">
        <f>MAX(C3:Q3)</f>
        <v>5</v>
      </c>
      <c r="X3" s="66">
        <f>GEOMEAN(C3:Q3)</f>
        <v>0.70567083247508633</v>
      </c>
      <c r="Y3" s="16">
        <f>S3-X3</f>
        <v>0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21"/>
    </row>
    <row r="4" spans="1:89" s="1" customFormat="1">
      <c r="B4" s="7" t="s">
        <v>65</v>
      </c>
      <c r="C4" s="8">
        <v>1</v>
      </c>
      <c r="D4" s="8">
        <v>4</v>
      </c>
      <c r="E4" s="8">
        <v>4</v>
      </c>
      <c r="F4" s="8">
        <f>1/4</f>
        <v>0.25</v>
      </c>
      <c r="G4" s="8">
        <v>6</v>
      </c>
      <c r="H4" s="8">
        <v>3</v>
      </c>
      <c r="I4" s="8">
        <f>1/7</f>
        <v>0.14285714285714285</v>
      </c>
      <c r="J4" s="8">
        <v>5</v>
      </c>
      <c r="K4" s="8">
        <v>9</v>
      </c>
      <c r="L4" s="8">
        <v>0.25</v>
      </c>
      <c r="M4" s="8">
        <v>7</v>
      </c>
      <c r="N4" s="8">
        <v>6</v>
      </c>
      <c r="O4" s="8">
        <v>1</v>
      </c>
      <c r="P4" s="8">
        <v>1</v>
      </c>
      <c r="Q4" s="8">
        <v>0.1111111111111111</v>
      </c>
      <c r="R4" s="53"/>
      <c r="S4" s="54">
        <f t="shared" ref="S4:S12" si="0">(PRODUCT(C4:Q4))^(1/15)</f>
        <v>1.5211063662756792</v>
      </c>
      <c r="T4" s="16"/>
      <c r="U4" s="16">
        <f t="shared" ref="U4:U45" si="1">COUNT(C4:Q4)</f>
        <v>15</v>
      </c>
      <c r="V4" s="16">
        <f t="shared" ref="V4:V45" si="2">MIN(C4:Q4)</f>
        <v>0.1111111111111111</v>
      </c>
      <c r="W4" s="16">
        <f t="shared" ref="W4:W45" si="3">MAX(C4:Q4)</f>
        <v>9</v>
      </c>
      <c r="X4" s="66">
        <f t="shared" ref="X4:X45" si="4">GEOMEAN(C4:Q4)</f>
        <v>1.5211063662756792</v>
      </c>
      <c r="Y4" s="16">
        <f t="shared" ref="Y4:Y45" si="5">S4-X4</f>
        <v>0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21"/>
    </row>
    <row r="5" spans="1:89" s="1" customFormat="1">
      <c r="B5" s="7" t="s">
        <v>66</v>
      </c>
      <c r="C5" s="8">
        <f>1/5</f>
        <v>0.2</v>
      </c>
      <c r="D5" s="8">
        <f>1/5</f>
        <v>0.2</v>
      </c>
      <c r="E5" s="8">
        <f>1/5</f>
        <v>0.2</v>
      </c>
      <c r="F5" s="8">
        <f>1/6</f>
        <v>0.16666666666666666</v>
      </c>
      <c r="G5" s="8">
        <v>7</v>
      </c>
      <c r="H5" s="8">
        <v>1</v>
      </c>
      <c r="I5" s="8">
        <f>1/3</f>
        <v>0.33333333333333331</v>
      </c>
      <c r="J5" s="8">
        <v>5</v>
      </c>
      <c r="K5" s="8">
        <v>0.1111111111111111</v>
      </c>
      <c r="L5" s="8">
        <v>0.25</v>
      </c>
      <c r="M5" s="8">
        <v>0.14285714285714285</v>
      </c>
      <c r="N5" s="8">
        <v>6</v>
      </c>
      <c r="O5" s="8">
        <v>0.5</v>
      </c>
      <c r="P5" s="8">
        <v>0.25</v>
      </c>
      <c r="Q5" s="8">
        <v>6</v>
      </c>
      <c r="R5" s="53"/>
      <c r="S5" s="54">
        <f t="shared" si="0"/>
        <v>0.57931285630615004</v>
      </c>
      <c r="T5" s="16"/>
      <c r="U5" s="16">
        <f t="shared" si="1"/>
        <v>15</v>
      </c>
      <c r="V5" s="16">
        <f t="shared" si="2"/>
        <v>0.1111111111111111</v>
      </c>
      <c r="W5" s="16">
        <f t="shared" si="3"/>
        <v>7</v>
      </c>
      <c r="X5" s="66">
        <f t="shared" si="4"/>
        <v>0.57931285630615004</v>
      </c>
      <c r="Y5" s="16">
        <f t="shared" si="5"/>
        <v>0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21"/>
    </row>
    <row r="6" spans="1:89" s="1" customFormat="1">
      <c r="B6" s="7" t="s">
        <v>67</v>
      </c>
      <c r="C6" s="8">
        <f>1/2</f>
        <v>0.5</v>
      </c>
      <c r="D6" s="8">
        <f>1/4</f>
        <v>0.25</v>
      </c>
      <c r="E6" s="8">
        <v>3</v>
      </c>
      <c r="F6" s="8">
        <v>1</v>
      </c>
      <c r="G6" s="8">
        <v>5</v>
      </c>
      <c r="H6" s="8">
        <v>1</v>
      </c>
      <c r="I6" s="8">
        <v>5</v>
      </c>
      <c r="J6" s="8">
        <v>4</v>
      </c>
      <c r="K6" s="8">
        <v>7</v>
      </c>
      <c r="L6" s="8">
        <v>5</v>
      </c>
      <c r="M6" s="8">
        <v>8</v>
      </c>
      <c r="N6" s="8">
        <v>8</v>
      </c>
      <c r="O6" s="8">
        <v>1</v>
      </c>
      <c r="P6" s="8">
        <v>1</v>
      </c>
      <c r="Q6" s="8">
        <v>0.33333333333333331</v>
      </c>
      <c r="R6" s="53"/>
      <c r="S6" s="54">
        <f t="shared" si="0"/>
        <v>1.9791431251162903</v>
      </c>
      <c r="T6" s="16"/>
      <c r="U6" s="16">
        <f t="shared" si="1"/>
        <v>15</v>
      </c>
      <c r="V6" s="16">
        <f t="shared" si="2"/>
        <v>0.25</v>
      </c>
      <c r="W6" s="16">
        <f t="shared" si="3"/>
        <v>8</v>
      </c>
      <c r="X6" s="66">
        <f t="shared" si="4"/>
        <v>1.9791431251162903</v>
      </c>
      <c r="Y6" s="16">
        <f t="shared" si="5"/>
        <v>0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21"/>
    </row>
    <row r="7" spans="1:89" s="1" customFormat="1">
      <c r="B7" s="9" t="s">
        <v>68</v>
      </c>
      <c r="C7" s="10">
        <f>1/6</f>
        <v>0.16666666666666666</v>
      </c>
      <c r="D7" s="10">
        <f>1/4</f>
        <v>0.25</v>
      </c>
      <c r="E7" s="10">
        <v>4</v>
      </c>
      <c r="F7" s="10">
        <f>1/4</f>
        <v>0.25</v>
      </c>
      <c r="G7" s="10">
        <v>6</v>
      </c>
      <c r="H7" s="10">
        <f>1/5</f>
        <v>0.2</v>
      </c>
      <c r="I7" s="10">
        <f>1/7</f>
        <v>0.14285714285714285</v>
      </c>
      <c r="J7" s="10">
        <v>7</v>
      </c>
      <c r="K7" s="10">
        <v>7</v>
      </c>
      <c r="L7" s="10">
        <v>3</v>
      </c>
      <c r="M7" s="10">
        <v>8</v>
      </c>
      <c r="N7" s="10">
        <v>7</v>
      </c>
      <c r="O7" s="10">
        <v>1</v>
      </c>
      <c r="P7" s="10">
        <v>4</v>
      </c>
      <c r="Q7" s="10">
        <v>0.125</v>
      </c>
      <c r="R7" s="55"/>
      <c r="S7" s="56">
        <f t="shared" si="0"/>
        <v>1.2528233006704301</v>
      </c>
      <c r="T7" s="16"/>
      <c r="U7" s="16">
        <f t="shared" si="1"/>
        <v>15</v>
      </c>
      <c r="V7" s="16">
        <f t="shared" si="2"/>
        <v>0.125</v>
      </c>
      <c r="W7" s="16">
        <f t="shared" si="3"/>
        <v>8</v>
      </c>
      <c r="X7" s="66">
        <f t="shared" si="4"/>
        <v>1.2528233006704301</v>
      </c>
      <c r="Y7" s="16">
        <f t="shared" si="5"/>
        <v>0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21"/>
    </row>
    <row r="8" spans="1:89" s="1" customFormat="1">
      <c r="B8" s="7" t="s">
        <v>69</v>
      </c>
      <c r="C8" s="8">
        <f>1/4</f>
        <v>0.25</v>
      </c>
      <c r="D8" s="8">
        <f>1/5</f>
        <v>0.2</v>
      </c>
      <c r="E8" s="8">
        <f>1/4</f>
        <v>0.25</v>
      </c>
      <c r="F8" s="8">
        <f>1/2</f>
        <v>0.5</v>
      </c>
      <c r="G8" s="8">
        <v>6</v>
      </c>
      <c r="H8" s="8">
        <f>1/7</f>
        <v>0.14285714285714285</v>
      </c>
      <c r="I8" s="8">
        <f>1/4</f>
        <v>0.25</v>
      </c>
      <c r="J8" s="8">
        <v>7</v>
      </c>
      <c r="K8" s="8">
        <v>8</v>
      </c>
      <c r="L8" s="8">
        <v>0.33333333333333331</v>
      </c>
      <c r="M8" s="8">
        <v>6</v>
      </c>
      <c r="N8" s="8">
        <v>7</v>
      </c>
      <c r="O8" s="8">
        <v>1</v>
      </c>
      <c r="P8" s="8">
        <v>1</v>
      </c>
      <c r="Q8" s="8">
        <v>8</v>
      </c>
      <c r="R8" s="53"/>
      <c r="S8" s="54">
        <f t="shared" si="0"/>
        <v>1.1524407835757444</v>
      </c>
      <c r="T8" s="16"/>
      <c r="U8" s="16">
        <f t="shared" si="1"/>
        <v>15</v>
      </c>
      <c r="V8" s="16">
        <f t="shared" si="2"/>
        <v>0.14285714285714285</v>
      </c>
      <c r="W8" s="16">
        <f t="shared" si="3"/>
        <v>8</v>
      </c>
      <c r="X8" s="66">
        <f t="shared" si="4"/>
        <v>1.1524407835757444</v>
      </c>
      <c r="Y8" s="16">
        <f t="shared" si="5"/>
        <v>0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</row>
    <row r="9" spans="1:89" s="1" customFormat="1">
      <c r="B9" s="7" t="s">
        <v>70</v>
      </c>
      <c r="C9" s="8">
        <v>1</v>
      </c>
      <c r="D9" s="8">
        <v>4</v>
      </c>
      <c r="E9" s="8">
        <v>1</v>
      </c>
      <c r="F9" s="8">
        <v>1</v>
      </c>
      <c r="G9" s="8">
        <v>5</v>
      </c>
      <c r="H9" s="8">
        <v>4</v>
      </c>
      <c r="I9" s="8">
        <v>1</v>
      </c>
      <c r="J9" s="8">
        <v>8</v>
      </c>
      <c r="K9" s="8">
        <v>7</v>
      </c>
      <c r="L9" s="8">
        <v>4</v>
      </c>
      <c r="M9" s="8">
        <v>7</v>
      </c>
      <c r="N9" s="8">
        <v>8</v>
      </c>
      <c r="O9" s="8">
        <v>1</v>
      </c>
      <c r="P9" s="8">
        <v>1</v>
      </c>
      <c r="Q9" s="8">
        <v>0.2</v>
      </c>
      <c r="R9" s="53"/>
      <c r="S9" s="54">
        <f t="shared" si="0"/>
        <v>2.2568554057588193</v>
      </c>
      <c r="T9" s="16"/>
      <c r="U9" s="16">
        <f t="shared" si="1"/>
        <v>15</v>
      </c>
      <c r="V9" s="16">
        <f t="shared" si="2"/>
        <v>0.2</v>
      </c>
      <c r="W9" s="16">
        <f t="shared" si="3"/>
        <v>8</v>
      </c>
      <c r="X9" s="66">
        <f t="shared" si="4"/>
        <v>2.2568554057588193</v>
      </c>
      <c r="Y9" s="16">
        <f t="shared" si="5"/>
        <v>0</v>
      </c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</row>
    <row r="10" spans="1:89" s="1" customFormat="1">
      <c r="B10" s="9" t="s">
        <v>71</v>
      </c>
      <c r="C10" s="10">
        <f>1/7</f>
        <v>0.14285714285714285</v>
      </c>
      <c r="D10" s="10">
        <f>1/4</f>
        <v>0.25</v>
      </c>
      <c r="E10" s="10">
        <f>1/6</f>
        <v>0.16666666666666666</v>
      </c>
      <c r="F10" s="10">
        <v>4</v>
      </c>
      <c r="G10" s="10">
        <f>1/3</f>
        <v>0.33333333333333331</v>
      </c>
      <c r="H10" s="10">
        <f>1/6</f>
        <v>0.16666666666666666</v>
      </c>
      <c r="I10" s="10">
        <v>1</v>
      </c>
      <c r="J10" s="10">
        <f>1/2</f>
        <v>0.5</v>
      </c>
      <c r="K10" s="10">
        <v>7</v>
      </c>
      <c r="L10" s="10">
        <v>0.2</v>
      </c>
      <c r="M10" s="10">
        <v>0.125</v>
      </c>
      <c r="N10" s="10">
        <v>2</v>
      </c>
      <c r="O10" s="10">
        <v>0.5</v>
      </c>
      <c r="P10" s="10">
        <v>1</v>
      </c>
      <c r="Q10" s="10">
        <v>8</v>
      </c>
      <c r="R10" s="55"/>
      <c r="S10" s="56">
        <f t="shared" si="0"/>
        <v>0.62772835948894123</v>
      </c>
      <c r="T10" s="16"/>
      <c r="U10" s="16">
        <f t="shared" si="1"/>
        <v>15</v>
      </c>
      <c r="V10" s="16">
        <f t="shared" si="2"/>
        <v>0.125</v>
      </c>
      <c r="W10" s="16">
        <f t="shared" si="3"/>
        <v>8</v>
      </c>
      <c r="X10" s="66">
        <f t="shared" si="4"/>
        <v>0.62772835948894123</v>
      </c>
      <c r="Y10" s="16">
        <f t="shared" si="5"/>
        <v>0</v>
      </c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</row>
    <row r="11" spans="1:89" s="1" customFormat="1">
      <c r="B11" s="11" t="s">
        <v>72</v>
      </c>
      <c r="C11" s="8">
        <v>7</v>
      </c>
      <c r="D11" s="8">
        <v>4</v>
      </c>
      <c r="E11" s="8">
        <v>9</v>
      </c>
      <c r="F11" s="8">
        <v>2</v>
      </c>
      <c r="G11" s="8">
        <v>1</v>
      </c>
      <c r="H11" s="8">
        <v>1</v>
      </c>
      <c r="I11" s="8">
        <f>1/6</f>
        <v>0.16666666666666666</v>
      </c>
      <c r="J11" s="8">
        <v>2</v>
      </c>
      <c r="K11" s="8">
        <v>6</v>
      </c>
      <c r="L11" s="8">
        <v>0.2</v>
      </c>
      <c r="M11" s="8">
        <v>7</v>
      </c>
      <c r="N11" s="8">
        <v>3</v>
      </c>
      <c r="O11" s="8">
        <v>1</v>
      </c>
      <c r="P11" s="8">
        <v>0.33333333333333331</v>
      </c>
      <c r="Q11" s="8">
        <v>9</v>
      </c>
      <c r="R11" s="53"/>
      <c r="S11" s="54">
        <f t="shared" si="0"/>
        <v>1.8775380125935683</v>
      </c>
      <c r="T11" s="16"/>
      <c r="U11" s="16">
        <f t="shared" si="1"/>
        <v>15</v>
      </c>
      <c r="V11" s="16">
        <f t="shared" si="2"/>
        <v>0.16666666666666666</v>
      </c>
      <c r="W11" s="16">
        <f t="shared" si="3"/>
        <v>9</v>
      </c>
      <c r="X11" s="66">
        <f t="shared" si="4"/>
        <v>1.8775380125935683</v>
      </c>
      <c r="Y11" s="16">
        <f t="shared" si="5"/>
        <v>0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</row>
    <row r="12" spans="1:89" s="1" customFormat="1">
      <c r="B12" s="12" t="s">
        <v>73</v>
      </c>
      <c r="C12" s="13">
        <v>6</v>
      </c>
      <c r="D12" s="13">
        <v>5</v>
      </c>
      <c r="E12" s="13">
        <v>9</v>
      </c>
      <c r="F12" s="13">
        <v>6</v>
      </c>
      <c r="G12" s="13">
        <v>6</v>
      </c>
      <c r="H12" s="13">
        <v>6</v>
      </c>
      <c r="I12" s="13">
        <v>7</v>
      </c>
      <c r="J12" s="13">
        <v>4</v>
      </c>
      <c r="K12" s="13">
        <v>9</v>
      </c>
      <c r="L12" s="13">
        <v>4</v>
      </c>
      <c r="M12" s="13">
        <v>8</v>
      </c>
      <c r="N12" s="13">
        <v>4</v>
      </c>
      <c r="O12" s="13">
        <v>1</v>
      </c>
      <c r="P12" s="13">
        <v>1</v>
      </c>
      <c r="Q12" s="13">
        <v>0.16666666666666666</v>
      </c>
      <c r="R12" s="57"/>
      <c r="S12" s="58">
        <f t="shared" si="0"/>
        <v>3.6848384443628719</v>
      </c>
      <c r="T12" s="16"/>
      <c r="U12" s="16">
        <f t="shared" si="1"/>
        <v>15</v>
      </c>
      <c r="V12" s="16">
        <f t="shared" si="2"/>
        <v>0.16666666666666666</v>
      </c>
      <c r="W12" s="16">
        <f t="shared" si="3"/>
        <v>9</v>
      </c>
      <c r="X12" s="66">
        <f t="shared" si="4"/>
        <v>3.6848384443628719</v>
      </c>
      <c r="Y12" s="16">
        <f t="shared" si="5"/>
        <v>0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</row>
    <row r="13" spans="1:89" s="1" customFormat="1">
      <c r="B13" s="7"/>
      <c r="C13" s="14"/>
      <c r="D13" s="14"/>
      <c r="E13" s="14"/>
      <c r="F13" s="14"/>
      <c r="G13" s="14"/>
      <c r="H13" s="8"/>
      <c r="I13" s="14"/>
      <c r="J13" s="14"/>
      <c r="K13" s="14"/>
      <c r="L13" s="99"/>
      <c r="M13" s="14"/>
      <c r="N13" s="14"/>
      <c r="O13" s="14"/>
      <c r="P13" s="14"/>
      <c r="Q13" s="99"/>
      <c r="R13" s="26"/>
      <c r="S13" s="59"/>
      <c r="T13" s="16"/>
      <c r="U13" s="16"/>
      <c r="V13" s="16"/>
      <c r="W13" s="16"/>
      <c r="X13" s="6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 spans="1:89" s="1" customFormat="1">
      <c r="A14" s="1" t="s">
        <v>3</v>
      </c>
      <c r="B14" s="15" t="s">
        <v>74</v>
      </c>
      <c r="C14" s="8">
        <v>1</v>
      </c>
      <c r="D14" s="8">
        <f>1/4</f>
        <v>0.25</v>
      </c>
      <c r="E14" s="8">
        <f>1/6</f>
        <v>0.16666666666666666</v>
      </c>
      <c r="F14" s="8">
        <f>1/5</f>
        <v>0.2</v>
      </c>
      <c r="G14" s="8">
        <f>1/8</f>
        <v>0.125</v>
      </c>
      <c r="H14" s="8">
        <v>6</v>
      </c>
      <c r="I14" s="8">
        <v>9</v>
      </c>
      <c r="J14" s="8">
        <f>1/7</f>
        <v>0.14285714285714285</v>
      </c>
      <c r="K14" s="8">
        <v>0.1111111111111111</v>
      </c>
      <c r="L14" s="8">
        <v>0.1111111111111111</v>
      </c>
      <c r="M14" s="8">
        <v>0.125</v>
      </c>
      <c r="N14" s="8">
        <v>7</v>
      </c>
      <c r="O14" s="8">
        <v>1</v>
      </c>
      <c r="P14" s="8">
        <v>1</v>
      </c>
      <c r="Q14" s="8">
        <v>1</v>
      </c>
      <c r="R14" s="21"/>
      <c r="S14" s="60">
        <f t="shared" ref="S14:S45" si="6">(PRODUCT(C14:Q14))^(1/15)</f>
        <v>0.53608851285746839</v>
      </c>
      <c r="T14" s="16"/>
      <c r="U14" s="16">
        <f t="shared" si="1"/>
        <v>15</v>
      </c>
      <c r="V14" s="16">
        <f t="shared" si="2"/>
        <v>0.1111111111111111</v>
      </c>
      <c r="W14" s="16">
        <f t="shared" si="3"/>
        <v>9</v>
      </c>
      <c r="X14" s="66">
        <f t="shared" si="4"/>
        <v>0.53608851285746839</v>
      </c>
      <c r="Y14" s="16">
        <f t="shared" si="5"/>
        <v>0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21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 spans="1:89" s="1" customFormat="1">
      <c r="B15" s="15" t="s">
        <v>75</v>
      </c>
      <c r="C15" s="8">
        <f>1/5</f>
        <v>0.2</v>
      </c>
      <c r="D15" s="8">
        <f>1/3</f>
        <v>0.33333333333333331</v>
      </c>
      <c r="E15" s="8">
        <f>1/7</f>
        <v>0.14285714285714285</v>
      </c>
      <c r="F15" s="8">
        <f>1/7</f>
        <v>0.14285714285714285</v>
      </c>
      <c r="G15" s="8">
        <f>1/8</f>
        <v>0.125</v>
      </c>
      <c r="H15" s="8">
        <f>1/6</f>
        <v>0.16666666666666666</v>
      </c>
      <c r="I15" s="8">
        <f>1/6</f>
        <v>0.16666666666666666</v>
      </c>
      <c r="J15" s="8">
        <f>1/7</f>
        <v>0.14285714285714285</v>
      </c>
      <c r="K15" s="8">
        <v>0.125</v>
      </c>
      <c r="L15" s="8">
        <v>0.1111111111111111</v>
      </c>
      <c r="M15" s="8">
        <v>0.125</v>
      </c>
      <c r="N15" s="8">
        <v>0.125</v>
      </c>
      <c r="O15" s="8">
        <v>1</v>
      </c>
      <c r="P15" s="8">
        <v>1</v>
      </c>
      <c r="Q15" s="8">
        <v>0.5</v>
      </c>
      <c r="R15" s="21"/>
      <c r="S15" s="60">
        <f t="shared" si="6"/>
        <v>0.21101434386313012</v>
      </c>
      <c r="T15" s="16"/>
      <c r="U15" s="16">
        <f t="shared" si="1"/>
        <v>15</v>
      </c>
      <c r="V15" s="16">
        <f t="shared" si="2"/>
        <v>0.1111111111111111</v>
      </c>
      <c r="W15" s="16">
        <f t="shared" si="3"/>
        <v>1</v>
      </c>
      <c r="X15" s="66">
        <f t="shared" si="4"/>
        <v>0.21101434386313012</v>
      </c>
      <c r="Y15" s="16">
        <f t="shared" si="5"/>
        <v>0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21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 spans="1:89" s="1" customFormat="1">
      <c r="B16" s="15" t="s">
        <v>76</v>
      </c>
      <c r="C16" s="8">
        <f>1/7</f>
        <v>0.14285714285714285</v>
      </c>
      <c r="D16" s="8">
        <v>5</v>
      </c>
      <c r="E16" s="8">
        <f>1/9</f>
        <v>0.1111111111111111</v>
      </c>
      <c r="F16" s="8">
        <f>1/9</f>
        <v>0.1111111111111111</v>
      </c>
      <c r="G16" s="8">
        <f>1/3</f>
        <v>0.33333333333333331</v>
      </c>
      <c r="H16" s="8">
        <f>1/9</f>
        <v>0.1111111111111111</v>
      </c>
      <c r="I16" s="8">
        <f>1/8</f>
        <v>0.125</v>
      </c>
      <c r="J16" s="8">
        <f>1/2</f>
        <v>0.5</v>
      </c>
      <c r="K16" s="8">
        <v>9</v>
      </c>
      <c r="L16" s="8">
        <v>0.11111111111111099</v>
      </c>
      <c r="M16" s="8">
        <v>0.125</v>
      </c>
      <c r="N16" s="8">
        <v>0.125</v>
      </c>
      <c r="O16" s="8">
        <v>1</v>
      </c>
      <c r="P16" s="8">
        <v>1</v>
      </c>
      <c r="Q16" s="8">
        <v>0.25</v>
      </c>
      <c r="R16" s="21"/>
      <c r="S16" s="60">
        <f t="shared" si="6"/>
        <v>0.33633924804092097</v>
      </c>
      <c r="T16" s="16"/>
      <c r="U16" s="16">
        <f t="shared" si="1"/>
        <v>15</v>
      </c>
      <c r="V16" s="16">
        <f t="shared" si="2"/>
        <v>0.11111111111111099</v>
      </c>
      <c r="W16" s="16">
        <f t="shared" si="3"/>
        <v>9</v>
      </c>
      <c r="X16" s="66">
        <f t="shared" si="4"/>
        <v>0.33633924804092102</v>
      </c>
      <c r="Y16" s="16">
        <f t="shared" si="5"/>
        <v>0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 spans="2:89" s="1" customFormat="1">
      <c r="B17" s="15" t="s">
        <v>77</v>
      </c>
      <c r="C17" s="16">
        <f>1/6</f>
        <v>0.16666666666666666</v>
      </c>
      <c r="D17" s="16">
        <v>1</v>
      </c>
      <c r="E17" s="16">
        <v>1</v>
      </c>
      <c r="F17" s="16">
        <v>5</v>
      </c>
      <c r="G17" s="16">
        <f>1/4</f>
        <v>0.25</v>
      </c>
      <c r="H17" s="16">
        <v>4</v>
      </c>
      <c r="I17" s="16">
        <v>1</v>
      </c>
      <c r="J17" s="16">
        <f>1/3</f>
        <v>0.33333333333333331</v>
      </c>
      <c r="K17" s="16">
        <v>9</v>
      </c>
      <c r="L17" s="16">
        <v>7</v>
      </c>
      <c r="M17" s="16">
        <v>0.16666666666666666</v>
      </c>
      <c r="N17" s="16">
        <v>0.16666666666666666</v>
      </c>
      <c r="O17" s="16">
        <v>1</v>
      </c>
      <c r="P17" s="16">
        <v>3</v>
      </c>
      <c r="Q17" s="16">
        <v>0.33333333333333331</v>
      </c>
      <c r="R17" s="21"/>
      <c r="S17" s="60">
        <f t="shared" si="6"/>
        <v>0.95305003841294689</v>
      </c>
      <c r="T17" s="16"/>
      <c r="U17" s="16">
        <f t="shared" si="1"/>
        <v>15</v>
      </c>
      <c r="V17" s="16">
        <f t="shared" si="2"/>
        <v>0.16666666666666666</v>
      </c>
      <c r="W17" s="16">
        <f t="shared" si="3"/>
        <v>9</v>
      </c>
      <c r="X17" s="66">
        <f t="shared" si="4"/>
        <v>0.95305003841294689</v>
      </c>
      <c r="Y17" s="16">
        <f t="shared" si="5"/>
        <v>0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 spans="2:89" s="1" customFormat="1">
      <c r="B18" s="15" t="s">
        <v>78</v>
      </c>
      <c r="C18" s="16">
        <v>1</v>
      </c>
      <c r="D18" s="16">
        <v>4</v>
      </c>
      <c r="E18" s="16">
        <v>5</v>
      </c>
      <c r="F18" s="16">
        <v>3</v>
      </c>
      <c r="G18" s="16">
        <v>3</v>
      </c>
      <c r="H18" s="16">
        <v>2</v>
      </c>
      <c r="I18" s="16">
        <v>1</v>
      </c>
      <c r="J18" s="16">
        <v>2</v>
      </c>
      <c r="K18" s="16">
        <v>0.1111111111111111</v>
      </c>
      <c r="L18" s="16">
        <v>9</v>
      </c>
      <c r="M18" s="16">
        <v>6</v>
      </c>
      <c r="N18" s="16">
        <v>4</v>
      </c>
      <c r="O18" s="16">
        <v>5</v>
      </c>
      <c r="P18" s="16">
        <v>6</v>
      </c>
      <c r="Q18" s="16">
        <v>6</v>
      </c>
      <c r="R18" s="21"/>
      <c r="S18" s="60">
        <f t="shared" si="6"/>
        <v>2.7092832762845886</v>
      </c>
      <c r="T18" s="16"/>
      <c r="U18" s="16">
        <f t="shared" si="1"/>
        <v>15</v>
      </c>
      <c r="V18" s="16">
        <f t="shared" si="2"/>
        <v>0.1111111111111111</v>
      </c>
      <c r="W18" s="16">
        <f t="shared" si="3"/>
        <v>9</v>
      </c>
      <c r="X18" s="66">
        <f t="shared" si="4"/>
        <v>2.7092832762845891</v>
      </c>
      <c r="Y18" s="16">
        <f t="shared" si="5"/>
        <v>0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 spans="2:89" s="1" customFormat="1">
      <c r="B19" s="17" t="s">
        <v>79</v>
      </c>
      <c r="C19" s="18">
        <f>1/7</f>
        <v>0.14285714285714285</v>
      </c>
      <c r="D19" s="18">
        <v>5</v>
      </c>
      <c r="E19" s="18">
        <f>1/3</f>
        <v>0.33333333333333331</v>
      </c>
      <c r="F19" s="18">
        <v>1</v>
      </c>
      <c r="G19" s="18">
        <f>1/7</f>
        <v>0.14285714285714285</v>
      </c>
      <c r="H19" s="18">
        <v>4</v>
      </c>
      <c r="I19" s="18">
        <v>1</v>
      </c>
      <c r="J19" s="18">
        <f>1/7</f>
        <v>0.14285714285714285</v>
      </c>
      <c r="K19" s="18">
        <v>0.125</v>
      </c>
      <c r="L19" s="18">
        <v>1</v>
      </c>
      <c r="M19" s="18">
        <v>0.1111111111111111</v>
      </c>
      <c r="N19" s="18">
        <v>0.14285714285714285</v>
      </c>
      <c r="O19" s="18">
        <v>1</v>
      </c>
      <c r="P19" s="18">
        <v>1</v>
      </c>
      <c r="Q19" s="18">
        <v>1</v>
      </c>
      <c r="R19" s="61"/>
      <c r="S19" s="62">
        <f t="shared" si="6"/>
        <v>0.50786186786856591</v>
      </c>
      <c r="T19" s="16"/>
      <c r="U19" s="16">
        <f t="shared" si="1"/>
        <v>15</v>
      </c>
      <c r="V19" s="16">
        <f t="shared" si="2"/>
        <v>0.1111111111111111</v>
      </c>
      <c r="W19" s="16">
        <f t="shared" si="3"/>
        <v>5</v>
      </c>
      <c r="X19" s="66">
        <f t="shared" si="4"/>
        <v>0.5078618678685658</v>
      </c>
      <c r="Y19" s="16">
        <f t="shared" si="5"/>
        <v>0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 spans="2:89" s="1" customFormat="1">
      <c r="B20" s="15" t="s">
        <v>80</v>
      </c>
      <c r="C20" s="16">
        <f>1/5</f>
        <v>0.2</v>
      </c>
      <c r="D20" s="16">
        <f>1/4</f>
        <v>0.25</v>
      </c>
      <c r="E20" s="16">
        <f>1/8</f>
        <v>0.125</v>
      </c>
      <c r="F20" s="16">
        <f>1/6</f>
        <v>0.16666666666666666</v>
      </c>
      <c r="G20" s="16">
        <v>7</v>
      </c>
      <c r="H20" s="16">
        <f>1/8</f>
        <v>0.125</v>
      </c>
      <c r="I20" s="16">
        <f>1/7</f>
        <v>0.14285714285714285</v>
      </c>
      <c r="J20" s="16">
        <v>4</v>
      </c>
      <c r="K20" s="16">
        <v>0.1111111111111111</v>
      </c>
      <c r="L20" s="16">
        <v>1</v>
      </c>
      <c r="M20" s="16">
        <v>0.2</v>
      </c>
      <c r="N20" s="16">
        <v>0.14285714285714285</v>
      </c>
      <c r="O20" s="16">
        <v>1</v>
      </c>
      <c r="P20" s="16">
        <v>1</v>
      </c>
      <c r="Q20" s="16">
        <v>1</v>
      </c>
      <c r="R20" s="21"/>
      <c r="S20" s="60">
        <f t="shared" si="6"/>
        <v>0.4116794745013293</v>
      </c>
      <c r="T20" s="16"/>
      <c r="U20" s="16">
        <f t="shared" si="1"/>
        <v>15</v>
      </c>
      <c r="V20" s="16">
        <f t="shared" si="2"/>
        <v>0.1111111111111111</v>
      </c>
      <c r="W20" s="16">
        <f t="shared" si="3"/>
        <v>7</v>
      </c>
      <c r="X20" s="66">
        <f t="shared" si="4"/>
        <v>0.4116794745013293</v>
      </c>
      <c r="Y20" s="16">
        <f t="shared" si="5"/>
        <v>0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spans="2:89" s="1" customFormat="1">
      <c r="B21" s="15" t="s">
        <v>81</v>
      </c>
      <c r="C21" s="16">
        <f>1/6</f>
        <v>0.16666666666666666</v>
      </c>
      <c r="D21" s="16">
        <f>1/6</f>
        <v>0.16666666666666666</v>
      </c>
      <c r="E21" s="16">
        <f>1/9</f>
        <v>0.1111111111111111</v>
      </c>
      <c r="F21" s="16">
        <f>1/9</f>
        <v>0.1111111111111111</v>
      </c>
      <c r="G21" s="16">
        <f>1/8</f>
        <v>0.125</v>
      </c>
      <c r="H21" s="16">
        <f>1/9</f>
        <v>0.1111111111111111</v>
      </c>
      <c r="I21" s="16">
        <f>1/8</f>
        <v>0.125</v>
      </c>
      <c r="J21" s="16">
        <v>2</v>
      </c>
      <c r="K21" s="16">
        <v>0.1111111111111111</v>
      </c>
      <c r="L21" s="16">
        <v>1</v>
      </c>
      <c r="M21" s="16">
        <v>0.1111111111111111</v>
      </c>
      <c r="N21" s="16">
        <v>0.125</v>
      </c>
      <c r="O21" s="16">
        <v>1</v>
      </c>
      <c r="P21" s="16">
        <v>1</v>
      </c>
      <c r="Q21" s="16">
        <v>2</v>
      </c>
      <c r="R21" s="21"/>
      <c r="S21" s="60">
        <f t="shared" si="6"/>
        <v>0.27395863825287098</v>
      </c>
      <c r="T21" s="16"/>
      <c r="U21" s="16">
        <f t="shared" si="1"/>
        <v>15</v>
      </c>
      <c r="V21" s="16">
        <f t="shared" si="2"/>
        <v>0.1111111111111111</v>
      </c>
      <c r="W21" s="16">
        <f t="shared" si="3"/>
        <v>2</v>
      </c>
      <c r="X21" s="66">
        <f t="shared" si="4"/>
        <v>0.27395863825287098</v>
      </c>
      <c r="Y21" s="16">
        <f t="shared" si="5"/>
        <v>0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spans="2:89" s="1" customFormat="1">
      <c r="B22" s="15" t="s">
        <v>82</v>
      </c>
      <c r="C22" s="16">
        <f>1/3</f>
        <v>0.33333333333333331</v>
      </c>
      <c r="D22" s="16">
        <v>4</v>
      </c>
      <c r="E22" s="16">
        <v>9</v>
      </c>
      <c r="F22" s="16">
        <v>1</v>
      </c>
      <c r="G22" s="16">
        <v>3</v>
      </c>
      <c r="H22" s="16">
        <v>9</v>
      </c>
      <c r="I22" s="16">
        <v>4</v>
      </c>
      <c r="J22" s="16">
        <v>4</v>
      </c>
      <c r="K22" s="16">
        <v>0.125</v>
      </c>
      <c r="L22" s="16">
        <v>5</v>
      </c>
      <c r="M22" s="16">
        <v>0.1111111111111111</v>
      </c>
      <c r="N22" s="16">
        <v>0.16666666666666666</v>
      </c>
      <c r="O22" s="16">
        <v>1</v>
      </c>
      <c r="P22" s="16">
        <v>3</v>
      </c>
      <c r="Q22" s="16">
        <v>0.5</v>
      </c>
      <c r="R22" s="21"/>
      <c r="S22" s="60">
        <f t="shared" si="6"/>
        <v>1.3498416798059318</v>
      </c>
      <c r="T22" s="16"/>
      <c r="U22" s="16">
        <f t="shared" si="1"/>
        <v>15</v>
      </c>
      <c r="V22" s="16">
        <f t="shared" si="2"/>
        <v>0.1111111111111111</v>
      </c>
      <c r="W22" s="16">
        <f t="shared" si="3"/>
        <v>9</v>
      </c>
      <c r="X22" s="66">
        <f t="shared" si="4"/>
        <v>1.3498416798059318</v>
      </c>
      <c r="Y22" s="16">
        <f t="shared" si="5"/>
        <v>0</v>
      </c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</row>
    <row r="23" spans="2:89" s="1" customFormat="1">
      <c r="B23" s="15" t="s">
        <v>83</v>
      </c>
      <c r="C23" s="16">
        <v>1</v>
      </c>
      <c r="D23" s="16">
        <v>3</v>
      </c>
      <c r="E23" s="16">
        <v>3</v>
      </c>
      <c r="F23" s="16">
        <v>5</v>
      </c>
      <c r="G23" s="16">
        <v>2</v>
      </c>
      <c r="H23" s="16">
        <v>7</v>
      </c>
      <c r="I23" s="16">
        <v>6</v>
      </c>
      <c r="J23" s="16">
        <v>7</v>
      </c>
      <c r="K23" s="16">
        <v>0.1111111111111111</v>
      </c>
      <c r="L23" s="16">
        <v>9</v>
      </c>
      <c r="M23" s="16">
        <v>0.16666666666666666</v>
      </c>
      <c r="N23" s="16">
        <v>2</v>
      </c>
      <c r="O23" s="16">
        <v>5</v>
      </c>
      <c r="P23" s="16">
        <v>3</v>
      </c>
      <c r="Q23" s="16">
        <v>7</v>
      </c>
      <c r="R23" s="21"/>
      <c r="S23" s="60">
        <f t="shared" si="6"/>
        <v>2.4990629291719166</v>
      </c>
      <c r="T23" s="16"/>
      <c r="U23" s="16">
        <f t="shared" si="1"/>
        <v>15</v>
      </c>
      <c r="V23" s="16">
        <f t="shared" si="2"/>
        <v>0.1111111111111111</v>
      </c>
      <c r="W23" s="16">
        <f t="shared" si="3"/>
        <v>9</v>
      </c>
      <c r="X23" s="66">
        <f t="shared" si="4"/>
        <v>2.4990629291719171</v>
      </c>
      <c r="Y23" s="16">
        <f t="shared" si="5"/>
        <v>0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</row>
    <row r="24" spans="2:89" s="1" customFormat="1">
      <c r="B24" s="17" t="s">
        <v>84</v>
      </c>
      <c r="C24" s="18">
        <f>1/4</f>
        <v>0.25</v>
      </c>
      <c r="D24" s="18">
        <f>1/2</f>
        <v>0.5</v>
      </c>
      <c r="E24" s="18">
        <f>1/2</f>
        <v>0.5</v>
      </c>
      <c r="F24" s="18">
        <v>6</v>
      </c>
      <c r="G24" s="18">
        <v>1</v>
      </c>
      <c r="H24" s="18">
        <v>3</v>
      </c>
      <c r="I24" s="18">
        <v>2</v>
      </c>
      <c r="J24" s="18">
        <v>1</v>
      </c>
      <c r="K24" s="18">
        <v>9</v>
      </c>
      <c r="L24" s="18">
        <v>1</v>
      </c>
      <c r="M24" s="18">
        <v>5</v>
      </c>
      <c r="N24" s="18">
        <v>0.14285714285714285</v>
      </c>
      <c r="O24" s="18">
        <v>1</v>
      </c>
      <c r="P24" s="18">
        <v>1</v>
      </c>
      <c r="Q24" s="18">
        <v>1</v>
      </c>
      <c r="R24" s="61"/>
      <c r="S24" s="62">
        <f t="shared" si="6"/>
        <v>1.1949593528602536</v>
      </c>
      <c r="T24" s="16"/>
      <c r="U24" s="16">
        <f t="shared" si="1"/>
        <v>15</v>
      </c>
      <c r="V24" s="16">
        <f t="shared" si="2"/>
        <v>0.14285714285714285</v>
      </c>
      <c r="W24" s="16">
        <f t="shared" si="3"/>
        <v>9</v>
      </c>
      <c r="X24" s="66">
        <f t="shared" si="4"/>
        <v>1.1949593528602536</v>
      </c>
      <c r="Y24" s="16">
        <f t="shared" si="5"/>
        <v>0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</row>
    <row r="25" spans="2:89" s="1" customFormat="1">
      <c r="B25" s="15" t="s">
        <v>85</v>
      </c>
      <c r="C25" s="8">
        <v>1</v>
      </c>
      <c r="D25" s="8">
        <f>1/4</f>
        <v>0.25</v>
      </c>
      <c r="E25" s="8">
        <f>1/9</f>
        <v>0.1111111111111111</v>
      </c>
      <c r="F25" s="8">
        <f>1/9</f>
        <v>0.1111111111111111</v>
      </c>
      <c r="G25" s="8">
        <f>1/5</f>
        <v>0.2</v>
      </c>
      <c r="H25" s="8">
        <f>1/9</f>
        <v>0.1111111111111111</v>
      </c>
      <c r="I25" s="8">
        <f>1/7</f>
        <v>0.14285714285714285</v>
      </c>
      <c r="J25" s="8">
        <v>3</v>
      </c>
      <c r="K25" s="8">
        <v>0.1111111111111111</v>
      </c>
      <c r="L25" s="8">
        <v>1</v>
      </c>
      <c r="M25" s="8">
        <v>1</v>
      </c>
      <c r="N25" s="8">
        <v>0.125</v>
      </c>
      <c r="O25" s="8">
        <v>1</v>
      </c>
      <c r="P25" s="8">
        <v>1</v>
      </c>
      <c r="Q25" s="8">
        <v>0.25</v>
      </c>
      <c r="R25" s="21"/>
      <c r="S25" s="60">
        <f t="shared" si="6"/>
        <v>0.34192029553488884</v>
      </c>
      <c r="T25" s="52"/>
      <c r="U25" s="16">
        <f t="shared" si="1"/>
        <v>15</v>
      </c>
      <c r="V25" s="16">
        <f t="shared" si="2"/>
        <v>0.1111111111111111</v>
      </c>
      <c r="W25" s="16">
        <f t="shared" si="3"/>
        <v>3</v>
      </c>
      <c r="X25" s="66">
        <f t="shared" si="4"/>
        <v>0.34192029553488884</v>
      </c>
      <c r="Y25" s="16">
        <f t="shared" si="5"/>
        <v>0</v>
      </c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70"/>
      <c r="CG25" s="70"/>
      <c r="CH25" s="70"/>
      <c r="CI25" s="70"/>
      <c r="CJ25" s="70"/>
      <c r="CK25" s="70"/>
    </row>
    <row r="26" spans="2:89" s="1" customFormat="1">
      <c r="B26" s="15" t="s">
        <v>86</v>
      </c>
      <c r="C26" s="8">
        <v>1</v>
      </c>
      <c r="D26" s="8">
        <v>5</v>
      </c>
      <c r="E26" s="8">
        <v>1</v>
      </c>
      <c r="F26" s="8">
        <v>5</v>
      </c>
      <c r="G26" s="8">
        <v>3</v>
      </c>
      <c r="H26" s="8">
        <v>1</v>
      </c>
      <c r="I26" s="8">
        <v>4</v>
      </c>
      <c r="J26" s="8">
        <v>1</v>
      </c>
      <c r="K26" s="8">
        <v>0.125</v>
      </c>
      <c r="L26" s="8">
        <v>9</v>
      </c>
      <c r="M26" s="8">
        <v>1</v>
      </c>
      <c r="N26" s="8">
        <v>0.14285714285714285</v>
      </c>
      <c r="O26" s="8">
        <v>1</v>
      </c>
      <c r="P26" s="8">
        <v>1</v>
      </c>
      <c r="Q26" s="8">
        <v>0.2</v>
      </c>
      <c r="R26" s="21"/>
      <c r="S26" s="60">
        <f t="shared" si="6"/>
        <v>1.1630910545067112</v>
      </c>
      <c r="T26" s="16"/>
      <c r="U26" s="16">
        <f t="shared" si="1"/>
        <v>15</v>
      </c>
      <c r="V26" s="16">
        <f t="shared" si="2"/>
        <v>0.125</v>
      </c>
      <c r="W26" s="16">
        <f t="shared" si="3"/>
        <v>9</v>
      </c>
      <c r="X26" s="66">
        <f t="shared" si="4"/>
        <v>1.1630910545067112</v>
      </c>
      <c r="Y26" s="16">
        <f t="shared" si="5"/>
        <v>0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spans="2:89" s="1" customFormat="1">
      <c r="B27" s="15" t="s">
        <v>87</v>
      </c>
      <c r="C27" s="16">
        <v>1</v>
      </c>
      <c r="D27" s="16">
        <v>2</v>
      </c>
      <c r="E27" s="16">
        <v>4</v>
      </c>
      <c r="F27" s="16">
        <v>3</v>
      </c>
      <c r="G27" s="16">
        <f>1/3</f>
        <v>0.33333333333333331</v>
      </c>
      <c r="H27" s="16">
        <v>5</v>
      </c>
      <c r="I27" s="16">
        <v>2</v>
      </c>
      <c r="J27" s="16">
        <v>2</v>
      </c>
      <c r="K27" s="16">
        <v>8</v>
      </c>
      <c r="L27" s="16">
        <v>5</v>
      </c>
      <c r="M27" s="16">
        <v>7</v>
      </c>
      <c r="N27" s="16">
        <v>5</v>
      </c>
      <c r="O27" s="16">
        <v>1</v>
      </c>
      <c r="P27" s="16">
        <v>3</v>
      </c>
      <c r="Q27" s="16">
        <v>0.33333333333333331</v>
      </c>
      <c r="R27" s="21"/>
      <c r="S27" s="60">
        <f t="shared" si="6"/>
        <v>2.2734384521247737</v>
      </c>
      <c r="T27" s="16"/>
      <c r="U27" s="16">
        <f t="shared" si="1"/>
        <v>15</v>
      </c>
      <c r="V27" s="16">
        <f t="shared" si="2"/>
        <v>0.33333333333333331</v>
      </c>
      <c r="W27" s="16">
        <f t="shared" si="3"/>
        <v>8</v>
      </c>
      <c r="X27" s="66">
        <f t="shared" si="4"/>
        <v>2.2734384521247737</v>
      </c>
      <c r="Y27" s="16">
        <f t="shared" si="5"/>
        <v>0</v>
      </c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spans="2:89" s="1" customFormat="1">
      <c r="B28" s="17" t="s">
        <v>88</v>
      </c>
      <c r="C28" s="18">
        <v>1</v>
      </c>
      <c r="D28" s="18">
        <v>5</v>
      </c>
      <c r="E28" s="18">
        <v>6</v>
      </c>
      <c r="F28" s="18">
        <v>7</v>
      </c>
      <c r="G28" s="18">
        <v>1</v>
      </c>
      <c r="H28" s="18">
        <v>3</v>
      </c>
      <c r="I28" s="18">
        <v>9</v>
      </c>
      <c r="J28" s="18">
        <v>6</v>
      </c>
      <c r="K28" s="18">
        <v>0.1111111111111111</v>
      </c>
      <c r="L28" s="18">
        <v>1</v>
      </c>
      <c r="M28" s="18">
        <v>1</v>
      </c>
      <c r="N28" s="18">
        <v>6</v>
      </c>
      <c r="O28" s="18">
        <v>1</v>
      </c>
      <c r="P28" s="18">
        <v>1</v>
      </c>
      <c r="Q28" s="18">
        <v>0.125</v>
      </c>
      <c r="R28" s="61"/>
      <c r="S28" s="62">
        <f t="shared" si="6"/>
        <v>1.6989093410395131</v>
      </c>
      <c r="T28" s="16"/>
      <c r="U28" s="16">
        <f t="shared" si="1"/>
        <v>15</v>
      </c>
      <c r="V28" s="16">
        <f t="shared" si="2"/>
        <v>0.1111111111111111</v>
      </c>
      <c r="W28" s="16">
        <f t="shared" si="3"/>
        <v>9</v>
      </c>
      <c r="X28" s="66">
        <f t="shared" si="4"/>
        <v>1.6989093410395131</v>
      </c>
      <c r="Y28" s="16">
        <f t="shared" si="5"/>
        <v>0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spans="2:89" s="1" customFormat="1">
      <c r="B29" s="15" t="s">
        <v>89</v>
      </c>
      <c r="C29" s="16">
        <v>1</v>
      </c>
      <c r="D29" s="16">
        <v>4</v>
      </c>
      <c r="E29" s="16">
        <v>9</v>
      </c>
      <c r="F29" s="16">
        <v>9</v>
      </c>
      <c r="G29" s="16">
        <v>6</v>
      </c>
      <c r="H29" s="16">
        <v>9</v>
      </c>
      <c r="I29" s="16">
        <v>9</v>
      </c>
      <c r="J29" s="16">
        <f>1/4</f>
        <v>0.25</v>
      </c>
      <c r="K29" s="16">
        <v>0.1111111111111111</v>
      </c>
      <c r="L29" s="16">
        <v>6</v>
      </c>
      <c r="M29" s="16">
        <v>1</v>
      </c>
      <c r="N29" s="16">
        <v>7</v>
      </c>
      <c r="O29" s="16">
        <v>1</v>
      </c>
      <c r="P29" s="16">
        <v>1</v>
      </c>
      <c r="Q29" s="16">
        <v>6</v>
      </c>
      <c r="R29" s="21"/>
      <c r="S29" s="60">
        <f t="shared" si="6"/>
        <v>2.5282418812538232</v>
      </c>
      <c r="T29" s="16"/>
      <c r="U29" s="16">
        <f t="shared" si="1"/>
        <v>15</v>
      </c>
      <c r="V29" s="16">
        <f t="shared" si="2"/>
        <v>0.1111111111111111</v>
      </c>
      <c r="W29" s="16">
        <f t="shared" si="3"/>
        <v>9</v>
      </c>
      <c r="X29" s="66">
        <f t="shared" si="4"/>
        <v>2.5282418812538232</v>
      </c>
      <c r="Y29" s="16">
        <f t="shared" si="5"/>
        <v>0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spans="2:89" s="1" customFormat="1">
      <c r="B30" s="15" t="s">
        <v>90</v>
      </c>
      <c r="C30" s="16">
        <v>4</v>
      </c>
      <c r="D30" s="16">
        <v>5</v>
      </c>
      <c r="E30" s="16">
        <v>5</v>
      </c>
      <c r="F30" s="16">
        <v>7</v>
      </c>
      <c r="G30" s="16">
        <v>7</v>
      </c>
      <c r="H30" s="16">
        <v>9</v>
      </c>
      <c r="I30" s="16">
        <v>8</v>
      </c>
      <c r="J30" s="16">
        <v>1</v>
      </c>
      <c r="K30" s="16">
        <v>8</v>
      </c>
      <c r="L30" s="16">
        <v>8</v>
      </c>
      <c r="M30" s="16">
        <v>8</v>
      </c>
      <c r="N30" s="16">
        <v>8</v>
      </c>
      <c r="O30" s="16">
        <v>1</v>
      </c>
      <c r="P30" s="16">
        <v>3</v>
      </c>
      <c r="Q30" s="16">
        <v>8</v>
      </c>
      <c r="R30" s="21"/>
      <c r="S30" s="60">
        <f t="shared" si="6"/>
        <v>5.0428182716296401</v>
      </c>
      <c r="T30" s="16"/>
      <c r="U30" s="16">
        <f t="shared" si="1"/>
        <v>15</v>
      </c>
      <c r="V30" s="16">
        <f t="shared" si="2"/>
        <v>1</v>
      </c>
      <c r="W30" s="16">
        <f t="shared" si="3"/>
        <v>9</v>
      </c>
      <c r="X30" s="66">
        <f t="shared" si="4"/>
        <v>5.0428182716296401</v>
      </c>
      <c r="Y30" s="16">
        <f t="shared" si="5"/>
        <v>0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spans="2:89" s="1" customFormat="1">
      <c r="B31" s="17" t="s">
        <v>91</v>
      </c>
      <c r="C31" s="18">
        <v>1</v>
      </c>
      <c r="D31" s="18">
        <f>1/3</f>
        <v>0.33333333333333331</v>
      </c>
      <c r="E31" s="18">
        <v>2</v>
      </c>
      <c r="F31" s="18">
        <v>8</v>
      </c>
      <c r="G31" s="18">
        <v>5</v>
      </c>
      <c r="H31" s="18">
        <v>9</v>
      </c>
      <c r="I31" s="18">
        <v>9</v>
      </c>
      <c r="J31" s="18">
        <f>1/7</f>
        <v>0.14285714285714285</v>
      </c>
      <c r="K31" s="18">
        <v>0.14285714285714285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61"/>
      <c r="S31" s="62">
        <f t="shared" si="6"/>
        <v>1.2871144857458612</v>
      </c>
      <c r="T31" s="16"/>
      <c r="U31" s="16">
        <f t="shared" si="1"/>
        <v>15</v>
      </c>
      <c r="V31" s="16">
        <f t="shared" si="2"/>
        <v>0.14285714285714285</v>
      </c>
      <c r="W31" s="16">
        <f t="shared" si="3"/>
        <v>9</v>
      </c>
      <c r="X31" s="66">
        <f t="shared" si="4"/>
        <v>1.2871144857458612</v>
      </c>
      <c r="Y31" s="16">
        <f t="shared" si="5"/>
        <v>0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spans="2:89" s="1" customFormat="1">
      <c r="B32" s="15" t="s">
        <v>92</v>
      </c>
      <c r="C32" s="16">
        <v>4</v>
      </c>
      <c r="D32" s="16">
        <v>4</v>
      </c>
      <c r="E32" s="16">
        <v>4</v>
      </c>
      <c r="F32" s="16">
        <v>1</v>
      </c>
      <c r="G32" s="16">
        <v>1</v>
      </c>
      <c r="H32" s="16">
        <v>3</v>
      </c>
      <c r="I32" s="16">
        <f>1/4</f>
        <v>0.25</v>
      </c>
      <c r="J32" s="16">
        <v>6</v>
      </c>
      <c r="K32" s="16">
        <v>8</v>
      </c>
      <c r="L32" s="16">
        <v>1</v>
      </c>
      <c r="M32" s="16">
        <v>6</v>
      </c>
      <c r="N32" s="16">
        <v>5</v>
      </c>
      <c r="O32" s="16">
        <v>4</v>
      </c>
      <c r="P32" s="16">
        <v>1</v>
      </c>
      <c r="Q32" s="16">
        <v>4</v>
      </c>
      <c r="R32" s="63"/>
      <c r="S32" s="60">
        <f t="shared" si="6"/>
        <v>2.5288025114247925</v>
      </c>
      <c r="T32" s="16"/>
      <c r="U32" s="16">
        <f t="shared" si="1"/>
        <v>15</v>
      </c>
      <c r="V32" s="16">
        <f t="shared" si="2"/>
        <v>0.25</v>
      </c>
      <c r="W32" s="16">
        <f t="shared" si="3"/>
        <v>8</v>
      </c>
      <c r="X32" s="66">
        <f t="shared" si="4"/>
        <v>2.5288025114247925</v>
      </c>
      <c r="Y32" s="16">
        <f t="shared" si="5"/>
        <v>0</v>
      </c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spans="1:82" s="1" customFormat="1">
      <c r="B33" s="17" t="s">
        <v>93</v>
      </c>
      <c r="C33" s="18">
        <v>1</v>
      </c>
      <c r="D33" s="18">
        <v>9</v>
      </c>
      <c r="E33" s="18">
        <v>1</v>
      </c>
      <c r="F33" s="18">
        <f>1/2</f>
        <v>0.5</v>
      </c>
      <c r="G33" s="18">
        <v>1</v>
      </c>
      <c r="H33" s="18">
        <f>1/2</f>
        <v>0.5</v>
      </c>
      <c r="I33" s="18">
        <f>1/7</f>
        <v>0.14285714285714285</v>
      </c>
      <c r="J33" s="18">
        <f>1/8</f>
        <v>0.125</v>
      </c>
      <c r="K33" s="18">
        <v>6</v>
      </c>
      <c r="L33" s="18">
        <v>0.2</v>
      </c>
      <c r="M33" s="18">
        <v>4</v>
      </c>
      <c r="N33" s="18">
        <v>0.16666666666666666</v>
      </c>
      <c r="O33" s="18">
        <v>1</v>
      </c>
      <c r="P33" s="18">
        <v>1</v>
      </c>
      <c r="Q33" s="18">
        <v>1</v>
      </c>
      <c r="R33" s="61"/>
      <c r="S33" s="62">
        <f t="shared" si="6"/>
        <v>0.79519254258382044</v>
      </c>
      <c r="T33" s="16"/>
      <c r="U33" s="16">
        <f t="shared" si="1"/>
        <v>15</v>
      </c>
      <c r="V33" s="16">
        <f t="shared" si="2"/>
        <v>0.125</v>
      </c>
      <c r="W33" s="16">
        <f t="shared" si="3"/>
        <v>9</v>
      </c>
      <c r="X33" s="66">
        <f t="shared" si="4"/>
        <v>0.79519254258382044</v>
      </c>
      <c r="Y33" s="16">
        <f t="shared" si="5"/>
        <v>0</v>
      </c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spans="1:82" s="1" customFormat="1">
      <c r="B34" s="19" t="s">
        <v>94</v>
      </c>
      <c r="C34" s="13">
        <f>1/5</f>
        <v>0.2</v>
      </c>
      <c r="D34" s="13">
        <f>1/9</f>
        <v>0.1111111111111111</v>
      </c>
      <c r="E34" s="13">
        <v>5</v>
      </c>
      <c r="F34" s="13">
        <v>3</v>
      </c>
      <c r="G34" s="13">
        <v>1</v>
      </c>
      <c r="H34" s="13">
        <v>3</v>
      </c>
      <c r="I34" s="13">
        <f>1/4</f>
        <v>0.25</v>
      </c>
      <c r="J34" s="13">
        <f>1/8</f>
        <v>0.125</v>
      </c>
      <c r="K34" s="13">
        <v>6</v>
      </c>
      <c r="L34" s="13">
        <v>0.2</v>
      </c>
      <c r="M34" s="13">
        <v>0.14285714285714285</v>
      </c>
      <c r="N34" s="13">
        <v>0.14285714285714285</v>
      </c>
      <c r="O34" s="13">
        <v>0.25</v>
      </c>
      <c r="P34" s="13">
        <v>0.2</v>
      </c>
      <c r="Q34" s="13">
        <v>0.125</v>
      </c>
      <c r="R34" s="64"/>
      <c r="S34" s="58">
        <f t="shared" si="6"/>
        <v>0.44189017647573459</v>
      </c>
      <c r="T34" s="16"/>
      <c r="U34" s="16">
        <f t="shared" si="1"/>
        <v>15</v>
      </c>
      <c r="V34" s="16">
        <f t="shared" si="2"/>
        <v>0.1111111111111111</v>
      </c>
      <c r="W34" s="16">
        <f t="shared" si="3"/>
        <v>6</v>
      </c>
      <c r="X34" s="66">
        <f t="shared" si="4"/>
        <v>0.44189017647573459</v>
      </c>
      <c r="Y34" s="16">
        <f t="shared" si="5"/>
        <v>0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</row>
    <row r="35" spans="1:82" s="1" customForma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1"/>
      <c r="S35" s="59"/>
      <c r="T35" s="16"/>
      <c r="U35" s="16"/>
      <c r="V35" s="16"/>
      <c r="W35" s="16"/>
      <c r="X35" s="6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spans="1:82" s="1" customFormat="1">
      <c r="A36" s="1" t="s">
        <v>5</v>
      </c>
      <c r="B36" s="15" t="s">
        <v>95</v>
      </c>
      <c r="C36" s="16">
        <f>1/3</f>
        <v>0.33333333333333331</v>
      </c>
      <c r="D36" s="16">
        <f>1/9</f>
        <v>0.1111111111111111</v>
      </c>
      <c r="E36" s="16">
        <f>1/6</f>
        <v>0.16666666666666666</v>
      </c>
      <c r="F36" s="16">
        <f>1/4</f>
        <v>0.25</v>
      </c>
      <c r="G36" s="16">
        <f>1/6</f>
        <v>0.16666666666666666</v>
      </c>
      <c r="H36" s="16">
        <f>1/5</f>
        <v>0.2</v>
      </c>
      <c r="I36" s="16">
        <f>1/5</f>
        <v>0.2</v>
      </c>
      <c r="J36" s="16">
        <f>1/5</f>
        <v>0.2</v>
      </c>
      <c r="K36" s="16">
        <v>0.1111111111111111</v>
      </c>
      <c r="L36" s="16">
        <v>0.5</v>
      </c>
      <c r="M36" s="16">
        <v>9</v>
      </c>
      <c r="N36" s="16">
        <v>6</v>
      </c>
      <c r="O36" s="16">
        <v>1</v>
      </c>
      <c r="P36" s="16">
        <v>1</v>
      </c>
      <c r="Q36" s="16">
        <v>1</v>
      </c>
      <c r="R36" s="21"/>
      <c r="S36" s="60">
        <f t="shared" si="6"/>
        <v>0.44946822931937375</v>
      </c>
      <c r="T36" s="16"/>
      <c r="U36" s="16">
        <f t="shared" si="1"/>
        <v>15</v>
      </c>
      <c r="V36" s="16">
        <f t="shared" si="2"/>
        <v>0.1111111111111111</v>
      </c>
      <c r="W36" s="16">
        <f t="shared" si="3"/>
        <v>9</v>
      </c>
      <c r="X36" s="66">
        <f t="shared" si="4"/>
        <v>0.44946822931937369</v>
      </c>
      <c r="Y36" s="16">
        <f t="shared" si="5"/>
        <v>0</v>
      </c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spans="1:82" s="1" customFormat="1">
      <c r="B37" s="15" t="s">
        <v>96</v>
      </c>
      <c r="C37" s="16">
        <f>1/4</f>
        <v>0.25</v>
      </c>
      <c r="D37" s="16">
        <f>1/7</f>
        <v>0.14285714285714285</v>
      </c>
      <c r="E37" s="16">
        <f>1/8</f>
        <v>0.125</v>
      </c>
      <c r="F37" s="16">
        <f>1/6</f>
        <v>0.16666666666666666</v>
      </c>
      <c r="G37" s="16">
        <f>1/7</f>
        <v>0.14285714285714285</v>
      </c>
      <c r="H37" s="16">
        <f>1/6</f>
        <v>0.16666666666666666</v>
      </c>
      <c r="I37" s="16">
        <f>1/9</f>
        <v>0.1111111111111111</v>
      </c>
      <c r="J37" s="16">
        <f>1/9</f>
        <v>0.1111111111111111</v>
      </c>
      <c r="K37" s="16">
        <v>0.125</v>
      </c>
      <c r="L37" s="16">
        <v>1</v>
      </c>
      <c r="M37" s="16">
        <v>9</v>
      </c>
      <c r="N37" s="16">
        <v>0.14285714285714285</v>
      </c>
      <c r="O37" s="16">
        <v>1</v>
      </c>
      <c r="P37" s="16">
        <v>0.25</v>
      </c>
      <c r="Q37" s="16">
        <v>1</v>
      </c>
      <c r="R37" s="21"/>
      <c r="S37" s="60">
        <f t="shared" si="6"/>
        <v>0.29035149122020387</v>
      </c>
      <c r="T37" s="16"/>
      <c r="U37" s="16">
        <f t="shared" si="1"/>
        <v>15</v>
      </c>
      <c r="V37" s="16">
        <f t="shared" si="2"/>
        <v>0.1111111111111111</v>
      </c>
      <c r="W37" s="16">
        <f t="shared" si="3"/>
        <v>9</v>
      </c>
      <c r="X37" s="66">
        <f t="shared" si="4"/>
        <v>0.29035149122020387</v>
      </c>
      <c r="Y37" s="16">
        <f t="shared" si="5"/>
        <v>0</v>
      </c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spans="1:82" s="1" customFormat="1">
      <c r="B38" s="15" t="s">
        <v>97</v>
      </c>
      <c r="C38" s="16">
        <v>1</v>
      </c>
      <c r="D38" s="16">
        <f>1/3</f>
        <v>0.33333333333333331</v>
      </c>
      <c r="E38" s="16">
        <f>1/6</f>
        <v>0.16666666666666666</v>
      </c>
      <c r="F38" s="16">
        <v>4</v>
      </c>
      <c r="G38" s="16">
        <v>3</v>
      </c>
      <c r="H38" s="16">
        <v>7</v>
      </c>
      <c r="I38" s="16">
        <v>5</v>
      </c>
      <c r="J38" s="16">
        <v>8</v>
      </c>
      <c r="K38" s="16">
        <v>0.16666666666666666</v>
      </c>
      <c r="L38" s="16">
        <v>1</v>
      </c>
      <c r="M38" s="16">
        <v>0.1111111111111111</v>
      </c>
      <c r="N38" s="16">
        <v>0.14285714285714285</v>
      </c>
      <c r="O38" s="16">
        <v>1</v>
      </c>
      <c r="P38" s="16">
        <v>0.25</v>
      </c>
      <c r="Q38" s="16">
        <v>0.33333333333333331</v>
      </c>
      <c r="R38" s="21"/>
      <c r="S38" s="60">
        <f t="shared" si="6"/>
        <v>0.80839989498580522</v>
      </c>
      <c r="T38" s="16"/>
      <c r="U38" s="16">
        <f t="shared" si="1"/>
        <v>15</v>
      </c>
      <c r="V38" s="16">
        <f t="shared" si="2"/>
        <v>0.1111111111111111</v>
      </c>
      <c r="W38" s="16">
        <f t="shared" si="3"/>
        <v>8</v>
      </c>
      <c r="X38" s="66">
        <f t="shared" si="4"/>
        <v>0.80839989498580522</v>
      </c>
      <c r="Y38" s="16">
        <f t="shared" si="5"/>
        <v>0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spans="1:82" s="1" customFormat="1">
      <c r="B39" s="17" t="s">
        <v>98</v>
      </c>
      <c r="C39" s="18">
        <v>1</v>
      </c>
      <c r="D39" s="18">
        <f>1/9</f>
        <v>0.1111111111111111</v>
      </c>
      <c r="E39" s="18">
        <f>1/9</f>
        <v>0.1111111111111111</v>
      </c>
      <c r="F39" s="18">
        <f>1/2</f>
        <v>0.5</v>
      </c>
      <c r="G39" s="18">
        <f>1/4</f>
        <v>0.25</v>
      </c>
      <c r="H39" s="18">
        <v>1</v>
      </c>
      <c r="I39" s="18">
        <f>1/5</f>
        <v>0.2</v>
      </c>
      <c r="J39" s="18">
        <v>1</v>
      </c>
      <c r="K39" s="18">
        <v>0.1111111111111111</v>
      </c>
      <c r="L39" s="18">
        <v>1</v>
      </c>
      <c r="M39" s="18">
        <v>0.125</v>
      </c>
      <c r="N39" s="18">
        <v>0.125</v>
      </c>
      <c r="O39" s="18">
        <v>1</v>
      </c>
      <c r="P39" s="18">
        <v>0.25</v>
      </c>
      <c r="Q39" s="18">
        <v>0.1111111111111111</v>
      </c>
      <c r="R39" s="61"/>
      <c r="S39" s="62">
        <f t="shared" si="6"/>
        <v>0.30073363270751885</v>
      </c>
      <c r="T39" s="16"/>
      <c r="U39" s="16">
        <f t="shared" si="1"/>
        <v>15</v>
      </c>
      <c r="V39" s="16">
        <f t="shared" si="2"/>
        <v>0.1111111111111111</v>
      </c>
      <c r="W39" s="16">
        <f t="shared" si="3"/>
        <v>1</v>
      </c>
      <c r="X39" s="66">
        <f t="shared" si="4"/>
        <v>0.30073363270751885</v>
      </c>
      <c r="Y39" s="16">
        <f t="shared" si="5"/>
        <v>0</v>
      </c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spans="1:82" s="1" customFormat="1">
      <c r="B40" s="15" t="s">
        <v>99</v>
      </c>
      <c r="C40" s="16">
        <v>1</v>
      </c>
      <c r="D40" s="16">
        <v>9</v>
      </c>
      <c r="E40" s="16">
        <f>1/8</f>
        <v>0.125</v>
      </c>
      <c r="F40" s="16">
        <f>1/6</f>
        <v>0.16666666666666666</v>
      </c>
      <c r="G40" s="16">
        <v>9</v>
      </c>
      <c r="H40" s="16">
        <v>8</v>
      </c>
      <c r="I40" s="16">
        <v>9</v>
      </c>
      <c r="J40" s="16">
        <f>1/9</f>
        <v>0.1111111111111111</v>
      </c>
      <c r="K40" s="16">
        <v>0.1111111111111111</v>
      </c>
      <c r="L40" s="16">
        <v>0.2</v>
      </c>
      <c r="M40" s="16">
        <v>0.33333333333333331</v>
      </c>
      <c r="N40" s="16">
        <v>0.14285714285714285</v>
      </c>
      <c r="O40" s="16">
        <v>1</v>
      </c>
      <c r="P40" s="16">
        <v>0.33333333333333331</v>
      </c>
      <c r="Q40" s="16">
        <v>0.25</v>
      </c>
      <c r="R40" s="21"/>
      <c r="S40" s="60">
        <f t="shared" si="6"/>
        <v>0.6383341035338248</v>
      </c>
      <c r="T40" s="16"/>
      <c r="U40" s="16">
        <f t="shared" si="1"/>
        <v>15</v>
      </c>
      <c r="V40" s="16">
        <f t="shared" si="2"/>
        <v>0.1111111111111111</v>
      </c>
      <c r="W40" s="16">
        <f t="shared" si="3"/>
        <v>9</v>
      </c>
      <c r="X40" s="66">
        <f t="shared" si="4"/>
        <v>0.6383341035338248</v>
      </c>
      <c r="Y40" s="16">
        <f t="shared" si="5"/>
        <v>0</v>
      </c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spans="1:82" s="1" customFormat="1">
      <c r="B41" s="15" t="s">
        <v>100</v>
      </c>
      <c r="C41" s="16">
        <v>4</v>
      </c>
      <c r="D41" s="16">
        <v>9</v>
      </c>
      <c r="E41" s="16">
        <v>8</v>
      </c>
      <c r="F41" s="16">
        <v>4</v>
      </c>
      <c r="G41" s="16">
        <v>3</v>
      </c>
      <c r="H41" s="16">
        <v>1</v>
      </c>
      <c r="I41" s="16">
        <v>5</v>
      </c>
      <c r="J41" s="16">
        <v>9</v>
      </c>
      <c r="K41" s="16">
        <v>0.1111111111111111</v>
      </c>
      <c r="L41" s="16">
        <v>0.33333333333333331</v>
      </c>
      <c r="M41" s="16">
        <v>1</v>
      </c>
      <c r="N41" s="16">
        <v>0.14285714285714285</v>
      </c>
      <c r="O41" s="16">
        <v>1</v>
      </c>
      <c r="P41" s="16">
        <v>1</v>
      </c>
      <c r="Q41" s="16">
        <v>0.14285714285714285</v>
      </c>
      <c r="R41" s="21"/>
      <c r="S41" s="60">
        <f t="shared" si="6"/>
        <v>1.3740897295794325</v>
      </c>
      <c r="T41" s="16"/>
      <c r="U41" s="16">
        <f t="shared" si="1"/>
        <v>15</v>
      </c>
      <c r="V41" s="16">
        <f t="shared" si="2"/>
        <v>0.1111111111111111</v>
      </c>
      <c r="W41" s="16">
        <f t="shared" si="3"/>
        <v>9</v>
      </c>
      <c r="X41" s="66">
        <f t="shared" si="4"/>
        <v>1.3740897295794325</v>
      </c>
      <c r="Y41" s="16">
        <f t="shared" si="5"/>
        <v>0</v>
      </c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spans="1:82" s="1" customFormat="1">
      <c r="B42" s="17" t="s">
        <v>101</v>
      </c>
      <c r="C42" s="18">
        <v>1</v>
      </c>
      <c r="D42" s="18">
        <f>1/9</f>
        <v>0.1111111111111111</v>
      </c>
      <c r="E42" s="18">
        <f>1/9</f>
        <v>0.1111111111111111</v>
      </c>
      <c r="F42" s="18">
        <f>1/7</f>
        <v>0.14285714285714285</v>
      </c>
      <c r="G42" s="18">
        <f>1/7</f>
        <v>0.14285714285714285</v>
      </c>
      <c r="H42" s="18">
        <f>1/7</f>
        <v>0.14285714285714285</v>
      </c>
      <c r="I42" s="18">
        <f>1/6</f>
        <v>0.16666666666666666</v>
      </c>
      <c r="J42" s="18">
        <v>4</v>
      </c>
      <c r="K42" s="18">
        <v>0.125</v>
      </c>
      <c r="L42" s="18">
        <v>1</v>
      </c>
      <c r="M42" s="18">
        <v>1</v>
      </c>
      <c r="N42" s="18">
        <v>0.125</v>
      </c>
      <c r="O42" s="18">
        <v>1</v>
      </c>
      <c r="P42" s="18">
        <v>0.33333333333333331</v>
      </c>
      <c r="Q42" s="18">
        <v>0.1111111111111111</v>
      </c>
      <c r="R42" s="61"/>
      <c r="S42" s="62">
        <f t="shared" si="6"/>
        <v>0.29934526361901548</v>
      </c>
      <c r="T42" s="16"/>
      <c r="U42" s="16">
        <f t="shared" si="1"/>
        <v>15</v>
      </c>
      <c r="V42" s="16">
        <f t="shared" si="2"/>
        <v>0.1111111111111111</v>
      </c>
      <c r="W42" s="16">
        <f t="shared" si="3"/>
        <v>4</v>
      </c>
      <c r="X42" s="66">
        <f t="shared" si="4"/>
        <v>0.29934526361901548</v>
      </c>
      <c r="Y42" s="16">
        <f t="shared" si="5"/>
        <v>0</v>
      </c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spans="1:82" s="1" customFormat="1">
      <c r="B43" s="20" t="s">
        <v>102</v>
      </c>
      <c r="C43" s="10">
        <v>5</v>
      </c>
      <c r="D43" s="10">
        <f>1/9</f>
        <v>0.1111111111111111</v>
      </c>
      <c r="E43" s="10">
        <v>3</v>
      </c>
      <c r="F43" s="10">
        <v>6</v>
      </c>
      <c r="G43" s="10">
        <v>2</v>
      </c>
      <c r="H43" s="10">
        <v>6</v>
      </c>
      <c r="I43" s="10">
        <v>5</v>
      </c>
      <c r="J43" s="10">
        <v>9</v>
      </c>
      <c r="K43" s="10">
        <v>8</v>
      </c>
      <c r="L43" s="10">
        <v>1</v>
      </c>
      <c r="M43" s="10">
        <v>0.16666666666666666</v>
      </c>
      <c r="N43" s="10">
        <v>1</v>
      </c>
      <c r="O43" s="10">
        <v>1</v>
      </c>
      <c r="P43" s="10">
        <v>4</v>
      </c>
      <c r="Q43" s="10">
        <v>0.16666666666666666</v>
      </c>
      <c r="R43" s="63"/>
      <c r="S43" s="60">
        <f t="shared" si="6"/>
        <v>1.7596086266958826</v>
      </c>
      <c r="T43" s="16"/>
      <c r="U43" s="16">
        <f t="shared" si="1"/>
        <v>15</v>
      </c>
      <c r="V43" s="16">
        <f t="shared" si="2"/>
        <v>0.1111111111111111</v>
      </c>
      <c r="W43" s="16">
        <f t="shared" si="3"/>
        <v>9</v>
      </c>
      <c r="X43" s="66">
        <f t="shared" si="4"/>
        <v>1.7596086266958826</v>
      </c>
      <c r="Y43" s="16">
        <f t="shared" si="5"/>
        <v>0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spans="1:82" s="1" customFormat="1">
      <c r="B44" s="17" t="s">
        <v>103</v>
      </c>
      <c r="C44" s="18">
        <v>2</v>
      </c>
      <c r="D44" s="18">
        <v>9</v>
      </c>
      <c r="E44" s="18">
        <f>1/9</f>
        <v>0.1111111111111111</v>
      </c>
      <c r="F44" s="18">
        <v>2</v>
      </c>
      <c r="G44" s="18">
        <v>1</v>
      </c>
      <c r="H44" s="18">
        <f>1/7</f>
        <v>0.14285714285714285</v>
      </c>
      <c r="I44" s="18">
        <f>1/6</f>
        <v>0.16666666666666666</v>
      </c>
      <c r="J44" s="18">
        <v>8</v>
      </c>
      <c r="K44" s="18">
        <v>0.1111111111111111</v>
      </c>
      <c r="L44" s="18">
        <v>1</v>
      </c>
      <c r="M44" s="18">
        <v>0.16666666666666666</v>
      </c>
      <c r="N44" s="18">
        <v>1</v>
      </c>
      <c r="O44" s="18">
        <v>1</v>
      </c>
      <c r="P44" s="18">
        <v>1</v>
      </c>
      <c r="Q44" s="18">
        <v>0.1111111111111111</v>
      </c>
      <c r="R44" s="61"/>
      <c r="S44" s="62">
        <f t="shared" si="6"/>
        <v>0.65015607948953258</v>
      </c>
      <c r="T44" s="16"/>
      <c r="U44" s="16">
        <f t="shared" si="1"/>
        <v>15</v>
      </c>
      <c r="V44" s="16">
        <f t="shared" si="2"/>
        <v>0.1111111111111111</v>
      </c>
      <c r="W44" s="16">
        <f t="shared" si="3"/>
        <v>9</v>
      </c>
      <c r="X44" s="66">
        <f t="shared" si="4"/>
        <v>0.65015607948953258</v>
      </c>
      <c r="Y44" s="16">
        <f t="shared" si="5"/>
        <v>0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spans="1:82" s="1" customFormat="1">
      <c r="B45" s="19" t="s">
        <v>104</v>
      </c>
      <c r="C45" s="13">
        <f>1/3</f>
        <v>0.33333333333333331</v>
      </c>
      <c r="D45" s="13">
        <f>1/9</f>
        <v>0.1111111111111111</v>
      </c>
      <c r="E45" s="13">
        <f>1/9</f>
        <v>0.1111111111111111</v>
      </c>
      <c r="F45" s="13">
        <v>1</v>
      </c>
      <c r="G45" s="13">
        <f>1/4</f>
        <v>0.25</v>
      </c>
      <c r="H45" s="13">
        <f>1/7</f>
        <v>0.14285714285714285</v>
      </c>
      <c r="I45" s="13">
        <f>1/7</f>
        <v>0.14285714285714285</v>
      </c>
      <c r="J45" s="13">
        <v>1</v>
      </c>
      <c r="K45" s="13">
        <v>8</v>
      </c>
      <c r="L45" s="13">
        <v>1</v>
      </c>
      <c r="M45" s="13">
        <v>6</v>
      </c>
      <c r="N45" s="13">
        <v>1</v>
      </c>
      <c r="O45" s="13">
        <v>1</v>
      </c>
      <c r="P45" s="13">
        <v>0.33333333333333331</v>
      </c>
      <c r="Q45" s="13">
        <v>0.1111111111111111</v>
      </c>
      <c r="R45" s="61"/>
      <c r="S45" s="58">
        <f t="shared" si="6"/>
        <v>0.50675846100791866</v>
      </c>
      <c r="T45" s="16"/>
      <c r="U45" s="16">
        <f t="shared" si="1"/>
        <v>15</v>
      </c>
      <c r="V45" s="16">
        <f t="shared" si="2"/>
        <v>0.1111111111111111</v>
      </c>
      <c r="W45" s="16">
        <f t="shared" si="3"/>
        <v>8</v>
      </c>
      <c r="X45" s="66">
        <f t="shared" si="4"/>
        <v>0.50675846100791866</v>
      </c>
      <c r="Y45" s="16">
        <f t="shared" si="5"/>
        <v>0</v>
      </c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spans="1:82" s="1" customFormat="1">
      <c r="B46" s="1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59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spans="1:82" s="1" customFormat="1">
      <c r="B47" s="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spans="1:82" s="1" customFormat="1">
      <c r="B48" s="7"/>
      <c r="C48" s="14"/>
      <c r="D48" s="14"/>
      <c r="E48" s="14"/>
      <c r="F48" s="14"/>
      <c r="G48" s="14"/>
      <c r="H48" s="14"/>
      <c r="I48" s="14"/>
      <c r="J48" s="14"/>
      <c r="K48" s="26"/>
      <c r="L48" s="26"/>
      <c r="M48" s="14"/>
      <c r="N48" s="14"/>
      <c r="O48" s="14"/>
      <c r="P48" s="14"/>
      <c r="Q48" s="14"/>
      <c r="R48" s="14"/>
      <c r="W48" s="16"/>
      <c r="X48" s="14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  <row r="49" spans="1:82" s="1" customFormat="1">
      <c r="A49" s="1" t="s">
        <v>1</v>
      </c>
      <c r="B49" s="22" t="s">
        <v>0</v>
      </c>
      <c r="C49" s="14"/>
      <c r="D49" s="14"/>
      <c r="E49" s="14"/>
      <c r="F49" s="14"/>
      <c r="G49" s="14"/>
      <c r="H49" s="14"/>
      <c r="I49" s="14"/>
      <c r="J49" s="14"/>
      <c r="K49" s="26"/>
      <c r="L49" s="33" t="s">
        <v>0</v>
      </c>
      <c r="M49" s="14"/>
      <c r="N49" s="14"/>
      <c r="O49" s="14"/>
      <c r="P49" s="14"/>
      <c r="Q49" s="14"/>
      <c r="R49" s="14"/>
      <c r="W49" s="16"/>
      <c r="X49" s="14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</row>
    <row r="50" spans="1:82" s="1" customFormat="1">
      <c r="B50" s="7"/>
      <c r="C50" s="23" t="s">
        <v>6</v>
      </c>
      <c r="D50" s="23" t="s">
        <v>12</v>
      </c>
      <c r="E50" s="23" t="s">
        <v>18</v>
      </c>
      <c r="F50" s="23" t="s">
        <v>24</v>
      </c>
      <c r="G50" s="23" t="s">
        <v>30</v>
      </c>
      <c r="H50" s="14"/>
      <c r="I50" s="14"/>
      <c r="M50" s="34" t="s">
        <v>52</v>
      </c>
      <c r="N50" s="14"/>
      <c r="O50" s="14"/>
      <c r="P50" s="14"/>
      <c r="R50" s="14"/>
      <c r="V50" s="14"/>
      <c r="W50" s="14" t="s">
        <v>43</v>
      </c>
      <c r="X50" s="14" t="s">
        <v>53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</row>
    <row r="51" spans="1:82" s="1" customFormat="1">
      <c r="B51" s="23" t="s">
        <v>6</v>
      </c>
      <c r="C51" s="24">
        <v>1</v>
      </c>
      <c r="D51" s="25">
        <f>S3</f>
        <v>0.70567083247508633</v>
      </c>
      <c r="E51" s="25">
        <f>S4</f>
        <v>1.5211063662756792</v>
      </c>
      <c r="F51" s="25">
        <f>S5</f>
        <v>0.57931285630615004</v>
      </c>
      <c r="G51" s="25">
        <f>S6</f>
        <v>1.9791431251162903</v>
      </c>
      <c r="H51" s="14"/>
      <c r="I51" s="14"/>
      <c r="L51" s="14" t="s">
        <v>105</v>
      </c>
      <c r="M51" s="100">
        <f>C51/$C$56</f>
        <v>0.18846731961568805</v>
      </c>
      <c r="N51" s="73">
        <f>D51/$D$56</f>
        <v>0.18498792398751279</v>
      </c>
      <c r="O51" s="73">
        <f>E51/$E$56</f>
        <v>0.25783265123293175</v>
      </c>
      <c r="P51" s="73">
        <f>F51/$F$56</f>
        <v>0.15955232848252351</v>
      </c>
      <c r="Q51" s="112">
        <f>G51/$G$56</f>
        <v>0.18328157036096104</v>
      </c>
      <c r="R51" s="14"/>
      <c r="V51" s="23" t="s">
        <v>6</v>
      </c>
      <c r="W51" s="66">
        <f>AVERAGE(M51:Q51)</f>
        <v>0.19482435873592344</v>
      </c>
      <c r="X51" s="41">
        <f>RANK(W51,$W$51:$W$55)</f>
        <v>3</v>
      </c>
      <c r="Y51" s="1" t="s">
        <v>7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</row>
    <row r="52" spans="1:82" s="1" customFormat="1">
      <c r="B52" s="23" t="s">
        <v>12</v>
      </c>
      <c r="C52" s="88">
        <f>1/D51</f>
        <v>1.417091303735166</v>
      </c>
      <c r="D52" s="24">
        <v>1</v>
      </c>
      <c r="E52" s="25">
        <f>S7</f>
        <v>1.2528233006704301</v>
      </c>
      <c r="F52" s="25">
        <f>S8</f>
        <v>1.1524407835757444</v>
      </c>
      <c r="G52" s="25">
        <f>S9</f>
        <v>2.2568554057588193</v>
      </c>
      <c r="H52" s="14"/>
      <c r="I52" s="14"/>
      <c r="L52" s="14"/>
      <c r="M52" s="102">
        <f t="shared" ref="M52:M55" si="7">C52/$C$56</f>
        <v>0.26707539966566762</v>
      </c>
      <c r="N52" s="66">
        <f t="shared" ref="N52:N55" si="8">D52/$D$56</f>
        <v>0.2621447783787263</v>
      </c>
      <c r="O52" s="66">
        <f t="shared" ref="O52:O55" si="9">E52/$E$56</f>
        <v>0.21235776820074581</v>
      </c>
      <c r="P52" s="66">
        <f t="shared" ref="P52:P55" si="10">F52/$F$56</f>
        <v>0.31740122535889581</v>
      </c>
      <c r="Q52" s="113">
        <f t="shared" ref="Q52:Q55" si="11">G52/$G$56</f>
        <v>0.20899954005135213</v>
      </c>
      <c r="R52" s="14"/>
      <c r="V52" s="23" t="s">
        <v>12</v>
      </c>
      <c r="W52" s="66">
        <f>AVERAGE(M52:Q52)</f>
        <v>0.25359574233107757</v>
      </c>
      <c r="X52" s="41">
        <f>RANK(W52,$W$51:$W$55)</f>
        <v>2</v>
      </c>
      <c r="Y52" s="1" t="s">
        <v>13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</row>
    <row r="53" spans="1:82" s="1" customFormat="1">
      <c r="B53" s="23" t="s">
        <v>18</v>
      </c>
      <c r="C53" s="88">
        <f>1/E51</f>
        <v>0.65741622162060165</v>
      </c>
      <c r="D53" s="88">
        <f>1/E52</f>
        <v>0.79819715953946946</v>
      </c>
      <c r="E53" s="24">
        <v>1</v>
      </c>
      <c r="F53" s="25">
        <f>S10</f>
        <v>0.62772835948894123</v>
      </c>
      <c r="G53" s="25">
        <f>S11</f>
        <v>1.8775380125935683</v>
      </c>
      <c r="H53" s="14"/>
      <c r="I53" s="14"/>
      <c r="L53" s="14"/>
      <c r="M53" s="102">
        <f t="shared" si="7"/>
        <v>0.12390147316070795</v>
      </c>
      <c r="N53" s="66">
        <f t="shared" si="8"/>
        <v>0.20924321749000305</v>
      </c>
      <c r="O53" s="66">
        <f t="shared" si="9"/>
        <v>0.16950336738397637</v>
      </c>
      <c r="P53" s="66">
        <f t="shared" si="10"/>
        <v>0.17288675768321957</v>
      </c>
      <c r="Q53" s="113">
        <f t="shared" si="11"/>
        <v>0.17387227381058024</v>
      </c>
      <c r="R53" s="14"/>
      <c r="V53" s="23" t="s">
        <v>18</v>
      </c>
      <c r="W53" s="66">
        <f>AVERAGE(M53:Q53)</f>
        <v>0.16988141790569744</v>
      </c>
      <c r="X53" s="41">
        <f>RANK(W53,$W$51:$W$55)</f>
        <v>4</v>
      </c>
      <c r="Y53" s="1" t="s">
        <v>19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</row>
    <row r="54" spans="1:82" s="1" customFormat="1">
      <c r="B54" s="23" t="s">
        <v>24</v>
      </c>
      <c r="C54" s="88">
        <f>1/F51</f>
        <v>1.7261829926859573</v>
      </c>
      <c r="D54" s="88">
        <f>1/F52</f>
        <v>0.86772354315441913</v>
      </c>
      <c r="E54" s="66">
        <f>1/F53</f>
        <v>1.5930457575855581</v>
      </c>
      <c r="F54" s="24">
        <v>1</v>
      </c>
      <c r="G54" s="25">
        <f>S12</f>
        <v>3.6848384443628719</v>
      </c>
      <c r="H54" s="14"/>
      <c r="I54" s="14"/>
      <c r="L54" s="14"/>
      <c r="M54" s="102">
        <f t="shared" si="7"/>
        <v>0.32532908179770925</v>
      </c>
      <c r="N54" s="66">
        <f t="shared" si="8"/>
        <v>0.22746919591421833</v>
      </c>
      <c r="O54" s="66">
        <f t="shared" si="9"/>
        <v>0.27002662030750979</v>
      </c>
      <c r="P54" s="66">
        <f t="shared" si="10"/>
        <v>0.27541651586997534</v>
      </c>
      <c r="Q54" s="113">
        <f t="shared" si="11"/>
        <v>0.34124008922779908</v>
      </c>
      <c r="R54" s="14"/>
      <c r="V54" s="23" t="s">
        <v>24</v>
      </c>
      <c r="W54" s="66">
        <f>AVERAGE(M54:Q54)</f>
        <v>0.2878963006234424</v>
      </c>
      <c r="X54" s="41">
        <f>RANK(W54,$W$51:$W$55)</f>
        <v>1</v>
      </c>
      <c r="Y54" s="1" t="s">
        <v>25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</row>
    <row r="55" spans="1:82" s="1" customFormat="1">
      <c r="B55" s="27" t="s">
        <v>30</v>
      </c>
      <c r="C55" s="107">
        <f>1/G51</f>
        <v>0.50526916790883536</v>
      </c>
      <c r="D55" s="107">
        <f>1/G52</f>
        <v>0.44309440358841751</v>
      </c>
      <c r="E55" s="107">
        <f>1/G53</f>
        <v>0.53261238563081525</v>
      </c>
      <c r="F55" s="108">
        <f>1/G54</f>
        <v>0.27138231841068011</v>
      </c>
      <c r="G55" s="30">
        <v>1</v>
      </c>
      <c r="H55" s="14"/>
      <c r="I55" s="14"/>
      <c r="L55" s="14"/>
      <c r="M55" s="104">
        <f t="shared" si="7"/>
        <v>9.5226725760227227E-2</v>
      </c>
      <c r="N55" s="105">
        <f t="shared" si="8"/>
        <v>0.11615488422953961</v>
      </c>
      <c r="O55" s="105">
        <f t="shared" si="9"/>
        <v>9.0279592874836168E-2</v>
      </c>
      <c r="P55" s="105">
        <f t="shared" si="10"/>
        <v>7.474317260538578E-2</v>
      </c>
      <c r="Q55" s="114">
        <f t="shared" si="11"/>
        <v>9.2606526549307455E-2</v>
      </c>
      <c r="R55" s="14"/>
      <c r="V55" s="27" t="s">
        <v>30</v>
      </c>
      <c r="W55" s="66">
        <f>AVERAGE(M55:Q55)</f>
        <v>9.380218040385925E-2</v>
      </c>
      <c r="X55" s="41">
        <f>RANK(W55,$W$51:$W$55)</f>
        <v>5</v>
      </c>
      <c r="Y55" s="1" t="s">
        <v>31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</row>
    <row r="56" spans="1:82" s="1" customFormat="1">
      <c r="B56" s="31" t="s">
        <v>55</v>
      </c>
      <c r="C56" s="32">
        <f>SUM(C51:C55)</f>
        <v>5.30595968595056</v>
      </c>
      <c r="D56" s="32">
        <f t="shared" ref="D56:G56" si="12">SUM(D51:D55)</f>
        <v>3.8146859387573921</v>
      </c>
      <c r="E56" s="32">
        <f t="shared" si="12"/>
        <v>5.8995878101624832</v>
      </c>
      <c r="F56" s="32">
        <f t="shared" si="12"/>
        <v>3.6308643177815156</v>
      </c>
      <c r="G56" s="32">
        <f t="shared" si="12"/>
        <v>10.798374987831551</v>
      </c>
      <c r="H56" s="14"/>
      <c r="I56" s="14"/>
      <c r="L56" s="14"/>
      <c r="M56" s="14"/>
      <c r="N56" s="14"/>
      <c r="O56" s="14"/>
      <c r="P56" s="14"/>
      <c r="R56" s="14"/>
      <c r="V56" s="14"/>
      <c r="W56" s="40"/>
      <c r="X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</row>
    <row r="57" spans="1:82" s="1" customFormat="1">
      <c r="B57" s="7"/>
      <c r="C57" s="14"/>
      <c r="D57" s="14"/>
      <c r="E57" s="14"/>
      <c r="F57" s="14"/>
      <c r="G57" s="14"/>
      <c r="H57" s="14"/>
      <c r="I57" s="14"/>
      <c r="L57" s="26"/>
      <c r="M57" s="14"/>
      <c r="N57" s="14"/>
      <c r="O57" s="14"/>
      <c r="P57" s="14"/>
      <c r="R57" s="14"/>
      <c r="V57" s="14"/>
      <c r="W57" s="44"/>
      <c r="X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</row>
    <row r="58" spans="1:82" s="1" customFormat="1">
      <c r="B58" s="7"/>
      <c r="C58" s="14"/>
      <c r="D58" s="14"/>
      <c r="E58" s="14"/>
      <c r="F58" s="14"/>
      <c r="G58" s="14"/>
      <c r="H58" s="14"/>
      <c r="I58" s="14"/>
      <c r="L58" s="26"/>
      <c r="M58" s="14"/>
      <c r="N58" s="14"/>
      <c r="O58" s="14"/>
      <c r="P58" s="14"/>
      <c r="R58" s="14"/>
      <c r="V58" s="14"/>
      <c r="W58" s="44"/>
      <c r="X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</row>
    <row r="59" spans="1:82" s="1" customFormat="1">
      <c r="B59" s="7"/>
      <c r="C59" s="14"/>
      <c r="D59" s="14"/>
      <c r="E59" s="14"/>
      <c r="F59" s="14"/>
      <c r="G59" s="14"/>
      <c r="H59" s="14"/>
      <c r="I59" s="14"/>
      <c r="L59" s="26"/>
      <c r="M59" s="14"/>
      <c r="N59" s="14"/>
      <c r="O59" s="14"/>
      <c r="P59" s="14"/>
      <c r="R59" s="14"/>
      <c r="V59" s="14"/>
      <c r="W59" s="44"/>
      <c r="X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</row>
    <row r="60" spans="1:82" s="1" customFormat="1">
      <c r="A60" s="1" t="s">
        <v>3</v>
      </c>
      <c r="B60" s="22" t="s">
        <v>2</v>
      </c>
      <c r="C60" s="14"/>
      <c r="D60" s="14"/>
      <c r="E60" s="14"/>
      <c r="F60" s="14"/>
      <c r="G60" s="14"/>
      <c r="H60" s="14"/>
      <c r="I60" s="14"/>
      <c r="L60" s="33" t="s">
        <v>2</v>
      </c>
      <c r="M60" s="14"/>
      <c r="N60" s="14"/>
      <c r="O60" s="14"/>
      <c r="P60" s="14"/>
      <c r="R60" s="14"/>
      <c r="V60" s="14"/>
      <c r="W60" s="44"/>
      <c r="X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</row>
    <row r="61" spans="1:82" s="1" customFormat="1">
      <c r="B61" s="7"/>
      <c r="C61" s="23" t="s">
        <v>8</v>
      </c>
      <c r="D61" s="23" t="s">
        <v>14</v>
      </c>
      <c r="E61" s="23" t="s">
        <v>20</v>
      </c>
      <c r="F61" s="23" t="s">
        <v>26</v>
      </c>
      <c r="G61" s="23" t="s">
        <v>32</v>
      </c>
      <c r="H61" s="23" t="s">
        <v>36</v>
      </c>
      <c r="I61" s="23" t="s">
        <v>38</v>
      </c>
      <c r="M61" s="34" t="s">
        <v>52</v>
      </c>
      <c r="N61" s="14"/>
      <c r="O61" s="14"/>
      <c r="P61" s="14"/>
      <c r="R61" s="14"/>
      <c r="V61" s="14"/>
      <c r="W61" s="44" t="s">
        <v>43</v>
      </c>
      <c r="X61" s="14" t="s">
        <v>53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</row>
    <row r="62" spans="1:82" s="1" customFormat="1">
      <c r="B62" s="23" t="s">
        <v>8</v>
      </c>
      <c r="C62" s="24">
        <v>1</v>
      </c>
      <c r="D62" s="25">
        <f>S14</f>
        <v>0.53608851285746839</v>
      </c>
      <c r="E62" s="25">
        <f>S15</f>
        <v>0.21101434386313012</v>
      </c>
      <c r="F62" s="25">
        <f>S16</f>
        <v>0.33633924804092097</v>
      </c>
      <c r="G62" s="25">
        <f>S17</f>
        <v>0.95305003841294689</v>
      </c>
      <c r="H62" s="25">
        <f>S18</f>
        <v>2.7092832762845886</v>
      </c>
      <c r="I62" s="25">
        <f>S19</f>
        <v>0.50786186786856591</v>
      </c>
      <c r="L62" s="14" t="s">
        <v>106</v>
      </c>
      <c r="M62" s="100">
        <f>C62/$C$69</f>
        <v>7.1607744304298504E-2</v>
      </c>
      <c r="N62" s="73">
        <f>D62/$D$69</f>
        <v>5.5882282553783941E-2</v>
      </c>
      <c r="O62" s="73">
        <f>E62/$E$69</f>
        <v>3.2788577974077311E-2</v>
      </c>
      <c r="P62" s="73">
        <f>F62/$F$69</f>
        <v>0.10121604719021289</v>
      </c>
      <c r="Q62" s="115">
        <f>G62/$G$69</f>
        <v>0.11021454276851994</v>
      </c>
      <c r="R62" s="115">
        <f>H62/$H$69</f>
        <v>0.14791561794021524</v>
      </c>
      <c r="S62" s="112">
        <f>I62/$I$69</f>
        <v>7.3327629883700729E-2</v>
      </c>
      <c r="T62" s="65"/>
      <c r="V62" s="23" t="s">
        <v>8</v>
      </c>
      <c r="W62" s="66">
        <f t="shared" ref="W62:W68" si="13">AVERAGE(M62:S62)</f>
        <v>8.4707491802115495E-2</v>
      </c>
      <c r="X62" s="46">
        <f t="shared" ref="X62:X68" si="14">RANK(W62,$W$62:$W$68)</f>
        <v>6</v>
      </c>
      <c r="Y62" s="1" t="s">
        <v>9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</row>
    <row r="63" spans="1:82" s="1" customFormat="1">
      <c r="B63" s="23" t="s">
        <v>14</v>
      </c>
      <c r="C63" s="88">
        <f>1/D62</f>
        <v>1.865363603241156</v>
      </c>
      <c r="D63" s="24">
        <v>1</v>
      </c>
      <c r="E63" s="25">
        <f>S20</f>
        <v>0.4116794745013293</v>
      </c>
      <c r="F63" s="25">
        <f>S21</f>
        <v>0.27395863825287098</v>
      </c>
      <c r="G63" s="25">
        <f>S22</f>
        <v>1.3498416798059318</v>
      </c>
      <c r="H63" s="25">
        <f>S23</f>
        <v>2.4990629291719166</v>
      </c>
      <c r="I63" s="25">
        <f>S24</f>
        <v>1.1949593528602536</v>
      </c>
      <c r="L63" s="14"/>
      <c r="M63" s="102">
        <f t="shared" ref="M63:M68" si="15">C63/$C$69</f>
        <v>0.13357447993543764</v>
      </c>
      <c r="N63" s="66">
        <f t="shared" ref="N63:N68" si="16">D63/$D$69</f>
        <v>0.1042407759418668</v>
      </c>
      <c r="O63" s="66">
        <f t="shared" ref="O63:O68" si="17">E63/$E$69</f>
        <v>6.3969037852561542E-2</v>
      </c>
      <c r="P63" s="66">
        <f t="shared" ref="P63:P68" si="18">F63/$F$69</f>
        <v>8.2443576297094479E-2</v>
      </c>
      <c r="Q63" s="116">
        <f t="shared" ref="Q63:Q68" si="19">G63/$G$69</f>
        <v>0.15610112539048049</v>
      </c>
      <c r="R63" s="116">
        <f t="shared" ref="R63:R68" si="20">H63/$H$69</f>
        <v>0.13643845982280353</v>
      </c>
      <c r="S63" s="113">
        <f t="shared" ref="S63:S68" si="21">I63/$I$69</f>
        <v>0.17253419226048311</v>
      </c>
      <c r="V63" s="23" t="s">
        <v>14</v>
      </c>
      <c r="W63" s="66">
        <f t="shared" si="13"/>
        <v>0.12132880678581823</v>
      </c>
      <c r="X63" s="46">
        <f t="shared" si="14"/>
        <v>4</v>
      </c>
      <c r="Y63" s="1" t="s">
        <v>15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</row>
    <row r="64" spans="1:82" s="1" customFormat="1">
      <c r="B64" s="23" t="s">
        <v>20</v>
      </c>
      <c r="C64" s="88">
        <f>1/E62</f>
        <v>4.7390143328295649</v>
      </c>
      <c r="D64" s="88">
        <f>1/E63</f>
        <v>2.4290742238517189</v>
      </c>
      <c r="E64" s="24">
        <v>1</v>
      </c>
      <c r="F64" s="25">
        <f>S25</f>
        <v>0.34192029553488884</v>
      </c>
      <c r="G64" s="25">
        <f>S26</f>
        <v>1.1630910545067112</v>
      </c>
      <c r="H64" s="25">
        <f>S27</f>
        <v>2.2734384521247737</v>
      </c>
      <c r="I64" s="25">
        <f>S28</f>
        <v>1.6989093410395131</v>
      </c>
      <c r="L64" s="14"/>
      <c r="M64" s="102">
        <f t="shared" si="15"/>
        <v>0.33935012659966524</v>
      </c>
      <c r="N64" s="66">
        <f t="shared" si="16"/>
        <v>0.25320858191469103</v>
      </c>
      <c r="O64" s="66">
        <f t="shared" si="17"/>
        <v>0.15538554097225216</v>
      </c>
      <c r="P64" s="66">
        <f t="shared" si="18"/>
        <v>0.10289557632578242</v>
      </c>
      <c r="Q64" s="116">
        <f t="shared" si="19"/>
        <v>0.13450453135081838</v>
      </c>
      <c r="R64" s="116">
        <f t="shared" si="20"/>
        <v>0.12412030016892153</v>
      </c>
      <c r="S64" s="113">
        <f t="shared" si="21"/>
        <v>0.24529700544075442</v>
      </c>
      <c r="V64" s="23" t="s">
        <v>20</v>
      </c>
      <c r="W64" s="66">
        <f t="shared" si="13"/>
        <v>0.19353738039612645</v>
      </c>
      <c r="X64" s="46">
        <f t="shared" si="14"/>
        <v>2</v>
      </c>
      <c r="Y64" s="1" t="s">
        <v>21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</row>
    <row r="65" spans="1:82" s="1" customFormat="1">
      <c r="B65" s="23" t="s">
        <v>26</v>
      </c>
      <c r="C65" s="88">
        <f>1/F62</f>
        <v>2.9731885464593009</v>
      </c>
      <c r="D65" s="88">
        <f>1/F63</f>
        <v>3.6501860513592344</v>
      </c>
      <c r="E65" s="66">
        <f>1/F64</f>
        <v>2.9246582114572433</v>
      </c>
      <c r="F65" s="24">
        <v>1</v>
      </c>
      <c r="G65" s="25">
        <f>S29</f>
        <v>2.5282418812538232</v>
      </c>
      <c r="H65" s="25">
        <f>S30</f>
        <v>5.0428182716296401</v>
      </c>
      <c r="I65" s="25">
        <f>S31</f>
        <v>1.2871144857458612</v>
      </c>
      <c r="L65" s="14"/>
      <c r="M65" s="102">
        <f t="shared" si="15"/>
        <v>0.21290332520332655</v>
      </c>
      <c r="N65" s="66">
        <f t="shared" si="16"/>
        <v>0.38049822632586544</v>
      </c>
      <c r="O65" s="66">
        <f t="shared" si="17"/>
        <v>0.45444959834622317</v>
      </c>
      <c r="P65" s="66">
        <f t="shared" si="18"/>
        <v>0.30093439222382506</v>
      </c>
      <c r="Q65" s="116">
        <f t="shared" si="19"/>
        <v>0.29237606811771305</v>
      </c>
      <c r="R65" s="116">
        <f t="shared" si="20"/>
        <v>0.27531693984809963</v>
      </c>
      <c r="S65" s="113">
        <f t="shared" si="21"/>
        <v>0.18584001005003201</v>
      </c>
      <c r="V65" s="23" t="s">
        <v>26</v>
      </c>
      <c r="W65" s="66">
        <f t="shared" si="13"/>
        <v>0.30033122287358355</v>
      </c>
      <c r="X65" s="46">
        <f t="shared" si="14"/>
        <v>1</v>
      </c>
      <c r="Y65" s="1" t="s">
        <v>27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</row>
    <row r="66" spans="1:82" s="1" customFormat="1">
      <c r="B66" s="23" t="s">
        <v>32</v>
      </c>
      <c r="C66" s="88">
        <f>1/G62</f>
        <v>1.0492628505269628</v>
      </c>
      <c r="D66" s="88">
        <f>1/G63</f>
        <v>0.74082762072050634</v>
      </c>
      <c r="E66" s="66">
        <f>1/G64</f>
        <v>0.85977791345331844</v>
      </c>
      <c r="F66" s="71">
        <f>1/G65</f>
        <v>0.39553177542651619</v>
      </c>
      <c r="G66" s="30">
        <v>1</v>
      </c>
      <c r="H66" s="25">
        <f>S32</f>
        <v>2.5288025114247925</v>
      </c>
      <c r="I66" s="25">
        <f>S33</f>
        <v>0.79519254258382044</v>
      </c>
      <c r="L66" s="14"/>
      <c r="M66" s="102">
        <f t="shared" si="15"/>
        <v>7.5135345908534129E-2</v>
      </c>
      <c r="N66" s="66">
        <f t="shared" si="16"/>
        <v>7.7224446023072588E-2</v>
      </c>
      <c r="O66" s="66">
        <f t="shared" si="17"/>
        <v>0.13359705619793807</v>
      </c>
      <c r="P66" s="66">
        <f t="shared" si="18"/>
        <v>0.11902911444318912</v>
      </c>
      <c r="Q66" s="116">
        <f t="shared" si="19"/>
        <v>0.11564402531482308</v>
      </c>
      <c r="R66" s="116">
        <f t="shared" si="20"/>
        <v>0.13806211753505671</v>
      </c>
      <c r="S66" s="113">
        <f t="shared" si="21"/>
        <v>0.11481386600963665</v>
      </c>
      <c r="V66" s="23" t="s">
        <v>32</v>
      </c>
      <c r="W66" s="66">
        <f t="shared" si="13"/>
        <v>0.11050085306175005</v>
      </c>
      <c r="X66" s="46">
        <f t="shared" si="14"/>
        <v>5</v>
      </c>
      <c r="Y66" s="1" t="s">
        <v>33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</row>
    <row r="67" spans="1:82" s="1" customFormat="1">
      <c r="B67" s="23" t="s">
        <v>36</v>
      </c>
      <c r="C67" s="88">
        <f>1/H62</f>
        <v>0.36910130762382409</v>
      </c>
      <c r="D67" s="88">
        <f>1/H63</f>
        <v>0.4001499875520772</v>
      </c>
      <c r="E67" s="66">
        <f>1/H64</f>
        <v>0.43986235873920054</v>
      </c>
      <c r="F67" s="71">
        <f>1/H65</f>
        <v>0.19830181183127177</v>
      </c>
      <c r="G67" s="88">
        <f>1/H66</f>
        <v>0.39544408686804655</v>
      </c>
      <c r="H67" s="24">
        <v>1</v>
      </c>
      <c r="I67" s="25">
        <f>S34</f>
        <v>0.44189017647573459</v>
      </c>
      <c r="L67" s="14"/>
      <c r="M67" s="102">
        <f t="shared" si="15"/>
        <v>2.643051205870902E-2</v>
      </c>
      <c r="N67" s="66">
        <f t="shared" si="16"/>
        <v>4.171194519555687E-2</v>
      </c>
      <c r="O67" s="66">
        <f t="shared" si="17"/>
        <v>6.8348250566021521E-2</v>
      </c>
      <c r="P67" s="66">
        <f t="shared" si="18"/>
        <v>5.9675835220327086E-2</v>
      </c>
      <c r="Q67" s="116">
        <f t="shared" si="19"/>
        <v>4.5730745992365471E-2</v>
      </c>
      <c r="R67" s="116">
        <f t="shared" si="20"/>
        <v>5.4595847999719414E-2</v>
      </c>
      <c r="S67" s="113">
        <f t="shared" si="21"/>
        <v>6.3802307989466275E-2</v>
      </c>
      <c r="V67" s="23" t="s">
        <v>36</v>
      </c>
      <c r="W67" s="66">
        <f t="shared" si="13"/>
        <v>5.1470777860309382E-2</v>
      </c>
      <c r="X67" s="46">
        <f t="shared" si="14"/>
        <v>7</v>
      </c>
      <c r="Y67" s="1" t="s">
        <v>37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</row>
    <row r="68" spans="1:82" s="1" customFormat="1">
      <c r="B68" s="23" t="s">
        <v>38</v>
      </c>
      <c r="C68" s="105">
        <f>1/I62</f>
        <v>1.9690393456726287</v>
      </c>
      <c r="D68" s="105">
        <f>1/I63</f>
        <v>0.8368485485354803</v>
      </c>
      <c r="E68" s="105">
        <f>1/I64</f>
        <v>0.58861292703713619</v>
      </c>
      <c r="F68" s="105">
        <f>1/I65</f>
        <v>0.77693166464560204</v>
      </c>
      <c r="G68" s="105">
        <f>1/I66</f>
        <v>1.2575570650482943</v>
      </c>
      <c r="H68" s="105">
        <f>1/I67</f>
        <v>2.2630057268424313</v>
      </c>
      <c r="I68" s="30">
        <v>1</v>
      </c>
      <c r="L68" s="14"/>
      <c r="M68" s="104">
        <f t="shared" si="15"/>
        <v>0.14099846599002883</v>
      </c>
      <c r="N68" s="105">
        <f t="shared" si="16"/>
        <v>8.7233742045163445E-2</v>
      </c>
      <c r="O68" s="105">
        <f t="shared" si="17"/>
        <v>9.146193809092619E-2</v>
      </c>
      <c r="P68" s="105">
        <f t="shared" si="18"/>
        <v>0.23380545829956892</v>
      </c>
      <c r="Q68" s="117">
        <f t="shared" si="19"/>
        <v>0.14542896106527956</v>
      </c>
      <c r="R68" s="117">
        <f t="shared" si="20"/>
        <v>0.12355071668518394</v>
      </c>
      <c r="S68" s="114">
        <f t="shared" si="21"/>
        <v>0.14438498836592678</v>
      </c>
      <c r="V68" s="23" t="s">
        <v>38</v>
      </c>
      <c r="W68" s="66">
        <f t="shared" si="13"/>
        <v>0.13812346722029681</v>
      </c>
      <c r="X68" s="46">
        <f t="shared" si="14"/>
        <v>3</v>
      </c>
      <c r="Y68" s="1" t="s">
        <v>39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</row>
    <row r="69" spans="1:82" s="1" customFormat="1">
      <c r="B69" s="31" t="s">
        <v>55</v>
      </c>
      <c r="C69" s="26">
        <f>SUM(C62:C68)</f>
        <v>13.964969986353438</v>
      </c>
      <c r="D69" s="26">
        <f t="shared" ref="D69:I69" si="22">SUM(D62:D68)</f>
        <v>9.593174944876484</v>
      </c>
      <c r="E69" s="26">
        <f t="shared" si="22"/>
        <v>6.4356052290513581</v>
      </c>
      <c r="F69" s="26">
        <f t="shared" si="22"/>
        <v>3.3229834337320709</v>
      </c>
      <c r="G69" s="26">
        <f t="shared" si="22"/>
        <v>8.6472258058957543</v>
      </c>
      <c r="H69" s="26">
        <f t="shared" si="22"/>
        <v>18.316411167478144</v>
      </c>
      <c r="I69" s="66">
        <f t="shared" si="22"/>
        <v>6.9259277665737491</v>
      </c>
      <c r="L69" s="14"/>
      <c r="M69" s="14"/>
      <c r="N69" s="14"/>
      <c r="O69" s="14"/>
      <c r="P69" s="14"/>
      <c r="R69" s="14"/>
      <c r="V69" s="14"/>
      <c r="W69" s="40"/>
      <c r="X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</row>
    <row r="70" spans="1:82" s="1" customFormat="1">
      <c r="B70" s="15"/>
      <c r="C70" s="26"/>
      <c r="D70" s="26"/>
      <c r="E70" s="26"/>
      <c r="F70" s="26"/>
      <c r="G70" s="14"/>
      <c r="H70" s="14"/>
      <c r="I70" s="14"/>
      <c r="L70" s="26"/>
      <c r="M70" s="14"/>
      <c r="N70" s="14"/>
      <c r="O70" s="14"/>
      <c r="P70" s="14"/>
      <c r="R70" s="14"/>
      <c r="V70" s="14"/>
      <c r="W70" s="40"/>
      <c r="X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</row>
    <row r="71" spans="1:82" s="1" customFormat="1">
      <c r="B71" s="7"/>
      <c r="C71" s="14"/>
      <c r="D71" s="14"/>
      <c r="E71" s="14"/>
      <c r="F71" s="14"/>
      <c r="G71" s="14"/>
      <c r="H71" s="14"/>
      <c r="I71" s="14"/>
      <c r="L71" s="26"/>
      <c r="M71" s="14"/>
      <c r="N71" s="14"/>
      <c r="O71" s="14"/>
      <c r="P71" s="14"/>
      <c r="R71" s="14"/>
      <c r="V71" s="14"/>
      <c r="W71" s="44"/>
      <c r="X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</row>
    <row r="72" spans="1:82" s="1" customFormat="1">
      <c r="B72" s="7"/>
      <c r="C72" s="14"/>
      <c r="D72" s="14"/>
      <c r="E72" s="14"/>
      <c r="F72" s="14"/>
      <c r="G72" s="14"/>
      <c r="H72" s="14"/>
      <c r="I72" s="14"/>
      <c r="L72" s="26"/>
      <c r="M72" s="14"/>
      <c r="N72" s="14"/>
      <c r="O72" s="14"/>
      <c r="P72" s="14"/>
      <c r="R72" s="14"/>
      <c r="V72" s="14"/>
      <c r="W72" s="44"/>
      <c r="X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</row>
    <row r="73" spans="1:82" s="1" customFormat="1">
      <c r="A73" s="1" t="s">
        <v>5</v>
      </c>
      <c r="B73" s="22" t="s">
        <v>4</v>
      </c>
      <c r="C73" s="14"/>
      <c r="D73" s="14"/>
      <c r="E73" s="14"/>
      <c r="F73" s="14"/>
      <c r="G73" s="14"/>
      <c r="H73" s="14"/>
      <c r="I73" s="14"/>
      <c r="L73" s="33" t="s">
        <v>4</v>
      </c>
      <c r="M73" s="14"/>
      <c r="N73" s="14"/>
      <c r="O73" s="14"/>
      <c r="P73" s="14"/>
      <c r="R73" s="14"/>
      <c r="V73" s="14"/>
      <c r="W73" s="44"/>
      <c r="X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</row>
    <row r="74" spans="1:82" s="1" customFormat="1">
      <c r="B74" s="7"/>
      <c r="C74" s="23" t="s">
        <v>10</v>
      </c>
      <c r="D74" s="23" t="s">
        <v>16</v>
      </c>
      <c r="E74" s="23" t="s">
        <v>22</v>
      </c>
      <c r="F74" s="23" t="s">
        <v>28</v>
      </c>
      <c r="G74" s="23" t="s">
        <v>34</v>
      </c>
      <c r="H74" s="14"/>
      <c r="I74" s="14"/>
      <c r="M74" s="34" t="s">
        <v>52</v>
      </c>
      <c r="N74" s="14"/>
      <c r="O74" s="14"/>
      <c r="P74" s="14"/>
      <c r="R74" s="14"/>
      <c r="V74" s="14"/>
      <c r="W74" s="44" t="s">
        <v>43</v>
      </c>
      <c r="X74" s="14" t="s">
        <v>53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</row>
    <row r="75" spans="1:82" s="1" customFormat="1">
      <c r="B75" s="23" t="s">
        <v>10</v>
      </c>
      <c r="C75" s="110">
        <v>1</v>
      </c>
      <c r="D75" s="25">
        <f>S36</f>
        <v>0.44946822931937375</v>
      </c>
      <c r="E75" s="25">
        <f>S37</f>
        <v>0.29035149122020387</v>
      </c>
      <c r="F75" s="25">
        <f>S38</f>
        <v>0.80839989498580522</v>
      </c>
      <c r="G75" s="25">
        <f>S39</f>
        <v>0.30073363270751885</v>
      </c>
      <c r="H75" s="14"/>
      <c r="I75" s="14"/>
      <c r="L75" s="14" t="s">
        <v>107</v>
      </c>
      <c r="M75" s="35">
        <f>C75/$C$80</f>
        <v>8.9037949335563221E-2</v>
      </c>
      <c r="N75" s="32">
        <f>D75/$D$80</f>
        <v>6.3444564101529391E-2</v>
      </c>
      <c r="O75" s="32">
        <f>E75/$E$80</f>
        <v>7.195670463253559E-2</v>
      </c>
      <c r="P75" s="32">
        <f>F75/$F$80</f>
        <v>0.11689807944452367</v>
      </c>
      <c r="Q75" s="39">
        <f>G75/$G$80</f>
        <v>0.10908028604303079</v>
      </c>
      <c r="R75" s="14"/>
      <c r="V75" s="23" t="s">
        <v>10</v>
      </c>
      <c r="W75" s="66">
        <f>AVERAGE(M75:Q75)</f>
        <v>9.0083516711436523E-2</v>
      </c>
      <c r="X75" s="46">
        <f>RANK(W75,$W$75:$W$79)</f>
        <v>5</v>
      </c>
      <c r="Y75" s="1" t="s">
        <v>11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</row>
    <row r="76" spans="1:82" s="1" customFormat="1">
      <c r="B76" s="23" t="s">
        <v>16</v>
      </c>
      <c r="C76" s="88">
        <f>1/D75</f>
        <v>2.2248513571566386</v>
      </c>
      <c r="D76" s="110">
        <v>1</v>
      </c>
      <c r="E76" s="25">
        <f>S40</f>
        <v>0.6383341035338248</v>
      </c>
      <c r="F76" s="25">
        <f>S41</f>
        <v>1.3740897295794325</v>
      </c>
      <c r="G76" s="25">
        <f>S42</f>
        <v>0.29934526361901548</v>
      </c>
      <c r="H76" s="26"/>
      <c r="I76" s="14"/>
      <c r="L76" s="14"/>
      <c r="M76" s="36">
        <f t="shared" ref="M76:M79" si="23">C76/$C$80</f>
        <v>0.19809620241767187</v>
      </c>
      <c r="N76" s="26">
        <f t="shared" ref="N76:N79" si="24">D76/$D$80</f>
        <v>0.14115472454549904</v>
      </c>
      <c r="O76" s="26">
        <f t="shared" ref="O76:O79" si="25">E76/$E$80</f>
        <v>0.15819591059039015</v>
      </c>
      <c r="P76" s="26">
        <f t="shared" ref="P76:P79" si="26">F76/$F$80</f>
        <v>0.19869924695512367</v>
      </c>
      <c r="Q76" s="42">
        <f t="shared" ref="Q76:Q79" si="27">G76/$G$80</f>
        <v>0.108576705196606</v>
      </c>
      <c r="R76" s="14"/>
      <c r="V76" s="23" t="s">
        <v>16</v>
      </c>
      <c r="W76" s="66">
        <f>AVERAGE(M76:Q76)</f>
        <v>0.16094455794105816</v>
      </c>
      <c r="X76" s="46">
        <f>RANK(W76,$W$75:$W$79)</f>
        <v>3</v>
      </c>
      <c r="Y76" s="1" t="s">
        <v>17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</row>
    <row r="77" spans="1:82" s="1" customFormat="1">
      <c r="B77" s="23" t="s">
        <v>22</v>
      </c>
      <c r="C77" s="88">
        <f>1/E75</f>
        <v>3.4441014778243226</v>
      </c>
      <c r="D77" s="88">
        <f>1/E76</f>
        <v>1.5665777442627438</v>
      </c>
      <c r="E77" s="110">
        <v>1</v>
      </c>
      <c r="F77" s="25">
        <f>S43</f>
        <v>1.7596086266958826</v>
      </c>
      <c r="G77" s="25">
        <f>S44</f>
        <v>0.65015607948953258</v>
      </c>
      <c r="H77" s="26"/>
      <c r="I77" s="14"/>
      <c r="L77" s="14"/>
      <c r="M77" s="36">
        <f t="shared" si="23"/>
        <v>0.30665573288906045</v>
      </c>
      <c r="N77" s="26">
        <f t="shared" si="24"/>
        <v>0.22112984997051682</v>
      </c>
      <c r="O77" s="26">
        <f t="shared" si="25"/>
        <v>0.24782619276428408</v>
      </c>
      <c r="P77" s="26">
        <f t="shared" si="26"/>
        <v>0.25444692696103866</v>
      </c>
      <c r="Q77" s="42">
        <f t="shared" si="27"/>
        <v>0.23582068452020055</v>
      </c>
      <c r="R77" s="14"/>
      <c r="V77" s="23" t="s">
        <v>22</v>
      </c>
      <c r="W77" s="66">
        <f>AVERAGE(M77:Q77)</f>
        <v>0.2531758774210201</v>
      </c>
      <c r="X77" s="46">
        <f>RANK(W77,$W$75:$W$79)</f>
        <v>2</v>
      </c>
      <c r="Y77" s="1" t="s">
        <v>23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</row>
    <row r="78" spans="1:82" s="1" customFormat="1">
      <c r="B78" s="23" t="s">
        <v>28</v>
      </c>
      <c r="C78" s="88">
        <f>1/F75</f>
        <v>1.2370115411971436</v>
      </c>
      <c r="D78" s="88">
        <f>1/F76</f>
        <v>0.72775451156750137</v>
      </c>
      <c r="E78" s="66">
        <f>1/F77</f>
        <v>0.56830819355424333</v>
      </c>
      <c r="F78" s="110">
        <v>1</v>
      </c>
      <c r="G78" s="25">
        <f>S45</f>
        <v>0.50675846100791866</v>
      </c>
      <c r="H78" s="26"/>
      <c r="I78" s="14"/>
      <c r="L78" s="14"/>
      <c r="M78" s="36">
        <f t="shared" si="23"/>
        <v>0.11014097093261825</v>
      </c>
      <c r="N78" s="26">
        <f t="shared" si="24"/>
        <v>0.10272598761705486</v>
      </c>
      <c r="O78" s="26">
        <f t="shared" si="25"/>
        <v>0.14084165592529599</v>
      </c>
      <c r="P78" s="26">
        <f t="shared" si="26"/>
        <v>0.14460427341665635</v>
      </c>
      <c r="Q78" s="42">
        <f t="shared" si="27"/>
        <v>0.18380836683880419</v>
      </c>
      <c r="R78" s="14"/>
      <c r="V78" s="23" t="s">
        <v>28</v>
      </c>
      <c r="W78" s="66">
        <f>AVERAGE(M78:Q78)</f>
        <v>0.13642425094608593</v>
      </c>
      <c r="X78" s="46">
        <f>RANK(W78,$W$75:$W$79)</f>
        <v>4</v>
      </c>
      <c r="Y78" s="1" t="s">
        <v>29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</row>
    <row r="79" spans="1:82" s="1" customFormat="1">
      <c r="B79" s="23" t="s">
        <v>34</v>
      </c>
      <c r="C79" s="88">
        <f>1/G75</f>
        <v>3.3252017441380053</v>
      </c>
      <c r="D79" s="88">
        <f>1/G76</f>
        <v>3.3406240937646037</v>
      </c>
      <c r="E79" s="88">
        <f>1/G77</f>
        <v>1.5380922082358224</v>
      </c>
      <c r="F79" s="109">
        <f>1/G78</f>
        <v>1.9733266969258829</v>
      </c>
      <c r="G79" s="111">
        <v>1</v>
      </c>
      <c r="H79" s="26"/>
      <c r="I79" s="14"/>
      <c r="L79" s="14"/>
      <c r="M79" s="37">
        <f t="shared" si="23"/>
        <v>0.29606914442508614</v>
      </c>
      <c r="N79" s="38">
        <f t="shared" si="24"/>
        <v>0.4715448737654</v>
      </c>
      <c r="O79" s="38">
        <f t="shared" si="25"/>
        <v>0.38117953608749433</v>
      </c>
      <c r="P79" s="38">
        <f t="shared" si="26"/>
        <v>0.28535147322265775</v>
      </c>
      <c r="Q79" s="43">
        <f t="shared" si="27"/>
        <v>0.36271395740135848</v>
      </c>
      <c r="R79" s="14"/>
      <c r="V79" s="23" t="s">
        <v>34</v>
      </c>
      <c r="W79" s="66">
        <f>AVERAGE(M79:Q79)</f>
        <v>0.35937179698039934</v>
      </c>
      <c r="X79" s="46">
        <f>RANK(W79,$W$75:$W$79)</f>
        <v>1</v>
      </c>
      <c r="Y79" s="1" t="s">
        <v>35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</row>
    <row r="80" spans="1:82" s="1" customFormat="1">
      <c r="B80" s="31" t="s">
        <v>55</v>
      </c>
      <c r="C80" s="32">
        <f>SUM(C75:C79)</f>
        <v>11.231166120316111</v>
      </c>
      <c r="D80" s="32">
        <f t="shared" ref="D80:G80" si="28">SUM(D75:D79)</f>
        <v>7.0844245789142217</v>
      </c>
      <c r="E80" s="32">
        <f t="shared" si="28"/>
        <v>4.0350859965440939</v>
      </c>
      <c r="F80" s="32">
        <f t="shared" si="28"/>
        <v>6.9154249481870025</v>
      </c>
      <c r="G80" s="73">
        <f t="shared" si="28"/>
        <v>2.7569934368239855</v>
      </c>
      <c r="H80" s="26"/>
      <c r="I80" s="14"/>
      <c r="L80" s="14"/>
      <c r="M80" s="14"/>
      <c r="N80" s="14"/>
      <c r="O80" s="14"/>
      <c r="P80" s="14"/>
      <c r="R80" s="14"/>
      <c r="W80" s="16"/>
      <c r="X80" s="14"/>
      <c r="Y80" s="40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</row>
    <row r="81" spans="1:84" s="1" customFormat="1">
      <c r="B81" s="7"/>
      <c r="C81" s="14"/>
      <c r="D81" s="14"/>
      <c r="E81" s="14"/>
      <c r="F81" s="14"/>
      <c r="G81" s="14"/>
      <c r="H81" s="26"/>
      <c r="I81" s="14"/>
      <c r="L81" s="26"/>
      <c r="M81" s="14"/>
      <c r="N81" s="14"/>
      <c r="O81" s="14"/>
      <c r="P81" s="14"/>
      <c r="R81" s="14"/>
      <c r="W81" s="16"/>
      <c r="X81" s="14"/>
      <c r="Y81" s="44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</row>
    <row r="82" spans="1:84" s="1" customFormat="1">
      <c r="B82" s="7"/>
      <c r="C82" s="14"/>
      <c r="D82" s="14"/>
      <c r="E82" s="14"/>
      <c r="F82" s="14"/>
      <c r="G82" s="14"/>
      <c r="H82" s="26"/>
      <c r="I82" s="14"/>
      <c r="L82" s="26"/>
      <c r="M82" s="14"/>
      <c r="N82" s="14"/>
      <c r="O82" s="14"/>
      <c r="P82" s="14"/>
      <c r="R82" s="14"/>
      <c r="W82" s="16"/>
      <c r="X82" s="14"/>
      <c r="Y82" s="44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</row>
    <row r="83" spans="1:84">
      <c r="A83" s="74"/>
      <c r="B83" s="75"/>
      <c r="C83" s="38"/>
      <c r="D83" s="38"/>
      <c r="E83" s="38"/>
      <c r="F83" s="38"/>
      <c r="G83" s="38"/>
      <c r="H83" s="38"/>
      <c r="I83" s="38"/>
      <c r="J83" s="74"/>
      <c r="K83" s="74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83"/>
      <c r="W83" s="83"/>
      <c r="X83" s="83"/>
      <c r="Y83" s="38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F83" s="14"/>
    </row>
    <row r="84" spans="1:84">
      <c r="A84" s="1" t="s">
        <v>1</v>
      </c>
      <c r="B84" s="7"/>
      <c r="C84" s="14"/>
      <c r="D84" s="14"/>
      <c r="E84" s="14"/>
      <c r="F84" s="14"/>
      <c r="G84" s="14"/>
      <c r="H84" s="14"/>
      <c r="I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69"/>
      <c r="W84" s="69"/>
      <c r="X84" s="69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F84" s="14"/>
    </row>
    <row r="85" spans="1:84">
      <c r="V85" s="69"/>
      <c r="W85" s="69"/>
      <c r="X85" s="69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F85" s="14"/>
    </row>
    <row r="86" spans="1:84">
      <c r="B86" s="76" t="s">
        <v>56</v>
      </c>
      <c r="C86" s="14"/>
      <c r="D86" s="14"/>
      <c r="E86" s="14"/>
      <c r="H86" s="14"/>
      <c r="I86" s="14"/>
      <c r="V86" s="69"/>
      <c r="W86" s="69"/>
      <c r="X86" s="69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F86" s="14"/>
    </row>
    <row r="87" spans="1:84">
      <c r="B87" s="77" t="s">
        <v>57</v>
      </c>
      <c r="C87" s="88">
        <f t="array" ref="C87:C91">MMULT(C51:G55,W51:W55)</f>
        <v>0.98461715232848457</v>
      </c>
      <c r="D87" s="14"/>
      <c r="E87" s="14" t="s">
        <v>58</v>
      </c>
      <c r="F87" s="14">
        <f>(1/5)*((C87/W51)+(C88/W52)+(C89/W53)+(C90/W54)+(C91/W55))</f>
        <v>5.0577682344131638</v>
      </c>
      <c r="G87" s="14"/>
      <c r="V87" s="69"/>
      <c r="W87" s="69"/>
      <c r="X87" s="69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F87" s="14"/>
    </row>
    <row r="88" spans="1:84">
      <c r="B88" s="14"/>
      <c r="C88" s="88">
        <v>1.2859924417501754</v>
      </c>
      <c r="D88" s="14"/>
      <c r="E88" s="14"/>
      <c r="F88" s="14"/>
      <c r="G88" s="14"/>
      <c r="V88" s="69"/>
      <c r="W88" s="69"/>
      <c r="X88" s="69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F88" s="14"/>
    </row>
    <row r="89" spans="1:84">
      <c r="B89" s="14"/>
      <c r="C89" s="88">
        <v>0.85721934477118811</v>
      </c>
      <c r="D89" s="14"/>
      <c r="E89" s="14" t="s">
        <v>59</v>
      </c>
      <c r="F89" s="14">
        <f>(F87-5)/4</f>
        <v>1.4442058603290953E-2</v>
      </c>
      <c r="G89" s="14"/>
      <c r="V89" s="69"/>
      <c r="W89" s="69"/>
      <c r="X89" s="69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F89" s="14"/>
    </row>
    <row r="90" spans="1:84">
      <c r="B90" s="14"/>
      <c r="C90" s="88">
        <v>1.4605245439032319</v>
      </c>
      <c r="D90" s="14"/>
      <c r="E90" s="14" t="s">
        <v>60</v>
      </c>
      <c r="F90" s="14">
        <v>1.1200000000000001</v>
      </c>
      <c r="G90" s="14"/>
      <c r="V90" s="69"/>
      <c r="W90" s="69"/>
      <c r="X90" s="69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F90" s="14"/>
    </row>
    <row r="91" spans="1:84">
      <c r="B91" s="14"/>
      <c r="C91" s="88">
        <v>0.47321868902162945</v>
      </c>
      <c r="D91" s="14"/>
      <c r="E91" s="14"/>
      <c r="F91" s="14"/>
      <c r="G91" s="14"/>
      <c r="V91" s="69"/>
      <c r="W91" s="69"/>
      <c r="X91" s="69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F91" s="14"/>
    </row>
    <row r="92" spans="1:84">
      <c r="B92" s="14"/>
      <c r="C92" s="14"/>
      <c r="D92" s="14"/>
      <c r="E92" s="78" t="s">
        <v>61</v>
      </c>
      <c r="F92" s="79">
        <f>F89/F90</f>
        <v>1.2894695181509777E-2</v>
      </c>
      <c r="G92" s="14" t="s">
        <v>62</v>
      </c>
      <c r="V92" s="69"/>
      <c r="W92" s="69"/>
      <c r="X92" s="69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F92" s="14"/>
    </row>
    <row r="93" spans="1:84">
      <c r="V93" s="69"/>
      <c r="W93" s="69"/>
      <c r="X93" s="69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F93" s="14"/>
    </row>
    <row r="94" spans="1:84">
      <c r="V94" s="69"/>
      <c r="W94" s="69"/>
      <c r="X94" s="69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F94" s="14"/>
    </row>
    <row r="95" spans="1:84">
      <c r="A95" s="80" t="s">
        <v>3</v>
      </c>
      <c r="B95" s="9"/>
      <c r="C95" s="32"/>
      <c r="D95" s="32"/>
      <c r="E95" s="32"/>
      <c r="F95" s="32"/>
      <c r="G95" s="32"/>
      <c r="H95" s="32"/>
      <c r="I95" s="32"/>
      <c r="J95" s="80"/>
      <c r="K95" s="80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84"/>
      <c r="W95" s="84"/>
      <c r="X95" s="84"/>
      <c r="Y95" s="32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F95" s="14"/>
    </row>
    <row r="96" spans="1:84">
      <c r="V96" s="69"/>
      <c r="W96" s="69"/>
      <c r="X96" s="69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F96" s="14"/>
    </row>
    <row r="97" spans="1:84">
      <c r="B97" s="76" t="s">
        <v>56</v>
      </c>
      <c r="C97" s="14"/>
      <c r="D97" s="14"/>
      <c r="E97" s="14"/>
      <c r="H97" s="14"/>
      <c r="I97" s="14"/>
      <c r="V97" s="69"/>
      <c r="W97" s="69"/>
      <c r="X97" s="69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F97" s="14"/>
    </row>
    <row r="98" spans="1:84">
      <c r="B98" s="77" t="s">
        <v>57</v>
      </c>
      <c r="C98" s="88">
        <f t="array" ref="C98:C104">MMULT(C62:I68,W62:W68)</f>
        <v>0.606512214388927</v>
      </c>
      <c r="D98" s="14"/>
      <c r="E98" s="14" t="s">
        <v>58</v>
      </c>
      <c r="F98" s="14">
        <f>(1/7)*((C98/W62)+(C99/W63)+(C100/W64)+(C101/W65)+(C102/W66)+(C103/W67)+(C104/W68))</f>
        <v>7.3876140246130859</v>
      </c>
      <c r="G98" s="14"/>
      <c r="V98" s="69"/>
      <c r="W98" s="69"/>
      <c r="X98" s="69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F98" s="14"/>
    </row>
    <row r="99" spans="1:84">
      <c r="B99" s="14"/>
      <c r="C99" s="88">
        <v>0.88413207782402403</v>
      </c>
      <c r="D99" s="14"/>
      <c r="E99" s="14"/>
      <c r="F99" s="14"/>
      <c r="G99" s="14"/>
      <c r="V99" s="69"/>
      <c r="W99" s="69"/>
      <c r="X99" s="69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F99" s="14"/>
    </row>
    <row r="100" spans="1:84">
      <c r="B100" s="14"/>
      <c r="C100" s="88">
        <v>1.4725708637390107</v>
      </c>
      <c r="D100" s="14"/>
      <c r="E100" s="14" t="s">
        <v>59</v>
      </c>
      <c r="F100" s="14">
        <f>(F98-7)/6</f>
        <v>6.4602337435514315E-2</v>
      </c>
      <c r="G100" s="14"/>
      <c r="V100" s="69"/>
      <c r="W100" s="69"/>
      <c r="X100" s="69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F100" s="14"/>
    </row>
    <row r="101" spans="1:84">
      <c r="B101" s="14"/>
      <c r="C101" s="88">
        <v>2.2777973534106746</v>
      </c>
      <c r="D101" s="14"/>
      <c r="E101" s="14" t="s">
        <v>60</v>
      </c>
      <c r="F101" s="14">
        <v>1.32</v>
      </c>
      <c r="G101" s="14"/>
      <c r="V101" s="69"/>
      <c r="W101" s="69"/>
      <c r="X101" s="69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F101" s="14"/>
    </row>
    <row r="102" spans="1:84">
      <c r="B102" s="14"/>
      <c r="C102" s="88">
        <v>0.81444889892596961</v>
      </c>
      <c r="D102" s="14"/>
      <c r="E102" s="14"/>
      <c r="F102" s="14"/>
      <c r="G102" s="14"/>
      <c r="V102" s="69"/>
      <c r="W102" s="69"/>
      <c r="X102" s="69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F102" s="14"/>
    </row>
    <row r="103" spans="1:84">
      <c r="B103" s="14"/>
      <c r="C103" s="88">
        <v>0.38070449090819858</v>
      </c>
      <c r="D103" s="14"/>
      <c r="E103" s="78" t="s">
        <v>61</v>
      </c>
      <c r="F103" s="79">
        <f>F100/F101</f>
        <v>4.8941164723874477E-2</v>
      </c>
      <c r="G103" s="14" t="s">
        <v>62</v>
      </c>
      <c r="V103" s="69"/>
      <c r="W103" s="69"/>
      <c r="X103" s="69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F103" s="14"/>
    </row>
    <row r="104" spans="1:84">
      <c r="C104" s="118">
        <v>1.0091449217290256</v>
      </c>
      <c r="V104" s="69"/>
      <c r="W104" s="69"/>
      <c r="X104" s="69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F104" s="14"/>
    </row>
    <row r="105" spans="1:84">
      <c r="V105" s="69"/>
      <c r="W105" s="69"/>
      <c r="X105" s="69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F105" s="14"/>
    </row>
    <row r="106" spans="1:84">
      <c r="V106" s="69"/>
      <c r="W106" s="69"/>
      <c r="X106" s="69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F106" s="14"/>
    </row>
    <row r="107" spans="1:84">
      <c r="A107" s="80" t="s">
        <v>5</v>
      </c>
      <c r="B107" s="9"/>
      <c r="C107" s="32"/>
      <c r="D107" s="32"/>
      <c r="E107" s="32"/>
      <c r="F107" s="32"/>
      <c r="G107" s="32"/>
      <c r="H107" s="32"/>
      <c r="I107" s="32"/>
      <c r="J107" s="80"/>
      <c r="K107" s="80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84"/>
      <c r="W107" s="84"/>
      <c r="X107" s="84"/>
      <c r="Y107" s="32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F107" s="14"/>
    </row>
    <row r="108" spans="1:8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69"/>
      <c r="W108" s="69"/>
      <c r="X108" s="69"/>
      <c r="Y108" s="26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F108" s="14"/>
    </row>
    <row r="109" spans="1:84">
      <c r="A109" s="1"/>
      <c r="B109" s="81" t="s">
        <v>56</v>
      </c>
      <c r="C109" s="26"/>
      <c r="D109" s="26"/>
      <c r="E109" s="26"/>
      <c r="F109" s="1"/>
      <c r="G109" s="1"/>
      <c r="H109" s="26"/>
      <c r="I109" s="2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69"/>
      <c r="W109" s="69"/>
      <c r="X109" s="69"/>
      <c r="Y109" s="26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F109" s="14"/>
    </row>
    <row r="110" spans="1:84">
      <c r="B110" s="77" t="s">
        <v>57</v>
      </c>
      <c r="C110" s="88">
        <f t="array" ref="C110:C114">MMULT(C75:G79,W75:W79)</f>
        <v>0.45429351187484746</v>
      </c>
      <c r="D110" s="14"/>
      <c r="E110" s="14" t="s">
        <v>58</v>
      </c>
      <c r="F110" s="14">
        <f>(1/5)*((C110/W75)+(C111/W76)+(C112/W77)+(C113/W78)+(C114/W79))</f>
        <v>5.0890501413400715</v>
      </c>
      <c r="G110" s="14"/>
      <c r="V110" s="69"/>
      <c r="W110" s="69"/>
      <c r="X110" s="69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F110" s="14"/>
    </row>
    <row r="111" spans="1:84">
      <c r="B111" s="14"/>
      <c r="C111" s="88">
        <v>0.81801319649879767</v>
      </c>
      <c r="D111" s="14"/>
      <c r="E111" s="14"/>
      <c r="F111" s="14"/>
      <c r="G111" s="14"/>
      <c r="V111" s="69"/>
      <c r="W111" s="69"/>
      <c r="X111" s="69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F111" s="14"/>
    </row>
    <row r="112" spans="1:84">
      <c r="B112" s="14"/>
      <c r="C112" s="88">
        <v>1.2892658604442995</v>
      </c>
      <c r="D112" s="14"/>
      <c r="E112" s="14" t="s">
        <v>59</v>
      </c>
      <c r="F112" s="14">
        <f>(F110-5)/4</f>
        <v>2.2262535335017875E-2</v>
      </c>
      <c r="G112" s="14"/>
      <c r="V112" s="69"/>
      <c r="W112" s="69"/>
      <c r="X112" s="69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F112" s="14"/>
    </row>
    <row r="113" spans="2:84">
      <c r="B113" s="14"/>
      <c r="C113" s="88">
        <v>0.69098335325968874</v>
      </c>
      <c r="D113" s="14"/>
      <c r="E113" s="14" t="s">
        <v>60</v>
      </c>
      <c r="F113" s="14">
        <v>1.1200000000000001</v>
      </c>
      <c r="G113" s="14"/>
      <c r="V113" s="69"/>
      <c r="W113" s="69"/>
      <c r="X113" s="69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F113" s="14"/>
    </row>
    <row r="114" spans="2:84">
      <c r="B114" s="14"/>
      <c r="C114" s="88">
        <v>1.8551903927601114</v>
      </c>
      <c r="D114" s="14"/>
      <c r="E114" s="14"/>
      <c r="F114" s="14"/>
      <c r="G114" s="14"/>
      <c r="V114" s="69"/>
      <c r="W114" s="69"/>
      <c r="X114" s="69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F114" s="14"/>
    </row>
    <row r="115" spans="2:84">
      <c r="B115" s="14"/>
      <c r="C115" s="14"/>
      <c r="D115" s="14"/>
      <c r="E115" s="78" t="s">
        <v>61</v>
      </c>
      <c r="F115" s="79">
        <f>F112/F113</f>
        <v>1.9877263691980243E-2</v>
      </c>
      <c r="G115" s="14" t="s">
        <v>62</v>
      </c>
      <c r="V115" s="69"/>
      <c r="W115" s="69"/>
      <c r="X115" s="69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F115" s="14"/>
    </row>
    <row r="116" spans="2:84">
      <c r="T116" s="69"/>
      <c r="U116" s="69"/>
      <c r="V116" s="69"/>
      <c r="W116" s="69"/>
      <c r="X116" s="69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F116" s="14"/>
    </row>
    <row r="117" spans="2:84">
      <c r="T117" s="69"/>
      <c r="U117" s="69"/>
      <c r="V117" s="69"/>
      <c r="W117" s="69"/>
      <c r="X117" s="69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F117" s="14"/>
    </row>
    <row r="118" spans="2:84">
      <c r="T118" s="69"/>
      <c r="U118" s="69"/>
      <c r="V118" s="69"/>
      <c r="W118" s="69"/>
      <c r="X118" s="69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F118" s="14"/>
    </row>
    <row r="119" spans="2:84">
      <c r="T119" s="69"/>
      <c r="U119" s="69"/>
      <c r="V119" s="69"/>
      <c r="W119" s="69"/>
      <c r="X119" s="69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F119" s="14"/>
    </row>
    <row r="120" spans="2:84">
      <c r="T120" s="69"/>
      <c r="U120" s="69"/>
      <c r="V120" s="69"/>
      <c r="W120" s="69"/>
      <c r="X120" s="69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F120" s="14"/>
    </row>
    <row r="121" spans="2:84">
      <c r="T121" s="69"/>
      <c r="U121" s="69"/>
      <c r="V121" s="69"/>
      <c r="W121" s="69"/>
      <c r="X121" s="69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F121" s="14"/>
    </row>
    <row r="122" spans="2:84">
      <c r="T122" s="69"/>
      <c r="U122" s="69"/>
      <c r="V122" s="69"/>
      <c r="W122" s="69"/>
      <c r="X122" s="69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F122" s="14"/>
    </row>
    <row r="123" spans="2:84">
      <c r="T123" s="69"/>
      <c r="U123" s="69"/>
      <c r="V123" s="69"/>
      <c r="W123" s="69"/>
      <c r="X123" s="69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F123" s="14"/>
    </row>
    <row r="124" spans="2:84">
      <c r="T124" s="69"/>
      <c r="U124" s="69"/>
      <c r="V124" s="69"/>
      <c r="W124" s="69"/>
      <c r="X124" s="69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F124" s="14"/>
    </row>
    <row r="125" spans="2:84">
      <c r="T125" s="69"/>
      <c r="U125" s="69"/>
      <c r="V125" s="69"/>
      <c r="W125" s="69"/>
      <c r="X125" s="69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F125" s="14"/>
    </row>
    <row r="126" spans="2:84">
      <c r="T126" s="69"/>
      <c r="U126" s="69"/>
      <c r="V126" s="69"/>
      <c r="W126" s="69"/>
      <c r="X126" s="69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F126" s="14"/>
    </row>
    <row r="127" spans="2:84">
      <c r="T127" s="69"/>
      <c r="U127" s="69"/>
      <c r="V127" s="69"/>
      <c r="W127" s="69"/>
      <c r="X127" s="69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F127" s="14"/>
    </row>
    <row r="128" spans="2:84">
      <c r="T128" s="69"/>
      <c r="U128" s="69"/>
      <c r="V128" s="69"/>
      <c r="W128" s="69"/>
      <c r="X128" s="69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F128" s="14"/>
    </row>
    <row r="129" spans="20:84"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F129" s="14"/>
    </row>
    <row r="130" spans="20:84"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F130" s="14"/>
    </row>
    <row r="131" spans="20:84"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F131" s="14"/>
    </row>
    <row r="132" spans="20:84"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F132" s="14"/>
    </row>
    <row r="133" spans="20:84"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F133" s="14"/>
    </row>
    <row r="134" spans="20:84"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F134" s="14"/>
    </row>
    <row r="135" spans="20:84"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F135" s="14"/>
    </row>
  </sheetData>
  <mergeCells count="4">
    <mergeCell ref="C1:G1"/>
    <mergeCell ref="AK1:AV1"/>
    <mergeCell ref="AW1:BL1"/>
    <mergeCell ref="BM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zoomScale="110" zoomScaleNormal="110" workbookViewId="0">
      <selection activeCell="J4" sqref="J4"/>
    </sheetView>
  </sheetViews>
  <sheetFormatPr defaultColWidth="9" defaultRowHeight="14.4"/>
  <cols>
    <col min="2" max="3" width="9.109375" style="7"/>
    <col min="4" max="4" width="13.33203125" customWidth="1"/>
    <col min="6" max="6" width="16.44140625" customWidth="1"/>
  </cols>
  <sheetData>
    <row r="3" spans="2:5">
      <c r="B3" s="7" t="s">
        <v>108</v>
      </c>
      <c r="C3" s="7" t="s">
        <v>109</v>
      </c>
    </row>
    <row r="4" spans="2:5">
      <c r="B4" s="7">
        <v>1</v>
      </c>
      <c r="C4" s="7">
        <v>2</v>
      </c>
    </row>
    <row r="5" spans="2:5">
      <c r="B5" s="7">
        <v>2</v>
      </c>
      <c r="C5" s="7">
        <v>3</v>
      </c>
    </row>
    <row r="6" spans="2:5">
      <c r="B6" s="7">
        <v>3</v>
      </c>
      <c r="C6" s="7">
        <v>8</v>
      </c>
    </row>
    <row r="7" spans="2:5">
      <c r="B7" s="7">
        <v>4</v>
      </c>
      <c r="C7" s="7">
        <v>6</v>
      </c>
    </row>
    <row r="8" spans="2:5">
      <c r="B8" s="7">
        <v>5</v>
      </c>
      <c r="C8" s="7">
        <v>9</v>
      </c>
    </row>
    <row r="10" spans="2:5">
      <c r="C10" s="93" t="s">
        <v>110</v>
      </c>
      <c r="E10" t="s">
        <v>111</v>
      </c>
    </row>
    <row r="12" spans="2:5">
      <c r="C12" s="93" t="s">
        <v>110</v>
      </c>
      <c r="E12">
        <f>PRODUCT(C4:C8)^(1/5)</f>
        <v>4.8164493705613838</v>
      </c>
    </row>
    <row r="14" spans="2:5">
      <c r="C14" s="7" t="s">
        <v>112</v>
      </c>
      <c r="E14">
        <f>GEOMEAN(C4:C8)</f>
        <v>4.8164493705613838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65"/>
  <sheetViews>
    <sheetView workbookViewId="0">
      <selection activeCell="G14" sqref="G14"/>
    </sheetView>
  </sheetViews>
  <sheetFormatPr defaultColWidth="9" defaultRowHeight="14.4"/>
  <cols>
    <col min="2" max="2" width="10.88671875" customWidth="1"/>
    <col min="3" max="3" width="12" customWidth="1"/>
    <col min="6" max="6" width="17.88671875" customWidth="1"/>
    <col min="9" max="10" width="12.88671875" customWidth="1"/>
    <col min="17" max="17" width="18.88671875" customWidth="1"/>
    <col min="27" max="27" width="13.6640625" customWidth="1"/>
    <col min="29" max="29" width="10.33203125" customWidth="1"/>
    <col min="30" max="30" width="10.109375" customWidth="1"/>
    <col min="34" max="34" width="15.5546875" customWidth="1"/>
  </cols>
  <sheetData>
    <row r="1" spans="2:99">
      <c r="B1" s="2" t="s">
        <v>40</v>
      </c>
      <c r="C1" s="120"/>
      <c r="D1" s="120"/>
      <c r="E1" s="120"/>
      <c r="F1" s="120"/>
      <c r="G1" s="12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8"/>
      <c r="AC1" s="49" t="s">
        <v>41</v>
      </c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67"/>
      <c r="AU1" s="121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3"/>
      <c r="BG1" s="121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1"/>
      <c r="BX1" s="122"/>
      <c r="BY1" s="122"/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3"/>
      <c r="CN1" s="68"/>
      <c r="CP1" s="14"/>
    </row>
    <row r="2" spans="2:99">
      <c r="B2" s="4" t="s">
        <v>42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/>
      <c r="AC2" s="51" t="s">
        <v>43</v>
      </c>
      <c r="AD2" s="52"/>
      <c r="AE2" s="52" t="s">
        <v>44</v>
      </c>
      <c r="AF2" s="52" t="s">
        <v>45</v>
      </c>
      <c r="AG2" s="52" t="s">
        <v>46</v>
      </c>
      <c r="AH2" s="52" t="s">
        <v>47</v>
      </c>
      <c r="AI2" s="52" t="s">
        <v>48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70"/>
      <c r="CQ2" s="70"/>
      <c r="CR2" s="70"/>
      <c r="CS2" s="70"/>
      <c r="CT2" s="70"/>
      <c r="CU2" s="70"/>
    </row>
    <row r="3" spans="2:99" s="1" customFormat="1">
      <c r="B3" s="7" t="s">
        <v>49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53"/>
      <c r="AC3" s="54">
        <f>(PRODUCT(C3:AA3))^(1/15)</f>
        <v>0</v>
      </c>
      <c r="AD3" s="16"/>
      <c r="AE3" s="16">
        <f>COUNT(C3:AA3)</f>
        <v>0</v>
      </c>
      <c r="AF3" s="16">
        <f>MIN(C3:AA3)</f>
        <v>0</v>
      </c>
      <c r="AG3" s="16">
        <f>MAX(C3:AA3)</f>
        <v>0</v>
      </c>
      <c r="AH3" s="66" t="e">
        <f>GEOMEAN(C3:AA3)</f>
        <v>#NUM!</v>
      </c>
      <c r="AI3" s="16" t="e">
        <f>AC3-AH3</f>
        <v>#NUM!</v>
      </c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21"/>
    </row>
    <row r="4" spans="2:99" s="1" customFormat="1">
      <c r="B4" s="75" t="s">
        <v>50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91"/>
      <c r="AC4" s="62">
        <f t="shared" ref="AC4:AC5" si="0">(PRODUCT(C4:AA4))^(1/15)</f>
        <v>0</v>
      </c>
      <c r="AD4" s="16"/>
      <c r="AE4" s="16">
        <f t="shared" ref="AE4:AE5" si="1">COUNT(C4:AA4)</f>
        <v>0</v>
      </c>
      <c r="AF4" s="16">
        <f t="shared" ref="AF4:AF5" si="2">MIN(C4:AA4)</f>
        <v>0</v>
      </c>
      <c r="AG4" s="16">
        <f t="shared" ref="AG4:AG5" si="3">MAX(C4:AA4)</f>
        <v>0</v>
      </c>
      <c r="AH4" s="66" t="e">
        <f t="shared" ref="AH4:AH5" si="4">GEOMEAN(C4:AA4)</f>
        <v>#NUM!</v>
      </c>
      <c r="AI4" s="16" t="e">
        <f t="shared" ref="AI4:AI5" si="5">AC4-AH4</f>
        <v>#NUM!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21"/>
    </row>
    <row r="5" spans="2:99" s="1" customFormat="1">
      <c r="B5" s="75" t="s">
        <v>51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90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91"/>
      <c r="AC5" s="62">
        <f t="shared" si="0"/>
        <v>0</v>
      </c>
      <c r="AD5" s="16"/>
      <c r="AE5" s="16">
        <f t="shared" si="1"/>
        <v>0</v>
      </c>
      <c r="AF5" s="16">
        <f t="shared" si="2"/>
        <v>0</v>
      </c>
      <c r="AG5" s="16">
        <f t="shared" si="3"/>
        <v>0</v>
      </c>
      <c r="AH5" s="66" t="e">
        <f t="shared" si="4"/>
        <v>#NUM!</v>
      </c>
      <c r="AI5" s="16" t="e">
        <f t="shared" si="5"/>
        <v>#NUM!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21"/>
    </row>
    <row r="6" spans="2:99" s="1" customFormat="1">
      <c r="B6" s="7"/>
      <c r="C6" s="14"/>
      <c r="D6" s="14"/>
      <c r="E6" s="14"/>
      <c r="F6" s="14"/>
      <c r="G6" s="14"/>
      <c r="H6" s="8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26"/>
      <c r="AC6" s="71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</row>
    <row r="7" spans="2:99" s="1" customFormat="1">
      <c r="B7" s="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</row>
    <row r="8" spans="2:99" s="1" customFormat="1">
      <c r="B8" s="7"/>
      <c r="C8" s="33" t="s">
        <v>0</v>
      </c>
      <c r="D8" s="33" t="s">
        <v>2</v>
      </c>
      <c r="E8" s="33" t="s">
        <v>4</v>
      </c>
      <c r="F8" s="69"/>
      <c r="G8" s="69"/>
      <c r="H8" s="14"/>
      <c r="I8" s="34" t="s">
        <v>52</v>
      </c>
      <c r="J8" s="14"/>
      <c r="K8" s="14"/>
      <c r="N8" s="14"/>
      <c r="O8" s="14" t="s">
        <v>43</v>
      </c>
      <c r="P8" s="14" t="s">
        <v>53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</row>
    <row r="9" spans="2:99" s="1" customFormat="1">
      <c r="B9" s="22" t="s">
        <v>0</v>
      </c>
      <c r="C9" s="24">
        <v>1</v>
      </c>
      <c r="D9" s="25">
        <f>AC3</f>
        <v>0</v>
      </c>
      <c r="E9" s="25">
        <f>AC4</f>
        <v>0</v>
      </c>
      <c r="F9" s="59"/>
      <c r="G9" s="59"/>
      <c r="H9" s="14" t="s">
        <v>54</v>
      </c>
      <c r="I9" s="35" t="e">
        <f>C9/$C$12</f>
        <v>#DIV/0!</v>
      </c>
      <c r="J9" s="32" t="e">
        <f>D9/$D$12</f>
        <v>#DIV/0!</v>
      </c>
      <c r="K9" s="45">
        <f>E9/$E$12</f>
        <v>0</v>
      </c>
      <c r="N9" s="33" t="s">
        <v>0</v>
      </c>
      <c r="O9" s="14" t="e">
        <f>AVERAGE(I9:K9)</f>
        <v>#DIV/0!</v>
      </c>
      <c r="P9" s="41" t="e">
        <f>RANK(O9,$O$9:$O$11)</f>
        <v>#DIV/0!</v>
      </c>
      <c r="Q9" s="1" t="s">
        <v>1</v>
      </c>
      <c r="R9" s="41"/>
      <c r="S9" s="41"/>
      <c r="T9" s="41"/>
      <c r="U9" s="41"/>
      <c r="V9" s="41"/>
      <c r="W9" s="41"/>
      <c r="X9" s="41"/>
      <c r="Y9" s="41"/>
      <c r="Z9" s="41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</row>
    <row r="10" spans="2:99" s="1" customFormat="1">
      <c r="B10" s="22" t="s">
        <v>2</v>
      </c>
      <c r="C10" s="14" t="e">
        <f>1/D9</f>
        <v>#DIV/0!</v>
      </c>
      <c r="D10" s="24">
        <v>1</v>
      </c>
      <c r="E10" s="25">
        <f>AC5</f>
        <v>0</v>
      </c>
      <c r="F10" s="59"/>
      <c r="G10" s="59"/>
      <c r="H10" s="14"/>
      <c r="I10" s="36" t="e">
        <f>C10/$C$12</f>
        <v>#DIV/0!</v>
      </c>
      <c r="J10" s="26" t="e">
        <f>D10/$D$12</f>
        <v>#DIV/0!</v>
      </c>
      <c r="K10" s="47">
        <f>E10/$E$12</f>
        <v>0</v>
      </c>
      <c r="N10" s="33" t="s">
        <v>2</v>
      </c>
      <c r="O10" s="14" t="e">
        <f>AVERAGE(I10:K10)</f>
        <v>#DIV/0!</v>
      </c>
      <c r="P10" s="41" t="e">
        <f>RANK(O10,$O$9:$O$11)</f>
        <v>#DIV/0!</v>
      </c>
      <c r="Q10" s="1" t="s">
        <v>3</v>
      </c>
      <c r="R10" s="41"/>
      <c r="S10" s="41"/>
      <c r="T10" s="41"/>
      <c r="U10" s="41"/>
      <c r="V10" s="41"/>
      <c r="W10" s="41"/>
      <c r="X10" s="41"/>
      <c r="Y10" s="41"/>
      <c r="Z10" s="41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</row>
    <row r="11" spans="2:99" s="1" customFormat="1">
      <c r="B11" s="22" t="s">
        <v>4</v>
      </c>
      <c r="C11" s="14" t="e">
        <f>1/E9</f>
        <v>#DIV/0!</v>
      </c>
      <c r="D11" s="88" t="e">
        <f>1/E10</f>
        <v>#DIV/0!</v>
      </c>
      <c r="E11" s="24">
        <v>1</v>
      </c>
      <c r="F11" s="59"/>
      <c r="G11" s="59"/>
      <c r="H11" s="14"/>
      <c r="I11" s="37" t="e">
        <f>C11/$C$12</f>
        <v>#DIV/0!</v>
      </c>
      <c r="J11" s="38" t="e">
        <f>D11/$D$12</f>
        <v>#DIV/0!</v>
      </c>
      <c r="K11" s="82">
        <f>E11/$E$12</f>
        <v>1</v>
      </c>
      <c r="N11" s="33" t="s">
        <v>4</v>
      </c>
      <c r="O11" s="14" t="e">
        <f>AVERAGE(I11:K11)</f>
        <v>#DIV/0!</v>
      </c>
      <c r="P11" s="41" t="e">
        <f>RANK(O11,$O$9:$O$11)</f>
        <v>#DIV/0!</v>
      </c>
      <c r="Q11" s="1" t="s">
        <v>5</v>
      </c>
      <c r="R11" s="41"/>
      <c r="S11" s="41"/>
      <c r="T11" s="41"/>
      <c r="U11" s="41"/>
      <c r="V11" s="41"/>
      <c r="W11" s="41"/>
      <c r="X11" s="41"/>
      <c r="Y11" s="41"/>
      <c r="Z11" s="41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</row>
    <row r="12" spans="2:99" s="1" customFormat="1">
      <c r="B12" s="89" t="s">
        <v>55</v>
      </c>
      <c r="C12" s="32" t="e">
        <f>SUM(C9:C11)</f>
        <v>#DIV/0!</v>
      </c>
      <c r="D12" s="32" t="e">
        <f t="shared" ref="D12:E12" si="6">SUM(D9:D11)</f>
        <v>#DIV/0!</v>
      </c>
      <c r="E12" s="32">
        <f t="shared" si="6"/>
        <v>1</v>
      </c>
      <c r="F12" s="26"/>
      <c r="G12" s="26"/>
      <c r="H12" s="14"/>
      <c r="I12" s="26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</row>
    <row r="13" spans="2:99" s="1" customFormat="1">
      <c r="B13" s="7"/>
      <c r="C13" s="14"/>
      <c r="D13" s="14"/>
      <c r="E13" s="14"/>
      <c r="F13" s="14"/>
      <c r="G13" s="14"/>
      <c r="H13" s="14"/>
      <c r="I13" s="14"/>
      <c r="J13" s="14"/>
      <c r="K13" s="2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6"/>
      <c r="AE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</row>
    <row r="14" spans="2:99">
      <c r="B14" s="75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69"/>
      <c r="AE14" s="92"/>
      <c r="AF14" s="69"/>
      <c r="AG14" s="69"/>
      <c r="AH14" s="69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P14" s="14"/>
    </row>
    <row r="15" spans="2:99">
      <c r="B15" s="7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69"/>
      <c r="AE15" s="92"/>
      <c r="AF15" s="69"/>
      <c r="AG15" s="69"/>
      <c r="AH15" s="69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P15" s="14"/>
    </row>
    <row r="16" spans="2:99">
      <c r="C16" s="76" t="s">
        <v>56</v>
      </c>
      <c r="D16" s="14"/>
      <c r="E16" s="14"/>
      <c r="F16" s="14"/>
      <c r="G16" s="14"/>
      <c r="H16" s="14"/>
      <c r="AD16" s="69"/>
      <c r="AE16" s="92"/>
      <c r="AF16" s="69"/>
      <c r="AG16" s="69"/>
      <c r="AH16" s="69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P16" s="14"/>
    </row>
    <row r="17" spans="2:94">
      <c r="B17" s="15"/>
      <c r="C17" s="77" t="s">
        <v>57</v>
      </c>
      <c r="D17" s="14" t="e">
        <f t="array" ref="D17:D19">MMULT(C9:E11,O9:O11)</f>
        <v>#DIV/0!</v>
      </c>
      <c r="E17" s="14"/>
      <c r="F17" s="14" t="s">
        <v>58</v>
      </c>
      <c r="G17" s="14" t="e">
        <f>(1/3)*((D17/O9)+(D18/O10)+(D19/O11))</f>
        <v>#DIV/0!</v>
      </c>
      <c r="H17" s="14"/>
      <c r="AD17" s="69"/>
      <c r="AE17" s="92"/>
      <c r="AF17" s="69"/>
      <c r="AG17" s="69"/>
      <c r="AH17" s="69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P17" s="14"/>
    </row>
    <row r="18" spans="2:94">
      <c r="B18" s="15"/>
      <c r="C18" s="14"/>
      <c r="D18" s="14" t="e">
        <v>#DIV/0!</v>
      </c>
      <c r="E18" s="14"/>
      <c r="F18" s="14"/>
      <c r="G18" s="14"/>
      <c r="H18" s="14"/>
      <c r="AD18" s="69"/>
      <c r="AE18" s="69"/>
      <c r="AF18" s="69"/>
      <c r="AG18" s="69"/>
      <c r="AH18" s="69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P18" s="14"/>
    </row>
    <row r="19" spans="2:94">
      <c r="B19" s="15"/>
      <c r="C19" s="14"/>
      <c r="D19" s="14" t="e">
        <v>#DIV/0!</v>
      </c>
      <c r="E19" s="14"/>
      <c r="F19" s="14" t="s">
        <v>59</v>
      </c>
      <c r="G19" s="14" t="e">
        <f>(G17-3)/2</f>
        <v>#DIV/0!</v>
      </c>
      <c r="H19" s="14"/>
      <c r="AD19" s="69"/>
      <c r="AE19" s="69"/>
      <c r="AF19" s="69"/>
      <c r="AG19" s="69"/>
      <c r="AH19" s="69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P19" s="14"/>
    </row>
    <row r="20" spans="2:94">
      <c r="B20" s="15"/>
      <c r="C20" s="14"/>
      <c r="D20" s="14"/>
      <c r="E20" s="14"/>
      <c r="F20" s="14" t="s">
        <v>60</v>
      </c>
      <c r="G20" s="14">
        <v>0.57999999999999996</v>
      </c>
      <c r="H20" s="14"/>
      <c r="AD20" s="69"/>
      <c r="AE20" s="69"/>
      <c r="AF20" s="69"/>
      <c r="AG20" s="69"/>
      <c r="AH20" s="69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P20" s="14"/>
    </row>
    <row r="21" spans="2:94">
      <c r="B21" s="15"/>
      <c r="C21" s="14"/>
      <c r="D21" s="14"/>
      <c r="E21" s="14"/>
      <c r="F21" s="14"/>
      <c r="G21" s="14"/>
      <c r="H21" s="14"/>
      <c r="AD21" s="69"/>
      <c r="AE21" s="69"/>
      <c r="AF21" s="69"/>
      <c r="AG21" s="69"/>
      <c r="AH21" s="69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P21" s="14"/>
    </row>
    <row r="22" spans="2:94">
      <c r="B22" s="15"/>
      <c r="C22" s="14"/>
      <c r="D22" s="14"/>
      <c r="E22" s="14"/>
      <c r="F22" s="78" t="s">
        <v>61</v>
      </c>
      <c r="G22" s="79" t="e">
        <f>G19/G20</f>
        <v>#DIV/0!</v>
      </c>
      <c r="H22" s="14" t="s">
        <v>62</v>
      </c>
      <c r="AD22" s="69"/>
      <c r="AE22" s="92"/>
      <c r="AF22" s="69"/>
      <c r="AG22" s="69"/>
      <c r="AH22" s="69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P22" s="14"/>
    </row>
    <row r="23" spans="2:94">
      <c r="B23" s="7"/>
      <c r="C23" s="14"/>
      <c r="D23" s="14"/>
      <c r="E23" s="14"/>
      <c r="AD23" s="69"/>
      <c r="AE23" s="92"/>
      <c r="AF23" s="69"/>
      <c r="AG23" s="69"/>
      <c r="AH23" s="69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P23" s="14"/>
    </row>
    <row r="24" spans="2:94">
      <c r="AD24" s="69"/>
      <c r="AE24" s="92"/>
      <c r="AF24" s="69"/>
      <c r="AG24" s="69"/>
      <c r="AH24" s="69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P24" s="14"/>
    </row>
    <row r="25" spans="2:94">
      <c r="AD25" s="69"/>
      <c r="AE25" s="92"/>
      <c r="AF25" s="69"/>
      <c r="AG25" s="69"/>
      <c r="AH25" s="69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P25" s="14"/>
    </row>
    <row r="26" spans="2:94">
      <c r="AD26" s="69"/>
      <c r="AE26" s="69"/>
      <c r="AF26" s="69"/>
      <c r="AG26" s="69"/>
      <c r="AH26" s="69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P26" s="14"/>
    </row>
    <row r="27" spans="2:94">
      <c r="AD27" s="69"/>
      <c r="AE27" s="69"/>
      <c r="AF27" s="69"/>
      <c r="AG27" s="69"/>
      <c r="AH27" s="69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P27" s="14"/>
    </row>
    <row r="28" spans="2:94">
      <c r="AD28" s="69"/>
      <c r="AE28" s="69"/>
      <c r="AF28" s="69"/>
      <c r="AG28" s="69"/>
      <c r="AH28" s="69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P28" s="14"/>
    </row>
    <row r="29" spans="2:94">
      <c r="AD29" s="69"/>
      <c r="AE29" s="69"/>
      <c r="AF29" s="69"/>
      <c r="AG29" s="69"/>
      <c r="AH29" s="69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P29" s="14"/>
    </row>
    <row r="30" spans="2:94">
      <c r="AD30" s="69"/>
      <c r="AE30" s="92"/>
      <c r="AF30" s="69"/>
      <c r="AG30" s="69"/>
      <c r="AH30" s="69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P30" s="14"/>
    </row>
    <row r="31" spans="2:94">
      <c r="AD31" s="69"/>
      <c r="AE31" s="92"/>
      <c r="AF31" s="69"/>
      <c r="AG31" s="69"/>
      <c r="AH31" s="69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P31" s="14"/>
    </row>
    <row r="32" spans="2:94">
      <c r="AD32" s="69"/>
      <c r="AE32" s="92"/>
      <c r="AF32" s="69"/>
      <c r="AG32" s="69"/>
      <c r="AH32" s="69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P32" s="14"/>
    </row>
    <row r="33" spans="30:94">
      <c r="AD33" s="69"/>
      <c r="AE33" s="92"/>
      <c r="AF33" s="69"/>
      <c r="AG33" s="69"/>
      <c r="AH33" s="69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P33" s="14"/>
    </row>
    <row r="34" spans="30:94">
      <c r="AD34" s="69"/>
      <c r="AE34" s="92"/>
      <c r="AF34" s="69"/>
      <c r="AG34" s="69"/>
      <c r="AH34" s="69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P34" s="14"/>
    </row>
    <row r="35" spans="30:94">
      <c r="AD35" s="69"/>
      <c r="AE35" s="69"/>
      <c r="AF35" s="69"/>
      <c r="AG35" s="69"/>
      <c r="AH35" s="69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P35" s="14"/>
    </row>
    <row r="36" spans="30:94">
      <c r="AD36" s="69"/>
      <c r="AE36" s="69"/>
      <c r="AF36" s="69"/>
      <c r="AG36" s="69"/>
      <c r="AH36" s="69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P36" s="14"/>
    </row>
    <row r="37" spans="30:94">
      <c r="AD37" s="69"/>
      <c r="AE37" s="69"/>
      <c r="AF37" s="69"/>
      <c r="AG37" s="69"/>
      <c r="AH37" s="69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P37" s="14"/>
    </row>
    <row r="38" spans="30:94">
      <c r="AD38" s="69"/>
      <c r="AE38" s="69"/>
      <c r="AF38" s="69"/>
      <c r="AG38" s="69"/>
      <c r="AH38" s="69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P38" s="14"/>
    </row>
    <row r="39" spans="30:94">
      <c r="AD39" s="69"/>
      <c r="AE39" s="92"/>
      <c r="AF39" s="69"/>
      <c r="AG39" s="69"/>
      <c r="AH39" s="69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P39" s="14"/>
    </row>
    <row r="40" spans="30:94">
      <c r="AD40" s="69"/>
      <c r="AE40" s="92"/>
      <c r="AF40" s="69"/>
      <c r="AG40" s="69"/>
      <c r="AH40" s="69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P40" s="14"/>
    </row>
    <row r="41" spans="30:94">
      <c r="AD41" s="69"/>
      <c r="AE41" s="92"/>
      <c r="AF41" s="69"/>
      <c r="AG41" s="69"/>
      <c r="AH41" s="69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P41" s="14"/>
    </row>
    <row r="42" spans="30:94">
      <c r="AD42" s="69"/>
      <c r="AE42" s="92"/>
      <c r="AF42" s="69"/>
      <c r="AG42" s="69"/>
      <c r="AH42" s="69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P42" s="14"/>
    </row>
    <row r="43" spans="30:94">
      <c r="AD43" s="69"/>
      <c r="AE43" s="92"/>
      <c r="AF43" s="69"/>
      <c r="AG43" s="69"/>
      <c r="AH43" s="69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P43" s="14"/>
    </row>
    <row r="44" spans="30:94">
      <c r="AD44" s="69"/>
      <c r="AE44" s="69"/>
      <c r="AF44" s="69"/>
      <c r="AG44" s="69"/>
      <c r="AH44" s="69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P44" s="14"/>
    </row>
    <row r="45" spans="30:94">
      <c r="AD45" s="69"/>
      <c r="AE45" s="69"/>
      <c r="AF45" s="69"/>
      <c r="AG45" s="69"/>
      <c r="AH45" s="69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P45" s="14"/>
    </row>
    <row r="46" spans="30:94">
      <c r="AD46" s="69"/>
      <c r="AE46" s="69"/>
      <c r="AF46" s="69"/>
      <c r="AG46" s="69"/>
      <c r="AH46" s="69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P46" s="14"/>
    </row>
    <row r="47" spans="30:94">
      <c r="AD47" s="69"/>
      <c r="AE47" s="69"/>
      <c r="AF47" s="69"/>
      <c r="AG47" s="69"/>
      <c r="AH47" s="69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P47" s="14"/>
    </row>
    <row r="48" spans="30:94">
      <c r="AD48" s="69"/>
      <c r="AE48" s="69"/>
      <c r="AF48" s="69"/>
      <c r="AG48" s="69"/>
      <c r="AH48" s="69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P48" s="14"/>
    </row>
    <row r="49" spans="30:94">
      <c r="AD49" s="69"/>
      <c r="AE49" s="69"/>
      <c r="AF49" s="69"/>
      <c r="AG49" s="69"/>
      <c r="AH49" s="69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P49" s="14"/>
    </row>
    <row r="50" spans="30:94">
      <c r="AD50" s="69"/>
      <c r="AE50" s="69"/>
      <c r="AF50" s="69"/>
      <c r="AG50" s="69"/>
      <c r="AH50" s="69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P50" s="14"/>
    </row>
    <row r="51" spans="30:94">
      <c r="AD51" s="69"/>
      <c r="AE51" s="69"/>
      <c r="AF51" s="69"/>
      <c r="AG51" s="69"/>
      <c r="AH51" s="69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P51" s="14"/>
    </row>
    <row r="52" spans="30:94">
      <c r="AD52" s="69"/>
      <c r="AE52" s="69"/>
      <c r="AF52" s="69"/>
      <c r="AG52" s="69"/>
      <c r="AH52" s="69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P52" s="14"/>
    </row>
    <row r="53" spans="30:94">
      <c r="AD53" s="69"/>
      <c r="AE53" s="69"/>
      <c r="AF53" s="69"/>
      <c r="AG53" s="69"/>
      <c r="AH53" s="69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P53" s="14"/>
    </row>
    <row r="54" spans="30:94">
      <c r="AD54" s="69"/>
      <c r="AE54" s="69"/>
      <c r="AF54" s="69"/>
      <c r="AG54" s="69"/>
      <c r="AH54" s="69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P54" s="14"/>
    </row>
    <row r="55" spans="30:94">
      <c r="AD55" s="69"/>
      <c r="AE55" s="69"/>
      <c r="AF55" s="69"/>
      <c r="AG55" s="69"/>
      <c r="AH55" s="69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P55" s="14"/>
    </row>
    <row r="56" spans="30:94">
      <c r="AD56" s="69"/>
      <c r="AE56" s="69"/>
      <c r="AF56" s="69"/>
      <c r="AG56" s="69"/>
      <c r="AH56" s="69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P56" s="14"/>
    </row>
    <row r="57" spans="30:94">
      <c r="AD57" s="69"/>
      <c r="AE57" s="69"/>
      <c r="AF57" s="69"/>
      <c r="AG57" s="69"/>
      <c r="AH57" s="69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P57" s="14"/>
    </row>
    <row r="58" spans="30:94">
      <c r="AD58" s="69"/>
      <c r="AE58" s="69"/>
      <c r="AF58" s="69"/>
      <c r="AG58" s="69"/>
      <c r="AH58" s="69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P58" s="14"/>
    </row>
    <row r="59" spans="30:94"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P59" s="14"/>
    </row>
    <row r="60" spans="30:94"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P60" s="14"/>
    </row>
    <row r="61" spans="30:94"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P61" s="14"/>
    </row>
    <row r="62" spans="30:94"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P62" s="14"/>
    </row>
    <row r="63" spans="30:94"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P63" s="14"/>
    </row>
    <row r="64" spans="30:94"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P64" s="14"/>
    </row>
    <row r="65" spans="30:94"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P65" s="14"/>
    </row>
  </sheetData>
  <mergeCells count="4">
    <mergeCell ref="C1:G1"/>
    <mergeCell ref="AU1:BF1"/>
    <mergeCell ref="BG1:BV1"/>
    <mergeCell ref="BW1:C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35"/>
  <sheetViews>
    <sheetView workbookViewId="0">
      <selection activeCell="A7" sqref="A7"/>
    </sheetView>
  </sheetViews>
  <sheetFormatPr defaultColWidth="9" defaultRowHeight="14.4"/>
  <cols>
    <col min="1" max="1" width="18.88671875" customWidth="1"/>
    <col min="2" max="2" width="14.44140625" customWidth="1"/>
    <col min="5" max="5" width="17.88671875" customWidth="1"/>
    <col min="9" max="9" width="12.6640625" customWidth="1"/>
    <col min="29" max="29" width="11.44140625" customWidth="1"/>
    <col min="34" max="34" width="15.5546875" customWidth="1"/>
    <col min="35" max="35" width="33.5546875" customWidth="1"/>
  </cols>
  <sheetData>
    <row r="1" spans="1:99">
      <c r="B1" s="2" t="s">
        <v>63</v>
      </c>
      <c r="C1" s="120"/>
      <c r="D1" s="120"/>
      <c r="E1" s="120"/>
      <c r="F1" s="120"/>
      <c r="G1" s="12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8"/>
      <c r="AC1" s="49" t="s">
        <v>41</v>
      </c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67"/>
      <c r="AU1" s="121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3"/>
      <c r="BG1" s="121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1"/>
      <c r="BX1" s="122"/>
      <c r="BY1" s="122"/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3"/>
      <c r="CN1" s="68"/>
      <c r="CP1" s="14"/>
    </row>
    <row r="2" spans="1:99">
      <c r="B2" s="4" t="s">
        <v>42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/>
      <c r="AC2" s="51" t="s">
        <v>43</v>
      </c>
      <c r="AD2" s="52"/>
      <c r="AE2" s="52" t="s">
        <v>44</v>
      </c>
      <c r="AF2" s="52" t="s">
        <v>45</v>
      </c>
      <c r="AG2" s="52" t="s">
        <v>46</v>
      </c>
      <c r="AH2" s="52" t="s">
        <v>47</v>
      </c>
      <c r="AI2" s="52" t="s">
        <v>48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70"/>
      <c r="CQ2" s="70"/>
      <c r="CR2" s="70"/>
      <c r="CS2" s="70"/>
      <c r="CT2" s="70"/>
      <c r="CU2" s="70"/>
    </row>
    <row r="3" spans="1:99" s="1" customFormat="1">
      <c r="A3" s="1" t="s">
        <v>1</v>
      </c>
      <c r="B3" s="7" t="s">
        <v>64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53"/>
      <c r="AC3" s="54">
        <f>(PRODUCT(C3:AA3))^(1/15)</f>
        <v>0</v>
      </c>
      <c r="AD3" s="16"/>
      <c r="AE3" s="16">
        <f>COUNT(C3:AA3)</f>
        <v>0</v>
      </c>
      <c r="AF3" s="16">
        <f>MIN(C3:AA3)</f>
        <v>0</v>
      </c>
      <c r="AG3" s="16">
        <f>MAX(C3:AA3)</f>
        <v>0</v>
      </c>
      <c r="AH3" s="66" t="e">
        <f>GEOMEAN(C3:AA3)</f>
        <v>#NUM!</v>
      </c>
      <c r="AI3" s="16" t="e">
        <f>AC3-AH3</f>
        <v>#NUM!</v>
      </c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21"/>
    </row>
    <row r="4" spans="1:99" s="1" customFormat="1">
      <c r="B4" s="7" t="s">
        <v>65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53"/>
      <c r="AC4" s="54">
        <f t="shared" ref="AC4:AC12" si="0">(PRODUCT(C4:AA4))^(1/15)</f>
        <v>0</v>
      </c>
      <c r="AD4" s="16"/>
      <c r="AE4" s="16">
        <f t="shared" ref="AE4:AE45" si="1">COUNT(C4:AA4)</f>
        <v>0</v>
      </c>
      <c r="AF4" s="16">
        <f t="shared" ref="AF4:AF45" si="2">MIN(C4:AA4)</f>
        <v>0</v>
      </c>
      <c r="AG4" s="16">
        <f t="shared" ref="AG4:AG45" si="3">MAX(C4:AA4)</f>
        <v>0</v>
      </c>
      <c r="AH4" s="66" t="e">
        <f t="shared" ref="AH4:AH45" si="4">GEOMEAN(C4:AA4)</f>
        <v>#NUM!</v>
      </c>
      <c r="AI4" s="16" t="e">
        <f t="shared" ref="AI4:AI45" si="5">AC4-AH4</f>
        <v>#NUM!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21"/>
    </row>
    <row r="5" spans="1:99" s="1" customFormat="1">
      <c r="B5" s="7" t="s">
        <v>66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53"/>
      <c r="AC5" s="54">
        <f t="shared" si="0"/>
        <v>0</v>
      </c>
      <c r="AD5" s="16"/>
      <c r="AE5" s="16">
        <f t="shared" si="1"/>
        <v>0</v>
      </c>
      <c r="AF5" s="16">
        <f t="shared" si="2"/>
        <v>0</v>
      </c>
      <c r="AG5" s="16">
        <f t="shared" si="3"/>
        <v>0</v>
      </c>
      <c r="AH5" s="66" t="e">
        <f t="shared" si="4"/>
        <v>#NUM!</v>
      </c>
      <c r="AI5" s="16" t="e">
        <f t="shared" si="5"/>
        <v>#NUM!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21"/>
    </row>
    <row r="6" spans="1:99" s="1" customFormat="1">
      <c r="B6" s="7" t="s">
        <v>67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53"/>
      <c r="AC6" s="54">
        <f t="shared" si="0"/>
        <v>0</v>
      </c>
      <c r="AD6" s="16"/>
      <c r="AE6" s="16">
        <f t="shared" si="1"/>
        <v>0</v>
      </c>
      <c r="AF6" s="16">
        <f t="shared" si="2"/>
        <v>0</v>
      </c>
      <c r="AG6" s="16">
        <f t="shared" si="3"/>
        <v>0</v>
      </c>
      <c r="AH6" s="66" t="e">
        <f t="shared" si="4"/>
        <v>#NUM!</v>
      </c>
      <c r="AI6" s="16" t="e">
        <f t="shared" si="5"/>
        <v>#NUM!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21"/>
    </row>
    <row r="7" spans="1:99" s="1" customFormat="1">
      <c r="B7" s="9" t="s">
        <v>68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5"/>
      <c r="AC7" s="56">
        <f t="shared" si="0"/>
        <v>0</v>
      </c>
      <c r="AD7" s="16"/>
      <c r="AE7" s="16">
        <f t="shared" si="1"/>
        <v>0</v>
      </c>
      <c r="AF7" s="16">
        <f t="shared" si="2"/>
        <v>0</v>
      </c>
      <c r="AG7" s="16">
        <f t="shared" si="3"/>
        <v>0</v>
      </c>
      <c r="AH7" s="66" t="e">
        <f t="shared" si="4"/>
        <v>#NUM!</v>
      </c>
      <c r="AI7" s="16" t="e">
        <f t="shared" si="5"/>
        <v>#NUM!</v>
      </c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21"/>
    </row>
    <row r="8" spans="1:99" s="1" customFormat="1">
      <c r="B8" s="7" t="s">
        <v>69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53"/>
      <c r="AC8" s="54">
        <f t="shared" si="0"/>
        <v>0</v>
      </c>
      <c r="AD8" s="16"/>
      <c r="AE8" s="16">
        <f t="shared" si="1"/>
        <v>0</v>
      </c>
      <c r="AF8" s="16">
        <f t="shared" si="2"/>
        <v>0</v>
      </c>
      <c r="AG8" s="16">
        <f t="shared" si="3"/>
        <v>0</v>
      </c>
      <c r="AH8" s="66" t="e">
        <f t="shared" si="4"/>
        <v>#NUM!</v>
      </c>
      <c r="AI8" s="16" t="e">
        <f t="shared" si="5"/>
        <v>#NUM!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</row>
    <row r="9" spans="1:99" s="1" customFormat="1">
      <c r="B9" s="7" t="s">
        <v>70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53"/>
      <c r="AC9" s="54">
        <f t="shared" si="0"/>
        <v>0</v>
      </c>
      <c r="AD9" s="16"/>
      <c r="AE9" s="16">
        <f t="shared" si="1"/>
        <v>0</v>
      </c>
      <c r="AF9" s="16">
        <f t="shared" si="2"/>
        <v>0</v>
      </c>
      <c r="AG9" s="16">
        <f t="shared" si="3"/>
        <v>0</v>
      </c>
      <c r="AH9" s="66" t="e">
        <f t="shared" si="4"/>
        <v>#NUM!</v>
      </c>
      <c r="AI9" s="16" t="e">
        <f t="shared" si="5"/>
        <v>#NUM!</v>
      </c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</row>
    <row r="10" spans="1:99" s="1" customFormat="1">
      <c r="B10" s="9" t="s">
        <v>71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5"/>
      <c r="AC10" s="56">
        <f t="shared" si="0"/>
        <v>0</v>
      </c>
      <c r="AD10" s="16"/>
      <c r="AE10" s="16">
        <f t="shared" si="1"/>
        <v>0</v>
      </c>
      <c r="AF10" s="16">
        <f t="shared" si="2"/>
        <v>0</v>
      </c>
      <c r="AG10" s="16">
        <f t="shared" si="3"/>
        <v>0</v>
      </c>
      <c r="AH10" s="66" t="e">
        <f t="shared" si="4"/>
        <v>#NUM!</v>
      </c>
      <c r="AI10" s="16" t="e">
        <f t="shared" si="5"/>
        <v>#NUM!</v>
      </c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</row>
    <row r="11" spans="1:99" s="1" customFormat="1">
      <c r="B11" s="11" t="s">
        <v>72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53"/>
      <c r="AC11" s="54">
        <f t="shared" si="0"/>
        <v>0</v>
      </c>
      <c r="AD11" s="16"/>
      <c r="AE11" s="16">
        <f t="shared" si="1"/>
        <v>0</v>
      </c>
      <c r="AF11" s="16">
        <f t="shared" si="2"/>
        <v>0</v>
      </c>
      <c r="AG11" s="16">
        <f t="shared" si="3"/>
        <v>0</v>
      </c>
      <c r="AH11" s="66" t="e">
        <f t="shared" si="4"/>
        <v>#NUM!</v>
      </c>
      <c r="AI11" s="16" t="e">
        <f t="shared" si="5"/>
        <v>#NUM!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</row>
    <row r="12" spans="1:99" s="1" customFormat="1">
      <c r="B12" s="12" t="s">
        <v>73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57"/>
      <c r="AC12" s="58">
        <f t="shared" si="0"/>
        <v>0</v>
      </c>
      <c r="AD12" s="16"/>
      <c r="AE12" s="16">
        <f t="shared" si="1"/>
        <v>0</v>
      </c>
      <c r="AF12" s="16">
        <f t="shared" si="2"/>
        <v>0</v>
      </c>
      <c r="AG12" s="16">
        <f t="shared" si="3"/>
        <v>0</v>
      </c>
      <c r="AH12" s="66" t="e">
        <f t="shared" si="4"/>
        <v>#NUM!</v>
      </c>
      <c r="AI12" s="16" t="e">
        <f t="shared" si="5"/>
        <v>#NUM!</v>
      </c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</row>
    <row r="13" spans="1:99" s="1" customFormat="1">
      <c r="B13" s="7"/>
      <c r="C13" s="14"/>
      <c r="D13" s="14"/>
      <c r="E13" s="14"/>
      <c r="F13" s="14"/>
      <c r="G13" s="14"/>
      <c r="H13" s="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26"/>
      <c r="AC13" s="59"/>
      <c r="AD13" s="16"/>
      <c r="AE13" s="16"/>
      <c r="AF13" s="16"/>
      <c r="AG13" s="16"/>
      <c r="AH13" s="6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</row>
    <row r="14" spans="1:99" s="1" customFormat="1">
      <c r="A14" s="1" t="s">
        <v>3</v>
      </c>
      <c r="B14" s="15" t="s">
        <v>74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21"/>
      <c r="AC14" s="60">
        <f t="shared" ref="AC14:AC45" si="6">(PRODUCT(C14:AA14))^(1/15)</f>
        <v>0</v>
      </c>
      <c r="AD14" s="16"/>
      <c r="AE14" s="16">
        <f t="shared" si="1"/>
        <v>0</v>
      </c>
      <c r="AF14" s="16">
        <f t="shared" si="2"/>
        <v>0</v>
      </c>
      <c r="AG14" s="16">
        <f t="shared" si="3"/>
        <v>0</v>
      </c>
      <c r="AH14" s="66" t="e">
        <f t="shared" si="4"/>
        <v>#NUM!</v>
      </c>
      <c r="AI14" s="16" t="e">
        <f t="shared" si="5"/>
        <v>#NUM!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21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</row>
    <row r="15" spans="1:99" s="1" customFormat="1">
      <c r="B15" s="15" t="s">
        <v>75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21"/>
      <c r="AC15" s="60">
        <f t="shared" si="6"/>
        <v>0</v>
      </c>
      <c r="AD15" s="16"/>
      <c r="AE15" s="16">
        <f t="shared" si="1"/>
        <v>0</v>
      </c>
      <c r="AF15" s="16">
        <f t="shared" si="2"/>
        <v>0</v>
      </c>
      <c r="AG15" s="16">
        <f t="shared" si="3"/>
        <v>0</v>
      </c>
      <c r="AH15" s="66" t="e">
        <f t="shared" si="4"/>
        <v>#NUM!</v>
      </c>
      <c r="AI15" s="16" t="e">
        <f t="shared" si="5"/>
        <v>#NUM!</v>
      </c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21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</row>
    <row r="16" spans="1:99" s="1" customFormat="1">
      <c r="B16" s="15" t="s">
        <v>76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21"/>
      <c r="AC16" s="60">
        <f t="shared" si="6"/>
        <v>0</v>
      </c>
      <c r="AD16" s="16"/>
      <c r="AE16" s="16">
        <f t="shared" si="1"/>
        <v>0</v>
      </c>
      <c r="AF16" s="16">
        <f t="shared" si="2"/>
        <v>0</v>
      </c>
      <c r="AG16" s="16">
        <f t="shared" si="3"/>
        <v>0</v>
      </c>
      <c r="AH16" s="66" t="e">
        <f t="shared" si="4"/>
        <v>#NUM!</v>
      </c>
      <c r="AI16" s="16" t="e">
        <f t="shared" si="5"/>
        <v>#NUM!</v>
      </c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</row>
    <row r="17" spans="2:99" s="1" customFormat="1">
      <c r="B17" s="15" t="s">
        <v>77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21"/>
      <c r="AC17" s="60">
        <f t="shared" si="6"/>
        <v>0</v>
      </c>
      <c r="AD17" s="16"/>
      <c r="AE17" s="16">
        <f t="shared" si="1"/>
        <v>0</v>
      </c>
      <c r="AF17" s="16">
        <f t="shared" si="2"/>
        <v>0</v>
      </c>
      <c r="AG17" s="16">
        <f t="shared" si="3"/>
        <v>0</v>
      </c>
      <c r="AH17" s="66" t="e">
        <f t="shared" si="4"/>
        <v>#NUM!</v>
      </c>
      <c r="AI17" s="16" t="e">
        <f t="shared" si="5"/>
        <v>#NUM!</v>
      </c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</row>
    <row r="18" spans="2:99" s="1" customFormat="1">
      <c r="B18" s="15" t="s">
        <v>78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1"/>
      <c r="AC18" s="60">
        <f t="shared" si="6"/>
        <v>0</v>
      </c>
      <c r="AD18" s="16"/>
      <c r="AE18" s="16">
        <f t="shared" si="1"/>
        <v>0</v>
      </c>
      <c r="AF18" s="16">
        <f t="shared" si="2"/>
        <v>0</v>
      </c>
      <c r="AG18" s="16">
        <f t="shared" si="3"/>
        <v>0</v>
      </c>
      <c r="AH18" s="66" t="e">
        <f t="shared" si="4"/>
        <v>#NUM!</v>
      </c>
      <c r="AI18" s="16" t="e">
        <f t="shared" si="5"/>
        <v>#NUM!</v>
      </c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</row>
    <row r="19" spans="2:99" s="1" customFormat="1">
      <c r="B19" s="17" t="s">
        <v>79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61"/>
      <c r="AC19" s="62">
        <f t="shared" si="6"/>
        <v>0</v>
      </c>
      <c r="AD19" s="16"/>
      <c r="AE19" s="16">
        <f t="shared" si="1"/>
        <v>0</v>
      </c>
      <c r="AF19" s="16">
        <f t="shared" si="2"/>
        <v>0</v>
      </c>
      <c r="AG19" s="16">
        <f t="shared" si="3"/>
        <v>0</v>
      </c>
      <c r="AH19" s="66" t="e">
        <f t="shared" si="4"/>
        <v>#NUM!</v>
      </c>
      <c r="AI19" s="16" t="e">
        <f t="shared" si="5"/>
        <v>#NUM!</v>
      </c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</row>
    <row r="20" spans="2:99" s="1" customFormat="1">
      <c r="B20" s="15" t="s">
        <v>80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1"/>
      <c r="AC20" s="60">
        <f t="shared" si="6"/>
        <v>0</v>
      </c>
      <c r="AD20" s="16"/>
      <c r="AE20" s="16">
        <f t="shared" si="1"/>
        <v>0</v>
      </c>
      <c r="AF20" s="16">
        <f t="shared" si="2"/>
        <v>0</v>
      </c>
      <c r="AG20" s="16">
        <f t="shared" si="3"/>
        <v>0</v>
      </c>
      <c r="AH20" s="66" t="e">
        <f t="shared" si="4"/>
        <v>#NUM!</v>
      </c>
      <c r="AI20" s="16" t="e">
        <f t="shared" si="5"/>
        <v>#NUM!</v>
      </c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</row>
    <row r="21" spans="2:99" s="1" customFormat="1">
      <c r="B21" s="15" t="s">
        <v>81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1"/>
      <c r="AC21" s="60">
        <f t="shared" si="6"/>
        <v>0</v>
      </c>
      <c r="AD21" s="16"/>
      <c r="AE21" s="16">
        <f t="shared" si="1"/>
        <v>0</v>
      </c>
      <c r="AF21" s="16">
        <f t="shared" si="2"/>
        <v>0</v>
      </c>
      <c r="AG21" s="16">
        <f t="shared" si="3"/>
        <v>0</v>
      </c>
      <c r="AH21" s="66" t="e">
        <f t="shared" si="4"/>
        <v>#NUM!</v>
      </c>
      <c r="AI21" s="16" t="e">
        <f t="shared" si="5"/>
        <v>#NUM!</v>
      </c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</row>
    <row r="22" spans="2:99" s="1" customFormat="1">
      <c r="B22" s="15" t="s">
        <v>82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1"/>
      <c r="AC22" s="60">
        <f t="shared" si="6"/>
        <v>0</v>
      </c>
      <c r="AD22" s="16"/>
      <c r="AE22" s="16">
        <f t="shared" si="1"/>
        <v>0</v>
      </c>
      <c r="AF22" s="16">
        <f t="shared" si="2"/>
        <v>0</v>
      </c>
      <c r="AG22" s="16">
        <f t="shared" si="3"/>
        <v>0</v>
      </c>
      <c r="AH22" s="66" t="e">
        <f t="shared" si="4"/>
        <v>#NUM!</v>
      </c>
      <c r="AI22" s="16" t="e">
        <f t="shared" si="5"/>
        <v>#NUM!</v>
      </c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</row>
    <row r="23" spans="2:99" s="1" customFormat="1">
      <c r="B23" s="15" t="s">
        <v>83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21"/>
      <c r="AC23" s="60">
        <f t="shared" si="6"/>
        <v>0</v>
      </c>
      <c r="AD23" s="16"/>
      <c r="AE23" s="16">
        <f t="shared" si="1"/>
        <v>0</v>
      </c>
      <c r="AF23" s="16">
        <f t="shared" si="2"/>
        <v>0</v>
      </c>
      <c r="AG23" s="16">
        <f t="shared" si="3"/>
        <v>0</v>
      </c>
      <c r="AH23" s="66" t="e">
        <f t="shared" si="4"/>
        <v>#NUM!</v>
      </c>
      <c r="AI23" s="16" t="e">
        <f t="shared" si="5"/>
        <v>#NUM!</v>
      </c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</row>
    <row r="24" spans="2:99" s="1" customFormat="1">
      <c r="B24" s="17" t="s">
        <v>84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61"/>
      <c r="AC24" s="62">
        <f t="shared" si="6"/>
        <v>0</v>
      </c>
      <c r="AD24" s="16"/>
      <c r="AE24" s="16">
        <f t="shared" si="1"/>
        <v>0</v>
      </c>
      <c r="AF24" s="16">
        <f t="shared" si="2"/>
        <v>0</v>
      </c>
      <c r="AG24" s="16">
        <f t="shared" si="3"/>
        <v>0</v>
      </c>
      <c r="AH24" s="66" t="e">
        <f t="shared" si="4"/>
        <v>#NUM!</v>
      </c>
      <c r="AI24" s="16" t="e">
        <f t="shared" si="5"/>
        <v>#NUM!</v>
      </c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</row>
    <row r="25" spans="2:99" s="1" customFormat="1">
      <c r="B25" s="15" t="s">
        <v>85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21"/>
      <c r="AC25" s="60">
        <f t="shared" si="6"/>
        <v>0</v>
      </c>
      <c r="AD25" s="52"/>
      <c r="AE25" s="16">
        <f t="shared" si="1"/>
        <v>0</v>
      </c>
      <c r="AF25" s="16">
        <f t="shared" si="2"/>
        <v>0</v>
      </c>
      <c r="AG25" s="16">
        <f t="shared" si="3"/>
        <v>0</v>
      </c>
      <c r="AH25" s="66" t="e">
        <f t="shared" si="4"/>
        <v>#NUM!</v>
      </c>
      <c r="AI25" s="16" t="e">
        <f t="shared" si="5"/>
        <v>#NUM!</v>
      </c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70"/>
      <c r="CQ25" s="70"/>
      <c r="CR25" s="70"/>
      <c r="CS25" s="70"/>
      <c r="CT25" s="70"/>
      <c r="CU25" s="70"/>
    </row>
    <row r="26" spans="2:99" s="1" customFormat="1">
      <c r="B26" s="15" t="s">
        <v>86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21"/>
      <c r="AC26" s="60">
        <f t="shared" si="6"/>
        <v>0</v>
      </c>
      <c r="AD26" s="16"/>
      <c r="AE26" s="16">
        <f t="shared" si="1"/>
        <v>0</v>
      </c>
      <c r="AF26" s="16">
        <f t="shared" si="2"/>
        <v>0</v>
      </c>
      <c r="AG26" s="16">
        <f t="shared" si="3"/>
        <v>0</v>
      </c>
      <c r="AH26" s="66" t="e">
        <f t="shared" si="4"/>
        <v>#NUM!</v>
      </c>
      <c r="AI26" s="16" t="e">
        <f t="shared" si="5"/>
        <v>#NUM!</v>
      </c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</row>
    <row r="27" spans="2:99" s="1" customFormat="1">
      <c r="B27" s="15" t="s">
        <v>87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21"/>
      <c r="AC27" s="60">
        <f t="shared" si="6"/>
        <v>0</v>
      </c>
      <c r="AD27" s="16"/>
      <c r="AE27" s="16">
        <f t="shared" si="1"/>
        <v>0</v>
      </c>
      <c r="AF27" s="16">
        <f t="shared" si="2"/>
        <v>0</v>
      </c>
      <c r="AG27" s="16">
        <f t="shared" si="3"/>
        <v>0</v>
      </c>
      <c r="AH27" s="66" t="e">
        <f t="shared" si="4"/>
        <v>#NUM!</v>
      </c>
      <c r="AI27" s="16" t="e">
        <f t="shared" si="5"/>
        <v>#NUM!</v>
      </c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</row>
    <row r="28" spans="2:99" s="1" customFormat="1">
      <c r="B28" s="17" t="s">
        <v>88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61"/>
      <c r="AC28" s="62">
        <f t="shared" si="6"/>
        <v>0</v>
      </c>
      <c r="AD28" s="16"/>
      <c r="AE28" s="16">
        <f t="shared" si="1"/>
        <v>0</v>
      </c>
      <c r="AF28" s="16">
        <f t="shared" si="2"/>
        <v>0</v>
      </c>
      <c r="AG28" s="16">
        <f t="shared" si="3"/>
        <v>0</v>
      </c>
      <c r="AH28" s="66" t="e">
        <f t="shared" si="4"/>
        <v>#NUM!</v>
      </c>
      <c r="AI28" s="16" t="e">
        <f t="shared" si="5"/>
        <v>#NUM!</v>
      </c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</row>
    <row r="29" spans="2:99" s="1" customFormat="1">
      <c r="B29" s="15" t="s">
        <v>89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21"/>
      <c r="AC29" s="60">
        <f t="shared" si="6"/>
        <v>0</v>
      </c>
      <c r="AD29" s="16"/>
      <c r="AE29" s="16">
        <f t="shared" si="1"/>
        <v>0</v>
      </c>
      <c r="AF29" s="16">
        <f t="shared" si="2"/>
        <v>0</v>
      </c>
      <c r="AG29" s="16">
        <f t="shared" si="3"/>
        <v>0</v>
      </c>
      <c r="AH29" s="66" t="e">
        <f t="shared" si="4"/>
        <v>#NUM!</v>
      </c>
      <c r="AI29" s="16" t="e">
        <f t="shared" si="5"/>
        <v>#NUM!</v>
      </c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</row>
    <row r="30" spans="2:99" s="1" customFormat="1">
      <c r="B30" s="15" t="s">
        <v>90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21"/>
      <c r="AC30" s="60">
        <f t="shared" si="6"/>
        <v>0</v>
      </c>
      <c r="AD30" s="16"/>
      <c r="AE30" s="16">
        <f t="shared" si="1"/>
        <v>0</v>
      </c>
      <c r="AF30" s="16">
        <f t="shared" si="2"/>
        <v>0</v>
      </c>
      <c r="AG30" s="16">
        <f t="shared" si="3"/>
        <v>0</v>
      </c>
      <c r="AH30" s="66" t="e">
        <f t="shared" si="4"/>
        <v>#NUM!</v>
      </c>
      <c r="AI30" s="16" t="e">
        <f t="shared" si="5"/>
        <v>#NUM!</v>
      </c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</row>
    <row r="31" spans="2:99" s="1" customFormat="1">
      <c r="B31" s="17" t="s">
        <v>91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61"/>
      <c r="AC31" s="62">
        <f t="shared" si="6"/>
        <v>0</v>
      </c>
      <c r="AD31" s="16"/>
      <c r="AE31" s="16">
        <f t="shared" si="1"/>
        <v>0</v>
      </c>
      <c r="AF31" s="16">
        <f t="shared" si="2"/>
        <v>0</v>
      </c>
      <c r="AG31" s="16">
        <f t="shared" si="3"/>
        <v>0</v>
      </c>
      <c r="AH31" s="66" t="e">
        <f t="shared" si="4"/>
        <v>#NUM!</v>
      </c>
      <c r="AI31" s="16" t="e">
        <f t="shared" si="5"/>
        <v>#NUM!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</row>
    <row r="32" spans="2:99" s="1" customFormat="1">
      <c r="B32" s="15" t="s">
        <v>92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63"/>
      <c r="AC32" s="60">
        <f t="shared" si="6"/>
        <v>0</v>
      </c>
      <c r="AD32" s="16"/>
      <c r="AE32" s="16">
        <f t="shared" si="1"/>
        <v>0</v>
      </c>
      <c r="AF32" s="16">
        <f t="shared" si="2"/>
        <v>0</v>
      </c>
      <c r="AG32" s="16">
        <f t="shared" si="3"/>
        <v>0</v>
      </c>
      <c r="AH32" s="66" t="e">
        <f t="shared" si="4"/>
        <v>#NUM!</v>
      </c>
      <c r="AI32" s="16" t="e">
        <f t="shared" si="5"/>
        <v>#NUM!</v>
      </c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</row>
    <row r="33" spans="1:92" s="1" customFormat="1">
      <c r="B33" s="17" t="s">
        <v>93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61"/>
      <c r="AC33" s="62">
        <f t="shared" si="6"/>
        <v>0</v>
      </c>
      <c r="AD33" s="16"/>
      <c r="AE33" s="16">
        <f t="shared" si="1"/>
        <v>0</v>
      </c>
      <c r="AF33" s="16">
        <f t="shared" si="2"/>
        <v>0</v>
      </c>
      <c r="AG33" s="16">
        <f t="shared" si="3"/>
        <v>0</v>
      </c>
      <c r="AH33" s="66" t="e">
        <f t="shared" si="4"/>
        <v>#NUM!</v>
      </c>
      <c r="AI33" s="16" t="e">
        <f t="shared" si="5"/>
        <v>#NUM!</v>
      </c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</row>
    <row r="34" spans="1:92" s="1" customFormat="1">
      <c r="B34" s="19" t="s">
        <v>94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64"/>
      <c r="AC34" s="58">
        <f t="shared" si="6"/>
        <v>0</v>
      </c>
      <c r="AD34" s="16"/>
      <c r="AE34" s="16">
        <f t="shared" si="1"/>
        <v>0</v>
      </c>
      <c r="AF34" s="16">
        <f t="shared" si="2"/>
        <v>0</v>
      </c>
      <c r="AG34" s="16">
        <f t="shared" si="3"/>
        <v>0</v>
      </c>
      <c r="AH34" s="66" t="e">
        <f t="shared" si="4"/>
        <v>#NUM!</v>
      </c>
      <c r="AI34" s="16" t="e">
        <f t="shared" si="5"/>
        <v>#NUM!</v>
      </c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</row>
    <row r="35" spans="1:92" s="1" customFormat="1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21"/>
      <c r="AC35" s="59"/>
      <c r="AD35" s="16"/>
      <c r="AE35" s="16"/>
      <c r="AF35" s="16"/>
      <c r="AG35" s="16"/>
      <c r="AH35" s="6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</row>
    <row r="36" spans="1:92" s="1" customFormat="1">
      <c r="A36" s="1" t="s">
        <v>5</v>
      </c>
      <c r="B36" s="15" t="s">
        <v>95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21"/>
      <c r="AC36" s="60">
        <f t="shared" si="6"/>
        <v>0</v>
      </c>
      <c r="AD36" s="16"/>
      <c r="AE36" s="16">
        <f t="shared" si="1"/>
        <v>0</v>
      </c>
      <c r="AF36" s="16">
        <f t="shared" si="2"/>
        <v>0</v>
      </c>
      <c r="AG36" s="16">
        <f t="shared" si="3"/>
        <v>0</v>
      </c>
      <c r="AH36" s="66" t="e">
        <f t="shared" si="4"/>
        <v>#NUM!</v>
      </c>
      <c r="AI36" s="16" t="e">
        <f t="shared" si="5"/>
        <v>#NUM!</v>
      </c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</row>
    <row r="37" spans="1:92" s="1" customFormat="1">
      <c r="B37" s="15" t="s">
        <v>96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21"/>
      <c r="AC37" s="60">
        <f t="shared" si="6"/>
        <v>0</v>
      </c>
      <c r="AD37" s="16"/>
      <c r="AE37" s="16">
        <f t="shared" si="1"/>
        <v>0</v>
      </c>
      <c r="AF37" s="16">
        <f t="shared" si="2"/>
        <v>0</v>
      </c>
      <c r="AG37" s="16">
        <f t="shared" si="3"/>
        <v>0</v>
      </c>
      <c r="AH37" s="66" t="e">
        <f t="shared" si="4"/>
        <v>#NUM!</v>
      </c>
      <c r="AI37" s="16" t="e">
        <f t="shared" si="5"/>
        <v>#NUM!</v>
      </c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</row>
    <row r="38" spans="1:92" s="1" customFormat="1">
      <c r="B38" s="15" t="s">
        <v>97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21"/>
      <c r="AC38" s="60">
        <f t="shared" si="6"/>
        <v>0</v>
      </c>
      <c r="AD38" s="16"/>
      <c r="AE38" s="16">
        <f t="shared" si="1"/>
        <v>0</v>
      </c>
      <c r="AF38" s="16">
        <f t="shared" si="2"/>
        <v>0</v>
      </c>
      <c r="AG38" s="16">
        <f t="shared" si="3"/>
        <v>0</v>
      </c>
      <c r="AH38" s="66" t="e">
        <f t="shared" si="4"/>
        <v>#NUM!</v>
      </c>
      <c r="AI38" s="16" t="e">
        <f t="shared" si="5"/>
        <v>#NUM!</v>
      </c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</row>
    <row r="39" spans="1:92" s="1" customFormat="1">
      <c r="B39" s="17" t="s">
        <v>98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61"/>
      <c r="AC39" s="62">
        <f t="shared" si="6"/>
        <v>0</v>
      </c>
      <c r="AD39" s="16"/>
      <c r="AE39" s="16">
        <f t="shared" si="1"/>
        <v>0</v>
      </c>
      <c r="AF39" s="16">
        <f t="shared" si="2"/>
        <v>0</v>
      </c>
      <c r="AG39" s="16">
        <f t="shared" si="3"/>
        <v>0</v>
      </c>
      <c r="AH39" s="66" t="e">
        <f t="shared" si="4"/>
        <v>#NUM!</v>
      </c>
      <c r="AI39" s="16" t="e">
        <f t="shared" si="5"/>
        <v>#NUM!</v>
      </c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</row>
    <row r="40" spans="1:92" s="1" customFormat="1">
      <c r="B40" s="15" t="s">
        <v>99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21"/>
      <c r="AC40" s="60">
        <f t="shared" si="6"/>
        <v>0</v>
      </c>
      <c r="AD40" s="16"/>
      <c r="AE40" s="16">
        <f t="shared" si="1"/>
        <v>0</v>
      </c>
      <c r="AF40" s="16">
        <f t="shared" si="2"/>
        <v>0</v>
      </c>
      <c r="AG40" s="16">
        <f t="shared" si="3"/>
        <v>0</v>
      </c>
      <c r="AH40" s="66" t="e">
        <f t="shared" si="4"/>
        <v>#NUM!</v>
      </c>
      <c r="AI40" s="16" t="e">
        <f t="shared" si="5"/>
        <v>#NUM!</v>
      </c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</row>
    <row r="41" spans="1:92" s="1" customFormat="1">
      <c r="B41" s="15" t="s">
        <v>100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21"/>
      <c r="AC41" s="60">
        <f t="shared" si="6"/>
        <v>0</v>
      </c>
      <c r="AD41" s="16"/>
      <c r="AE41" s="16">
        <f t="shared" si="1"/>
        <v>0</v>
      </c>
      <c r="AF41" s="16">
        <f t="shared" si="2"/>
        <v>0</v>
      </c>
      <c r="AG41" s="16">
        <f t="shared" si="3"/>
        <v>0</v>
      </c>
      <c r="AH41" s="66" t="e">
        <f t="shared" si="4"/>
        <v>#NUM!</v>
      </c>
      <c r="AI41" s="16" t="e">
        <f t="shared" si="5"/>
        <v>#NUM!</v>
      </c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</row>
    <row r="42" spans="1:92" s="1" customFormat="1">
      <c r="B42" s="17" t="s">
        <v>101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61"/>
      <c r="AC42" s="62">
        <f t="shared" si="6"/>
        <v>0</v>
      </c>
      <c r="AD42" s="16"/>
      <c r="AE42" s="16">
        <f t="shared" si="1"/>
        <v>0</v>
      </c>
      <c r="AF42" s="16">
        <f t="shared" si="2"/>
        <v>0</v>
      </c>
      <c r="AG42" s="16">
        <f t="shared" si="3"/>
        <v>0</v>
      </c>
      <c r="AH42" s="66" t="e">
        <f t="shared" si="4"/>
        <v>#NUM!</v>
      </c>
      <c r="AI42" s="16" t="e">
        <f t="shared" si="5"/>
        <v>#NUM!</v>
      </c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</row>
    <row r="43" spans="1:92" s="1" customFormat="1">
      <c r="B43" s="20" t="s">
        <v>102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63"/>
      <c r="AC43" s="60">
        <f t="shared" si="6"/>
        <v>0</v>
      </c>
      <c r="AD43" s="16"/>
      <c r="AE43" s="16">
        <f t="shared" si="1"/>
        <v>0</v>
      </c>
      <c r="AF43" s="16">
        <f t="shared" si="2"/>
        <v>0</v>
      </c>
      <c r="AG43" s="16">
        <f t="shared" si="3"/>
        <v>0</v>
      </c>
      <c r="AH43" s="66" t="e">
        <f t="shared" si="4"/>
        <v>#NUM!</v>
      </c>
      <c r="AI43" s="16" t="e">
        <f t="shared" si="5"/>
        <v>#NUM!</v>
      </c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</row>
    <row r="44" spans="1:92" s="1" customFormat="1">
      <c r="B44" s="17" t="s">
        <v>103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61"/>
      <c r="AC44" s="62">
        <f t="shared" si="6"/>
        <v>0</v>
      </c>
      <c r="AD44" s="16"/>
      <c r="AE44" s="16">
        <f t="shared" si="1"/>
        <v>0</v>
      </c>
      <c r="AF44" s="16">
        <f t="shared" si="2"/>
        <v>0</v>
      </c>
      <c r="AG44" s="16">
        <f t="shared" si="3"/>
        <v>0</v>
      </c>
      <c r="AH44" s="66" t="e">
        <f t="shared" si="4"/>
        <v>#NUM!</v>
      </c>
      <c r="AI44" s="16" t="e">
        <f t="shared" si="5"/>
        <v>#NUM!</v>
      </c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</row>
    <row r="45" spans="1:92" s="1" customFormat="1">
      <c r="B45" s="19" t="s">
        <v>104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61"/>
      <c r="AC45" s="58">
        <f t="shared" si="6"/>
        <v>0</v>
      </c>
      <c r="AD45" s="16"/>
      <c r="AE45" s="16">
        <f t="shared" si="1"/>
        <v>0</v>
      </c>
      <c r="AF45" s="16">
        <f t="shared" si="2"/>
        <v>0</v>
      </c>
      <c r="AG45" s="16">
        <f t="shared" si="3"/>
        <v>0</v>
      </c>
      <c r="AH45" s="66" t="e">
        <f t="shared" si="4"/>
        <v>#NUM!</v>
      </c>
      <c r="AI45" s="16" t="e">
        <f t="shared" si="5"/>
        <v>#NUM!</v>
      </c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</row>
    <row r="46" spans="1:92" s="1" customFormat="1">
      <c r="B46" s="1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59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</row>
    <row r="47" spans="1:92" s="1" customFormat="1">
      <c r="B47" s="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</row>
    <row r="48" spans="1:92" s="1" customFormat="1">
      <c r="B48" s="7"/>
      <c r="C48" s="14"/>
      <c r="D48" s="14"/>
      <c r="E48" s="14"/>
      <c r="F48" s="14"/>
      <c r="G48" s="14"/>
      <c r="H48" s="14"/>
      <c r="I48" s="14"/>
      <c r="J48" s="14"/>
      <c r="K48" s="26"/>
      <c r="L48" s="26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G48" s="16"/>
      <c r="AH48" s="14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</row>
    <row r="49" spans="1:92" s="1" customFormat="1">
      <c r="A49" s="1" t="s">
        <v>1</v>
      </c>
      <c r="B49" s="22" t="s">
        <v>0</v>
      </c>
      <c r="C49" s="14"/>
      <c r="D49" s="14"/>
      <c r="E49" s="14"/>
      <c r="F49" s="14"/>
      <c r="G49" s="14"/>
      <c r="H49" s="14"/>
      <c r="I49" s="14"/>
      <c r="J49" s="14"/>
      <c r="K49" s="26"/>
      <c r="L49" s="33" t="s">
        <v>0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G49" s="16"/>
      <c r="AH49" s="14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</row>
    <row r="50" spans="1:92" s="1" customFormat="1">
      <c r="B50" s="7"/>
      <c r="C50" s="23" t="s">
        <v>6</v>
      </c>
      <c r="D50" s="23" t="s">
        <v>12</v>
      </c>
      <c r="E50" s="23" t="s">
        <v>18</v>
      </c>
      <c r="F50" s="23" t="s">
        <v>24</v>
      </c>
      <c r="G50" s="23" t="s">
        <v>30</v>
      </c>
      <c r="H50" s="14"/>
      <c r="I50" s="14"/>
      <c r="M50" s="34" t="s">
        <v>52</v>
      </c>
      <c r="N50" s="14"/>
      <c r="O50" s="14"/>
      <c r="P50" s="14"/>
      <c r="Q50" s="14"/>
      <c r="R50" s="14"/>
      <c r="S50" s="14"/>
      <c r="T50" s="14"/>
      <c r="U50" s="14"/>
      <c r="V50" s="14"/>
      <c r="W50" s="14" t="s">
        <v>43</v>
      </c>
      <c r="X50" s="14" t="s">
        <v>53</v>
      </c>
      <c r="Z50" s="14"/>
      <c r="AB50" s="14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</row>
    <row r="51" spans="1:92" s="1" customFormat="1">
      <c r="B51" s="23" t="s">
        <v>6</v>
      </c>
      <c r="C51" s="24">
        <v>1</v>
      </c>
      <c r="D51" s="25">
        <f>AC3</f>
        <v>0</v>
      </c>
      <c r="E51" s="25">
        <f>AC4</f>
        <v>0</v>
      </c>
      <c r="F51" s="25">
        <f>AC5</f>
        <v>0</v>
      </c>
      <c r="G51" s="25">
        <f>AC6</f>
        <v>0</v>
      </c>
      <c r="H51" s="14"/>
      <c r="I51" s="14"/>
      <c r="L51" s="14" t="s">
        <v>105</v>
      </c>
      <c r="M51" s="35" t="e">
        <f>C51/$C$56</f>
        <v>#DIV/0!</v>
      </c>
      <c r="N51" s="32" t="e">
        <f>D51/$D$56</f>
        <v>#DIV/0!</v>
      </c>
      <c r="O51" s="32" t="e">
        <f>E51/$E$56</f>
        <v>#DIV/0!</v>
      </c>
      <c r="P51" s="32" t="e">
        <f>F51/$F$56</f>
        <v>#DIV/0!</v>
      </c>
      <c r="Q51" s="39">
        <f>G51/$G$56</f>
        <v>0</v>
      </c>
      <c r="R51" s="26"/>
      <c r="S51" s="26"/>
      <c r="T51" s="26"/>
      <c r="U51" s="26"/>
      <c r="V51" s="23" t="s">
        <v>6</v>
      </c>
      <c r="W51" s="40" t="e">
        <f>AVERAGE(M51:Q51)</f>
        <v>#DIV/0!</v>
      </c>
      <c r="X51" s="41" t="e">
        <f>RANK(W51,$W$51:$W$55)</f>
        <v>#DIV/0!</v>
      </c>
      <c r="Y51" s="1" t="s">
        <v>7</v>
      </c>
      <c r="Z51" s="26"/>
      <c r="AB51" s="14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</row>
    <row r="52" spans="1:92" s="1" customFormat="1">
      <c r="B52" s="23" t="s">
        <v>12</v>
      </c>
      <c r="C52" s="14" t="e">
        <f>1/D51</f>
        <v>#DIV/0!</v>
      </c>
      <c r="D52" s="24">
        <v>1</v>
      </c>
      <c r="E52" s="25">
        <f>AC7</f>
        <v>0</v>
      </c>
      <c r="F52" s="25">
        <f>AC8</f>
        <v>0</v>
      </c>
      <c r="G52" s="25">
        <f>AC9</f>
        <v>0</v>
      </c>
      <c r="H52" s="14"/>
      <c r="I52" s="14"/>
      <c r="L52" s="14"/>
      <c r="M52" s="36" t="e">
        <f t="shared" ref="M52:M55" si="7">C52/$C$56</f>
        <v>#DIV/0!</v>
      </c>
      <c r="N52" s="26" t="e">
        <f t="shared" ref="N52:N55" si="8">D52/$D$56</f>
        <v>#DIV/0!</v>
      </c>
      <c r="O52" s="26" t="e">
        <f t="shared" ref="O52:O55" si="9">E52/$E$56</f>
        <v>#DIV/0!</v>
      </c>
      <c r="P52" s="26" t="e">
        <f t="shared" ref="P52:P55" si="10">F52/$F$56</f>
        <v>#DIV/0!</v>
      </c>
      <c r="Q52" s="42">
        <f t="shared" ref="Q52:Q55" si="11">G52/$G$56</f>
        <v>0</v>
      </c>
      <c r="R52" s="26"/>
      <c r="S52" s="26"/>
      <c r="T52" s="26"/>
      <c r="U52" s="26"/>
      <c r="V52" s="23" t="s">
        <v>12</v>
      </c>
      <c r="W52" s="40" t="e">
        <f t="shared" ref="W52:W55" si="12">AVERAGE(M52:Q52)</f>
        <v>#DIV/0!</v>
      </c>
      <c r="X52" s="41" t="e">
        <f>RANK(W52,$W$51:$W$55)</f>
        <v>#DIV/0!</v>
      </c>
      <c r="Y52" s="1" t="s">
        <v>13</v>
      </c>
      <c r="Z52" s="26"/>
      <c r="AB52" s="14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</row>
    <row r="53" spans="1:92" s="1" customFormat="1">
      <c r="B53" s="23" t="s">
        <v>18</v>
      </c>
      <c r="C53" s="14" t="e">
        <f>1/E51</f>
        <v>#DIV/0!</v>
      </c>
      <c r="D53" s="14" t="e">
        <f>1/E52</f>
        <v>#DIV/0!</v>
      </c>
      <c r="E53" s="24">
        <v>1</v>
      </c>
      <c r="F53" s="25">
        <f>AC10</f>
        <v>0</v>
      </c>
      <c r="G53" s="25">
        <f>AC11</f>
        <v>0</v>
      </c>
      <c r="H53" s="14"/>
      <c r="I53" s="14"/>
      <c r="L53" s="14"/>
      <c r="M53" s="36" t="e">
        <f t="shared" si="7"/>
        <v>#DIV/0!</v>
      </c>
      <c r="N53" s="26" t="e">
        <f t="shared" si="8"/>
        <v>#DIV/0!</v>
      </c>
      <c r="O53" s="26" t="e">
        <f t="shared" si="9"/>
        <v>#DIV/0!</v>
      </c>
      <c r="P53" s="26" t="e">
        <f t="shared" si="10"/>
        <v>#DIV/0!</v>
      </c>
      <c r="Q53" s="42">
        <f t="shared" si="11"/>
        <v>0</v>
      </c>
      <c r="R53" s="26"/>
      <c r="S53" s="26"/>
      <c r="T53" s="26"/>
      <c r="U53" s="26"/>
      <c r="V53" s="23" t="s">
        <v>18</v>
      </c>
      <c r="W53" s="40" t="e">
        <f t="shared" si="12"/>
        <v>#DIV/0!</v>
      </c>
      <c r="X53" s="41" t="e">
        <f>RANK(W53,$W$51:$W$55)</f>
        <v>#DIV/0!</v>
      </c>
      <c r="Y53" s="1" t="s">
        <v>19</v>
      </c>
      <c r="Z53" s="26"/>
      <c r="AB53" s="14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</row>
    <row r="54" spans="1:92" s="1" customFormat="1">
      <c r="B54" s="23" t="s">
        <v>24</v>
      </c>
      <c r="C54" s="14" t="e">
        <f>1/F51</f>
        <v>#DIV/0!</v>
      </c>
      <c r="D54" s="14" t="e">
        <f>1/F52</f>
        <v>#DIV/0!</v>
      </c>
      <c r="E54" s="26" t="e">
        <f>1/F53</f>
        <v>#DIV/0!</v>
      </c>
      <c r="F54" s="24">
        <v>1</v>
      </c>
      <c r="G54" s="25">
        <f>AC12</f>
        <v>0</v>
      </c>
      <c r="H54" s="14"/>
      <c r="I54" s="14"/>
      <c r="L54" s="14"/>
      <c r="M54" s="36" t="e">
        <f t="shared" si="7"/>
        <v>#DIV/0!</v>
      </c>
      <c r="N54" s="26" t="e">
        <f t="shared" si="8"/>
        <v>#DIV/0!</v>
      </c>
      <c r="O54" s="26" t="e">
        <f t="shared" si="9"/>
        <v>#DIV/0!</v>
      </c>
      <c r="P54" s="26" t="e">
        <f t="shared" si="10"/>
        <v>#DIV/0!</v>
      </c>
      <c r="Q54" s="42">
        <f t="shared" si="11"/>
        <v>0</v>
      </c>
      <c r="R54" s="26"/>
      <c r="S54" s="26"/>
      <c r="T54" s="26"/>
      <c r="U54" s="26"/>
      <c r="V54" s="23" t="s">
        <v>24</v>
      </c>
      <c r="W54" s="40" t="e">
        <f t="shared" si="12"/>
        <v>#DIV/0!</v>
      </c>
      <c r="X54" s="41" t="e">
        <f>RANK(W54,$W$51:$W$55)</f>
        <v>#DIV/0!</v>
      </c>
      <c r="Y54" s="1" t="s">
        <v>25</v>
      </c>
      <c r="Z54" s="26"/>
      <c r="AB54" s="14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</row>
    <row r="55" spans="1:92" s="1" customFormat="1">
      <c r="B55" s="27" t="s">
        <v>30</v>
      </c>
      <c r="C55" s="28" t="e">
        <f>1/G51</f>
        <v>#DIV/0!</v>
      </c>
      <c r="D55" s="28" t="e">
        <f>1/G52</f>
        <v>#DIV/0!</v>
      </c>
      <c r="E55" s="28" t="e">
        <f>1/G53</f>
        <v>#DIV/0!</v>
      </c>
      <c r="F55" s="29" t="e">
        <f>1/G54</f>
        <v>#DIV/0!</v>
      </c>
      <c r="G55" s="30">
        <v>1</v>
      </c>
      <c r="H55" s="14"/>
      <c r="I55" s="14"/>
      <c r="L55" s="14"/>
      <c r="M55" s="37" t="e">
        <f t="shared" si="7"/>
        <v>#DIV/0!</v>
      </c>
      <c r="N55" s="38" t="e">
        <f t="shared" si="8"/>
        <v>#DIV/0!</v>
      </c>
      <c r="O55" s="38" t="e">
        <f t="shared" si="9"/>
        <v>#DIV/0!</v>
      </c>
      <c r="P55" s="38" t="e">
        <f t="shared" si="10"/>
        <v>#DIV/0!</v>
      </c>
      <c r="Q55" s="43">
        <f t="shared" si="11"/>
        <v>1</v>
      </c>
      <c r="R55" s="26"/>
      <c r="S55" s="26"/>
      <c r="T55" s="26"/>
      <c r="U55" s="26"/>
      <c r="V55" s="27" t="s">
        <v>30</v>
      </c>
      <c r="W55" s="40" t="e">
        <f t="shared" si="12"/>
        <v>#DIV/0!</v>
      </c>
      <c r="X55" s="41" t="e">
        <f>RANK(W55,$W$51:$W$55)</f>
        <v>#DIV/0!</v>
      </c>
      <c r="Y55" s="1" t="s">
        <v>31</v>
      </c>
      <c r="Z55" s="26"/>
      <c r="AB55" s="14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</row>
    <row r="56" spans="1:92" s="1" customFormat="1">
      <c r="B56" s="31" t="s">
        <v>55</v>
      </c>
      <c r="C56" s="32" t="e">
        <f>SUM(C51:C55)</f>
        <v>#DIV/0!</v>
      </c>
      <c r="D56" s="32" t="e">
        <f t="shared" ref="D56:G56" si="13">SUM(D51:D55)</f>
        <v>#DIV/0!</v>
      </c>
      <c r="E56" s="32" t="e">
        <f t="shared" si="13"/>
        <v>#DIV/0!</v>
      </c>
      <c r="F56" s="32" t="e">
        <f t="shared" si="13"/>
        <v>#DIV/0!</v>
      </c>
      <c r="G56" s="32">
        <f t="shared" si="13"/>
        <v>1</v>
      </c>
      <c r="H56" s="14"/>
      <c r="I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40"/>
      <c r="X56" s="16"/>
      <c r="Z56" s="14"/>
      <c r="AB56" s="14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</row>
    <row r="57" spans="1:92" s="1" customFormat="1">
      <c r="B57" s="7"/>
      <c r="C57" s="14"/>
      <c r="D57" s="14"/>
      <c r="E57" s="14"/>
      <c r="F57" s="14"/>
      <c r="G57" s="14"/>
      <c r="H57" s="14"/>
      <c r="I57" s="14"/>
      <c r="L57" s="26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44"/>
      <c r="X57" s="16"/>
      <c r="Z57" s="14"/>
      <c r="AB57" s="14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</row>
    <row r="58" spans="1:92" s="1" customFormat="1">
      <c r="B58" s="7"/>
      <c r="C58" s="14"/>
      <c r="D58" s="14"/>
      <c r="E58" s="14"/>
      <c r="F58" s="14"/>
      <c r="G58" s="14"/>
      <c r="H58" s="14"/>
      <c r="I58" s="14"/>
      <c r="L58" s="26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44"/>
      <c r="X58" s="16"/>
      <c r="Z58" s="14"/>
      <c r="AB58" s="14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</row>
    <row r="59" spans="1:92" s="1" customFormat="1">
      <c r="B59" s="7"/>
      <c r="C59" s="14"/>
      <c r="D59" s="14"/>
      <c r="E59" s="14"/>
      <c r="F59" s="14"/>
      <c r="G59" s="14"/>
      <c r="H59" s="14"/>
      <c r="I59" s="14"/>
      <c r="L59" s="26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44"/>
      <c r="X59" s="16"/>
      <c r="Z59" s="14"/>
      <c r="AB59" s="14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</row>
    <row r="60" spans="1:92" s="1" customFormat="1">
      <c r="A60" s="1" t="s">
        <v>3</v>
      </c>
      <c r="B60" s="22" t="s">
        <v>2</v>
      </c>
      <c r="C60" s="14"/>
      <c r="D60" s="14"/>
      <c r="E60" s="14"/>
      <c r="F60" s="14"/>
      <c r="G60" s="14"/>
      <c r="H60" s="14"/>
      <c r="I60" s="14"/>
      <c r="L60" s="33" t="s">
        <v>2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44"/>
      <c r="X60" s="16"/>
      <c r="Z60" s="14"/>
      <c r="AB60" s="14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</row>
    <row r="61" spans="1:92" s="1" customFormat="1">
      <c r="B61" s="7"/>
      <c r="C61" s="23" t="s">
        <v>8</v>
      </c>
      <c r="D61" s="23" t="s">
        <v>14</v>
      </c>
      <c r="E61" s="23" t="s">
        <v>20</v>
      </c>
      <c r="F61" s="23" t="s">
        <v>26</v>
      </c>
      <c r="G61" s="23" t="s">
        <v>32</v>
      </c>
      <c r="H61" s="23" t="s">
        <v>36</v>
      </c>
      <c r="I61" s="23" t="s">
        <v>38</v>
      </c>
      <c r="M61" s="34" t="s">
        <v>52</v>
      </c>
      <c r="N61" s="14"/>
      <c r="O61" s="14"/>
      <c r="P61" s="14"/>
      <c r="Q61" s="14"/>
      <c r="R61" s="14"/>
      <c r="S61" s="14"/>
      <c r="T61" s="14"/>
      <c r="U61" s="14"/>
      <c r="V61" s="14"/>
      <c r="W61" s="44" t="s">
        <v>43</v>
      </c>
      <c r="X61" s="14" t="s">
        <v>53</v>
      </c>
      <c r="Z61" s="14"/>
      <c r="AB61" s="14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</row>
    <row r="62" spans="1:92" s="1" customFormat="1">
      <c r="B62" s="23" t="s">
        <v>8</v>
      </c>
      <c r="C62" s="24">
        <v>1</v>
      </c>
      <c r="D62" s="25">
        <f>AC14</f>
        <v>0</v>
      </c>
      <c r="E62" s="25">
        <f>AC15</f>
        <v>0</v>
      </c>
      <c r="F62" s="25">
        <f>AC16</f>
        <v>0</v>
      </c>
      <c r="G62" s="25">
        <f>AC17</f>
        <v>0</v>
      </c>
      <c r="H62" s="25">
        <f>AC18</f>
        <v>0</v>
      </c>
      <c r="I62" s="25">
        <f>AC19</f>
        <v>0</v>
      </c>
      <c r="L62" s="14" t="s">
        <v>106</v>
      </c>
      <c r="M62" s="35" t="e">
        <f>C62/$C$69</f>
        <v>#DIV/0!</v>
      </c>
      <c r="N62" s="32" t="e">
        <f>D62/$D$69</f>
        <v>#DIV/0!</v>
      </c>
      <c r="O62" s="32" t="e">
        <f>E62/$E$69</f>
        <v>#DIV/0!</v>
      </c>
      <c r="P62" s="32" t="e">
        <f>F62/$F$69</f>
        <v>#DIV/0!</v>
      </c>
      <c r="Q62" s="32" t="e">
        <f>G62/$G$69</f>
        <v>#DIV/0!</v>
      </c>
      <c r="R62" s="32" t="e">
        <f>H62/$H$69</f>
        <v>#DIV/0!</v>
      </c>
      <c r="S62" s="45">
        <f>I62/$I$69</f>
        <v>0</v>
      </c>
      <c r="T62" s="26"/>
      <c r="U62" s="26"/>
      <c r="V62" s="23" t="s">
        <v>8</v>
      </c>
      <c r="W62" s="40" t="e">
        <f>AVERAGE(M62:S62)</f>
        <v>#DIV/0!</v>
      </c>
      <c r="X62" s="46" t="e">
        <f t="shared" ref="X62:X68" si="14">RANK(W62,$W$62:$W$68)</f>
        <v>#DIV/0!</v>
      </c>
      <c r="Y62" s="1" t="s">
        <v>9</v>
      </c>
      <c r="Z62" s="26"/>
      <c r="AD62" s="65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</row>
    <row r="63" spans="1:92" s="1" customFormat="1">
      <c r="B63" s="23" t="s">
        <v>14</v>
      </c>
      <c r="C63" s="14" t="e">
        <f>1/D62</f>
        <v>#DIV/0!</v>
      </c>
      <c r="D63" s="24">
        <v>1</v>
      </c>
      <c r="E63" s="25">
        <f>AC20</f>
        <v>0</v>
      </c>
      <c r="F63" s="25">
        <f>AC21</f>
        <v>0</v>
      </c>
      <c r="G63" s="25">
        <f>AC22</f>
        <v>0</v>
      </c>
      <c r="H63" s="25">
        <f>AC23</f>
        <v>0</v>
      </c>
      <c r="I63" s="25">
        <f>AC24</f>
        <v>0</v>
      </c>
      <c r="L63" s="14"/>
      <c r="M63" s="36" t="e">
        <f t="shared" ref="M63:M68" si="15">C63/$C$69</f>
        <v>#DIV/0!</v>
      </c>
      <c r="N63" s="26" t="e">
        <f t="shared" ref="N63:N68" si="16">D63/$D$69</f>
        <v>#DIV/0!</v>
      </c>
      <c r="O63" s="26" t="e">
        <f t="shared" ref="O63:O68" si="17">E63/$E$69</f>
        <v>#DIV/0!</v>
      </c>
      <c r="P63" s="26" t="e">
        <f t="shared" ref="P63:P68" si="18">F63/$F$69</f>
        <v>#DIV/0!</v>
      </c>
      <c r="Q63" s="26" t="e">
        <f t="shared" ref="Q63:Q68" si="19">G63/$G$69</f>
        <v>#DIV/0!</v>
      </c>
      <c r="R63" s="26" t="e">
        <f t="shared" ref="R63:R68" si="20">H63/$H$69</f>
        <v>#DIV/0!</v>
      </c>
      <c r="S63" s="47">
        <f t="shared" ref="S63:S68" si="21">I63/$I$69</f>
        <v>0</v>
      </c>
      <c r="T63" s="26"/>
      <c r="U63" s="26"/>
      <c r="V63" s="23" t="s">
        <v>14</v>
      </c>
      <c r="W63" s="40" t="e">
        <f t="shared" ref="W63:W68" si="22">AVERAGE(M63:S63)</f>
        <v>#DIV/0!</v>
      </c>
      <c r="X63" s="46" t="e">
        <f t="shared" si="14"/>
        <v>#DIV/0!</v>
      </c>
      <c r="Y63" s="1" t="s">
        <v>15</v>
      </c>
      <c r="Z63" s="2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</row>
    <row r="64" spans="1:92" s="1" customFormat="1">
      <c r="B64" s="23" t="s">
        <v>20</v>
      </c>
      <c r="C64" s="14" t="e">
        <f>1/E62</f>
        <v>#DIV/0!</v>
      </c>
      <c r="D64" s="14" t="e">
        <f>1/E63</f>
        <v>#DIV/0!</v>
      </c>
      <c r="E64" s="24">
        <v>1</v>
      </c>
      <c r="F64" s="25">
        <f>AC25</f>
        <v>0</v>
      </c>
      <c r="G64" s="25">
        <f>AC26</f>
        <v>0</v>
      </c>
      <c r="H64" s="25">
        <f>AC27</f>
        <v>0</v>
      </c>
      <c r="I64" s="25">
        <f>AC28</f>
        <v>0</v>
      </c>
      <c r="L64" s="14"/>
      <c r="M64" s="36" t="e">
        <f t="shared" si="15"/>
        <v>#DIV/0!</v>
      </c>
      <c r="N64" s="26" t="e">
        <f t="shared" si="16"/>
        <v>#DIV/0!</v>
      </c>
      <c r="O64" s="26" t="e">
        <f t="shared" si="17"/>
        <v>#DIV/0!</v>
      </c>
      <c r="P64" s="26" t="e">
        <f t="shared" si="18"/>
        <v>#DIV/0!</v>
      </c>
      <c r="Q64" s="26" t="e">
        <f t="shared" si="19"/>
        <v>#DIV/0!</v>
      </c>
      <c r="R64" s="26" t="e">
        <f t="shared" si="20"/>
        <v>#DIV/0!</v>
      </c>
      <c r="S64" s="47">
        <f t="shared" si="21"/>
        <v>0</v>
      </c>
      <c r="T64" s="26"/>
      <c r="U64" s="26"/>
      <c r="V64" s="23" t="s">
        <v>20</v>
      </c>
      <c r="W64" s="40" t="e">
        <f t="shared" si="22"/>
        <v>#DIV/0!</v>
      </c>
      <c r="X64" s="46" t="e">
        <f t="shared" si="14"/>
        <v>#DIV/0!</v>
      </c>
      <c r="Y64" s="1" t="s">
        <v>21</v>
      </c>
      <c r="Z64" s="2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</row>
    <row r="65" spans="1:92" s="1" customFormat="1">
      <c r="B65" s="23" t="s">
        <v>26</v>
      </c>
      <c r="C65" s="14" t="e">
        <f>1/F62</f>
        <v>#DIV/0!</v>
      </c>
      <c r="D65" s="14" t="e">
        <f>1/F63</f>
        <v>#DIV/0!</v>
      </c>
      <c r="E65" s="26" t="e">
        <f>1/F64</f>
        <v>#DIV/0!</v>
      </c>
      <c r="F65" s="24">
        <v>1</v>
      </c>
      <c r="G65" s="25">
        <f>AC29</f>
        <v>0</v>
      </c>
      <c r="H65" s="25">
        <f>AC30</f>
        <v>0</v>
      </c>
      <c r="I65" s="25">
        <f>AC31</f>
        <v>0</v>
      </c>
      <c r="L65" s="14"/>
      <c r="M65" s="36" t="e">
        <f t="shared" si="15"/>
        <v>#DIV/0!</v>
      </c>
      <c r="N65" s="26" t="e">
        <f t="shared" si="16"/>
        <v>#DIV/0!</v>
      </c>
      <c r="O65" s="26" t="e">
        <f t="shared" si="17"/>
        <v>#DIV/0!</v>
      </c>
      <c r="P65" s="26" t="e">
        <f t="shared" si="18"/>
        <v>#DIV/0!</v>
      </c>
      <c r="Q65" s="26" t="e">
        <f t="shared" si="19"/>
        <v>#DIV/0!</v>
      </c>
      <c r="R65" s="26" t="e">
        <f t="shared" si="20"/>
        <v>#DIV/0!</v>
      </c>
      <c r="S65" s="47">
        <f t="shared" si="21"/>
        <v>0</v>
      </c>
      <c r="T65" s="26"/>
      <c r="U65" s="26"/>
      <c r="V65" s="23" t="s">
        <v>26</v>
      </c>
      <c r="W65" s="40" t="e">
        <f t="shared" si="22"/>
        <v>#DIV/0!</v>
      </c>
      <c r="X65" s="46" t="e">
        <f t="shared" si="14"/>
        <v>#DIV/0!</v>
      </c>
      <c r="Y65" s="1" t="s">
        <v>27</v>
      </c>
      <c r="Z65" s="2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</row>
    <row r="66" spans="1:92" s="1" customFormat="1">
      <c r="B66" s="23" t="s">
        <v>32</v>
      </c>
      <c r="C66" s="14" t="e">
        <f>1/G62</f>
        <v>#DIV/0!</v>
      </c>
      <c r="D66" s="14" t="e">
        <f>1/G63</f>
        <v>#DIV/0!</v>
      </c>
      <c r="E66" s="26" t="e">
        <f>1/G64</f>
        <v>#DIV/0!</v>
      </c>
      <c r="F66" s="71" t="e">
        <f>1/G65</f>
        <v>#DIV/0!</v>
      </c>
      <c r="G66" s="30">
        <v>1</v>
      </c>
      <c r="H66" s="25">
        <f>AC32</f>
        <v>0</v>
      </c>
      <c r="I66" s="25">
        <f>AC33</f>
        <v>0</v>
      </c>
      <c r="L66" s="14"/>
      <c r="M66" s="36" t="e">
        <f t="shared" si="15"/>
        <v>#DIV/0!</v>
      </c>
      <c r="N66" s="26" t="e">
        <f t="shared" si="16"/>
        <v>#DIV/0!</v>
      </c>
      <c r="O66" s="26" t="e">
        <f t="shared" si="17"/>
        <v>#DIV/0!</v>
      </c>
      <c r="P66" s="26" t="e">
        <f t="shared" si="18"/>
        <v>#DIV/0!</v>
      </c>
      <c r="Q66" s="26" t="e">
        <f t="shared" si="19"/>
        <v>#DIV/0!</v>
      </c>
      <c r="R66" s="26" t="e">
        <f t="shared" si="20"/>
        <v>#DIV/0!</v>
      </c>
      <c r="S66" s="47">
        <f t="shared" si="21"/>
        <v>0</v>
      </c>
      <c r="T66" s="26"/>
      <c r="U66" s="26"/>
      <c r="V66" s="23" t="s">
        <v>32</v>
      </c>
      <c r="W66" s="40" t="e">
        <f t="shared" si="22"/>
        <v>#DIV/0!</v>
      </c>
      <c r="X66" s="46" t="e">
        <f t="shared" si="14"/>
        <v>#DIV/0!</v>
      </c>
      <c r="Y66" s="1" t="s">
        <v>33</v>
      </c>
      <c r="Z66" s="2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</row>
    <row r="67" spans="1:92" s="1" customFormat="1">
      <c r="B67" s="23" t="s">
        <v>36</v>
      </c>
      <c r="C67" s="14" t="e">
        <f>1/H62</f>
        <v>#DIV/0!</v>
      </c>
      <c r="D67" s="14" t="e">
        <f>1/H63</f>
        <v>#DIV/0!</v>
      </c>
      <c r="E67" s="26" t="e">
        <f>1/H64</f>
        <v>#DIV/0!</v>
      </c>
      <c r="F67" s="71" t="e">
        <f>1/H65</f>
        <v>#DIV/0!</v>
      </c>
      <c r="G67" s="14" t="e">
        <f>1/H66</f>
        <v>#DIV/0!</v>
      </c>
      <c r="H67" s="24">
        <v>1</v>
      </c>
      <c r="I67" s="25">
        <f>AC34</f>
        <v>0</v>
      </c>
      <c r="L67" s="14"/>
      <c r="M67" s="36" t="e">
        <f t="shared" si="15"/>
        <v>#DIV/0!</v>
      </c>
      <c r="N67" s="26" t="e">
        <f t="shared" si="16"/>
        <v>#DIV/0!</v>
      </c>
      <c r="O67" s="26" t="e">
        <f t="shared" si="17"/>
        <v>#DIV/0!</v>
      </c>
      <c r="P67" s="26" t="e">
        <f t="shared" si="18"/>
        <v>#DIV/0!</v>
      </c>
      <c r="Q67" s="26" t="e">
        <f t="shared" si="19"/>
        <v>#DIV/0!</v>
      </c>
      <c r="R67" s="26" t="e">
        <f t="shared" si="20"/>
        <v>#DIV/0!</v>
      </c>
      <c r="S67" s="47">
        <f t="shared" si="21"/>
        <v>0</v>
      </c>
      <c r="T67" s="26"/>
      <c r="U67" s="26"/>
      <c r="V67" s="23" t="s">
        <v>36</v>
      </c>
      <c r="W67" s="40" t="e">
        <f t="shared" si="22"/>
        <v>#DIV/0!</v>
      </c>
      <c r="X67" s="46" t="e">
        <f t="shared" si="14"/>
        <v>#DIV/0!</v>
      </c>
      <c r="Y67" s="1" t="s">
        <v>37</v>
      </c>
      <c r="Z67" s="2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</row>
    <row r="68" spans="1:92" s="1" customFormat="1">
      <c r="B68" s="23" t="s">
        <v>38</v>
      </c>
      <c r="C68" s="38" t="e">
        <f>1/I62</f>
        <v>#DIV/0!</v>
      </c>
      <c r="D68" s="38" t="e">
        <f>1/I63</f>
        <v>#DIV/0!</v>
      </c>
      <c r="E68" s="38" t="e">
        <f>1/I64</f>
        <v>#DIV/0!</v>
      </c>
      <c r="F68" s="38" t="e">
        <f>1/I65</f>
        <v>#DIV/0!</v>
      </c>
      <c r="G68" s="38" t="e">
        <f>1/I66</f>
        <v>#DIV/0!</v>
      </c>
      <c r="H68" s="38" t="e">
        <f>1/I67</f>
        <v>#DIV/0!</v>
      </c>
      <c r="I68" s="30">
        <v>1</v>
      </c>
      <c r="L68" s="14"/>
      <c r="M68" s="37" t="e">
        <f t="shared" si="15"/>
        <v>#DIV/0!</v>
      </c>
      <c r="N68" s="38" t="e">
        <f t="shared" si="16"/>
        <v>#DIV/0!</v>
      </c>
      <c r="O68" s="38" t="e">
        <f t="shared" si="17"/>
        <v>#DIV/0!</v>
      </c>
      <c r="P68" s="38" t="e">
        <f t="shared" si="18"/>
        <v>#DIV/0!</v>
      </c>
      <c r="Q68" s="38" t="e">
        <f t="shared" si="19"/>
        <v>#DIV/0!</v>
      </c>
      <c r="R68" s="38" t="e">
        <f t="shared" si="20"/>
        <v>#DIV/0!</v>
      </c>
      <c r="S68" s="82">
        <f t="shared" si="21"/>
        <v>1</v>
      </c>
      <c r="T68" s="26"/>
      <c r="U68" s="26"/>
      <c r="V68" s="23" t="s">
        <v>38</v>
      </c>
      <c r="W68" s="40" t="e">
        <f t="shared" si="22"/>
        <v>#DIV/0!</v>
      </c>
      <c r="X68" s="46" t="e">
        <f t="shared" si="14"/>
        <v>#DIV/0!</v>
      </c>
      <c r="Y68" s="1" t="s">
        <v>39</v>
      </c>
      <c r="Z68" s="2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</row>
    <row r="69" spans="1:92" s="1" customFormat="1">
      <c r="B69" s="31" t="s">
        <v>55</v>
      </c>
      <c r="C69" s="26" t="e">
        <f>SUM(C62:C68)</f>
        <v>#DIV/0!</v>
      </c>
      <c r="D69" s="26" t="e">
        <f t="shared" ref="D69:I69" si="23">SUM(D62:D68)</f>
        <v>#DIV/0!</v>
      </c>
      <c r="E69" s="26" t="e">
        <f t="shared" si="23"/>
        <v>#DIV/0!</v>
      </c>
      <c r="F69" s="26" t="e">
        <f t="shared" si="23"/>
        <v>#DIV/0!</v>
      </c>
      <c r="G69" s="26" t="e">
        <f t="shared" si="23"/>
        <v>#DIV/0!</v>
      </c>
      <c r="H69" s="26" t="e">
        <f t="shared" si="23"/>
        <v>#DIV/0!</v>
      </c>
      <c r="I69" s="66">
        <f t="shared" si="23"/>
        <v>1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40"/>
      <c r="X69" s="16"/>
      <c r="Z69" s="14"/>
      <c r="AB69" s="14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</row>
    <row r="70" spans="1:92" s="1" customFormat="1">
      <c r="B70" s="15"/>
      <c r="C70" s="26"/>
      <c r="D70" s="26"/>
      <c r="E70" s="26"/>
      <c r="F70" s="26"/>
      <c r="G70" s="14"/>
      <c r="H70" s="14"/>
      <c r="I70" s="14"/>
      <c r="L70" s="26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40"/>
      <c r="X70" s="16"/>
      <c r="Z70" s="14"/>
      <c r="AB70" s="14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</row>
    <row r="71" spans="1:92" s="1" customFormat="1">
      <c r="B71" s="7"/>
      <c r="C71" s="14"/>
      <c r="D71" s="14"/>
      <c r="E71" s="14"/>
      <c r="F71" s="14"/>
      <c r="G71" s="14"/>
      <c r="H71" s="14"/>
      <c r="I71" s="14"/>
      <c r="L71" s="26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44"/>
      <c r="X71" s="16"/>
      <c r="Z71" s="14"/>
      <c r="AB71" s="14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</row>
    <row r="72" spans="1:92" s="1" customFormat="1">
      <c r="B72" s="7"/>
      <c r="C72" s="14"/>
      <c r="D72" s="14"/>
      <c r="E72" s="14"/>
      <c r="F72" s="14"/>
      <c r="G72" s="14"/>
      <c r="H72" s="14"/>
      <c r="I72" s="14"/>
      <c r="L72" s="26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44"/>
      <c r="X72" s="16"/>
      <c r="Z72" s="14"/>
      <c r="AB72" s="14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</row>
    <row r="73" spans="1:92" s="1" customFormat="1">
      <c r="A73" s="1" t="s">
        <v>5</v>
      </c>
      <c r="B73" s="22" t="s">
        <v>4</v>
      </c>
      <c r="C73" s="14"/>
      <c r="D73" s="14"/>
      <c r="E73" s="14"/>
      <c r="F73" s="14"/>
      <c r="G73" s="14"/>
      <c r="H73" s="14"/>
      <c r="I73" s="14"/>
      <c r="L73" s="33" t="s">
        <v>4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44"/>
      <c r="X73" s="16"/>
      <c r="Z73" s="14"/>
      <c r="AB73" s="14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</row>
    <row r="74" spans="1:92" s="1" customFormat="1">
      <c r="B74" s="7"/>
      <c r="C74" s="23" t="s">
        <v>10</v>
      </c>
      <c r="D74" s="23" t="s">
        <v>16</v>
      </c>
      <c r="E74" s="23" t="s">
        <v>22</v>
      </c>
      <c r="F74" s="23" t="s">
        <v>28</v>
      </c>
      <c r="G74" s="23" t="s">
        <v>34</v>
      </c>
      <c r="H74" s="14"/>
      <c r="I74" s="14"/>
      <c r="M74" s="34" t="s">
        <v>52</v>
      </c>
      <c r="N74" s="14"/>
      <c r="O74" s="14"/>
      <c r="P74" s="14"/>
      <c r="Q74" s="14"/>
      <c r="R74" s="14"/>
      <c r="S74" s="14"/>
      <c r="T74" s="14"/>
      <c r="U74" s="14"/>
      <c r="V74" s="14"/>
      <c r="W74" s="44" t="s">
        <v>43</v>
      </c>
      <c r="X74" s="14" t="s">
        <v>53</v>
      </c>
      <c r="Z74" s="14"/>
      <c r="AB74" s="14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</row>
    <row r="75" spans="1:92" s="1" customFormat="1">
      <c r="B75" s="23" t="s">
        <v>10</v>
      </c>
      <c r="C75" s="24">
        <v>1</v>
      </c>
      <c r="D75" s="25">
        <f>AC36</f>
        <v>0</v>
      </c>
      <c r="E75" s="25">
        <f>AC37</f>
        <v>0</v>
      </c>
      <c r="F75" s="25">
        <f>AC38</f>
        <v>0</v>
      </c>
      <c r="G75" s="25">
        <f>AC39</f>
        <v>0</v>
      </c>
      <c r="H75" s="14"/>
      <c r="I75" s="14"/>
      <c r="L75" s="14" t="s">
        <v>107</v>
      </c>
      <c r="M75" s="35" t="e">
        <f>C75/$C$80</f>
        <v>#DIV/0!</v>
      </c>
      <c r="N75" s="32" t="e">
        <f>D75/$D$80</f>
        <v>#DIV/0!</v>
      </c>
      <c r="O75" s="32" t="e">
        <f>E75/$E$80</f>
        <v>#DIV/0!</v>
      </c>
      <c r="P75" s="32" t="e">
        <f>F75/$F$80</f>
        <v>#DIV/0!</v>
      </c>
      <c r="Q75" s="45">
        <f>G75/$G$80</f>
        <v>0</v>
      </c>
      <c r="R75" s="26"/>
      <c r="S75" s="26"/>
      <c r="T75" s="26"/>
      <c r="U75" s="26"/>
      <c r="V75" s="23" t="s">
        <v>10</v>
      </c>
      <c r="W75" s="40" t="e">
        <f>AVERAGE(M75:Q75)</f>
        <v>#DIV/0!</v>
      </c>
      <c r="X75" s="46" t="e">
        <f>RANK(W75,$W$75:$W$79)</f>
        <v>#DIV/0!</v>
      </c>
      <c r="Y75" s="1" t="s">
        <v>11</v>
      </c>
      <c r="Z75" s="26"/>
      <c r="AB75" s="14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</row>
    <row r="76" spans="1:92" s="1" customFormat="1">
      <c r="B76" s="23" t="s">
        <v>16</v>
      </c>
      <c r="C76" s="14" t="e">
        <f>1/D75</f>
        <v>#DIV/0!</v>
      </c>
      <c r="D76" s="24">
        <v>1</v>
      </c>
      <c r="E76" s="25">
        <f>AC40</f>
        <v>0</v>
      </c>
      <c r="F76" s="25">
        <f>AC41</f>
        <v>0</v>
      </c>
      <c r="G76" s="25">
        <f>AC42</f>
        <v>0</v>
      </c>
      <c r="H76" s="26"/>
      <c r="I76" s="14"/>
      <c r="L76" s="14"/>
      <c r="M76" s="36" t="e">
        <f t="shared" ref="M76:M79" si="24">C76/$C$80</f>
        <v>#DIV/0!</v>
      </c>
      <c r="N76" s="26" t="e">
        <f t="shared" ref="N76:N79" si="25">D76/$D$80</f>
        <v>#DIV/0!</v>
      </c>
      <c r="O76" s="26" t="e">
        <f t="shared" ref="O76:O79" si="26">E76/$E$80</f>
        <v>#DIV/0!</v>
      </c>
      <c r="P76" s="26" t="e">
        <f t="shared" ref="P76:P79" si="27">F76/$F$80</f>
        <v>#DIV/0!</v>
      </c>
      <c r="Q76" s="47">
        <f t="shared" ref="Q76:Q79" si="28">G76/$G$80</f>
        <v>0</v>
      </c>
      <c r="R76" s="26"/>
      <c r="S76" s="26"/>
      <c r="T76" s="26"/>
      <c r="U76" s="26"/>
      <c r="V76" s="23" t="s">
        <v>16</v>
      </c>
      <c r="W76" s="40" t="e">
        <f t="shared" ref="W76:W79" si="29">AVERAGE(M76:Q76)</f>
        <v>#DIV/0!</v>
      </c>
      <c r="X76" s="46" t="e">
        <f>RANK(W76,$W$75:$W$79)</f>
        <v>#DIV/0!</v>
      </c>
      <c r="Y76" s="1" t="s">
        <v>17</v>
      </c>
      <c r="Z76" s="26"/>
      <c r="AB76" s="14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</row>
    <row r="77" spans="1:92" s="1" customFormat="1">
      <c r="B77" s="23" t="s">
        <v>22</v>
      </c>
      <c r="C77" s="14" t="e">
        <f>1/E75</f>
        <v>#DIV/0!</v>
      </c>
      <c r="D77" s="14" t="e">
        <f>1/E76</f>
        <v>#DIV/0!</v>
      </c>
      <c r="E77" s="24">
        <v>1</v>
      </c>
      <c r="F77" s="25">
        <f>AC43</f>
        <v>0</v>
      </c>
      <c r="G77" s="25">
        <f>AC44</f>
        <v>0</v>
      </c>
      <c r="H77" s="26"/>
      <c r="I77" s="14"/>
      <c r="L77" s="14"/>
      <c r="M77" s="36" t="e">
        <f t="shared" si="24"/>
        <v>#DIV/0!</v>
      </c>
      <c r="N77" s="26" t="e">
        <f t="shared" si="25"/>
        <v>#DIV/0!</v>
      </c>
      <c r="O77" s="26" t="e">
        <f t="shared" si="26"/>
        <v>#DIV/0!</v>
      </c>
      <c r="P77" s="26" t="e">
        <f t="shared" si="27"/>
        <v>#DIV/0!</v>
      </c>
      <c r="Q77" s="47">
        <f t="shared" si="28"/>
        <v>0</v>
      </c>
      <c r="R77" s="26"/>
      <c r="S77" s="26"/>
      <c r="T77" s="26"/>
      <c r="U77" s="26"/>
      <c r="V77" s="23" t="s">
        <v>22</v>
      </c>
      <c r="W77" s="40" t="e">
        <f t="shared" si="29"/>
        <v>#DIV/0!</v>
      </c>
      <c r="X77" s="46" t="e">
        <f>RANK(W77,$W$75:$W$79)</f>
        <v>#DIV/0!</v>
      </c>
      <c r="Y77" s="1" t="s">
        <v>23</v>
      </c>
      <c r="Z77" s="26"/>
      <c r="AB77" s="14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</row>
    <row r="78" spans="1:92" s="1" customFormat="1">
      <c r="B78" s="23" t="s">
        <v>28</v>
      </c>
      <c r="C78" s="14" t="e">
        <f>1/F75</f>
        <v>#DIV/0!</v>
      </c>
      <c r="D78" s="14" t="e">
        <f>1/F76</f>
        <v>#DIV/0!</v>
      </c>
      <c r="E78" s="26" t="e">
        <f>1/F77</f>
        <v>#DIV/0!</v>
      </c>
      <c r="F78" s="24">
        <v>1</v>
      </c>
      <c r="G78" s="25">
        <f>AC45</f>
        <v>0</v>
      </c>
      <c r="H78" s="26"/>
      <c r="I78" s="14"/>
      <c r="L78" s="14"/>
      <c r="M78" s="36" t="e">
        <f t="shared" si="24"/>
        <v>#DIV/0!</v>
      </c>
      <c r="N78" s="26" t="e">
        <f t="shared" si="25"/>
        <v>#DIV/0!</v>
      </c>
      <c r="O78" s="26" t="e">
        <f t="shared" si="26"/>
        <v>#DIV/0!</v>
      </c>
      <c r="P78" s="26" t="e">
        <f t="shared" si="27"/>
        <v>#DIV/0!</v>
      </c>
      <c r="Q78" s="47">
        <f t="shared" si="28"/>
        <v>0</v>
      </c>
      <c r="R78" s="26"/>
      <c r="S78" s="26"/>
      <c r="T78" s="26"/>
      <c r="U78" s="26"/>
      <c r="V78" s="23" t="s">
        <v>28</v>
      </c>
      <c r="W78" s="40" t="e">
        <f t="shared" si="29"/>
        <v>#DIV/0!</v>
      </c>
      <c r="X78" s="46" t="e">
        <f>RANK(W78,$W$75:$W$79)</f>
        <v>#DIV/0!</v>
      </c>
      <c r="Y78" s="1" t="s">
        <v>29</v>
      </c>
      <c r="Z78" s="26"/>
      <c r="AB78" s="14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</row>
    <row r="79" spans="1:92" s="1" customFormat="1">
      <c r="B79" s="23" t="s">
        <v>34</v>
      </c>
      <c r="C79" s="14" t="e">
        <f>1/G75</f>
        <v>#DIV/0!</v>
      </c>
      <c r="D79" s="14" t="e">
        <f>1/G76</f>
        <v>#DIV/0!</v>
      </c>
      <c r="E79" s="14" t="e">
        <f>1/G77</f>
        <v>#DIV/0!</v>
      </c>
      <c r="F79" s="72" t="e">
        <f>1/G78</f>
        <v>#DIV/0!</v>
      </c>
      <c r="G79" s="30">
        <v>1</v>
      </c>
      <c r="H79" s="26"/>
      <c r="I79" s="14"/>
      <c r="L79" s="14"/>
      <c r="M79" s="37" t="e">
        <f t="shared" si="24"/>
        <v>#DIV/0!</v>
      </c>
      <c r="N79" s="38" t="e">
        <f t="shared" si="25"/>
        <v>#DIV/0!</v>
      </c>
      <c r="O79" s="38" t="e">
        <f t="shared" si="26"/>
        <v>#DIV/0!</v>
      </c>
      <c r="P79" s="38" t="e">
        <f t="shared" si="27"/>
        <v>#DIV/0!</v>
      </c>
      <c r="Q79" s="82">
        <f t="shared" si="28"/>
        <v>1</v>
      </c>
      <c r="R79" s="26"/>
      <c r="S79" s="26"/>
      <c r="T79" s="26"/>
      <c r="U79" s="26"/>
      <c r="V79" s="23" t="s">
        <v>34</v>
      </c>
      <c r="W79" s="40" t="e">
        <f t="shared" si="29"/>
        <v>#DIV/0!</v>
      </c>
      <c r="X79" s="46" t="e">
        <f>RANK(W79,$W$75:$W$79)</f>
        <v>#DIV/0!</v>
      </c>
      <c r="Y79" s="1" t="s">
        <v>35</v>
      </c>
      <c r="Z79" s="26"/>
      <c r="AB79" s="14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</row>
    <row r="80" spans="1:92" s="1" customFormat="1">
      <c r="B80" s="31" t="s">
        <v>55</v>
      </c>
      <c r="C80" s="32" t="e">
        <f>SUM(C75:C79)</f>
        <v>#DIV/0!</v>
      </c>
      <c r="D80" s="32" t="e">
        <f t="shared" ref="D80:G80" si="30">SUM(D75:D79)</f>
        <v>#DIV/0!</v>
      </c>
      <c r="E80" s="32" t="e">
        <f t="shared" si="30"/>
        <v>#DIV/0!</v>
      </c>
      <c r="F80" s="32" t="e">
        <f t="shared" si="30"/>
        <v>#DIV/0!</v>
      </c>
      <c r="G80" s="73">
        <f t="shared" si="30"/>
        <v>1</v>
      </c>
      <c r="H80" s="26"/>
      <c r="I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B80" s="14"/>
      <c r="AG80" s="16"/>
      <c r="AH80" s="14"/>
      <c r="AI80" s="40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</row>
    <row r="81" spans="1:94" s="1" customFormat="1">
      <c r="B81" s="7"/>
      <c r="C81" s="14"/>
      <c r="D81" s="14"/>
      <c r="E81" s="14"/>
      <c r="F81" s="14"/>
      <c r="G81" s="14"/>
      <c r="H81" s="26"/>
      <c r="I81" s="14"/>
      <c r="L81" s="26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B81" s="14"/>
      <c r="AG81" s="16"/>
      <c r="AH81" s="14"/>
      <c r="AI81" s="44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</row>
    <row r="82" spans="1:94" s="1" customFormat="1">
      <c r="B82" s="7"/>
      <c r="C82" s="14"/>
      <c r="D82" s="14"/>
      <c r="E82" s="14"/>
      <c r="F82" s="14"/>
      <c r="G82" s="14"/>
      <c r="H82" s="26"/>
      <c r="I82" s="14"/>
      <c r="L82" s="26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B82" s="14"/>
      <c r="AG82" s="16"/>
      <c r="AH82" s="14"/>
      <c r="AI82" s="44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</row>
    <row r="83" spans="1:94">
      <c r="A83" s="74"/>
      <c r="B83" s="75"/>
      <c r="C83" s="38"/>
      <c r="D83" s="38"/>
      <c r="E83" s="38"/>
      <c r="F83" s="38"/>
      <c r="G83" s="38"/>
      <c r="H83" s="38"/>
      <c r="I83" s="38"/>
      <c r="J83" s="74"/>
      <c r="K83" s="74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83"/>
      <c r="AG83" s="83"/>
      <c r="AH83" s="83"/>
      <c r="AI83" s="38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P83" s="14"/>
    </row>
    <row r="84" spans="1:94">
      <c r="A84" s="1" t="s">
        <v>1</v>
      </c>
      <c r="B84" s="7"/>
      <c r="C84" s="14"/>
      <c r="D84" s="14"/>
      <c r="E84" s="14"/>
      <c r="F84" s="14"/>
      <c r="G84" s="14"/>
      <c r="H84" s="14"/>
      <c r="I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69"/>
      <c r="AG84" s="69"/>
      <c r="AH84" s="69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P84" s="14"/>
    </row>
    <row r="85" spans="1:94">
      <c r="AF85" s="69"/>
      <c r="AG85" s="69"/>
      <c r="AH85" s="69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P85" s="14"/>
    </row>
    <row r="86" spans="1:94">
      <c r="B86" s="76" t="s">
        <v>56</v>
      </c>
      <c r="C86" s="14"/>
      <c r="D86" s="14"/>
      <c r="E86" s="14"/>
      <c r="H86" s="14"/>
      <c r="I86" s="14"/>
      <c r="AF86" s="69"/>
      <c r="AG86" s="69"/>
      <c r="AH86" s="69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P86" s="14"/>
    </row>
    <row r="87" spans="1:94">
      <c r="B87" s="77" t="s">
        <v>57</v>
      </c>
      <c r="C87" s="14" t="e">
        <f t="array" ref="C87:C91">MMULT(C51:G55,W51:W55)</f>
        <v>#DIV/0!</v>
      </c>
      <c r="D87" s="14"/>
      <c r="E87" s="14" t="s">
        <v>58</v>
      </c>
      <c r="F87" s="14" t="e">
        <f>(1/5)*((C87/W51)+(C88/W52)+(C89/W53)+(C90/W54)+(C91/W55))</f>
        <v>#DIV/0!</v>
      </c>
      <c r="G87" s="14"/>
      <c r="AF87" s="69"/>
      <c r="AG87" s="69"/>
      <c r="AH87" s="69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P87" s="14"/>
    </row>
    <row r="88" spans="1:94">
      <c r="B88" s="14"/>
      <c r="C88" s="14" t="e">
        <v>#DIV/0!</v>
      </c>
      <c r="D88" s="14"/>
      <c r="E88" s="14"/>
      <c r="F88" s="14"/>
      <c r="G88" s="14"/>
      <c r="AF88" s="69"/>
      <c r="AG88" s="69"/>
      <c r="AH88" s="69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P88" s="14"/>
    </row>
    <row r="89" spans="1:94">
      <c r="B89" s="14"/>
      <c r="C89" s="14" t="e">
        <v>#DIV/0!</v>
      </c>
      <c r="D89" s="14"/>
      <c r="E89" s="14" t="s">
        <v>59</v>
      </c>
      <c r="F89" s="14" t="e">
        <f>(F87-5)/4</f>
        <v>#DIV/0!</v>
      </c>
      <c r="G89" s="14"/>
      <c r="AF89" s="69"/>
      <c r="AG89" s="69"/>
      <c r="AH89" s="69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P89" s="14"/>
    </row>
    <row r="90" spans="1:94">
      <c r="B90" s="14"/>
      <c r="C90" s="14" t="e">
        <v>#DIV/0!</v>
      </c>
      <c r="D90" s="14"/>
      <c r="E90" s="14" t="s">
        <v>60</v>
      </c>
      <c r="F90" s="14">
        <v>1.1200000000000001</v>
      </c>
      <c r="G90" s="14"/>
      <c r="AF90" s="69"/>
      <c r="AG90" s="69"/>
      <c r="AH90" s="69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P90" s="14"/>
    </row>
    <row r="91" spans="1:94">
      <c r="B91" s="14"/>
      <c r="C91" s="14" t="e">
        <v>#DIV/0!</v>
      </c>
      <c r="D91" s="14"/>
      <c r="E91" s="14"/>
      <c r="F91" s="14"/>
      <c r="G91" s="14"/>
      <c r="AF91" s="69"/>
      <c r="AG91" s="69"/>
      <c r="AH91" s="69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P91" s="14"/>
    </row>
    <row r="92" spans="1:94">
      <c r="B92" s="14"/>
      <c r="C92" s="14"/>
      <c r="D92" s="14"/>
      <c r="E92" s="78" t="s">
        <v>61</v>
      </c>
      <c r="F92" s="79" t="e">
        <f>F89/F90</f>
        <v>#DIV/0!</v>
      </c>
      <c r="G92" s="14" t="s">
        <v>62</v>
      </c>
      <c r="AF92" s="69"/>
      <c r="AG92" s="69"/>
      <c r="AH92" s="69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P92" s="14"/>
    </row>
    <row r="93" spans="1:94">
      <c r="AF93" s="69"/>
      <c r="AG93" s="69"/>
      <c r="AH93" s="69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P93" s="14"/>
    </row>
    <row r="94" spans="1:94">
      <c r="AF94" s="69"/>
      <c r="AG94" s="69"/>
      <c r="AH94" s="69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P94" s="14"/>
    </row>
    <row r="95" spans="1:94">
      <c r="A95" s="80" t="s">
        <v>3</v>
      </c>
      <c r="B95" s="9"/>
      <c r="C95" s="32"/>
      <c r="D95" s="32"/>
      <c r="E95" s="32"/>
      <c r="F95" s="32"/>
      <c r="G95" s="32"/>
      <c r="H95" s="32"/>
      <c r="I95" s="32"/>
      <c r="J95" s="80"/>
      <c r="K95" s="80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84"/>
      <c r="AG95" s="84"/>
      <c r="AH95" s="84"/>
      <c r="AI95" s="32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P95" s="14"/>
    </row>
    <row r="96" spans="1:94">
      <c r="AF96" s="69"/>
      <c r="AG96" s="69"/>
      <c r="AH96" s="69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P96" s="14"/>
    </row>
    <row r="97" spans="1:94">
      <c r="B97" s="76" t="s">
        <v>56</v>
      </c>
      <c r="C97" s="14"/>
      <c r="D97" s="14"/>
      <c r="E97" s="14"/>
      <c r="H97" s="14"/>
      <c r="I97" s="14"/>
      <c r="AF97" s="69"/>
      <c r="AG97" s="69"/>
      <c r="AH97" s="69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P97" s="14"/>
    </row>
    <row r="98" spans="1:94">
      <c r="B98" s="77" t="s">
        <v>57</v>
      </c>
      <c r="C98" s="14" t="e">
        <f t="array" ref="C98:C104">MMULT(C62:I68,W62:W68)</f>
        <v>#DIV/0!</v>
      </c>
      <c r="D98" s="14"/>
      <c r="E98" s="14" t="s">
        <v>58</v>
      </c>
      <c r="F98" s="14" t="e">
        <f>(1/7)*((C98/W62)+(C99/W63)+(C100/W64)+(C101/W65)+(C102/W66)+(C103/W67)+(C104/W68))</f>
        <v>#DIV/0!</v>
      </c>
      <c r="G98" s="14"/>
      <c r="AF98" s="69"/>
      <c r="AG98" s="69"/>
      <c r="AH98" s="69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P98" s="14"/>
    </row>
    <row r="99" spans="1:94">
      <c r="B99" s="14"/>
      <c r="C99" s="14" t="e">
        <v>#DIV/0!</v>
      </c>
      <c r="D99" s="14"/>
      <c r="E99" s="14"/>
      <c r="F99" s="14"/>
      <c r="G99" s="14"/>
      <c r="AF99" s="69"/>
      <c r="AG99" s="69"/>
      <c r="AH99" s="69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P99" s="14"/>
    </row>
    <row r="100" spans="1:94">
      <c r="B100" s="14"/>
      <c r="C100" s="14" t="e">
        <v>#DIV/0!</v>
      </c>
      <c r="D100" s="14"/>
      <c r="E100" s="14" t="s">
        <v>59</v>
      </c>
      <c r="F100" s="14" t="e">
        <f>(F98-7)/6</f>
        <v>#DIV/0!</v>
      </c>
      <c r="G100" s="14"/>
      <c r="AF100" s="69"/>
      <c r="AG100" s="69"/>
      <c r="AH100" s="69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P100" s="14"/>
    </row>
    <row r="101" spans="1:94">
      <c r="B101" s="14"/>
      <c r="C101" s="14" t="e">
        <v>#DIV/0!</v>
      </c>
      <c r="D101" s="14"/>
      <c r="E101" s="14" t="s">
        <v>60</v>
      </c>
      <c r="F101" s="14">
        <v>1.32</v>
      </c>
      <c r="G101" s="14"/>
      <c r="AF101" s="69"/>
      <c r="AG101" s="69"/>
      <c r="AH101" s="69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P101" s="14"/>
    </row>
    <row r="102" spans="1:94">
      <c r="B102" s="14"/>
      <c r="C102" s="14" t="e">
        <v>#DIV/0!</v>
      </c>
      <c r="D102" s="14"/>
      <c r="E102" s="14"/>
      <c r="F102" s="14"/>
      <c r="G102" s="14"/>
      <c r="AF102" s="69"/>
      <c r="AG102" s="69"/>
      <c r="AH102" s="69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P102" s="14"/>
    </row>
    <row r="103" spans="1:94">
      <c r="B103" s="14"/>
      <c r="C103" s="14" t="e">
        <v>#DIV/0!</v>
      </c>
      <c r="D103" s="14"/>
      <c r="E103" s="78" t="s">
        <v>61</v>
      </c>
      <c r="F103" s="79" t="e">
        <f>F100/F101</f>
        <v>#DIV/0!</v>
      </c>
      <c r="G103" s="14" t="s">
        <v>62</v>
      </c>
      <c r="AF103" s="69"/>
      <c r="AG103" s="69"/>
      <c r="AH103" s="69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P103" s="14"/>
    </row>
    <row r="104" spans="1:94">
      <c r="C104" t="e">
        <v>#DIV/0!</v>
      </c>
      <c r="AF104" s="69"/>
      <c r="AG104" s="69"/>
      <c r="AH104" s="69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P104" s="14"/>
    </row>
    <row r="105" spans="1:94">
      <c r="AF105" s="69"/>
      <c r="AG105" s="69"/>
      <c r="AH105" s="69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P105" s="14"/>
    </row>
    <row r="106" spans="1:94">
      <c r="AF106" s="69"/>
      <c r="AG106" s="69"/>
      <c r="AH106" s="69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P106" s="14"/>
    </row>
    <row r="107" spans="1:94">
      <c r="A107" s="80" t="s">
        <v>5</v>
      </c>
      <c r="B107" s="9"/>
      <c r="C107" s="32"/>
      <c r="D107" s="32"/>
      <c r="E107" s="32"/>
      <c r="F107" s="32"/>
      <c r="G107" s="32"/>
      <c r="H107" s="32"/>
      <c r="I107" s="32"/>
      <c r="J107" s="80"/>
      <c r="K107" s="80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84"/>
      <c r="AG107" s="84"/>
      <c r="AH107" s="84"/>
      <c r="AI107" s="32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P107" s="14"/>
    </row>
    <row r="108" spans="1:9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69"/>
      <c r="AG108" s="69"/>
      <c r="AH108" s="69"/>
      <c r="AI108" s="2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P108" s="14"/>
    </row>
    <row r="109" spans="1:94">
      <c r="A109" s="1"/>
      <c r="B109" s="81" t="s">
        <v>56</v>
      </c>
      <c r="C109" s="26"/>
      <c r="D109" s="26"/>
      <c r="E109" s="26"/>
      <c r="F109" s="1"/>
      <c r="G109" s="1"/>
      <c r="H109" s="26"/>
      <c r="I109" s="2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69"/>
      <c r="AG109" s="69"/>
      <c r="AH109" s="69"/>
      <c r="AI109" s="2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P109" s="14"/>
    </row>
    <row r="110" spans="1:94">
      <c r="B110" s="77" t="s">
        <v>57</v>
      </c>
      <c r="C110" s="14" t="e">
        <f t="array" ref="C110:C114">MMULT(C75:G79,W75:W79)</f>
        <v>#DIV/0!</v>
      </c>
      <c r="D110" s="14"/>
      <c r="E110" s="14" t="s">
        <v>58</v>
      </c>
      <c r="F110" s="14" t="e">
        <f>(1/5)*((C110/W75)+(C111/W76)+(C112/W77)+(C113/W78)+(C114/W79))</f>
        <v>#DIV/0!</v>
      </c>
      <c r="G110" s="14"/>
      <c r="AF110" s="69"/>
      <c r="AG110" s="69"/>
      <c r="AH110" s="69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P110" s="14"/>
    </row>
    <row r="111" spans="1:94">
      <c r="B111" s="14"/>
      <c r="C111" s="14" t="e">
        <v>#DIV/0!</v>
      </c>
      <c r="D111" s="14"/>
      <c r="E111" s="14"/>
      <c r="F111" s="14"/>
      <c r="G111" s="14"/>
      <c r="AF111" s="69"/>
      <c r="AG111" s="69"/>
      <c r="AH111" s="69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P111" s="14"/>
    </row>
    <row r="112" spans="1:94">
      <c r="B112" s="14"/>
      <c r="C112" s="14" t="e">
        <v>#DIV/0!</v>
      </c>
      <c r="D112" s="14"/>
      <c r="E112" s="14" t="s">
        <v>59</v>
      </c>
      <c r="F112" s="14" t="e">
        <f>(F110-5)/4</f>
        <v>#DIV/0!</v>
      </c>
      <c r="G112" s="14"/>
      <c r="AF112" s="69"/>
      <c r="AG112" s="69"/>
      <c r="AH112" s="69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P112" s="14"/>
    </row>
    <row r="113" spans="2:94">
      <c r="B113" s="14"/>
      <c r="C113" s="14" t="e">
        <v>#DIV/0!</v>
      </c>
      <c r="D113" s="14"/>
      <c r="E113" s="14" t="s">
        <v>60</v>
      </c>
      <c r="F113" s="14">
        <v>1.1200000000000001</v>
      </c>
      <c r="G113" s="14"/>
      <c r="AF113" s="69"/>
      <c r="AG113" s="69"/>
      <c r="AH113" s="69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P113" s="14"/>
    </row>
    <row r="114" spans="2:94">
      <c r="B114" s="14"/>
      <c r="C114" s="14" t="e">
        <v>#DIV/0!</v>
      </c>
      <c r="D114" s="14"/>
      <c r="E114" s="14"/>
      <c r="F114" s="14"/>
      <c r="G114" s="14"/>
      <c r="AF114" s="69"/>
      <c r="AG114" s="69"/>
      <c r="AH114" s="69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P114" s="14"/>
    </row>
    <row r="115" spans="2:94">
      <c r="B115" s="14"/>
      <c r="C115" s="14"/>
      <c r="D115" s="14"/>
      <c r="E115" s="78" t="s">
        <v>61</v>
      </c>
      <c r="F115" s="79" t="e">
        <f>F112/F113</f>
        <v>#DIV/0!</v>
      </c>
      <c r="G115" s="14" t="s">
        <v>62</v>
      </c>
      <c r="AF115" s="69"/>
      <c r="AG115" s="69"/>
      <c r="AH115" s="69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P115" s="14"/>
    </row>
    <row r="116" spans="2:94">
      <c r="AD116" s="69"/>
      <c r="AE116" s="69"/>
      <c r="AF116" s="69"/>
      <c r="AG116" s="69"/>
      <c r="AH116" s="69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P116" s="14"/>
    </row>
    <row r="117" spans="2:94">
      <c r="AD117" s="69"/>
      <c r="AE117" s="69"/>
      <c r="AF117" s="69"/>
      <c r="AG117" s="69"/>
      <c r="AH117" s="69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P117" s="14"/>
    </row>
    <row r="118" spans="2:94">
      <c r="AD118" s="69"/>
      <c r="AE118" s="69"/>
      <c r="AF118" s="69"/>
      <c r="AG118" s="69"/>
      <c r="AH118" s="69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P118" s="14"/>
    </row>
    <row r="119" spans="2:94">
      <c r="AD119" s="69"/>
      <c r="AE119" s="69"/>
      <c r="AF119" s="69"/>
      <c r="AG119" s="69"/>
      <c r="AH119" s="69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P119" s="14"/>
    </row>
    <row r="120" spans="2:94">
      <c r="AD120" s="69"/>
      <c r="AE120" s="69"/>
      <c r="AF120" s="69"/>
      <c r="AG120" s="69"/>
      <c r="AH120" s="69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P120" s="14"/>
    </row>
    <row r="121" spans="2:94">
      <c r="AD121" s="69"/>
      <c r="AE121" s="69"/>
      <c r="AF121" s="69"/>
      <c r="AG121" s="69"/>
      <c r="AH121" s="69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P121" s="14"/>
    </row>
    <row r="122" spans="2:94">
      <c r="AD122" s="69"/>
      <c r="AE122" s="69"/>
      <c r="AF122" s="69"/>
      <c r="AG122" s="69"/>
      <c r="AH122" s="69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P122" s="14"/>
    </row>
    <row r="123" spans="2:94">
      <c r="AD123" s="69"/>
      <c r="AE123" s="69"/>
      <c r="AF123" s="69"/>
      <c r="AG123" s="69"/>
      <c r="AH123" s="69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P123" s="14"/>
    </row>
    <row r="124" spans="2:94">
      <c r="AD124" s="69"/>
      <c r="AE124" s="69"/>
      <c r="AF124" s="69"/>
      <c r="AG124" s="69"/>
      <c r="AH124" s="69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P124" s="14"/>
    </row>
    <row r="125" spans="2:94">
      <c r="AD125" s="69"/>
      <c r="AE125" s="69"/>
      <c r="AF125" s="69"/>
      <c r="AG125" s="69"/>
      <c r="AH125" s="69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P125" s="14"/>
    </row>
    <row r="126" spans="2:94">
      <c r="AD126" s="69"/>
      <c r="AE126" s="69"/>
      <c r="AF126" s="69"/>
      <c r="AG126" s="69"/>
      <c r="AH126" s="69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P126" s="14"/>
    </row>
    <row r="127" spans="2:94">
      <c r="AD127" s="69"/>
      <c r="AE127" s="69"/>
      <c r="AF127" s="69"/>
      <c r="AG127" s="69"/>
      <c r="AH127" s="69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P127" s="14"/>
    </row>
    <row r="128" spans="2:94">
      <c r="AD128" s="69"/>
      <c r="AE128" s="69"/>
      <c r="AF128" s="69"/>
      <c r="AG128" s="69"/>
      <c r="AH128" s="69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P128" s="14"/>
    </row>
    <row r="129" spans="30:94"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P129" s="14"/>
    </row>
    <row r="130" spans="30:94"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P130" s="14"/>
    </row>
    <row r="131" spans="30:94"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P131" s="14"/>
    </row>
    <row r="132" spans="30:94"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P132" s="14"/>
    </row>
    <row r="133" spans="30:94"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P133" s="14"/>
    </row>
    <row r="134" spans="30:94"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P134" s="14"/>
    </row>
    <row r="135" spans="30:94"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P135" s="14"/>
    </row>
  </sheetData>
  <mergeCells count="4">
    <mergeCell ref="C1:G1"/>
    <mergeCell ref="AU1:BF1"/>
    <mergeCell ref="BG1:BV1"/>
    <mergeCell ref="BW1:C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Criteria and sub criteria</vt:lpstr>
      <vt:lpstr>Part A (15 samples)</vt:lpstr>
      <vt:lpstr>Part B (15 samples)</vt:lpstr>
      <vt:lpstr>Geometric Mean</vt:lpstr>
      <vt:lpstr>Part A (25 samples)</vt:lpstr>
      <vt:lpstr>Part B (25 samples)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Jiawai Chen</dc:creator>
  <cp:lastModifiedBy>user</cp:lastModifiedBy>
  <dcterms:created xsi:type="dcterms:W3CDTF">2016-03-31T05:59:00Z</dcterms:created>
  <dcterms:modified xsi:type="dcterms:W3CDTF">2019-08-28T07:21:16Z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