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utar\y2s3\UDPS 2013 - Numerical Methods\"/>
    </mc:Choice>
  </mc:AlternateContent>
  <bookViews>
    <workbookView xWindow="0" yWindow="0" windowWidth="23040" windowHeight="9384" firstSheet="1" activeTab="6"/>
  </bookViews>
  <sheets>
    <sheet name="Newton Method" sheetId="4" r:id="rId1"/>
    <sheet name="Steffensen's Method" sheetId="6" r:id="rId2"/>
    <sheet name="Secant Method" sheetId="7" r:id="rId3"/>
    <sheet name="Muller Method" sheetId="5" r:id="rId4"/>
    <sheet name="Netwon Divided-D " sheetId="8" r:id="rId5"/>
    <sheet name="Jacobi" sheetId="1" r:id="rId6"/>
    <sheet name="Gauss Seidel" sheetId="2" r:id="rId7"/>
    <sheet name="SOR" sheetId="3" r:id="rId8"/>
  </sheets>
  <calcPr calcId="152511"/>
</workbook>
</file>

<file path=xl/calcChain.xml><?xml version="1.0" encoding="utf-8"?>
<calcChain xmlns="http://schemas.openxmlformats.org/spreadsheetml/2006/main">
  <c r="M11" i="4" l="1"/>
  <c r="C11" i="4"/>
  <c r="I19" i="6"/>
  <c r="B17" i="6"/>
  <c r="C13" i="7"/>
  <c r="L15" i="5"/>
  <c r="L5" i="5"/>
  <c r="C23" i="3"/>
  <c r="C22" i="3"/>
  <c r="C21" i="3"/>
  <c r="C20" i="3"/>
  <c r="C20" i="2"/>
  <c r="C23" i="2"/>
  <c r="C22" i="2"/>
  <c r="C21" i="2"/>
  <c r="C29" i="1"/>
  <c r="C30" i="1"/>
  <c r="C31" i="1"/>
  <c r="C32" i="1"/>
  <c r="B5" i="3"/>
  <c r="C5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B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E5" i="1"/>
  <c r="D5" i="1"/>
  <c r="C5" i="1"/>
  <c r="B6" i="1" s="1"/>
  <c r="B5" i="1"/>
  <c r="D6" i="1" s="1"/>
  <c r="A5" i="1"/>
  <c r="B37" i="8"/>
  <c r="B38" i="8" s="1"/>
  <c r="B29" i="8"/>
  <c r="B30" i="8" s="1"/>
  <c r="B21" i="8"/>
  <c r="B22" i="8" s="1"/>
  <c r="C15" i="8"/>
  <c r="C13" i="8"/>
  <c r="C11" i="8"/>
  <c r="C9" i="8"/>
  <c r="C7" i="8"/>
  <c r="A16" i="5"/>
  <c r="A17" i="5" s="1"/>
  <c r="A18" i="5" s="1"/>
  <c r="A19" i="5" s="1"/>
  <c r="A20" i="5" s="1"/>
  <c r="A21" i="5" s="1"/>
  <c r="A22" i="5" s="1"/>
  <c r="C15" i="5"/>
  <c r="B15" i="5"/>
  <c r="A15" i="5"/>
  <c r="G14" i="5"/>
  <c r="H14" i="5" s="1"/>
  <c r="D15" i="5" s="1"/>
  <c r="F14" i="5"/>
  <c r="E14" i="5"/>
  <c r="A7" i="5"/>
  <c r="A8" i="5" s="1"/>
  <c r="A9" i="5" s="1"/>
  <c r="C6" i="5"/>
  <c r="B7" i="5" s="1"/>
  <c r="B6" i="5"/>
  <c r="A6" i="5"/>
  <c r="G5" i="5"/>
  <c r="F5" i="5"/>
  <c r="E5" i="5"/>
  <c r="H12" i="7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A11" i="7"/>
  <c r="H10" i="7"/>
  <c r="H11" i="7" s="1"/>
  <c r="H9" i="7"/>
  <c r="A8" i="7"/>
  <c r="A9" i="7" s="1"/>
  <c r="A10" i="7" s="1"/>
  <c r="A7" i="7"/>
  <c r="I6" i="7"/>
  <c r="H6" i="7"/>
  <c r="H7" i="7" s="1"/>
  <c r="H8" i="7" s="1"/>
  <c r="C6" i="7"/>
  <c r="B7" i="7" s="1"/>
  <c r="B6" i="7"/>
  <c r="A6" i="7"/>
  <c r="K5" i="7"/>
  <c r="J6" i="7" s="1"/>
  <c r="D5" i="7"/>
  <c r="E5" i="7" s="1"/>
  <c r="G8" i="6"/>
  <c r="H7" i="6"/>
  <c r="B7" i="6"/>
  <c r="A8" i="6" s="1"/>
  <c r="H6" i="4"/>
  <c r="I6" i="4" s="1"/>
  <c r="J6" i="4" s="1"/>
  <c r="I5" i="4"/>
  <c r="C5" i="4"/>
  <c r="B6" i="4" s="1"/>
  <c r="C6" i="4" s="1"/>
  <c r="D5" i="3" l="1"/>
  <c r="E5" i="3" s="1"/>
  <c r="F5" i="3" s="1"/>
  <c r="D8" i="8"/>
  <c r="D12" i="8"/>
  <c r="D10" i="8"/>
  <c r="B7" i="4"/>
  <c r="C7" i="4" s="1"/>
  <c r="D6" i="4"/>
  <c r="C9" i="6"/>
  <c r="A10" i="6" s="1"/>
  <c r="B8" i="6"/>
  <c r="A9" i="6" s="1"/>
  <c r="D9" i="6" s="1"/>
  <c r="D8" i="6"/>
  <c r="G15" i="5"/>
  <c r="H15" i="5" s="1"/>
  <c r="C16" i="5"/>
  <c r="H7" i="4"/>
  <c r="I7" i="4" s="1"/>
  <c r="E15" i="5"/>
  <c r="D5" i="2"/>
  <c r="C5" i="2"/>
  <c r="H8" i="6"/>
  <c r="G9" i="6" s="1"/>
  <c r="J9" i="6" s="1"/>
  <c r="H5" i="5"/>
  <c r="D6" i="5" s="1"/>
  <c r="J8" i="6"/>
  <c r="I7" i="7"/>
  <c r="K6" i="7"/>
  <c r="D6" i="7"/>
  <c r="F15" i="5"/>
  <c r="D14" i="8"/>
  <c r="C7" i="1"/>
  <c r="B16" i="5"/>
  <c r="E6" i="1"/>
  <c r="D7" i="1" s="1"/>
  <c r="F5" i="1"/>
  <c r="L5" i="7"/>
  <c r="C6" i="1"/>
  <c r="E13" i="8" l="1"/>
  <c r="E9" i="8"/>
  <c r="E11" i="8"/>
  <c r="I15" i="5"/>
  <c r="D16" i="5"/>
  <c r="J7" i="7"/>
  <c r="L6" i="7"/>
  <c r="B6" i="3"/>
  <c r="G6" i="5"/>
  <c r="H6" i="5" s="1"/>
  <c r="E6" i="5"/>
  <c r="F6" i="5"/>
  <c r="C7" i="5"/>
  <c r="E6" i="7"/>
  <c r="C7" i="7"/>
  <c r="E16" i="5"/>
  <c r="B17" i="5"/>
  <c r="D10" i="6"/>
  <c r="B10" i="6"/>
  <c r="A11" i="6" s="1"/>
  <c r="E7" i="1"/>
  <c r="B7" i="1"/>
  <c r="E8" i="1"/>
  <c r="B8" i="1"/>
  <c r="F16" i="5"/>
  <c r="E5" i="2"/>
  <c r="F5" i="2" s="1"/>
  <c r="I9" i="6"/>
  <c r="G10" i="6" s="1"/>
  <c r="F6" i="1"/>
  <c r="J7" i="4"/>
  <c r="H8" i="4"/>
  <c r="I8" i="4" s="1"/>
  <c r="D7" i="4"/>
  <c r="B8" i="4"/>
  <c r="C8" i="4" s="1"/>
  <c r="F10" i="8" l="1"/>
  <c r="F12" i="8"/>
  <c r="C32" i="8"/>
  <c r="I6" i="5"/>
  <c r="D7" i="5"/>
  <c r="D6" i="3"/>
  <c r="C6" i="3"/>
  <c r="H9" i="4"/>
  <c r="I9" i="4" s="1"/>
  <c r="J8" i="4"/>
  <c r="D9" i="1"/>
  <c r="D7" i="7"/>
  <c r="B8" i="7"/>
  <c r="F7" i="1"/>
  <c r="D8" i="1"/>
  <c r="C9" i="1" s="1"/>
  <c r="C8" i="1"/>
  <c r="I8" i="7"/>
  <c r="K7" i="7"/>
  <c r="E7" i="5"/>
  <c r="B8" i="5"/>
  <c r="G16" i="5"/>
  <c r="H16" i="5" s="1"/>
  <c r="C17" i="5"/>
  <c r="B6" i="2"/>
  <c r="D8" i="4"/>
  <c r="B9" i="4"/>
  <c r="C9" i="4" s="1"/>
  <c r="D9" i="4" s="1"/>
  <c r="H10" i="6"/>
  <c r="G11" i="6" s="1"/>
  <c r="J10" i="6"/>
  <c r="D11" i="6"/>
  <c r="B11" i="6"/>
  <c r="A12" i="6" s="1"/>
  <c r="G11" i="8" l="1"/>
  <c r="C24" i="8" s="1"/>
  <c r="C40" i="8"/>
  <c r="E10" i="1"/>
  <c r="I16" i="5"/>
  <c r="D17" i="5"/>
  <c r="C6" i="2"/>
  <c r="D6" i="2"/>
  <c r="E6" i="3"/>
  <c r="B7" i="3" s="1"/>
  <c r="B9" i="1"/>
  <c r="E9" i="1"/>
  <c r="B10" i="1" s="1"/>
  <c r="H10" i="4"/>
  <c r="I10" i="4" s="1"/>
  <c r="J9" i="4"/>
  <c r="J11" i="6"/>
  <c r="H11" i="6"/>
  <c r="G12" i="6" s="1"/>
  <c r="C8" i="7"/>
  <c r="E7" i="7"/>
  <c r="J8" i="7"/>
  <c r="L7" i="7"/>
  <c r="G7" i="5"/>
  <c r="H7" i="5" s="1"/>
  <c r="C8" i="5"/>
  <c r="F7" i="5"/>
  <c r="D12" i="6"/>
  <c r="C12" i="6"/>
  <c r="A13" i="6" s="1"/>
  <c r="E17" i="5"/>
  <c r="B18" i="5"/>
  <c r="F8" i="1"/>
  <c r="D11" i="1" l="1"/>
  <c r="D7" i="3"/>
  <c r="C7" i="3"/>
  <c r="I7" i="5"/>
  <c r="D8" i="5"/>
  <c r="F6" i="3"/>
  <c r="I9" i="7"/>
  <c r="K8" i="7"/>
  <c r="G17" i="5"/>
  <c r="H17" i="5" s="1"/>
  <c r="C18" i="5"/>
  <c r="F17" i="5"/>
  <c r="E8" i="5"/>
  <c r="B9" i="5"/>
  <c r="E6" i="2"/>
  <c r="B7" i="2" s="1"/>
  <c r="D13" i="6"/>
  <c r="B13" i="6"/>
  <c r="A14" i="6" s="1"/>
  <c r="H11" i="4"/>
  <c r="I11" i="4" s="1"/>
  <c r="J10" i="4"/>
  <c r="F6" i="2"/>
  <c r="B9" i="7"/>
  <c r="D8" i="7"/>
  <c r="D10" i="1"/>
  <c r="C11" i="1" s="1"/>
  <c r="C10" i="1"/>
  <c r="F10" i="1" s="1"/>
  <c r="F9" i="1"/>
  <c r="J12" i="6"/>
  <c r="I12" i="6"/>
  <c r="G13" i="6" s="1"/>
  <c r="E12" i="1" l="1"/>
  <c r="D7" i="2"/>
  <c r="C7" i="2"/>
  <c r="D18" i="5"/>
  <c r="I17" i="5"/>
  <c r="J13" i="6"/>
  <c r="H13" i="6"/>
  <c r="G14" i="6" s="1"/>
  <c r="B19" i="5"/>
  <c r="E7" i="3"/>
  <c r="B8" i="3" s="1"/>
  <c r="G8" i="5"/>
  <c r="H8" i="5" s="1"/>
  <c r="C9" i="5"/>
  <c r="F8" i="5"/>
  <c r="D14" i="6"/>
  <c r="B14" i="6"/>
  <c r="A15" i="6" s="1"/>
  <c r="D15" i="6" s="1"/>
  <c r="L8" i="7"/>
  <c r="J9" i="7"/>
  <c r="E11" i="1"/>
  <c r="B12" i="1" s="1"/>
  <c r="B11" i="1"/>
  <c r="C9" i="7"/>
  <c r="E8" i="7"/>
  <c r="H12" i="4"/>
  <c r="I12" i="4" s="1"/>
  <c r="J11" i="4"/>
  <c r="D9" i="5" l="1"/>
  <c r="I8" i="5"/>
  <c r="D13" i="1"/>
  <c r="C8" i="3"/>
  <c r="D8" i="3"/>
  <c r="F7" i="3"/>
  <c r="G18" i="5"/>
  <c r="C19" i="5"/>
  <c r="F18" i="5"/>
  <c r="H18" i="5" s="1"/>
  <c r="B8" i="2"/>
  <c r="E7" i="2"/>
  <c r="F7" i="2" s="1"/>
  <c r="J12" i="4"/>
  <c r="H13" i="4"/>
  <c r="I13" i="4" s="1"/>
  <c r="E18" i="5"/>
  <c r="B10" i="7"/>
  <c r="D9" i="7"/>
  <c r="H14" i="6"/>
  <c r="G15" i="6" s="1"/>
  <c r="J15" i="6" s="1"/>
  <c r="J14" i="6"/>
  <c r="I10" i="7"/>
  <c r="K9" i="7"/>
  <c r="F11" i="1"/>
  <c r="D12" i="1"/>
  <c r="C13" i="1" s="1"/>
  <c r="C12" i="1"/>
  <c r="F12" i="1" s="1"/>
  <c r="E9" i="5"/>
  <c r="E14" i="1" l="1"/>
  <c r="D19" i="5"/>
  <c r="I18" i="5"/>
  <c r="E8" i="3"/>
  <c r="F8" i="3" s="1"/>
  <c r="I15" i="6"/>
  <c r="G16" i="6" s="1"/>
  <c r="D8" i="2"/>
  <c r="C8" i="2"/>
  <c r="E19" i="5"/>
  <c r="B20" i="5"/>
  <c r="C10" i="7"/>
  <c r="E9" i="7"/>
  <c r="J13" i="4"/>
  <c r="H14" i="4"/>
  <c r="I14" i="4" s="1"/>
  <c r="G9" i="5"/>
  <c r="F9" i="5"/>
  <c r="H9" i="5" s="1"/>
  <c r="I9" i="5" s="1"/>
  <c r="B13" i="1"/>
  <c r="E13" i="1"/>
  <c r="B14" i="1" s="1"/>
  <c r="J10" i="7"/>
  <c r="L9" i="7"/>
  <c r="D15" i="1" l="1"/>
  <c r="C15" i="1"/>
  <c r="H15" i="4"/>
  <c r="I15" i="4" s="1"/>
  <c r="J14" i="4"/>
  <c r="I11" i="7"/>
  <c r="K10" i="7"/>
  <c r="D10" i="7"/>
  <c r="B11" i="7"/>
  <c r="C20" i="5"/>
  <c r="G19" i="5"/>
  <c r="F19" i="5"/>
  <c r="H19" i="5" s="1"/>
  <c r="H16" i="6"/>
  <c r="G17" i="6" s="1"/>
  <c r="J17" i="6" s="1"/>
  <c r="J16" i="6"/>
  <c r="D14" i="1"/>
  <c r="C14" i="1"/>
  <c r="F14" i="1" s="1"/>
  <c r="F13" i="1"/>
  <c r="B9" i="3"/>
  <c r="E8" i="2"/>
  <c r="F8" i="2" s="1"/>
  <c r="B9" i="2"/>
  <c r="D20" i="5" l="1"/>
  <c r="I19" i="5"/>
  <c r="H16" i="4"/>
  <c r="I16" i="4" s="1"/>
  <c r="J15" i="4"/>
  <c r="E10" i="7"/>
  <c r="C11" i="7"/>
  <c r="D11" i="7" s="1"/>
  <c r="E11" i="7" s="1"/>
  <c r="D9" i="2"/>
  <c r="C9" i="2"/>
  <c r="D9" i="3"/>
  <c r="C9" i="3"/>
  <c r="E20" i="5"/>
  <c r="B21" i="5"/>
  <c r="J11" i="7"/>
  <c r="L10" i="7"/>
  <c r="E15" i="1"/>
  <c r="B15" i="1"/>
  <c r="E16" i="1"/>
  <c r="B16" i="1"/>
  <c r="D17" i="1" l="1"/>
  <c r="I12" i="7"/>
  <c r="K11" i="7"/>
  <c r="E9" i="3"/>
  <c r="F9" i="3" s="1"/>
  <c r="F15" i="1"/>
  <c r="D16" i="1"/>
  <c r="C17" i="1" s="1"/>
  <c r="C16" i="1"/>
  <c r="H17" i="4"/>
  <c r="I17" i="4" s="1"/>
  <c r="J16" i="4"/>
  <c r="E9" i="2"/>
  <c r="F9" i="2" s="1"/>
  <c r="C21" i="5"/>
  <c r="H20" i="5"/>
  <c r="G20" i="5"/>
  <c r="F20" i="5"/>
  <c r="E18" i="1" l="1"/>
  <c r="J12" i="7"/>
  <c r="L11" i="7"/>
  <c r="B22" i="5"/>
  <c r="E21" i="5"/>
  <c r="B10" i="2"/>
  <c r="H18" i="4"/>
  <c r="I18" i="4" s="1"/>
  <c r="J17" i="4"/>
  <c r="B17" i="1"/>
  <c r="E17" i="1"/>
  <c r="B18" i="1" s="1"/>
  <c r="D21" i="5"/>
  <c r="I20" i="5"/>
  <c r="B10" i="3"/>
  <c r="F16" i="1"/>
  <c r="D19" i="1" l="1"/>
  <c r="J18" i="4"/>
  <c r="H19" i="4"/>
  <c r="I19" i="4" s="1"/>
  <c r="C10" i="2"/>
  <c r="D10" i="2"/>
  <c r="K12" i="7"/>
  <c r="I13" i="7"/>
  <c r="D10" i="3"/>
  <c r="C10" i="3"/>
  <c r="C22" i="5"/>
  <c r="H21" i="5"/>
  <c r="G21" i="5"/>
  <c r="F21" i="5"/>
  <c r="D18" i="1"/>
  <c r="C19" i="1" s="1"/>
  <c r="C18" i="1"/>
  <c r="F17" i="1"/>
  <c r="E20" i="1" l="1"/>
  <c r="I21" i="5"/>
  <c r="D22" i="5"/>
  <c r="H20" i="4"/>
  <c r="I20" i="4" s="1"/>
  <c r="J19" i="4"/>
  <c r="E10" i="2"/>
  <c r="B11" i="2" s="1"/>
  <c r="E19" i="1"/>
  <c r="B20" i="1" s="1"/>
  <c r="B19" i="1"/>
  <c r="E10" i="3"/>
  <c r="F10" i="3" s="1"/>
  <c r="F18" i="1"/>
  <c r="L12" i="7"/>
  <c r="J13" i="7"/>
  <c r="D11" i="2" l="1"/>
  <c r="C11" i="2"/>
  <c r="C21" i="1"/>
  <c r="D21" i="1"/>
  <c r="G22" i="5"/>
  <c r="H22" i="5" s="1"/>
  <c r="I22" i="5" s="1"/>
  <c r="F22" i="5"/>
  <c r="B11" i="3"/>
  <c r="F19" i="1"/>
  <c r="D20" i="1"/>
  <c r="C20" i="1"/>
  <c r="F10" i="2"/>
  <c r="J20" i="4"/>
  <c r="H21" i="4"/>
  <c r="I21" i="4" s="1"/>
  <c r="E22" i="5"/>
  <c r="I14" i="7"/>
  <c r="K13" i="7"/>
  <c r="F11" i="2" l="1"/>
  <c r="B21" i="1"/>
  <c r="E21" i="1"/>
  <c r="B22" i="1"/>
  <c r="E22" i="1"/>
  <c r="F20" i="1"/>
  <c r="H22" i="4"/>
  <c r="I22" i="4" s="1"/>
  <c r="J21" i="4"/>
  <c r="J14" i="7"/>
  <c r="L13" i="7"/>
  <c r="D11" i="3"/>
  <c r="C11" i="3"/>
  <c r="E11" i="2"/>
  <c r="B12" i="2" s="1"/>
  <c r="D12" i="2" l="1"/>
  <c r="C12" i="2"/>
  <c r="E11" i="3"/>
  <c r="B12" i="3" s="1"/>
  <c r="D23" i="1"/>
  <c r="C23" i="1"/>
  <c r="F22" i="1"/>
  <c r="D22" i="1"/>
  <c r="C22" i="1"/>
  <c r="F21" i="1"/>
  <c r="K14" i="7"/>
  <c r="I15" i="7"/>
  <c r="H23" i="4"/>
  <c r="I23" i="4" s="1"/>
  <c r="J22" i="4"/>
  <c r="F11" i="3"/>
  <c r="C12" i="3" l="1"/>
  <c r="D12" i="3"/>
  <c r="L14" i="7"/>
  <c r="J15" i="7"/>
  <c r="E12" i="2"/>
  <c r="F12" i="2" s="1"/>
  <c r="H24" i="4"/>
  <c r="I24" i="4" s="1"/>
  <c r="J23" i="4"/>
  <c r="E23" i="1"/>
  <c r="B23" i="1"/>
  <c r="E24" i="1"/>
  <c r="B24" i="1"/>
  <c r="B13" i="2" l="1"/>
  <c r="K15" i="7"/>
  <c r="I16" i="7"/>
  <c r="F23" i="1"/>
  <c r="D24" i="1"/>
  <c r="C24" i="1"/>
  <c r="F24" i="1" s="1"/>
  <c r="C25" i="1"/>
  <c r="D25" i="1"/>
  <c r="E12" i="3"/>
  <c r="B13" i="3" s="1"/>
  <c r="H25" i="4"/>
  <c r="I25" i="4" s="1"/>
  <c r="J24" i="4"/>
  <c r="F12" i="3" l="1"/>
  <c r="D13" i="3"/>
  <c r="C13" i="3"/>
  <c r="L15" i="7"/>
  <c r="J16" i="7"/>
  <c r="E26" i="1"/>
  <c r="B25" i="1"/>
  <c r="E25" i="1"/>
  <c r="B26" i="1" s="1"/>
  <c r="H26" i="4"/>
  <c r="I26" i="4" s="1"/>
  <c r="J25" i="4"/>
  <c r="D13" i="2"/>
  <c r="C13" i="2"/>
  <c r="D27" i="1" l="1"/>
  <c r="E13" i="2"/>
  <c r="B14" i="2" s="1"/>
  <c r="I17" i="7"/>
  <c r="K16" i="7"/>
  <c r="H27" i="4"/>
  <c r="I27" i="4" s="1"/>
  <c r="J26" i="4"/>
  <c r="E13" i="3"/>
  <c r="F13" i="3" s="1"/>
  <c r="D26" i="1"/>
  <c r="C27" i="1" s="1"/>
  <c r="C26" i="1"/>
  <c r="F25" i="1"/>
  <c r="F13" i="2" l="1"/>
  <c r="C14" i="2"/>
  <c r="D14" i="2"/>
  <c r="E27" i="1"/>
  <c r="B27" i="1"/>
  <c r="F27" i="1" s="1"/>
  <c r="F26" i="1"/>
  <c r="J27" i="4"/>
  <c r="H28" i="4"/>
  <c r="I28" i="4" s="1"/>
  <c r="B14" i="3"/>
  <c r="J17" i="7"/>
  <c r="L16" i="7"/>
  <c r="H29" i="4" l="1"/>
  <c r="I29" i="4" s="1"/>
  <c r="J28" i="4"/>
  <c r="E14" i="2"/>
  <c r="B15" i="2" s="1"/>
  <c r="K17" i="7"/>
  <c r="I18" i="7"/>
  <c r="D14" i="3"/>
  <c r="C14" i="3"/>
  <c r="F14" i="2"/>
  <c r="D15" i="2" l="1"/>
  <c r="C15" i="2"/>
  <c r="L17" i="7"/>
  <c r="J18" i="7"/>
  <c r="E14" i="3"/>
  <c r="F14" i="3" s="1"/>
  <c r="J29" i="4"/>
  <c r="H30" i="4"/>
  <c r="I30" i="4" s="1"/>
  <c r="I19" i="7" l="1"/>
  <c r="K18" i="7"/>
  <c r="E15" i="2"/>
  <c r="F15" i="2" s="1"/>
  <c r="J30" i="4"/>
  <c r="H31" i="4"/>
  <c r="I31" i="4" s="1"/>
  <c r="J31" i="4" s="1"/>
  <c r="B15" i="3"/>
  <c r="D15" i="3" l="1"/>
  <c r="C15" i="3"/>
  <c r="B16" i="2"/>
  <c r="L18" i="7"/>
  <c r="J19" i="7"/>
  <c r="D16" i="2" l="1"/>
  <c r="C16" i="2"/>
  <c r="K19" i="7"/>
  <c r="I20" i="7"/>
  <c r="E15" i="3"/>
  <c r="B16" i="3" s="1"/>
  <c r="C16" i="3" l="1"/>
  <c r="D16" i="3"/>
  <c r="F15" i="3"/>
  <c r="E16" i="2"/>
  <c r="F16" i="2" s="1"/>
  <c r="B17" i="2"/>
  <c r="J20" i="7"/>
  <c r="L19" i="7"/>
  <c r="D17" i="2" l="1"/>
  <c r="C17" i="2"/>
  <c r="E16" i="3"/>
  <c r="B17" i="3" s="1"/>
  <c r="K20" i="7"/>
  <c r="I21" i="7"/>
  <c r="F16" i="3"/>
  <c r="D17" i="3" l="1"/>
  <c r="C17" i="3"/>
  <c r="L20" i="7"/>
  <c r="J21" i="7"/>
  <c r="E17" i="2"/>
  <c r="F17" i="2" s="1"/>
  <c r="I22" i="7" l="1"/>
  <c r="K21" i="7"/>
  <c r="E17" i="3"/>
  <c r="B18" i="3" s="1"/>
  <c r="B18" i="2"/>
  <c r="F17" i="3"/>
  <c r="D18" i="3" l="1"/>
  <c r="C18" i="3"/>
  <c r="E18" i="3" s="1"/>
  <c r="C18" i="2"/>
  <c r="D18" i="2"/>
  <c r="J22" i="7"/>
  <c r="L21" i="7"/>
  <c r="K22" i="7" l="1"/>
  <c r="I23" i="7"/>
  <c r="E18" i="2"/>
  <c r="F18" i="2" s="1"/>
  <c r="F18" i="3"/>
  <c r="J23" i="7" l="1"/>
  <c r="L22" i="7"/>
  <c r="K23" i="7" l="1"/>
  <c r="I24" i="7"/>
  <c r="L23" i="7" l="1"/>
  <c r="J24" i="7"/>
  <c r="I25" i="7" l="1"/>
  <c r="K24" i="7"/>
  <c r="J25" i="7" l="1"/>
  <c r="L24" i="7"/>
  <c r="K25" i="7" l="1"/>
  <c r="I26" i="7"/>
  <c r="L25" i="7" l="1"/>
  <c r="J26" i="7"/>
  <c r="I27" i="7" l="1"/>
  <c r="K26" i="7"/>
  <c r="L26" i="7" l="1"/>
  <c r="J27" i="7"/>
  <c r="K27" i="7" l="1"/>
  <c r="I28" i="7"/>
  <c r="J28" i="7" l="1"/>
  <c r="L27" i="7"/>
  <c r="K28" i="7" l="1"/>
  <c r="I29" i="7"/>
  <c r="L28" i="7" l="1"/>
  <c r="J29" i="7"/>
  <c r="I30" i="7" l="1"/>
  <c r="K29" i="7"/>
  <c r="J30" i="7" l="1"/>
  <c r="L29" i="7"/>
  <c r="K30" i="7" l="1"/>
  <c r="I31" i="7"/>
  <c r="L30" i="7" l="1"/>
  <c r="J31" i="7"/>
  <c r="K31" i="7" l="1"/>
  <c r="I32" i="7"/>
  <c r="L31" i="7" l="1"/>
  <c r="J32" i="7"/>
  <c r="I33" i="7" l="1"/>
  <c r="K32" i="7"/>
  <c r="J33" i="7" l="1"/>
  <c r="L32" i="7"/>
  <c r="K33" i="7" l="1"/>
  <c r="I34" i="7"/>
  <c r="L33" i="7" l="1"/>
  <c r="J34" i="7"/>
  <c r="I35" i="7" l="1"/>
  <c r="K34" i="7"/>
  <c r="L34" i="7" l="1"/>
  <c r="J35" i="7"/>
  <c r="I36" i="7" l="1"/>
  <c r="K35" i="7"/>
  <c r="J36" i="7" l="1"/>
  <c r="L35" i="7"/>
  <c r="K36" i="7" l="1"/>
  <c r="I37" i="7"/>
  <c r="L36" i="7" l="1"/>
  <c r="J37" i="7"/>
  <c r="I38" i="7" l="1"/>
  <c r="K37" i="7"/>
  <c r="J38" i="7" l="1"/>
  <c r="K38" i="7" s="1"/>
  <c r="L38" i="7" s="1"/>
  <c r="L37" i="7"/>
</calcChain>
</file>

<file path=xl/sharedStrings.xml><?xml version="1.0" encoding="utf-8"?>
<sst xmlns="http://schemas.openxmlformats.org/spreadsheetml/2006/main" count="180" uniqueCount="73">
  <si>
    <t>Newton Method</t>
  </si>
  <si>
    <t>For the simple root p = -2, we use p0 = -2.4,</t>
  </si>
  <si>
    <t>For the double root p = 1, we use p0 = 0.5,</t>
  </si>
  <si>
    <t>n</t>
  </si>
  <si>
    <t>Pn</t>
  </si>
  <si>
    <t>Pn+1</t>
  </si>
  <si>
    <t>Stop? 1 for 'Yes' and 0 for 'No'</t>
  </si>
  <si>
    <t>-</t>
  </si>
  <si>
    <t>Number of iterations = 5</t>
  </si>
  <si>
    <t>Number of iterations = 27</t>
  </si>
  <si>
    <t>Steffensen's Method with Fixed Point Iteration Method</t>
  </si>
  <si>
    <t>g(pn) = x-(x^3-3x+2)/(3x^2-3)</t>
  </si>
  <si>
    <t>g(Pn)</t>
  </si>
  <si>
    <t>Pn(cap) - Aitken Method</t>
  </si>
  <si>
    <t>Stop? 1 - 'Yes"; 0 - 'No'</t>
  </si>
  <si>
    <t>Number of iterations = 2</t>
  </si>
  <si>
    <t>Number of iterations = 3</t>
  </si>
  <si>
    <t>Secant Method</t>
  </si>
  <si>
    <t>For the simple root p = -2, we use p0=-2.4 &amp; p1=-1.5</t>
  </si>
  <si>
    <t>For the double root p = 1, we use p0=0.5 &amp; p1=0.95</t>
  </si>
  <si>
    <t>Pn-2</t>
  </si>
  <si>
    <t>Pn-1</t>
  </si>
  <si>
    <t>Number of iterations = 7</t>
  </si>
  <si>
    <t>Number of iterations = 34</t>
  </si>
  <si>
    <t>Muller Method</t>
  </si>
  <si>
    <t>For double root p = -2, we use p0 = -2.4, p1 = -1.5, p2 = -2.5,</t>
  </si>
  <si>
    <t>a</t>
  </si>
  <si>
    <t>b</t>
  </si>
  <si>
    <t>c</t>
  </si>
  <si>
    <t>Stop the iteration?</t>
  </si>
  <si>
    <t>For double root p = 1, we use p0 = 0.5, p1 = 0.95, p2 = 0.4,</t>
  </si>
  <si>
    <t>Number of iterations = 9</t>
  </si>
  <si>
    <t>First</t>
  </si>
  <si>
    <t>Second</t>
  </si>
  <si>
    <t>Third</t>
  </si>
  <si>
    <t>Forth</t>
  </si>
  <si>
    <t>Fifth</t>
  </si>
  <si>
    <t>x</t>
  </si>
  <si>
    <t>f(x)</t>
  </si>
  <si>
    <t>Divided</t>
  </si>
  <si>
    <t>Differences</t>
  </si>
  <si>
    <t>1) Newton's Forward-Difference</t>
  </si>
  <si>
    <t>f(0.1)=P5(0+0.1)</t>
  </si>
  <si>
    <t>X=</t>
  </si>
  <si>
    <t>h=</t>
  </si>
  <si>
    <t>s=</t>
  </si>
  <si>
    <t>P5(0+0.1)=</t>
  </si>
  <si>
    <t>2)Newton's Centrered-Difference</t>
  </si>
  <si>
    <t>f(0.45)=P5(0.4+0.05)</t>
  </si>
  <si>
    <t>P5(0.4+0.05)=</t>
  </si>
  <si>
    <t>3) Newton's Backward-Difference</t>
  </si>
  <si>
    <t>f(0.9)=P5(1-0.1)</t>
  </si>
  <si>
    <t>P5(1-0.1)=</t>
  </si>
  <si>
    <t>Jacobi</t>
  </si>
  <si>
    <t>x1(k)</t>
  </si>
  <si>
    <t>x2(k)</t>
  </si>
  <si>
    <t>x3(k)</t>
  </si>
  <si>
    <t>x4(k)</t>
  </si>
  <si>
    <t>Stop iteration?  '1' for Yes, '0' for No.</t>
  </si>
  <si>
    <t>Number of iterations = 19</t>
  </si>
  <si>
    <t>Gauss Seidel</t>
  </si>
  <si>
    <t>Number of iterations = 11</t>
  </si>
  <si>
    <t>SOR</t>
  </si>
  <si>
    <t>Number of iterations = 12</t>
  </si>
  <si>
    <t>Divided-Difference Table</t>
  </si>
  <si>
    <t xml:space="preserve">x1 = </t>
  </si>
  <si>
    <t xml:space="preserve">x2 = </t>
  </si>
  <si>
    <t xml:space="preserve">x3 = </t>
  </si>
  <si>
    <t xml:space="preserve">x4 = </t>
  </si>
  <si>
    <t>(up to 8 decimal places)</t>
  </si>
  <si>
    <t xml:space="preserve">P* = </t>
  </si>
  <si>
    <t xml:space="preserve"> (up to 8 decimal places)</t>
  </si>
  <si>
    <t>P*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</si>
</sst>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6" formatCode="0.000000000"/>
    <numFmt numFmtId="167" formatCode="0.00000"/>
    <numFmt numFmtId="168" formatCode="0.0"/>
    <numFmt numFmtId="169" formatCode="0.00000_ "/>
    <numFmt numFmtId="170" formatCode="0.000000000_ "/>
    <numFmt numFmtId="171" formatCode="0.0000"/>
    <numFmt numFmtId="172" formatCode="0.00000000_ "/>
    <numFmt numFmtId="183" formatCode="0.00000000"/>
  </numFmts>
  <fonts count="10">
    <font>
      <sz val="11"/>
      <color theme="1"/>
      <name val="Calibri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1"/>
      <color rgb="FFFA7D00"/>
      <name val="Calibri"/>
      <family val="2"/>
      <scheme val="minor"/>
    </font>
    <font>
      <b/>
      <sz val="12"/>
      <color rgb="FFFA7D00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2" borderId="3" applyNumberFormat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69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68" fontId="2" fillId="0" borderId="0" xfId="0" applyNumberFormat="1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7" fontId="5" fillId="2" borderId="3" xfId="1" applyNumberFormat="1" applyFont="1">
      <alignment vertical="center"/>
    </xf>
    <xf numFmtId="169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170" fontId="9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0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171" fontId="2" fillId="0" borderId="0" xfId="0" applyNumberFormat="1" applyFont="1">
      <alignment vertical="center"/>
    </xf>
    <xf numFmtId="172" fontId="2" fillId="0" borderId="0" xfId="0" applyNumberFormat="1" applyFont="1" applyAlignment="1"/>
    <xf numFmtId="172" fontId="2" fillId="0" borderId="0" xfId="0" applyNumberFormat="1" applyFont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83" fontId="2" fillId="0" borderId="0" xfId="0" applyNumberFormat="1" applyFont="1" applyAlignment="1">
      <alignment vertical="center"/>
    </xf>
    <xf numFmtId="166" fontId="2" fillId="0" borderId="0" xfId="0" applyNumberFormat="1" applyFont="1">
      <alignment vertical="center"/>
    </xf>
    <xf numFmtId="0" fontId="2" fillId="0" borderId="0" xfId="0" applyFont="1" applyAlignment="1">
      <alignment horizontal="right"/>
    </xf>
    <xf numFmtId="172" fontId="2" fillId="0" borderId="0" xfId="0" applyNumberFormat="1" applyFont="1" applyAlignment="1">
      <alignment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O41"/>
  <sheetViews>
    <sheetView workbookViewId="0"/>
  </sheetViews>
  <sheetFormatPr defaultColWidth="9.109375" defaultRowHeight="15.6"/>
  <cols>
    <col min="1" max="1" width="2" style="2" customWidth="1"/>
    <col min="2" max="3" width="14.109375" style="2" bestFit="1" customWidth="1"/>
    <col min="4" max="4" width="28.6640625" style="2" bestFit="1" customWidth="1"/>
    <col min="5" max="6" width="5.21875" style="2" customWidth="1"/>
    <col min="7" max="7" width="3" style="2" customWidth="1"/>
    <col min="8" max="9" width="13.33203125" style="2" bestFit="1" customWidth="1"/>
    <col min="10" max="10" width="28.6640625" style="2" bestFit="1" customWidth="1"/>
    <col min="11" max="12" width="9.109375" style="2"/>
    <col min="13" max="13" width="13.33203125" style="2" bestFit="1" customWidth="1"/>
    <col min="14" max="16384" width="9.109375" style="2"/>
  </cols>
  <sheetData>
    <row r="1" spans="1:15" s="10" customFormat="1" ht="17.399999999999999">
      <c r="A1" s="38" t="s">
        <v>0</v>
      </c>
      <c r="B1" s="5"/>
      <c r="C1" s="5"/>
      <c r="D1" s="5"/>
    </row>
    <row r="2" spans="1:15">
      <c r="A2" s="10"/>
    </row>
    <row r="3" spans="1:15" ht="16.2">
      <c r="A3" s="32" t="s">
        <v>1</v>
      </c>
      <c r="B3" s="32"/>
      <c r="C3" s="32"/>
      <c r="D3" s="32"/>
      <c r="G3" s="32" t="s">
        <v>2</v>
      </c>
      <c r="H3" s="32"/>
      <c r="I3" s="32"/>
      <c r="J3" s="32"/>
    </row>
    <row r="4" spans="1:15">
      <c r="A4" s="33" t="s">
        <v>3</v>
      </c>
      <c r="B4" s="33" t="s">
        <v>4</v>
      </c>
      <c r="C4" s="33" t="s">
        <v>5</v>
      </c>
      <c r="D4" s="33" t="s">
        <v>6</v>
      </c>
      <c r="G4" s="33" t="s">
        <v>3</v>
      </c>
      <c r="H4" s="33" t="s">
        <v>4</v>
      </c>
      <c r="I4" s="33" t="s">
        <v>5</v>
      </c>
      <c r="J4" s="33" t="s">
        <v>6</v>
      </c>
    </row>
    <row r="5" spans="1:15">
      <c r="A5" s="33">
        <v>0</v>
      </c>
      <c r="B5" s="34">
        <v>-2.4</v>
      </c>
      <c r="C5" s="34">
        <f>B5-((B5^3-3*B5+2)/(3*B5^2-3))</f>
        <v>-2.0761904761904759</v>
      </c>
      <c r="D5" s="33" t="s">
        <v>7</v>
      </c>
      <c r="G5" s="33">
        <v>0</v>
      </c>
      <c r="H5" s="34">
        <v>0.5</v>
      </c>
      <c r="I5" s="34">
        <f>H5-((H5^3-3*H5+2)/(3*H5^2-3))</f>
        <v>0.77777777777777779</v>
      </c>
      <c r="J5" s="33" t="s">
        <v>7</v>
      </c>
    </row>
    <row r="6" spans="1:15">
      <c r="A6" s="33">
        <v>1</v>
      </c>
      <c r="B6" s="34">
        <f>C5</f>
        <v>-2.0761904761904759</v>
      </c>
      <c r="C6" s="34">
        <f t="shared" ref="C6:C9" si="0">B6-((B6^3-3*B6+2)/(3*B6^2-3))</f>
        <v>-2.0035960106756567</v>
      </c>
      <c r="D6" s="33">
        <f>IF(ABS(C6-B6)&lt;0.000000005,1,0)</f>
        <v>0</v>
      </c>
      <c r="G6" s="33">
        <v>1</v>
      </c>
      <c r="H6" s="34">
        <f t="shared" ref="H6:H9" si="1">I5</f>
        <v>0.77777777777777779</v>
      </c>
      <c r="I6" s="34">
        <f t="shared" ref="I6:I9" si="2">H6-((H6^3-3*H6+2)/(3*H6^2-3))</f>
        <v>0.89351851851851849</v>
      </c>
      <c r="J6" s="33">
        <f t="shared" ref="J6:J9" si="3">IF(ABS(I6-H6)&lt;0.000000005,1,0)</f>
        <v>0</v>
      </c>
    </row>
    <row r="7" spans="1:15">
      <c r="A7" s="33">
        <v>2</v>
      </c>
      <c r="B7" s="34">
        <f>C6</f>
        <v>-2.0035960106756567</v>
      </c>
      <c r="C7" s="34">
        <f t="shared" si="0"/>
        <v>-2.0000085899722211</v>
      </c>
      <c r="D7" s="33">
        <f>IF(ABS(C7-B7)&lt;0.000000005,1,0)</f>
        <v>0</v>
      </c>
      <c r="G7" s="33">
        <v>2</v>
      </c>
      <c r="H7" s="34">
        <f t="shared" si="1"/>
        <v>0.89351851851851849</v>
      </c>
      <c r="I7" s="34">
        <f t="shared" si="2"/>
        <v>0.94775725195448135</v>
      </c>
      <c r="J7" s="33">
        <f t="shared" si="3"/>
        <v>0</v>
      </c>
    </row>
    <row r="8" spans="1:15">
      <c r="A8" s="33">
        <v>3</v>
      </c>
      <c r="B8" s="34">
        <f>C7</f>
        <v>-2.0000085899722211</v>
      </c>
      <c r="C8" s="34">
        <f t="shared" si="0"/>
        <v>-2.0000000000491913</v>
      </c>
      <c r="D8" s="33">
        <f>IF(ABS(C8-B8)&lt;0.000000005,1,0)</f>
        <v>0</v>
      </c>
      <c r="G8" s="33">
        <v>3</v>
      </c>
      <c r="H8" s="34">
        <f t="shared" si="1"/>
        <v>0.94775725195448135</v>
      </c>
      <c r="I8" s="34">
        <f t="shared" si="2"/>
        <v>0.97411216848881521</v>
      </c>
      <c r="J8" s="33">
        <f t="shared" si="3"/>
        <v>0</v>
      </c>
    </row>
    <row r="9" spans="1:15">
      <c r="A9" s="33">
        <v>4</v>
      </c>
      <c r="B9" s="34">
        <f>C8</f>
        <v>-2.0000000000491913</v>
      </c>
      <c r="C9" s="34">
        <f t="shared" si="0"/>
        <v>-2</v>
      </c>
      <c r="D9" s="33">
        <f>IF(ABS(C9-B9)&lt;0.000000005,1,0)</f>
        <v>1</v>
      </c>
      <c r="G9" s="33">
        <v>4</v>
      </c>
      <c r="H9" s="34">
        <f t="shared" si="1"/>
        <v>0.97411216848881521</v>
      </c>
      <c r="I9" s="34">
        <f t="shared" si="2"/>
        <v>0.98711266493850824</v>
      </c>
      <c r="J9" s="33">
        <f t="shared" si="3"/>
        <v>0</v>
      </c>
    </row>
    <row r="10" spans="1:15">
      <c r="G10" s="33">
        <v>5</v>
      </c>
      <c r="H10" s="34">
        <f t="shared" ref="H10:H15" si="4">I9</f>
        <v>0.98711266493850824</v>
      </c>
      <c r="I10" s="34">
        <f t="shared" ref="I10:I15" si="5">H10-((H10^3-3*H10+2)/(3*H10^2-3))</f>
        <v>0.99357026251357927</v>
      </c>
      <c r="J10" s="33">
        <f t="shared" ref="J10:J15" si="6">IF(ABS(I10-H10)&lt;0.000000005,1,0)</f>
        <v>0</v>
      </c>
    </row>
    <row r="11" spans="1:15">
      <c r="B11" s="8" t="s">
        <v>70</v>
      </c>
      <c r="C11" s="51">
        <f>C9</f>
        <v>-2</v>
      </c>
      <c r="D11" s="10" t="s">
        <v>69</v>
      </c>
      <c r="G11" s="33">
        <v>6</v>
      </c>
      <c r="H11" s="34">
        <f t="shared" si="4"/>
        <v>0.99357026251357927</v>
      </c>
      <c r="I11" s="34">
        <f t="shared" si="5"/>
        <v>0.99678858749515442</v>
      </c>
      <c r="J11" s="33">
        <f t="shared" si="6"/>
        <v>0</v>
      </c>
      <c r="L11" s="8" t="s">
        <v>70</v>
      </c>
      <c r="M11" s="51">
        <f>I31</f>
        <v>0.99999999755134317</v>
      </c>
      <c r="N11" s="10" t="s">
        <v>69</v>
      </c>
      <c r="O11" s="10"/>
    </row>
    <row r="12" spans="1:15">
      <c r="B12" s="9" t="s">
        <v>8</v>
      </c>
      <c r="C12" s="9"/>
      <c r="D12" s="9"/>
      <c r="G12" s="33">
        <v>7</v>
      </c>
      <c r="H12" s="34">
        <f t="shared" si="4"/>
        <v>0.99678858749515442</v>
      </c>
      <c r="I12" s="34">
        <f t="shared" si="5"/>
        <v>0.99839515456063821</v>
      </c>
      <c r="J12" s="33">
        <f t="shared" si="6"/>
        <v>0</v>
      </c>
      <c r="L12" s="9" t="s">
        <v>9</v>
      </c>
      <c r="M12" s="9"/>
      <c r="N12" s="9"/>
      <c r="O12" s="9"/>
    </row>
    <row r="13" spans="1:15">
      <c r="G13" s="33">
        <v>8</v>
      </c>
      <c r="H13" s="34">
        <f t="shared" si="4"/>
        <v>0.99839515456063821</v>
      </c>
      <c r="I13" s="34">
        <f t="shared" si="5"/>
        <v>0.99919779208009607</v>
      </c>
      <c r="J13" s="33">
        <f t="shared" si="6"/>
        <v>0</v>
      </c>
    </row>
    <row r="14" spans="1:15">
      <c r="G14" s="33">
        <v>9</v>
      </c>
      <c r="H14" s="34">
        <f t="shared" si="4"/>
        <v>0.99919779208009607</v>
      </c>
      <c r="I14" s="34">
        <f t="shared" si="5"/>
        <v>0.99959894968974772</v>
      </c>
      <c r="J14" s="33">
        <f t="shared" si="6"/>
        <v>0</v>
      </c>
    </row>
    <row r="15" spans="1:15">
      <c r="G15" s="33">
        <v>10</v>
      </c>
      <c r="H15" s="34">
        <f t="shared" si="4"/>
        <v>0.99959894968974772</v>
      </c>
      <c r="I15" s="34">
        <f t="shared" si="5"/>
        <v>0.99979948825107867</v>
      </c>
      <c r="J15" s="33">
        <f t="shared" si="6"/>
        <v>0</v>
      </c>
    </row>
    <row r="16" spans="1:15">
      <c r="G16" s="33">
        <v>11</v>
      </c>
      <c r="H16" s="34">
        <f t="shared" ref="H16:H22" si="7">I15</f>
        <v>0.99979948825107867</v>
      </c>
      <c r="I16" s="34">
        <f t="shared" ref="I16:I22" si="8">H16-((H16^3-3*H16+2)/(3*H16^2-3))</f>
        <v>0.99989974747624866</v>
      </c>
      <c r="J16" s="33">
        <f t="shared" ref="J16:J22" si="9">IF(ABS(I16-H16)&lt;0.000000005,1,0)</f>
        <v>0</v>
      </c>
    </row>
    <row r="17" spans="7:10">
      <c r="G17" s="33">
        <v>12</v>
      </c>
      <c r="H17" s="34">
        <f t="shared" si="7"/>
        <v>0.99989974747624866</v>
      </c>
      <c r="I17" s="34">
        <f t="shared" si="8"/>
        <v>0.99994987457567652</v>
      </c>
      <c r="J17" s="33">
        <f t="shared" si="9"/>
        <v>0</v>
      </c>
    </row>
    <row r="18" spans="7:10">
      <c r="G18" s="33">
        <v>13</v>
      </c>
      <c r="H18" s="34">
        <f t="shared" si="7"/>
        <v>0.99994987457567652</v>
      </c>
      <c r="I18" s="34">
        <f t="shared" si="8"/>
        <v>0.99997493749808641</v>
      </c>
      <c r="J18" s="33">
        <f t="shared" si="9"/>
        <v>0</v>
      </c>
    </row>
    <row r="19" spans="7:10">
      <c r="G19" s="33">
        <v>14</v>
      </c>
      <c r="H19" s="34">
        <f t="shared" si="7"/>
        <v>0.99997493749808641</v>
      </c>
      <c r="I19" s="34">
        <f t="shared" si="8"/>
        <v>0.99998746879884448</v>
      </c>
      <c r="J19" s="33">
        <f t="shared" si="9"/>
        <v>0</v>
      </c>
    </row>
    <row r="20" spans="7:10">
      <c r="G20" s="33">
        <v>15</v>
      </c>
      <c r="H20" s="34">
        <f t="shared" si="7"/>
        <v>0.99998746879884448</v>
      </c>
      <c r="I20" s="34">
        <f t="shared" si="8"/>
        <v>0.99999373441419293</v>
      </c>
      <c r="J20" s="33">
        <f t="shared" si="9"/>
        <v>0</v>
      </c>
    </row>
    <row r="21" spans="7:10">
      <c r="G21" s="33">
        <v>16</v>
      </c>
      <c r="H21" s="34">
        <f t="shared" si="7"/>
        <v>0.99999373441419293</v>
      </c>
      <c r="I21" s="34">
        <f t="shared" si="8"/>
        <v>0.99999686721057823</v>
      </c>
      <c r="J21" s="33">
        <f t="shared" si="9"/>
        <v>0</v>
      </c>
    </row>
    <row r="22" spans="7:10">
      <c r="G22" s="33">
        <v>17</v>
      </c>
      <c r="H22" s="34">
        <f t="shared" si="7"/>
        <v>0.99999686721057823</v>
      </c>
      <c r="I22" s="34">
        <f t="shared" si="8"/>
        <v>0.99999843360805818</v>
      </c>
      <c r="J22" s="33">
        <f t="shared" si="9"/>
        <v>0</v>
      </c>
    </row>
    <row r="23" spans="7:10">
      <c r="G23" s="33">
        <v>18</v>
      </c>
      <c r="H23" s="34">
        <f t="shared" ref="H23:H31" si="10">I22</f>
        <v>0.99999843360805818</v>
      </c>
      <c r="I23" s="34">
        <f t="shared" ref="I23:I31" si="11">H23-((H23^3-3*H23+2)/(3*H23^2-3))</f>
        <v>0.99999921680756931</v>
      </c>
      <c r="J23" s="33">
        <f t="shared" ref="J23:J30" si="12">IF(ABS(I23-H23)&lt;0.000000005,1,0)</f>
        <v>0</v>
      </c>
    </row>
    <row r="24" spans="7:10">
      <c r="G24" s="33">
        <v>19</v>
      </c>
      <c r="H24" s="34">
        <f t="shared" si="10"/>
        <v>0.99999921680756931</v>
      </c>
      <c r="I24" s="34">
        <f t="shared" si="11"/>
        <v>0.99999960833806356</v>
      </c>
      <c r="J24" s="33">
        <f t="shared" si="12"/>
        <v>0</v>
      </c>
    </row>
    <row r="25" spans="7:10">
      <c r="G25" s="33">
        <v>20</v>
      </c>
      <c r="H25" s="34">
        <f t="shared" si="10"/>
        <v>0.99999960833806356</v>
      </c>
      <c r="I25" s="34">
        <f t="shared" si="11"/>
        <v>0.99999980411766698</v>
      </c>
      <c r="J25" s="33">
        <f t="shared" si="12"/>
        <v>0</v>
      </c>
    </row>
    <row r="26" spans="7:10">
      <c r="G26" s="33">
        <v>21</v>
      </c>
      <c r="H26" s="34">
        <f t="shared" si="10"/>
        <v>0.99999980411766698</v>
      </c>
      <c r="I26" s="34">
        <f t="shared" si="11"/>
        <v>0.99999990198179023</v>
      </c>
      <c r="J26" s="33">
        <f t="shared" si="12"/>
        <v>0</v>
      </c>
    </row>
    <row r="27" spans="7:10">
      <c r="G27" s="33">
        <v>22</v>
      </c>
      <c r="H27" s="34">
        <f t="shared" si="10"/>
        <v>0.99999990198179023</v>
      </c>
      <c r="I27" s="34">
        <f t="shared" si="11"/>
        <v>0.99999995144172349</v>
      </c>
      <c r="J27" s="33">
        <f t="shared" si="12"/>
        <v>0</v>
      </c>
    </row>
    <row r="28" spans="7:10">
      <c r="G28" s="33">
        <v>23</v>
      </c>
      <c r="H28" s="34">
        <f t="shared" si="10"/>
        <v>0.99999995144172349</v>
      </c>
      <c r="I28" s="34">
        <f t="shared" si="11"/>
        <v>0.99999997582969624</v>
      </c>
      <c r="J28" s="33">
        <f t="shared" si="12"/>
        <v>0</v>
      </c>
    </row>
    <row r="29" spans="7:10">
      <c r="G29" s="33">
        <v>24</v>
      </c>
      <c r="H29" s="34">
        <f t="shared" si="10"/>
        <v>0.99999997582969624</v>
      </c>
      <c r="I29" s="34">
        <f t="shared" si="11"/>
        <v>0.99999998654747801</v>
      </c>
      <c r="J29" s="33">
        <f t="shared" si="12"/>
        <v>0</v>
      </c>
    </row>
    <row r="30" spans="7:10">
      <c r="G30" s="33">
        <v>25</v>
      </c>
      <c r="H30" s="34">
        <f t="shared" si="10"/>
        <v>0.99999998654747801</v>
      </c>
      <c r="I30" s="34">
        <f t="shared" si="11"/>
        <v>0.99999999755134317</v>
      </c>
      <c r="J30" s="33">
        <f t="shared" si="12"/>
        <v>0</v>
      </c>
    </row>
    <row r="31" spans="7:10">
      <c r="G31" s="33">
        <v>26</v>
      </c>
      <c r="H31" s="34">
        <f t="shared" si="10"/>
        <v>0.99999999755134317</v>
      </c>
      <c r="I31" s="34">
        <f t="shared" si="11"/>
        <v>0.99999999755134317</v>
      </c>
      <c r="J31" s="33">
        <f t="shared" ref="J31" si="13">IF(ABS(I31-H31)&lt;0.000000005,1,0)</f>
        <v>1</v>
      </c>
    </row>
    <row r="40" spans="1:4">
      <c r="A40" s="37"/>
      <c r="B40" s="36"/>
      <c r="C40" s="36"/>
      <c r="D40" s="37"/>
    </row>
    <row r="41" spans="1:4">
      <c r="A41" s="35"/>
      <c r="B41" s="35"/>
      <c r="C41" s="35"/>
      <c r="D41" s="35"/>
    </row>
  </sheetData>
  <mergeCells count="4">
    <mergeCell ref="A3:D3"/>
    <mergeCell ref="G3:J3"/>
    <mergeCell ref="L12:O12"/>
    <mergeCell ref="B12:D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J20"/>
  <sheetViews>
    <sheetView workbookViewId="0"/>
  </sheetViews>
  <sheetFormatPr defaultColWidth="8.88671875" defaultRowHeight="15.6"/>
  <cols>
    <col min="1" max="1" width="14.21875" style="2" customWidth="1"/>
    <col min="2" max="2" width="14.44140625" style="2" customWidth="1"/>
    <col min="3" max="3" width="23.109375" style="2" bestFit="1" customWidth="1"/>
    <col min="4" max="4" width="22.33203125" style="2" bestFit="1" customWidth="1"/>
    <col min="5" max="6" width="5.109375" style="2" customWidth="1"/>
    <col min="7" max="8" width="12.6640625" style="2" bestFit="1" customWidth="1"/>
    <col min="9" max="9" width="23.109375" style="2" bestFit="1" customWidth="1"/>
    <col min="10" max="10" width="22.33203125" style="2" bestFit="1" customWidth="1"/>
    <col min="11" max="16384" width="8.88671875" style="2"/>
  </cols>
  <sheetData>
    <row r="1" spans="1:10" ht="17.399999999999999">
      <c r="A1" s="38" t="s">
        <v>10</v>
      </c>
      <c r="B1" s="5"/>
      <c r="C1" s="5"/>
      <c r="D1" s="5"/>
    </row>
    <row r="3" spans="1:10">
      <c r="A3" s="2" t="s">
        <v>11</v>
      </c>
    </row>
    <row r="5" spans="1:10" ht="16.2">
      <c r="A5" s="32" t="s">
        <v>1</v>
      </c>
      <c r="B5" s="32"/>
      <c r="C5" s="32"/>
      <c r="D5" s="32"/>
      <c r="G5" s="32" t="s">
        <v>2</v>
      </c>
      <c r="H5" s="32"/>
      <c r="I5" s="32"/>
      <c r="J5" s="32"/>
    </row>
    <row r="6" spans="1:10">
      <c r="A6" s="3" t="s">
        <v>4</v>
      </c>
      <c r="B6" s="3" t="s">
        <v>12</v>
      </c>
      <c r="C6" s="3" t="s">
        <v>13</v>
      </c>
      <c r="D6" s="3" t="s">
        <v>14</v>
      </c>
      <c r="G6" s="3" t="s">
        <v>4</v>
      </c>
      <c r="H6" s="3" t="s">
        <v>12</v>
      </c>
      <c r="I6" s="3" t="s">
        <v>13</v>
      </c>
      <c r="J6" s="3" t="s">
        <v>14</v>
      </c>
    </row>
    <row r="7" spans="1:10">
      <c r="A7" s="47">
        <v>-2.4</v>
      </c>
      <c r="B7" s="47">
        <f>A7-(A7^3-3*A7+2)/(3*A7^2-3)</f>
        <v>-2.0761904761904759</v>
      </c>
      <c r="C7" s="47" t="s">
        <v>7</v>
      </c>
      <c r="D7" s="3" t="s">
        <v>7</v>
      </c>
      <c r="G7" s="47">
        <v>0.5</v>
      </c>
      <c r="H7" s="47">
        <f>G7-(G7^3-3*G7+2)/(3*G7^2-3)</f>
        <v>0.77777777777777779</v>
      </c>
      <c r="I7" s="47" t="s">
        <v>7</v>
      </c>
      <c r="J7" s="3" t="s">
        <v>7</v>
      </c>
    </row>
    <row r="8" spans="1:10">
      <c r="A8" s="47">
        <f>B7</f>
        <v>-2.0761904761904759</v>
      </c>
      <c r="B8" s="47">
        <f>A8-(A8^3-3*A8+2)/(3*A8^2-3)</f>
        <v>-2.0035960106756567</v>
      </c>
      <c r="C8" s="47" t="s">
        <v>7</v>
      </c>
      <c r="D8" s="3">
        <f>IF(ABS(A8-A7)&lt;0.000000005,1,0)</f>
        <v>0</v>
      </c>
      <c r="G8" s="47">
        <f>H7</f>
        <v>0.77777777777777779</v>
      </c>
      <c r="H8" s="47">
        <f>G8-(G8^3-3*G8+2)/(3*G8^2-3)</f>
        <v>0.89351851851851849</v>
      </c>
      <c r="I8" s="47" t="s">
        <v>7</v>
      </c>
      <c r="J8" s="3">
        <f>IF(ABS(G8-G7)&lt;0.000000005,1,0)</f>
        <v>0</v>
      </c>
    </row>
    <row r="9" spans="1:10">
      <c r="A9" s="47">
        <f>B8</f>
        <v>-2.0035960106756567</v>
      </c>
      <c r="B9" s="47" t="s">
        <v>7</v>
      </c>
      <c r="C9" s="47">
        <f>A7-(A8-A7)^2/(A9-2*A8+A7)</f>
        <v>-1.9826181423139602</v>
      </c>
      <c r="D9" s="3">
        <f>IF(ABS(A9-A8)&lt;0.000000005,1,0)</f>
        <v>0</v>
      </c>
      <c r="G9" s="47">
        <f>H8</f>
        <v>0.89351851851851849</v>
      </c>
      <c r="H9" s="47" t="s">
        <v>7</v>
      </c>
      <c r="I9" s="47">
        <f>G7-(G8-G7)^2/(G9-2*G8+G7)</f>
        <v>0.97619047619047605</v>
      </c>
      <c r="J9" s="3">
        <f>IF(ABS(G9-G8)&lt;0.000000005,1,0)</f>
        <v>0</v>
      </c>
    </row>
    <row r="10" spans="1:10">
      <c r="A10" s="47">
        <f>C9</f>
        <v>-1.9826181423139602</v>
      </c>
      <c r="B10" s="47">
        <f>A10-(A10^3-3*A10+2)/(3*A10^2-3)</f>
        <v>-2.0002049822907511</v>
      </c>
      <c r="C10" s="47" t="s">
        <v>7</v>
      </c>
      <c r="D10" s="3">
        <f>IF(ABS(A10-A9)&lt;0.000000005,1,0)</f>
        <v>0</v>
      </c>
      <c r="G10" s="47">
        <f>I9</f>
        <v>0.97619047619047605</v>
      </c>
      <c r="H10" s="47">
        <f>G10-(G10^3-3*G10+2)/(3*G10^2-3)</f>
        <v>0.98814304838401257</v>
      </c>
      <c r="I10" s="47" t="s">
        <v>7</v>
      </c>
      <c r="J10" s="3">
        <f>IF(ABS(G10-G9)&lt;0.000000005,1,0)</f>
        <v>0</v>
      </c>
    </row>
    <row r="11" spans="1:10">
      <c r="A11" s="47">
        <f>B10</f>
        <v>-2.0002049822907511</v>
      </c>
      <c r="B11" s="47">
        <f>A11-(A11^3-3*A11+2)/(3*A11^2-3)</f>
        <v>-2.0000000280060855</v>
      </c>
      <c r="C11" s="47" t="s">
        <v>7</v>
      </c>
      <c r="D11" s="3">
        <f>IF(ABS(A11-A10)&lt;0.000000005,1,0)</f>
        <v>0</v>
      </c>
      <c r="G11" s="47">
        <f>H10</f>
        <v>0.98814304838401257</v>
      </c>
      <c r="H11" s="47">
        <f>G11-(G11^3-3*G11+2)/(3*G11^2-3)</f>
        <v>0.99408330967039826</v>
      </c>
      <c r="I11" s="47" t="s">
        <v>7</v>
      </c>
      <c r="J11" s="3">
        <f>IF(ABS(G11-G10)&lt;0.000000005,1,0)</f>
        <v>0</v>
      </c>
    </row>
    <row r="12" spans="1:10">
      <c r="A12" s="47">
        <f t="shared" ref="A12:A15" si="0">B11</f>
        <v>-2.0000000280060855</v>
      </c>
      <c r="B12" s="47" t="s">
        <v>7</v>
      </c>
      <c r="C12" s="47">
        <f>A10-(A11-A10)^2/(A12-2*A11+A10)</f>
        <v>-2.0000023889966738</v>
      </c>
      <c r="D12" s="3">
        <f t="shared" ref="D12:D15" si="1">IF(ABS(A12-A11)&lt;0.000000005,1,0)</f>
        <v>0</v>
      </c>
      <c r="G12" s="47">
        <f t="shared" ref="G12:G17" si="2">H11</f>
        <v>0.99408330967039826</v>
      </c>
      <c r="H12" s="47" t="s">
        <v>7</v>
      </c>
      <c r="I12" s="47">
        <f>G10-(G11-G10)^2/(G12-2*G11+G10)</f>
        <v>0.99995238475574755</v>
      </c>
      <c r="J12" s="3">
        <f t="shared" ref="J12:J14" si="3">IF(ABS(G12-G11)&lt;0.000000005,1,0)</f>
        <v>0</v>
      </c>
    </row>
    <row r="13" spans="1:10">
      <c r="A13" s="47">
        <f>C12</f>
        <v>-2.0000023889966738</v>
      </c>
      <c r="B13" s="47">
        <f t="shared" ref="B13:B14" si="4">A13-(A13^3-3*A13+2)/(3*A13^2-3)</f>
        <v>-2.000000000003805</v>
      </c>
      <c r="C13" s="47" t="s">
        <v>7</v>
      </c>
      <c r="D13" s="3">
        <f t="shared" si="1"/>
        <v>0</v>
      </c>
      <c r="G13" s="47">
        <f>I12</f>
        <v>0.99995238475574755</v>
      </c>
      <c r="H13" s="47">
        <f t="shared" ref="H13:H16" si="5">G13-(G13^3-3*G13+2)/(3*G13^2-3)</f>
        <v>0.99997619256741943</v>
      </c>
      <c r="I13" s="47" t="s">
        <v>7</v>
      </c>
      <c r="J13" s="3">
        <f t="shared" si="3"/>
        <v>0</v>
      </c>
    </row>
    <row r="14" spans="1:10">
      <c r="A14" s="47">
        <f t="shared" si="0"/>
        <v>-2.000000000003805</v>
      </c>
      <c r="B14" s="47">
        <f t="shared" si="4"/>
        <v>-2</v>
      </c>
      <c r="C14" s="47" t="s">
        <v>7</v>
      </c>
      <c r="D14" s="3">
        <f t="shared" si="1"/>
        <v>0</v>
      </c>
      <c r="G14" s="47">
        <f t="shared" si="2"/>
        <v>0.99997619256741943</v>
      </c>
      <c r="H14" s="47">
        <f t="shared" si="5"/>
        <v>0.99998809633266728</v>
      </c>
      <c r="I14" s="47" t="s">
        <v>7</v>
      </c>
      <c r="J14" s="3">
        <f t="shared" si="3"/>
        <v>0</v>
      </c>
    </row>
    <row r="15" spans="1:10">
      <c r="A15" s="47">
        <f t="shared" si="0"/>
        <v>-2</v>
      </c>
      <c r="B15" s="47"/>
      <c r="C15" s="47"/>
      <c r="D15" s="3">
        <f t="shared" si="1"/>
        <v>1</v>
      </c>
      <c r="G15" s="47">
        <f t="shared" si="2"/>
        <v>0.99998809633266728</v>
      </c>
      <c r="H15" s="47" t="s">
        <v>7</v>
      </c>
      <c r="I15" s="47">
        <f>G13-(G14-G13)^2/(G15-2*G14+G13)</f>
        <v>0.99999999981674559</v>
      </c>
      <c r="J15" s="3">
        <f t="shared" ref="J15:J17" si="6">IF(ABS(G15-G14)&lt;0.000000005,1,0)</f>
        <v>0</v>
      </c>
    </row>
    <row r="16" spans="1:10">
      <c r="G16" s="47">
        <f>I15</f>
        <v>0.99999999981674559</v>
      </c>
      <c r="H16" s="47">
        <f t="shared" si="5"/>
        <v>0.99999999981674559</v>
      </c>
      <c r="I16" s="47" t="s">
        <v>7</v>
      </c>
      <c r="J16" s="3">
        <f t="shared" si="6"/>
        <v>0</v>
      </c>
    </row>
    <row r="17" spans="1:10">
      <c r="A17" s="8" t="s">
        <v>70</v>
      </c>
      <c r="B17" s="48">
        <f>A15</f>
        <v>-2</v>
      </c>
      <c r="C17" s="10" t="s">
        <v>69</v>
      </c>
      <c r="G17" s="47">
        <f t="shared" si="2"/>
        <v>0.99999999981674559</v>
      </c>
      <c r="H17" s="47"/>
      <c r="I17" s="47"/>
      <c r="J17" s="3">
        <f t="shared" si="6"/>
        <v>1</v>
      </c>
    </row>
    <row r="18" spans="1:10">
      <c r="A18" s="9" t="s">
        <v>15</v>
      </c>
      <c r="B18" s="9"/>
      <c r="C18" s="9"/>
    </row>
    <row r="19" spans="1:10">
      <c r="H19" s="8" t="s">
        <v>70</v>
      </c>
      <c r="I19" s="48">
        <f>G17</f>
        <v>0.99999999981674559</v>
      </c>
      <c r="J19" s="10" t="s">
        <v>69</v>
      </c>
    </row>
    <row r="20" spans="1:10">
      <c r="G20" s="9" t="s">
        <v>16</v>
      </c>
      <c r="H20" s="9"/>
      <c r="I20" s="9"/>
      <c r="J20" s="9"/>
    </row>
  </sheetData>
  <mergeCells count="4">
    <mergeCell ref="G20:J20"/>
    <mergeCell ref="A5:D5"/>
    <mergeCell ref="G5:J5"/>
    <mergeCell ref="A18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Q38"/>
  <sheetViews>
    <sheetView workbookViewId="0"/>
  </sheetViews>
  <sheetFormatPr defaultColWidth="8.88671875" defaultRowHeight="15.6"/>
  <cols>
    <col min="1" max="1" width="2" style="2" customWidth="1"/>
    <col min="2" max="4" width="13.5546875" style="2" bestFit="1" customWidth="1"/>
    <col min="5" max="5" width="28.6640625" style="2" bestFit="1" customWidth="1"/>
    <col min="6" max="7" width="5.109375" style="2" customWidth="1"/>
    <col min="8" max="8" width="3" style="2" customWidth="1"/>
    <col min="9" max="11" width="12.6640625" style="2" bestFit="1" customWidth="1"/>
    <col min="12" max="12" width="28.6640625" style="2" bestFit="1" customWidth="1"/>
    <col min="13" max="14" width="8.88671875" style="2"/>
    <col min="15" max="15" width="13.88671875" style="2" bestFit="1" customWidth="1"/>
    <col min="16" max="16384" width="8.88671875" style="2"/>
  </cols>
  <sheetData>
    <row r="1" spans="1:17" ht="17.399999999999999">
      <c r="A1" s="38" t="s">
        <v>17</v>
      </c>
      <c r="B1" s="5"/>
      <c r="C1" s="5"/>
      <c r="D1" s="5"/>
    </row>
    <row r="3" spans="1:17" ht="16.2">
      <c r="A3" s="44" t="s">
        <v>18</v>
      </c>
      <c r="B3" s="44"/>
      <c r="C3" s="44"/>
      <c r="D3" s="44"/>
      <c r="E3" s="44"/>
      <c r="F3" s="45"/>
      <c r="H3" s="44" t="s">
        <v>19</v>
      </c>
      <c r="I3" s="44"/>
      <c r="J3" s="44"/>
      <c r="K3" s="44"/>
      <c r="L3" s="44"/>
    </row>
    <row r="4" spans="1:17">
      <c r="A4" s="3" t="s">
        <v>3</v>
      </c>
      <c r="B4" s="3" t="s">
        <v>20</v>
      </c>
      <c r="C4" s="3" t="s">
        <v>21</v>
      </c>
      <c r="D4" s="3" t="s">
        <v>4</v>
      </c>
      <c r="E4" s="46" t="s">
        <v>6</v>
      </c>
      <c r="H4" s="3" t="s">
        <v>3</v>
      </c>
      <c r="I4" s="3" t="s">
        <v>20</v>
      </c>
      <c r="J4" s="3" t="s">
        <v>21</v>
      </c>
      <c r="K4" s="3" t="s">
        <v>4</v>
      </c>
      <c r="L4" s="46" t="s">
        <v>6</v>
      </c>
    </row>
    <row r="5" spans="1:17">
      <c r="A5" s="3">
        <v>2</v>
      </c>
      <c r="B5" s="47">
        <v>-2.4</v>
      </c>
      <c r="C5" s="47">
        <v>-1.5</v>
      </c>
      <c r="D5" s="47">
        <f>C5-(C5^3-3*C5+2)*(C5-B5)/((C5^3-3*C5+2)-(B5^3-3*B5+2))</f>
        <v>-1.8629500580720091</v>
      </c>
      <c r="E5" s="3">
        <f>IF(ABS(D5-C5)&lt;0.000000005,1,0)</f>
        <v>0</v>
      </c>
      <c r="H5" s="3">
        <v>2</v>
      </c>
      <c r="I5" s="47">
        <v>0.5</v>
      </c>
      <c r="J5" s="47">
        <v>0.95</v>
      </c>
      <c r="K5" s="47">
        <f>J5-(J5^3-3*J5+2)*(J5-I5)/((J5^3-3*J5+2)-(I5^3-3*I5+2))</f>
        <v>0.95537340619307842</v>
      </c>
      <c r="L5" s="3">
        <f>IF(ABS(K5-J5)&lt;0.000000005,1,0)</f>
        <v>0</v>
      </c>
    </row>
    <row r="6" spans="1:17">
      <c r="A6" s="3">
        <f>A5+1</f>
        <v>3</v>
      </c>
      <c r="B6" s="47">
        <f t="shared" ref="B6:C6" si="0">C5</f>
        <v>-1.5</v>
      </c>
      <c r="C6" s="47">
        <f t="shared" si="0"/>
        <v>-1.8629500580720091</v>
      </c>
      <c r="D6" s="47">
        <f t="shared" ref="D6" si="1">C6-(C6^3-3*C6+2)*(C6-B6)/((C6^3-3*C6+2)-(B6^3-3*B6+2))</f>
        <v>-2.0666356234863774</v>
      </c>
      <c r="E6" s="3">
        <f t="shared" ref="E6" si="2">IF(ABS(D6-C6)&lt;0.000000005,1,0)</f>
        <v>0</v>
      </c>
      <c r="H6" s="3">
        <f>H5+1</f>
        <v>3</v>
      </c>
      <c r="I6" s="47">
        <f t="shared" ref="I6:J6" si="3">J5</f>
        <v>0.95</v>
      </c>
      <c r="J6" s="47">
        <f t="shared" si="3"/>
        <v>0.95537340619307842</v>
      </c>
      <c r="K6" s="47">
        <f>J6-(J6^3-3*J6+2)*(J6-I6)/((J6^3-3*J6+2)-(I6^3-3*I6+2))</f>
        <v>0.97660947462705372</v>
      </c>
      <c r="L6" s="3">
        <f>IF(ABS(K6-J6)&lt;0.000000005,1,0)</f>
        <v>0</v>
      </c>
    </row>
    <row r="7" spans="1:17">
      <c r="A7" s="3">
        <f t="shared" ref="A7:A11" si="4">A6+1</f>
        <v>4</v>
      </c>
      <c r="B7" s="47">
        <f t="shared" ref="B7:B11" si="5">C6</f>
        <v>-1.8629500580720091</v>
      </c>
      <c r="C7" s="47">
        <f t="shared" ref="C7:C11" si="6">D6</f>
        <v>-2.0666356234863774</v>
      </c>
      <c r="D7" s="47">
        <f t="shared" ref="D7:D11" si="7">C7-(C7^3-3*C7+2)*(C7-B7)/((C7^3-3*C7+2)-(B7^3-3*B7+2))</f>
        <v>-1.9936971730285722</v>
      </c>
      <c r="E7" s="3">
        <f t="shared" ref="E7:E11" si="8">IF(ABS(D7-C7)&lt;0.000000005,1,0)</f>
        <v>0</v>
      </c>
      <c r="H7" s="3">
        <f t="shared" ref="H7:H23" si="9">H6+1</f>
        <v>4</v>
      </c>
      <c r="I7" s="47">
        <f t="shared" ref="I7:I25" si="10">J6</f>
        <v>0.95537340619307842</v>
      </c>
      <c r="J7" s="47">
        <f t="shared" ref="J7:J25" si="11">K6</f>
        <v>0.97660947462705372</v>
      </c>
      <c r="K7" s="47">
        <f t="shared" ref="K7:K25" si="12">J7-(J7^3-3*J7+2)*(J7-I7)/((J7^3-3*J7+2)-(I7^3-3*I7+2))</f>
        <v>0.98473319327338671</v>
      </c>
      <c r="L7" s="3">
        <f t="shared" ref="L7:L25" si="13">IF(ABS(K7-J7)&lt;0.000000005,1,0)</f>
        <v>0</v>
      </c>
    </row>
    <row r="8" spans="1:17">
      <c r="A8" s="3">
        <f t="shared" si="4"/>
        <v>5</v>
      </c>
      <c r="B8" s="47">
        <f t="shared" si="5"/>
        <v>-2.0666356234863774</v>
      </c>
      <c r="C8" s="47">
        <f t="shared" si="6"/>
        <v>-1.9936971730285722</v>
      </c>
      <c r="D8" s="47">
        <f t="shared" si="7"/>
        <v>-1.9997282425016585</v>
      </c>
      <c r="E8" s="3">
        <f t="shared" si="8"/>
        <v>0</v>
      </c>
      <c r="H8" s="3">
        <f t="shared" si="9"/>
        <v>5</v>
      </c>
      <c r="I8" s="47">
        <f t="shared" si="10"/>
        <v>0.97660947462705372</v>
      </c>
      <c r="J8" s="47">
        <f t="shared" si="11"/>
        <v>0.98473319327338671</v>
      </c>
      <c r="K8" s="47">
        <f t="shared" si="12"/>
        <v>0.99079118630197782</v>
      </c>
      <c r="L8" s="3">
        <f t="shared" si="13"/>
        <v>0</v>
      </c>
    </row>
    <row r="9" spans="1:17">
      <c r="A9" s="3">
        <f t="shared" si="4"/>
        <v>6</v>
      </c>
      <c r="B9" s="47">
        <f t="shared" si="5"/>
        <v>-1.9936971730285722</v>
      </c>
      <c r="C9" s="47">
        <f t="shared" si="6"/>
        <v>-1.9997282425016585</v>
      </c>
      <c r="D9" s="47">
        <f t="shared" si="7"/>
        <v>-2.000001145658616</v>
      </c>
      <c r="E9" s="3">
        <f t="shared" si="8"/>
        <v>0</v>
      </c>
      <c r="H9" s="3">
        <f t="shared" si="9"/>
        <v>6</v>
      </c>
      <c r="I9" s="47">
        <f t="shared" si="10"/>
        <v>0.98473319327338671</v>
      </c>
      <c r="J9" s="47">
        <f t="shared" si="11"/>
        <v>0.99079118630197782</v>
      </c>
      <c r="K9" s="47">
        <f t="shared" si="12"/>
        <v>0.99426701748808399</v>
      </c>
      <c r="L9" s="3">
        <f t="shared" si="13"/>
        <v>0</v>
      </c>
    </row>
    <row r="10" spans="1:17">
      <c r="A10" s="3">
        <f t="shared" si="4"/>
        <v>7</v>
      </c>
      <c r="B10" s="47">
        <f t="shared" si="5"/>
        <v>-1.9997282425016585</v>
      </c>
      <c r="C10" s="47">
        <f t="shared" si="6"/>
        <v>-2.000001145658616</v>
      </c>
      <c r="D10" s="47">
        <f t="shared" si="7"/>
        <v>-1.9999999997924109</v>
      </c>
      <c r="E10" s="3">
        <f t="shared" si="8"/>
        <v>0</v>
      </c>
      <c r="H10" s="3">
        <f t="shared" si="9"/>
        <v>7</v>
      </c>
      <c r="I10" s="47">
        <f t="shared" si="10"/>
        <v>0.99079118630197782</v>
      </c>
      <c r="J10" s="47">
        <f t="shared" si="11"/>
        <v>0.99426701748808399</v>
      </c>
      <c r="K10" s="47">
        <f t="shared" si="12"/>
        <v>0.99647086932053075</v>
      </c>
      <c r="L10" s="3">
        <f t="shared" si="13"/>
        <v>0</v>
      </c>
    </row>
    <row r="11" spans="1:17">
      <c r="A11" s="3">
        <f t="shared" si="4"/>
        <v>8</v>
      </c>
      <c r="B11" s="47">
        <f t="shared" si="5"/>
        <v>-2.000001145658616</v>
      </c>
      <c r="C11" s="47">
        <f t="shared" si="6"/>
        <v>-1.9999999997924109</v>
      </c>
      <c r="D11" s="47">
        <f t="shared" si="7"/>
        <v>-1.9999999999999998</v>
      </c>
      <c r="E11" s="3">
        <f t="shared" si="8"/>
        <v>1</v>
      </c>
      <c r="H11" s="3">
        <f t="shared" si="9"/>
        <v>8</v>
      </c>
      <c r="I11" s="47">
        <f t="shared" si="10"/>
        <v>0.99426701748808399</v>
      </c>
      <c r="J11" s="47">
        <f t="shared" si="11"/>
        <v>0.99647086932053075</v>
      </c>
      <c r="K11" s="47">
        <f t="shared" si="12"/>
        <v>0.99781716363350204</v>
      </c>
      <c r="L11" s="3">
        <f t="shared" si="13"/>
        <v>0</v>
      </c>
    </row>
    <row r="12" spans="1:17">
      <c r="H12" s="3">
        <f t="shared" si="9"/>
        <v>9</v>
      </c>
      <c r="I12" s="47">
        <f t="shared" si="10"/>
        <v>0.99647086932053075</v>
      </c>
      <c r="J12" s="47">
        <f t="shared" si="11"/>
        <v>0.99781716363350204</v>
      </c>
      <c r="K12" s="47">
        <f t="shared" si="12"/>
        <v>0.99865194484904918</v>
      </c>
      <c r="L12" s="3">
        <f t="shared" si="13"/>
        <v>0</v>
      </c>
    </row>
    <row r="13" spans="1:17">
      <c r="B13" s="8" t="s">
        <v>70</v>
      </c>
      <c r="C13" s="48">
        <f>D11</f>
        <v>-1.9999999999999998</v>
      </c>
      <c r="D13" s="10" t="s">
        <v>69</v>
      </c>
      <c r="H13" s="3">
        <f t="shared" si="9"/>
        <v>10</v>
      </c>
      <c r="I13" s="47">
        <f t="shared" si="10"/>
        <v>0.99781716363350204</v>
      </c>
      <c r="J13" s="47">
        <f t="shared" si="11"/>
        <v>0.99865194484904918</v>
      </c>
      <c r="K13" s="47">
        <f t="shared" si="12"/>
        <v>0.99916684904525288</v>
      </c>
      <c r="L13" s="3">
        <f t="shared" si="13"/>
        <v>0</v>
      </c>
      <c r="N13" s="8" t="s">
        <v>72</v>
      </c>
      <c r="O13" s="48">
        <v>1</v>
      </c>
      <c r="P13" s="10" t="s">
        <v>71</v>
      </c>
    </row>
    <row r="14" spans="1:17">
      <c r="B14" s="9" t="s">
        <v>22</v>
      </c>
      <c r="C14" s="9"/>
      <c r="D14" s="9"/>
      <c r="H14" s="3">
        <f t="shared" si="9"/>
        <v>11</v>
      </c>
      <c r="I14" s="47">
        <f t="shared" si="10"/>
        <v>0.99865194484904918</v>
      </c>
      <c r="J14" s="47">
        <f t="shared" si="11"/>
        <v>0.99916684904525288</v>
      </c>
      <c r="K14" s="47">
        <f t="shared" si="12"/>
        <v>0.99948517448505114</v>
      </c>
      <c r="L14" s="3">
        <f t="shared" si="13"/>
        <v>0</v>
      </c>
      <c r="N14" s="9" t="s">
        <v>23</v>
      </c>
      <c r="O14" s="9"/>
      <c r="P14" s="9"/>
      <c r="Q14" s="9"/>
    </row>
    <row r="15" spans="1:17">
      <c r="H15" s="3">
        <f t="shared" si="9"/>
        <v>12</v>
      </c>
      <c r="I15" s="47">
        <f t="shared" si="10"/>
        <v>0.99916684904525288</v>
      </c>
      <c r="J15" s="47">
        <f t="shared" si="11"/>
        <v>0.99948517448505114</v>
      </c>
      <c r="K15" s="47">
        <f t="shared" si="12"/>
        <v>0.9996818328299435</v>
      </c>
      <c r="L15" s="3">
        <f t="shared" si="13"/>
        <v>0</v>
      </c>
    </row>
    <row r="16" spans="1:17">
      <c r="H16" s="3">
        <f t="shared" si="9"/>
        <v>13</v>
      </c>
      <c r="I16" s="47">
        <f t="shared" si="10"/>
        <v>0.99948517448505114</v>
      </c>
      <c r="J16" s="47">
        <f t="shared" si="11"/>
        <v>0.9996818328299435</v>
      </c>
      <c r="K16" s="47">
        <f t="shared" si="12"/>
        <v>0.99980337181693102</v>
      </c>
      <c r="L16" s="3">
        <f t="shared" si="13"/>
        <v>0</v>
      </c>
    </row>
    <row r="17" spans="8:16">
      <c r="H17" s="3">
        <f t="shared" si="9"/>
        <v>14</v>
      </c>
      <c r="I17" s="47">
        <f t="shared" si="10"/>
        <v>0.9996818328299435</v>
      </c>
      <c r="J17" s="47">
        <f t="shared" si="11"/>
        <v>0.99980337181693102</v>
      </c>
      <c r="K17" s="47">
        <f t="shared" si="12"/>
        <v>0.99987847967607657</v>
      </c>
      <c r="L17" s="3">
        <f t="shared" si="13"/>
        <v>0</v>
      </c>
    </row>
    <row r="18" spans="8:16">
      <c r="H18" s="3">
        <f t="shared" si="9"/>
        <v>15</v>
      </c>
      <c r="I18" s="47">
        <f t="shared" si="10"/>
        <v>0.99980337181693102</v>
      </c>
      <c r="J18" s="47">
        <f t="shared" si="11"/>
        <v>0.99987847967607657</v>
      </c>
      <c r="K18" s="47">
        <f t="shared" si="12"/>
        <v>0.99992489758150238</v>
      </c>
      <c r="L18" s="3">
        <f t="shared" si="13"/>
        <v>0</v>
      </c>
      <c r="P18" s="10"/>
    </row>
    <row r="19" spans="8:16">
      <c r="H19" s="3">
        <f t="shared" si="9"/>
        <v>16</v>
      </c>
      <c r="I19" s="47">
        <f t="shared" si="10"/>
        <v>0.99987847967607657</v>
      </c>
      <c r="J19" s="47">
        <f t="shared" si="11"/>
        <v>0.99992489758150238</v>
      </c>
      <c r="K19" s="47">
        <f t="shared" si="12"/>
        <v>0.9999535845713583</v>
      </c>
      <c r="L19" s="3">
        <f t="shared" si="13"/>
        <v>0</v>
      </c>
    </row>
    <row r="20" spans="8:16">
      <c r="H20" s="3">
        <f t="shared" si="9"/>
        <v>17</v>
      </c>
      <c r="I20" s="47">
        <f t="shared" si="10"/>
        <v>0.99992489758150238</v>
      </c>
      <c r="J20" s="47">
        <f t="shared" si="11"/>
        <v>0.9999535845713583</v>
      </c>
      <c r="K20" s="47">
        <f t="shared" si="12"/>
        <v>0.99997131386174265</v>
      </c>
      <c r="L20" s="3">
        <f t="shared" si="13"/>
        <v>0</v>
      </c>
      <c r="O20" s="49"/>
    </row>
    <row r="21" spans="8:16">
      <c r="H21" s="3">
        <f t="shared" si="9"/>
        <v>18</v>
      </c>
      <c r="I21" s="47">
        <f t="shared" si="10"/>
        <v>0.9999535845713583</v>
      </c>
      <c r="J21" s="47">
        <f t="shared" si="11"/>
        <v>0.99997131386174265</v>
      </c>
      <c r="K21" s="47">
        <f t="shared" si="12"/>
        <v>0.99998227105548199</v>
      </c>
      <c r="L21" s="3">
        <f t="shared" si="13"/>
        <v>0</v>
      </c>
    </row>
    <row r="22" spans="8:16">
      <c r="H22" s="3">
        <f t="shared" si="9"/>
        <v>19</v>
      </c>
      <c r="I22" s="47">
        <f t="shared" si="10"/>
        <v>0.99997131386174265</v>
      </c>
      <c r="J22" s="47">
        <f t="shared" si="11"/>
        <v>0.99998227105548199</v>
      </c>
      <c r="K22" s="47">
        <f t="shared" si="12"/>
        <v>0.99998904293722768</v>
      </c>
      <c r="L22" s="3">
        <f t="shared" si="13"/>
        <v>0</v>
      </c>
    </row>
    <row r="23" spans="8:16">
      <c r="H23" s="3">
        <f t="shared" si="9"/>
        <v>20</v>
      </c>
      <c r="I23" s="47">
        <f t="shared" si="10"/>
        <v>0.99998227105548199</v>
      </c>
      <c r="J23" s="47">
        <f t="shared" si="11"/>
        <v>0.99998904293722768</v>
      </c>
      <c r="K23" s="47">
        <f t="shared" si="12"/>
        <v>0.99999322817386382</v>
      </c>
      <c r="L23" s="3">
        <f t="shared" si="13"/>
        <v>0</v>
      </c>
    </row>
    <row r="24" spans="8:16">
      <c r="H24" s="3">
        <f t="shared" ref="H24:H35" si="14">H23+1</f>
        <v>21</v>
      </c>
      <c r="I24" s="47">
        <f t="shared" si="10"/>
        <v>0.99998904293722768</v>
      </c>
      <c r="J24" s="47">
        <f t="shared" si="11"/>
        <v>0.99999322817386382</v>
      </c>
      <c r="K24" s="47">
        <f t="shared" si="12"/>
        <v>0.99999581478346578</v>
      </c>
      <c r="L24" s="3">
        <f t="shared" si="13"/>
        <v>0</v>
      </c>
    </row>
    <row r="25" spans="8:16">
      <c r="H25" s="3">
        <f t="shared" si="14"/>
        <v>22</v>
      </c>
      <c r="I25" s="47">
        <f t="shared" si="10"/>
        <v>0.99999322817386382</v>
      </c>
      <c r="J25" s="47">
        <f t="shared" si="11"/>
        <v>0.99999581478346578</v>
      </c>
      <c r="K25" s="47">
        <f t="shared" si="12"/>
        <v>0.99999741339124593</v>
      </c>
      <c r="L25" s="3">
        <f t="shared" si="13"/>
        <v>0</v>
      </c>
    </row>
    <row r="26" spans="8:16">
      <c r="H26" s="3">
        <f t="shared" si="14"/>
        <v>23</v>
      </c>
      <c r="I26" s="47">
        <f t="shared" ref="I26:I38" si="15">J25</f>
        <v>0.99999581478346578</v>
      </c>
      <c r="J26" s="47">
        <f t="shared" ref="J26:J38" si="16">K25</f>
        <v>0.99999741339124593</v>
      </c>
      <c r="K26" s="47">
        <f t="shared" ref="K26:K38" si="17">J26-(J26^3-3*J26+2)*(J26-I26)/((J26^3-3*J26+2)-(I26^3-3*I26+2))</f>
        <v>0.9999984014176162</v>
      </c>
      <c r="L26" s="3">
        <f t="shared" ref="L26:L38" si="18">IF(ABS(K26-J26)&lt;0.000000005,1,0)</f>
        <v>0</v>
      </c>
    </row>
    <row r="27" spans="8:16">
      <c r="H27" s="3">
        <f t="shared" si="14"/>
        <v>24</v>
      </c>
      <c r="I27" s="47">
        <f t="shared" si="15"/>
        <v>0.99999741339124593</v>
      </c>
      <c r="J27" s="47">
        <f t="shared" si="16"/>
        <v>0.9999984014176162</v>
      </c>
      <c r="K27" s="47">
        <f t="shared" si="17"/>
        <v>0.99999901198855701</v>
      </c>
      <c r="L27" s="3">
        <f t="shared" si="18"/>
        <v>0</v>
      </c>
    </row>
    <row r="28" spans="8:16">
      <c r="H28" s="3">
        <f t="shared" si="14"/>
        <v>25</v>
      </c>
      <c r="I28" s="47">
        <f t="shared" si="15"/>
        <v>0.9999984014176162</v>
      </c>
      <c r="J28" s="47">
        <f t="shared" si="16"/>
        <v>0.99999901198855701</v>
      </c>
      <c r="K28" s="47">
        <f t="shared" si="17"/>
        <v>0.99999938944593936</v>
      </c>
      <c r="L28" s="3">
        <f t="shared" si="18"/>
        <v>0</v>
      </c>
    </row>
    <row r="29" spans="8:16">
      <c r="H29" s="3">
        <f t="shared" si="14"/>
        <v>26</v>
      </c>
      <c r="I29" s="47">
        <f t="shared" si="15"/>
        <v>0.99999901198855701</v>
      </c>
      <c r="J29" s="47">
        <f t="shared" si="16"/>
        <v>0.99999938944593936</v>
      </c>
      <c r="K29" s="47">
        <f t="shared" si="17"/>
        <v>0.99999962256776642</v>
      </c>
      <c r="L29" s="3">
        <f t="shared" si="18"/>
        <v>0</v>
      </c>
    </row>
    <row r="30" spans="8:16">
      <c r="H30" s="3">
        <f t="shared" si="14"/>
        <v>27</v>
      </c>
      <c r="I30" s="47">
        <f t="shared" si="15"/>
        <v>0.99999938944593936</v>
      </c>
      <c r="J30" s="47">
        <f t="shared" si="16"/>
        <v>0.99999962256776642</v>
      </c>
      <c r="K30" s="47">
        <f t="shared" si="17"/>
        <v>0.99999976681704872</v>
      </c>
      <c r="L30" s="3">
        <f t="shared" si="18"/>
        <v>0</v>
      </c>
    </row>
    <row r="31" spans="8:16">
      <c r="H31" s="3">
        <f t="shared" si="14"/>
        <v>28</v>
      </c>
      <c r="I31" s="47">
        <f t="shared" si="15"/>
        <v>0.99999962256776642</v>
      </c>
      <c r="J31" s="47">
        <f t="shared" si="16"/>
        <v>0.99999976681704872</v>
      </c>
      <c r="K31" s="47">
        <f t="shared" si="17"/>
        <v>0.99999985610844633</v>
      </c>
      <c r="L31" s="3">
        <f t="shared" si="18"/>
        <v>0</v>
      </c>
    </row>
    <row r="32" spans="8:16">
      <c r="H32" s="3">
        <f t="shared" si="14"/>
        <v>29</v>
      </c>
      <c r="I32" s="47">
        <f t="shared" si="15"/>
        <v>0.99999976681704872</v>
      </c>
      <c r="J32" s="47">
        <f t="shared" si="16"/>
        <v>0.99999985610844633</v>
      </c>
      <c r="K32" s="47">
        <f t="shared" si="17"/>
        <v>0.99999991062113769</v>
      </c>
      <c r="L32" s="3">
        <f t="shared" si="18"/>
        <v>0</v>
      </c>
    </row>
    <row r="33" spans="8:12">
      <c r="H33" s="3">
        <f t="shared" si="14"/>
        <v>30</v>
      </c>
      <c r="I33" s="47">
        <f t="shared" si="15"/>
        <v>0.99999985610844633</v>
      </c>
      <c r="J33" s="47">
        <f t="shared" si="16"/>
        <v>0.99999991062113769</v>
      </c>
      <c r="K33" s="47">
        <f t="shared" si="17"/>
        <v>0.9999999445331027</v>
      </c>
      <c r="L33" s="3">
        <f t="shared" si="18"/>
        <v>0</v>
      </c>
    </row>
    <row r="34" spans="8:12">
      <c r="H34" s="3">
        <f t="shared" si="14"/>
        <v>31</v>
      </c>
      <c r="I34" s="47">
        <f t="shared" si="15"/>
        <v>0.99999991062113769</v>
      </c>
      <c r="J34" s="47">
        <f t="shared" si="16"/>
        <v>0.9999999445331027</v>
      </c>
      <c r="K34" s="47">
        <f t="shared" si="17"/>
        <v>0.99999996644544931</v>
      </c>
      <c r="L34" s="3">
        <f t="shared" si="18"/>
        <v>0</v>
      </c>
    </row>
    <row r="35" spans="8:12">
      <c r="H35" s="3">
        <f t="shared" si="14"/>
        <v>32</v>
      </c>
      <c r="I35" s="47">
        <f t="shared" si="15"/>
        <v>0.9999999445331027</v>
      </c>
      <c r="J35" s="47">
        <f t="shared" si="16"/>
        <v>0.99999996644544931</v>
      </c>
      <c r="K35" s="47">
        <f t="shared" si="17"/>
        <v>0.99999997861897516</v>
      </c>
      <c r="L35" s="3">
        <f t="shared" si="18"/>
        <v>0</v>
      </c>
    </row>
    <row r="36" spans="8:12">
      <c r="H36" s="3">
        <f t="shared" ref="H36:H38" si="19">H35+1</f>
        <v>33</v>
      </c>
      <c r="I36" s="47">
        <f t="shared" si="15"/>
        <v>0.99999996644544931</v>
      </c>
      <c r="J36" s="47">
        <f t="shared" si="16"/>
        <v>0.99999997861897516</v>
      </c>
      <c r="K36" s="47">
        <f t="shared" si="17"/>
        <v>0.99999998673465906</v>
      </c>
      <c r="L36" s="3">
        <f t="shared" si="18"/>
        <v>0</v>
      </c>
    </row>
    <row r="37" spans="8:12">
      <c r="H37" s="3">
        <f t="shared" si="19"/>
        <v>34</v>
      </c>
      <c r="I37" s="47">
        <f t="shared" si="15"/>
        <v>0.99999997861897516</v>
      </c>
      <c r="J37" s="47">
        <f t="shared" si="16"/>
        <v>0.99999998673465906</v>
      </c>
      <c r="K37" s="47">
        <f t="shared" si="17"/>
        <v>0.99999999485034297</v>
      </c>
      <c r="L37" s="3">
        <f t="shared" si="18"/>
        <v>0</v>
      </c>
    </row>
    <row r="38" spans="8:12">
      <c r="H38" s="3">
        <f t="shared" si="19"/>
        <v>35</v>
      </c>
      <c r="I38" s="47">
        <f t="shared" si="15"/>
        <v>0.99999998673465906</v>
      </c>
      <c r="J38" s="47">
        <f t="shared" si="16"/>
        <v>0.99999999485034297</v>
      </c>
      <c r="K38" s="47">
        <f t="shared" si="17"/>
        <v>0.99999999485034297</v>
      </c>
      <c r="L38" s="3">
        <f t="shared" si="18"/>
        <v>1</v>
      </c>
    </row>
  </sheetData>
  <mergeCells count="4">
    <mergeCell ref="N14:Q14"/>
    <mergeCell ref="A3:E3"/>
    <mergeCell ref="H3:L3"/>
    <mergeCell ref="B14:D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N25"/>
  <sheetViews>
    <sheetView workbookViewId="0"/>
  </sheetViews>
  <sheetFormatPr defaultColWidth="9.109375" defaultRowHeight="15.6"/>
  <cols>
    <col min="1" max="1" width="7.109375" style="2" customWidth="1"/>
    <col min="2" max="5" width="14.109375" style="2" bestFit="1" customWidth="1"/>
    <col min="6" max="6" width="14.44140625" style="2" bestFit="1" customWidth="1"/>
    <col min="7" max="8" width="14.109375" style="2" bestFit="1" customWidth="1"/>
    <col min="9" max="9" width="17.21875" style="2" bestFit="1" customWidth="1"/>
    <col min="10" max="10" width="9.109375" style="2"/>
    <col min="11" max="11" width="9.5546875" style="2" customWidth="1"/>
    <col min="12" max="12" width="14.109375" style="2" bestFit="1" customWidth="1"/>
    <col min="13" max="16384" width="9.109375" style="2"/>
  </cols>
  <sheetData>
    <row r="1" spans="1:14" ht="17.399999999999999">
      <c r="A1" s="38" t="s">
        <v>24</v>
      </c>
      <c r="B1" s="5"/>
      <c r="C1" s="5"/>
      <c r="D1" s="5"/>
    </row>
    <row r="3" spans="1:14" ht="16.2">
      <c r="A3" s="32" t="s">
        <v>25</v>
      </c>
      <c r="B3" s="32"/>
      <c r="C3" s="32"/>
      <c r="D3" s="32"/>
      <c r="E3" s="32"/>
      <c r="F3" s="32"/>
      <c r="G3" s="32"/>
      <c r="H3" s="32"/>
      <c r="I3" s="32"/>
    </row>
    <row r="4" spans="1:14">
      <c r="A4" s="33" t="s">
        <v>3</v>
      </c>
      <c r="B4" s="33" t="s">
        <v>20</v>
      </c>
      <c r="C4" s="33" t="s">
        <v>21</v>
      </c>
      <c r="D4" s="33" t="s">
        <v>4</v>
      </c>
      <c r="E4" s="33" t="s">
        <v>26</v>
      </c>
      <c r="F4" s="33" t="s">
        <v>27</v>
      </c>
      <c r="G4" s="33" t="s">
        <v>28</v>
      </c>
      <c r="H4" s="33" t="s">
        <v>5</v>
      </c>
      <c r="I4" s="33" t="s">
        <v>29</v>
      </c>
    </row>
    <row r="5" spans="1:14">
      <c r="A5" s="33">
        <v>2</v>
      </c>
      <c r="B5" s="34">
        <v>-2.4</v>
      </c>
      <c r="C5" s="34">
        <v>-1.5</v>
      </c>
      <c r="D5" s="34">
        <v>-2.5</v>
      </c>
      <c r="E5" s="34">
        <f>((C5-D5)*((B5^3-3*B5+2)-(D5^3-3*D5+2))-(B5-D5)*((C5^3-3*C5+2)-(D5^3-3*D5+2)))/((B5-D5)*(C5-D5)*(B5-C5))</f>
        <v>-6.3999999999999799</v>
      </c>
      <c r="F5" s="34">
        <f>((B5-D5)^2*((C5^3-3*C5+2)-(D5^3-3*D5+2))-(C5-D5)^2*((B5^3-3*B5+2)-(D5^3-3*D5+2)))/((B5-D5)*(C5-D5)*(B5-C5))</f>
        <v>15.649999999999979</v>
      </c>
      <c r="G5" s="34">
        <f>D5^3-3*D5+2</f>
        <v>-6.125</v>
      </c>
      <c r="H5" s="34">
        <f>D5-2*G5/(F5+SIGN(F5)*SQRT(F5^2-4*E5*G5))</f>
        <v>-2.0107311344456704</v>
      </c>
      <c r="I5" s="33" t="s">
        <v>7</v>
      </c>
      <c r="K5" s="50" t="s">
        <v>70</v>
      </c>
      <c r="L5" s="42">
        <f>H9</f>
        <v>-2</v>
      </c>
      <c r="M5" s="39" t="s">
        <v>69</v>
      </c>
      <c r="N5" s="39"/>
    </row>
    <row r="6" spans="1:14">
      <c r="A6" s="33">
        <f t="shared" ref="A6:A9" si="0">A5+1</f>
        <v>3</v>
      </c>
      <c r="B6" s="34">
        <f t="shared" ref="B6:C8" si="1">C5</f>
        <v>-1.5</v>
      </c>
      <c r="C6" s="34">
        <f t="shared" si="1"/>
        <v>-2.5</v>
      </c>
      <c r="D6" s="34">
        <f>H5</f>
        <v>-2.0107311344456704</v>
      </c>
      <c r="E6" s="34">
        <f>((C6-D6)*((B6^3-3*B6+2)-(D6^3-3*D6+2))-(B6-D6)*((C6^3-3*C6+2)-(D6^3-3*D6+2)))/((B6-D6)*(C6-D6)*(B6-C6))</f>
        <v>-6.010731134445666</v>
      </c>
      <c r="F6" s="34">
        <f>((B6-D6)^2*((C6^3-3*C6+2)-(D6^3-3*D6+2))-(C6-D6)^2*((B6^3-3*B6+2)-(D6^3-3*D6+2)))/((B6-D6)*(C6-D6)*(B6-C6))</f>
        <v>9.3790039278410244</v>
      </c>
      <c r="G6" s="34">
        <f>D6^3-3*D6+2</f>
        <v>-9.7272389257875957E-2</v>
      </c>
      <c r="H6" s="34">
        <f>D6-2*G6/(F6+SIGN(F6)*SQRT(F6^2-4*E6*G6))</f>
        <v>-2.000289976020813</v>
      </c>
      <c r="I6" s="33">
        <f>IF(ABS(H6-H5)&lt;0.000000005,1,0)</f>
        <v>0</v>
      </c>
      <c r="K6" s="9" t="s">
        <v>8</v>
      </c>
      <c r="L6" s="9"/>
      <c r="M6" s="9"/>
      <c r="N6" s="9"/>
    </row>
    <row r="7" spans="1:14">
      <c r="A7" s="33">
        <f t="shared" si="0"/>
        <v>4</v>
      </c>
      <c r="B7" s="34">
        <f t="shared" si="1"/>
        <v>-2.5</v>
      </c>
      <c r="C7" s="34">
        <f t="shared" si="1"/>
        <v>-2.0107311344456704</v>
      </c>
      <c r="D7" s="34">
        <f>H6</f>
        <v>-2.000289976020813</v>
      </c>
      <c r="E7" s="34">
        <f>((C7-D7)*((B7^3-3*B7+2)-(D7^3-3*D7+2))-(B7-D7)*((C7^3-3*C7+2)-(D7^3-3*D7+2)))/((B7-D7)*(C7-D7)*(B7-C7))</f>
        <v>-6.5110211104662108</v>
      </c>
      <c r="F7" s="34">
        <f>((B7-D7)^2*((C7^3-3*C7+2)-(D7^3-3*D7+2))-(C7-D7)^2*((B7^3-3*B7+2)-(D7^3-3*D7+2)))/((B7-D7)*(C7-D7)*(B7-C7))</f>
        <v>8.9982624129813118</v>
      </c>
      <c r="G7" s="34">
        <f>D7^3-3*D7+2</f>
        <v>-2.6102887282561937E-3</v>
      </c>
      <c r="H7" s="34">
        <f>D7-2*G7/(F7+SIGN(F7)*SQRT(F7^2-4*E7*G7))</f>
        <v>-1.9999998270178008</v>
      </c>
      <c r="I7" s="33">
        <f>IF(ABS(H7-H6)&lt;0.000000005,1,0)</f>
        <v>0</v>
      </c>
    </row>
    <row r="8" spans="1:14">
      <c r="A8" s="33">
        <f t="shared" si="0"/>
        <v>5</v>
      </c>
      <c r="B8" s="34">
        <f t="shared" si="1"/>
        <v>-2.0107311344456704</v>
      </c>
      <c r="C8" s="34">
        <f t="shared" si="1"/>
        <v>-2.000289976020813</v>
      </c>
      <c r="D8" s="34">
        <f>H7</f>
        <v>-1.9999998270178008</v>
      </c>
      <c r="E8" s="34">
        <f>((C8-D8)*((B8^3-3*B8+2)-(D8^3-3*D8+2))-(B8-D8)*((C8^3-3*C8+2)-(D8^3-3*D8+2)))/((B8-D8)*(C8-D8)*(B8-C8))</f>
        <v>-6.0110209374641395</v>
      </c>
      <c r="F8" s="34">
        <f>((B8-D8)^2*((C8^3-3*C8+2)-(D8^3-3*D8+2))-(C8-D8)^2*((B8^3-3*B8+2)-(D8^3-3*D8+2)))/((B8-D8)*(C8-D8)*(B8-C8))</f>
        <v>8.9999948105359007</v>
      </c>
      <c r="G8" s="34">
        <f>D8^3-3*D8+2</f>
        <v>1.5568396136700358E-6</v>
      </c>
      <c r="H8" s="34">
        <f>D8-2*G8/(F8+SIGN(F8)*SQRT(F8^2-4*E8*G8))</f>
        <v>-2.00000000000006</v>
      </c>
      <c r="I8" s="33">
        <f>IF(ABS(H8-H7)&lt;0.000000005,1,0)</f>
        <v>0</v>
      </c>
    </row>
    <row r="9" spans="1:14">
      <c r="A9" s="33">
        <f t="shared" si="0"/>
        <v>6</v>
      </c>
      <c r="B9" s="34">
        <f t="shared" ref="B9" si="2">C8</f>
        <v>-2.000289976020813</v>
      </c>
      <c r="C9" s="34">
        <f t="shared" ref="C9" si="3">D8</f>
        <v>-1.9999998270178008</v>
      </c>
      <c r="D9" s="34">
        <f t="shared" ref="D9" si="4">H8</f>
        <v>-2.00000000000006</v>
      </c>
      <c r="E9" s="34">
        <f t="shared" ref="E9" si="5">((C9-D9)*((B9^3-3*B9+2)-(D9^3-3*D9+2))-(B9-D9)*((C9^3-3*C9+2)-(D9^3-3*D9+2)))/((B9-D9)*(C9-D9)*(B9-C9))</f>
        <v>-6.0002784588911311</v>
      </c>
      <c r="F9" s="34">
        <f t="shared" ref="F9" si="6">((B9-D9)^2*((C9^3-3*C9+2)-(D9^3-3*D9+2))-(C9-D9)^2*((B9^3-3*B9+2)-(D9^3-3*D9+2)))/((B9-D9)*(C9-D9)*(B9-C9))</f>
        <v>9.0000000033387977</v>
      </c>
      <c r="G9" s="34">
        <f t="shared" ref="G9" si="7">D9^3-3*D9+2</f>
        <v>-5.4001247917767614E-13</v>
      </c>
      <c r="H9" s="34">
        <f t="shared" ref="H9" si="8">D9-2*G9/(F9+SIGN(F9)*SQRT(F9^2-4*E9*G9))</f>
        <v>-2</v>
      </c>
      <c r="I9" s="33">
        <f t="shared" ref="I9" si="9">IF(ABS(H9-H8)&lt;0.000000005,1,0)</f>
        <v>1</v>
      </c>
    </row>
    <row r="10" spans="1:14">
      <c r="A10" s="35"/>
      <c r="B10" s="36"/>
      <c r="C10" s="36"/>
      <c r="D10" s="36"/>
      <c r="E10" s="36"/>
      <c r="F10" s="36"/>
      <c r="G10" s="36"/>
      <c r="H10" s="36"/>
      <c r="I10" s="37"/>
    </row>
    <row r="11" spans="1:14">
      <c r="A11" s="35"/>
      <c r="B11" s="36"/>
      <c r="C11" s="36"/>
      <c r="D11" s="36"/>
      <c r="E11" s="36"/>
      <c r="F11" s="36"/>
      <c r="G11" s="36"/>
      <c r="H11" s="36"/>
      <c r="I11" s="37"/>
    </row>
    <row r="12" spans="1:14" ht="16.2">
      <c r="A12" s="32" t="s">
        <v>30</v>
      </c>
      <c r="B12" s="32"/>
      <c r="C12" s="32"/>
      <c r="D12" s="32"/>
      <c r="E12" s="32"/>
      <c r="F12" s="32"/>
      <c r="G12" s="32"/>
      <c r="H12" s="32"/>
      <c r="I12" s="32"/>
    </row>
    <row r="13" spans="1:14">
      <c r="A13" s="33" t="s">
        <v>3</v>
      </c>
      <c r="B13" s="33" t="s">
        <v>20</v>
      </c>
      <c r="C13" s="33" t="s">
        <v>21</v>
      </c>
      <c r="D13" s="33" t="s">
        <v>4</v>
      </c>
      <c r="E13" s="33" t="s">
        <v>26</v>
      </c>
      <c r="F13" s="33" t="s">
        <v>27</v>
      </c>
      <c r="G13" s="33" t="s">
        <v>28</v>
      </c>
      <c r="H13" s="33" t="s">
        <v>5</v>
      </c>
      <c r="I13" s="33" t="s">
        <v>29</v>
      </c>
    </row>
    <row r="14" spans="1:14">
      <c r="A14" s="33">
        <v>2</v>
      </c>
      <c r="B14" s="34">
        <v>0.5</v>
      </c>
      <c r="C14" s="34">
        <v>0.95</v>
      </c>
      <c r="D14" s="34">
        <v>0.4</v>
      </c>
      <c r="E14" s="34">
        <f t="shared" ref="E14:E17" si="10">((C14-D14)*((B14^3-3*B14+2)-(D14^3-3*D14+2))-(B14-D14)*((C14^3-3*C14+2)-(D14^3-3*D14+2)))/((B14-D14)*(C14-D14)*(B14-C14))</f>
        <v>1.8499999999999996</v>
      </c>
      <c r="F14" s="34">
        <f t="shared" ref="F14:F17" si="11">((B14-D14)^2*((C14^3-3*C14+2)-(D14^3-3*D14+2))-(C14-D14)^2*((B14^3-3*B14+2)-(D14^3-3*D14+2)))/((B14-D14)*(C14-D14)*(B14-C14))</f>
        <v>-2.5749999999999993</v>
      </c>
      <c r="G14" s="34">
        <f t="shared" ref="G14:G17" si="12">D14^3-3*D14+2</f>
        <v>0.86399999999999988</v>
      </c>
      <c r="H14" s="34">
        <f t="shared" ref="H14:H17" si="13">D14-2*G14/(F14+SIGN(F14)*SQRT(F14^2-4*E14*G14))</f>
        <v>0.96436428821368292</v>
      </c>
      <c r="I14" s="33" t="s">
        <v>7</v>
      </c>
    </row>
    <row r="15" spans="1:14">
      <c r="A15" s="33">
        <f t="shared" ref="A15:A17" si="14">A14+1</f>
        <v>3</v>
      </c>
      <c r="B15" s="34">
        <f t="shared" ref="B15:B17" si="15">C14</f>
        <v>0.95</v>
      </c>
      <c r="C15" s="34">
        <f t="shared" ref="C15:C17" si="16">D14</f>
        <v>0.4</v>
      </c>
      <c r="D15" s="34">
        <f t="shared" ref="D15:D17" si="17">H14</f>
        <v>0.96436428821368292</v>
      </c>
      <c r="E15" s="34">
        <f t="shared" si="10"/>
        <v>2.3143642882136697</v>
      </c>
      <c r="F15" s="34">
        <f t="shared" si="11"/>
        <v>-0.21811125014776891</v>
      </c>
      <c r="G15" s="34">
        <f t="shared" si="12"/>
        <v>3.7644579322329008E-3</v>
      </c>
      <c r="H15" s="34">
        <f t="shared" si="13"/>
        <v>0.98711655020632982</v>
      </c>
      <c r="I15" s="33">
        <f t="shared" ref="I15:I17" si="18">IF(ABS(H15-H14)&lt;0.000000005,1,0)</f>
        <v>0</v>
      </c>
      <c r="K15" s="8" t="s">
        <v>70</v>
      </c>
      <c r="L15" s="43">
        <f>H22</f>
        <v>0.9999999774146151</v>
      </c>
      <c r="M15" s="40" t="s">
        <v>69</v>
      </c>
      <c r="N15" s="40"/>
    </row>
    <row r="16" spans="1:14">
      <c r="A16" s="33">
        <f t="shared" si="14"/>
        <v>4</v>
      </c>
      <c r="B16" s="34">
        <f t="shared" si="15"/>
        <v>0.4</v>
      </c>
      <c r="C16" s="34">
        <f t="shared" si="16"/>
        <v>0.96436428821368292</v>
      </c>
      <c r="D16" s="34">
        <f t="shared" si="17"/>
        <v>0.98711655020632982</v>
      </c>
      <c r="E16" s="34">
        <f t="shared" si="10"/>
        <v>2.351480838419997</v>
      </c>
      <c r="F16" s="34">
        <f t="shared" si="11"/>
        <v>-9.0160978496785837E-2</v>
      </c>
      <c r="G16" s="34">
        <f t="shared" si="12"/>
        <v>4.9581139852161726E-4</v>
      </c>
      <c r="H16" s="34">
        <f t="shared" si="13"/>
        <v>0.99377044395770109</v>
      </c>
      <c r="I16" s="33">
        <f t="shared" si="18"/>
        <v>0</v>
      </c>
      <c r="K16" s="9" t="s">
        <v>31</v>
      </c>
      <c r="L16" s="9"/>
      <c r="M16" s="9"/>
      <c r="N16" s="9"/>
    </row>
    <row r="17" spans="1:9">
      <c r="A17" s="33">
        <f t="shared" si="14"/>
        <v>5</v>
      </c>
      <c r="B17" s="34">
        <f t="shared" si="15"/>
        <v>0.96436428821368292</v>
      </c>
      <c r="C17" s="34">
        <f t="shared" si="16"/>
        <v>0.98711655020632982</v>
      </c>
      <c r="D17" s="34">
        <f t="shared" si="17"/>
        <v>0.99377044395770109</v>
      </c>
      <c r="E17" s="34">
        <f t="shared" si="10"/>
        <v>2.9452512823801613</v>
      </c>
      <c r="F17" s="34">
        <f t="shared" si="11"/>
        <v>-3.7456579584218823E-2</v>
      </c>
      <c r="G17" s="34">
        <f t="shared" si="12"/>
        <v>1.1618035277582983E-4</v>
      </c>
      <c r="H17" s="34">
        <f t="shared" si="13"/>
        <v>0.99913538137867852</v>
      </c>
      <c r="I17" s="33">
        <f t="shared" si="18"/>
        <v>0</v>
      </c>
    </row>
    <row r="18" spans="1:9">
      <c r="A18" s="33">
        <f t="shared" ref="A18:A22" si="19">A17+1</f>
        <v>6</v>
      </c>
      <c r="B18" s="34">
        <f t="shared" ref="B18:B22" si="20">C17</f>
        <v>0.98711655020632982</v>
      </c>
      <c r="C18" s="34">
        <f t="shared" ref="C18:C22" si="21">D17</f>
        <v>0.99377044395770109</v>
      </c>
      <c r="D18" s="34">
        <f t="shared" ref="D18:D22" si="22">H17</f>
        <v>0.99913538137867852</v>
      </c>
      <c r="E18" s="34">
        <f t="shared" ref="E18:E22" si="23">((C18-D18)*((B18^3-3*B18+2)-(D18^3-3*D18+2))-(B18-D18)*((C18^3-3*C18+2)-(D18^3-3*D18+2)))/((B18-D18)*(C18-D18)*(B18-C18))</f>
        <v>2.9800223755377746</v>
      </c>
      <c r="F18" s="34">
        <f t="shared" ref="F18:F22" si="24">((B18-D18)^2*((C18^3-3*C18+2)-(D18^3-3*D18+2))-(C18-D18)^2*((B18^3-3*B18+2)-(D18^3-3*D18+2)))/((B18-D18)*(C18-D18)*(B18-C18))</f>
        <v>-5.2499493089836679E-3</v>
      </c>
      <c r="G18" s="34">
        <f t="shared" ref="G18:G22" si="25">D18^3-3*D18+2</f>
        <v>2.2420497223230029E-6</v>
      </c>
      <c r="H18" s="34">
        <f t="shared" ref="H18:H22" si="26">D18-2*G18/(F18+SIGN(F18)*SQRT(F18^2-4*E18*G18))</f>
        <v>0.99986277973745286</v>
      </c>
      <c r="I18" s="33">
        <f t="shared" ref="I18:I22" si="27">IF(ABS(H18-H17)&lt;0.000000005,1,0)</f>
        <v>0</v>
      </c>
    </row>
    <row r="19" spans="1:9">
      <c r="A19" s="33">
        <f t="shared" si="19"/>
        <v>7</v>
      </c>
      <c r="B19" s="34">
        <f t="shared" si="20"/>
        <v>0.99377044395770109</v>
      </c>
      <c r="C19" s="34">
        <f t="shared" si="21"/>
        <v>0.99913538137867852</v>
      </c>
      <c r="D19" s="34">
        <f t="shared" si="22"/>
        <v>0.99986277973745286</v>
      </c>
      <c r="E19" s="34">
        <f t="shared" si="23"/>
        <v>2.9927686050021167</v>
      </c>
      <c r="F19" s="34">
        <f t="shared" si="24"/>
        <v>-8.2769664261427988E-4</v>
      </c>
      <c r="G19" s="34">
        <f t="shared" si="25"/>
        <v>5.6485617516699449E-8</v>
      </c>
      <c r="H19" s="34">
        <f t="shared" si="26"/>
        <v>0.99998531166058535</v>
      </c>
      <c r="I19" s="33">
        <f t="shared" si="27"/>
        <v>0</v>
      </c>
    </row>
    <row r="20" spans="1:9">
      <c r="A20" s="33">
        <f t="shared" si="19"/>
        <v>8</v>
      </c>
      <c r="B20" s="34">
        <f t="shared" si="20"/>
        <v>0.99913538137867852</v>
      </c>
      <c r="C20" s="34">
        <f t="shared" si="21"/>
        <v>0.99986277973745286</v>
      </c>
      <c r="D20" s="34">
        <f t="shared" si="22"/>
        <v>0.99998531166058535</v>
      </c>
      <c r="E20" s="34">
        <f t="shared" si="23"/>
        <v>2.9989834754216442</v>
      </c>
      <c r="F20" s="34">
        <f t="shared" si="24"/>
        <v>-8.8233530699137339E-5</v>
      </c>
      <c r="G20" s="34">
        <f t="shared" si="25"/>
        <v>6.4723892911899839E-10</v>
      </c>
      <c r="H20" s="34">
        <f t="shared" si="26"/>
        <v>0.99999925965914704</v>
      </c>
      <c r="I20" s="33">
        <f t="shared" si="27"/>
        <v>0</v>
      </c>
    </row>
    <row r="21" spans="1:9">
      <c r="A21" s="33">
        <f t="shared" si="19"/>
        <v>9</v>
      </c>
      <c r="B21" s="34">
        <f t="shared" si="20"/>
        <v>0.99986277973745286</v>
      </c>
      <c r="C21" s="34">
        <f t="shared" si="21"/>
        <v>0.99998531166058535</v>
      </c>
      <c r="D21" s="34">
        <f t="shared" si="22"/>
        <v>0.99999925965914704</v>
      </c>
      <c r="E21" s="34">
        <f t="shared" si="23"/>
        <v>2.9998472185987435</v>
      </c>
      <c r="F21" s="34">
        <f t="shared" si="24"/>
        <v>-4.4439652059331601E-6</v>
      </c>
      <c r="G21" s="34">
        <f t="shared" si="25"/>
        <v>1.6442402994698568E-12</v>
      </c>
      <c r="H21" s="34">
        <f t="shared" si="26"/>
        <v>0.9999999774146151</v>
      </c>
      <c r="I21" s="33">
        <f t="shared" si="27"/>
        <v>0</v>
      </c>
    </row>
    <row r="22" spans="1:9">
      <c r="A22" s="33">
        <f t="shared" si="19"/>
        <v>10</v>
      </c>
      <c r="B22" s="34">
        <f t="shared" si="20"/>
        <v>0.99998531166058535</v>
      </c>
      <c r="C22" s="34">
        <f t="shared" si="21"/>
        <v>0.99999925965914704</v>
      </c>
      <c r="D22" s="34">
        <f t="shared" si="22"/>
        <v>0.9999999774146151</v>
      </c>
      <c r="E22" s="34">
        <f t="shared" si="23"/>
        <v>2.9999737827092758</v>
      </c>
      <c r="F22" s="34">
        <f t="shared" si="24"/>
        <v>-1.3570471674659277E-7</v>
      </c>
      <c r="G22" s="34">
        <f t="shared" si="25"/>
        <v>0</v>
      </c>
      <c r="H22" s="34">
        <f t="shared" si="26"/>
        <v>0.9999999774146151</v>
      </c>
      <c r="I22" s="33">
        <f t="shared" si="27"/>
        <v>1</v>
      </c>
    </row>
    <row r="23" spans="1:9">
      <c r="A23" s="37"/>
      <c r="B23" s="36"/>
      <c r="C23" s="36"/>
      <c r="D23" s="36"/>
      <c r="E23" s="36"/>
      <c r="F23" s="36"/>
      <c r="G23" s="36"/>
      <c r="H23" s="36"/>
      <c r="I23" s="37"/>
    </row>
    <row r="24" spans="1:9">
      <c r="A24" s="37"/>
      <c r="B24" s="36"/>
      <c r="C24" s="36"/>
      <c r="D24" s="36"/>
      <c r="E24" s="36"/>
      <c r="F24" s="36"/>
      <c r="G24" s="36"/>
      <c r="H24" s="36"/>
      <c r="I24" s="37"/>
    </row>
    <row r="25" spans="1:9">
      <c r="A25" s="37"/>
      <c r="B25" s="36"/>
      <c r="C25" s="36"/>
      <c r="D25" s="36"/>
      <c r="E25" s="36"/>
      <c r="F25" s="36"/>
      <c r="G25" s="36"/>
      <c r="H25" s="36"/>
      <c r="I25" s="37"/>
    </row>
  </sheetData>
  <mergeCells count="4">
    <mergeCell ref="K16:N16"/>
    <mergeCell ref="A3:I3"/>
    <mergeCell ref="K6:N6"/>
    <mergeCell ref="A12:I1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40"/>
  <sheetViews>
    <sheetView topLeftCell="A16" workbookViewId="0"/>
  </sheetViews>
  <sheetFormatPr defaultColWidth="9.109375" defaultRowHeight="15.6"/>
  <cols>
    <col min="1" max="1" width="9.5546875" style="2"/>
    <col min="2" max="2" width="9" style="2" customWidth="1"/>
    <col min="3" max="7" width="11.21875" style="2" bestFit="1" customWidth="1"/>
    <col min="8" max="16384" width="9.109375" style="2"/>
  </cols>
  <sheetData>
    <row r="1" spans="1:7" ht="17.399999999999999">
      <c r="A1" s="30" t="s">
        <v>64</v>
      </c>
    </row>
    <row r="3" spans="1:7">
      <c r="A3" s="25"/>
      <c r="B3" s="23"/>
      <c r="C3" s="15" t="s">
        <v>32</v>
      </c>
      <c r="D3" s="20" t="s">
        <v>33</v>
      </c>
      <c r="E3" s="15" t="s">
        <v>34</v>
      </c>
      <c r="F3" s="20" t="s">
        <v>35</v>
      </c>
      <c r="G3" s="16" t="s">
        <v>36</v>
      </c>
    </row>
    <row r="4" spans="1:7">
      <c r="A4" s="26" t="s">
        <v>37</v>
      </c>
      <c r="B4" s="24" t="s">
        <v>38</v>
      </c>
      <c r="C4" s="14" t="s">
        <v>39</v>
      </c>
      <c r="D4" s="21" t="s">
        <v>39</v>
      </c>
      <c r="E4" s="14" t="s">
        <v>39</v>
      </c>
      <c r="F4" s="21" t="s">
        <v>39</v>
      </c>
      <c r="G4" s="17" t="s">
        <v>39</v>
      </c>
    </row>
    <row r="5" spans="1:7">
      <c r="A5" s="27"/>
      <c r="B5" s="13"/>
      <c r="C5" s="18" t="s">
        <v>40</v>
      </c>
      <c r="D5" s="22" t="s">
        <v>40</v>
      </c>
      <c r="E5" s="18" t="s">
        <v>40</v>
      </c>
      <c r="F5" s="22" t="s">
        <v>40</v>
      </c>
      <c r="G5" s="19" t="s">
        <v>40</v>
      </c>
    </row>
    <row r="6" spans="1:7">
      <c r="A6" s="12">
        <v>0</v>
      </c>
      <c r="B6" s="12">
        <v>1</v>
      </c>
      <c r="C6" s="12"/>
      <c r="D6" s="12"/>
      <c r="E6" s="12"/>
      <c r="F6" s="13"/>
      <c r="G6" s="13"/>
    </row>
    <row r="7" spans="1:7">
      <c r="A7" s="4"/>
      <c r="B7" s="4"/>
      <c r="C7" s="4">
        <f t="shared" ref="C7:C11" si="0">(B8-B6)/(A8-A6)</f>
        <v>1.1070000000000002</v>
      </c>
      <c r="D7" s="4"/>
      <c r="E7" s="4"/>
      <c r="F7" s="3"/>
      <c r="G7" s="3"/>
    </row>
    <row r="8" spans="1:7">
      <c r="A8" s="4">
        <v>0.2</v>
      </c>
      <c r="B8" s="4">
        <v>1.2214</v>
      </c>
      <c r="C8" s="4"/>
      <c r="D8" s="4">
        <f t="shared" ref="D8:D12" si="1">(C9-C7)/(A10-A6)</f>
        <v>0.61274999999999802</v>
      </c>
      <c r="E8" s="4"/>
      <c r="F8" s="3"/>
      <c r="G8" s="3"/>
    </row>
    <row r="9" spans="1:7">
      <c r="A9" s="4"/>
      <c r="B9" s="4"/>
      <c r="C9" s="4">
        <f t="shared" si="0"/>
        <v>1.3520999999999994</v>
      </c>
      <c r="D9" s="4"/>
      <c r="E9" s="4">
        <f t="shared" ref="E9:E13" si="2">(D10-D8)/(A12-A6)</f>
        <v>0.22625000000000858</v>
      </c>
      <c r="F9" s="3"/>
      <c r="G9" s="3"/>
    </row>
    <row r="10" spans="1:7">
      <c r="A10" s="4">
        <v>0.4</v>
      </c>
      <c r="B10" s="4">
        <v>1.4918199999999999</v>
      </c>
      <c r="C10" s="4"/>
      <c r="D10" s="4">
        <f t="shared" si="1"/>
        <v>0.74850000000000316</v>
      </c>
      <c r="E10" s="4"/>
      <c r="F10" s="4">
        <f>(E11-E9)/(A14-A6)</f>
        <v>6.1979166666644263E-2</v>
      </c>
      <c r="G10" s="3"/>
    </row>
    <row r="11" spans="1:7">
      <c r="A11" s="4"/>
      <c r="B11" s="4"/>
      <c r="C11" s="4">
        <f t="shared" si="0"/>
        <v>1.6515000000000006</v>
      </c>
      <c r="D11" s="4"/>
      <c r="E11" s="4">
        <f t="shared" si="2"/>
        <v>0.27583333333332399</v>
      </c>
      <c r="F11" s="4"/>
      <c r="G11" s="4">
        <f>(F12-F10)/(A16-A6)</f>
        <v>2.4692708333333777</v>
      </c>
    </row>
    <row r="12" spans="1:7">
      <c r="A12" s="4">
        <v>0.6</v>
      </c>
      <c r="B12" s="4">
        <v>1.82212</v>
      </c>
      <c r="C12" s="4"/>
      <c r="D12" s="4">
        <f t="shared" si="1"/>
        <v>0.91399999999999759</v>
      </c>
      <c r="E12" s="4"/>
      <c r="F12" s="4">
        <f>(E13-E11)/(A16-A8)</f>
        <v>2.5312500000000218</v>
      </c>
      <c r="G12" s="3"/>
    </row>
    <row r="13" spans="1:7">
      <c r="A13" s="4"/>
      <c r="B13" s="4"/>
      <c r="C13" s="4">
        <f>(B14-B12)/(A14-A12)</f>
        <v>2.0170999999999997</v>
      </c>
      <c r="D13" s="4"/>
      <c r="E13" s="4">
        <f t="shared" si="2"/>
        <v>2.3008333333333417</v>
      </c>
      <c r="F13" s="3"/>
      <c r="G13" s="3"/>
    </row>
    <row r="14" spans="1:7">
      <c r="A14" s="4">
        <v>0.8</v>
      </c>
      <c r="B14" s="4">
        <v>2.2255400000000001</v>
      </c>
      <c r="C14" s="4"/>
      <c r="D14" s="4">
        <f>(C15-C13)/(A16-A12)</f>
        <v>2.2945000000000024</v>
      </c>
      <c r="E14" s="4"/>
      <c r="F14" s="3"/>
      <c r="G14" s="3"/>
    </row>
    <row r="15" spans="1:7">
      <c r="A15" s="4"/>
      <c r="B15" s="4"/>
      <c r="C15" s="4">
        <f>(B16-B14)/(A16-A14)</f>
        <v>2.9349000000000007</v>
      </c>
      <c r="D15" s="4"/>
      <c r="E15" s="4"/>
      <c r="F15" s="3"/>
      <c r="G15" s="3"/>
    </row>
    <row r="16" spans="1:7">
      <c r="A16" s="4">
        <v>1</v>
      </c>
      <c r="B16" s="4">
        <v>2.8125200000000001</v>
      </c>
      <c r="C16" s="4"/>
      <c r="D16" s="4"/>
      <c r="E16" s="4"/>
      <c r="F16" s="3"/>
      <c r="G16" s="3"/>
    </row>
    <row r="18" spans="1:3">
      <c r="A18" s="5" t="s">
        <v>41</v>
      </c>
      <c r="B18" s="5"/>
      <c r="C18" s="5"/>
    </row>
    <row r="19" spans="1:3">
      <c r="A19" s="9" t="s">
        <v>42</v>
      </c>
      <c r="B19" s="9"/>
      <c r="C19" s="9"/>
    </row>
    <row r="20" spans="1:3">
      <c r="A20" s="6" t="s">
        <v>43</v>
      </c>
      <c r="B20" s="2">
        <v>0.1</v>
      </c>
    </row>
    <row r="21" spans="1:3" ht="14.25" customHeight="1">
      <c r="A21" s="6" t="s">
        <v>44</v>
      </c>
      <c r="B21" s="7">
        <f>$A$8-$A$6</f>
        <v>0.2</v>
      </c>
    </row>
    <row r="22" spans="1:3">
      <c r="A22" s="6" t="s">
        <v>45</v>
      </c>
      <c r="B22" s="2">
        <f>(B20-A6)/B21</f>
        <v>0.5</v>
      </c>
    </row>
    <row r="24" spans="1:3">
      <c r="B24" s="8" t="s">
        <v>46</v>
      </c>
      <c r="C24" s="11">
        <f>B6+B22*B21*C7+(B21^2)*B22*(B22-1)*D8+(B21^3)*B22*(B22-1)*(B22-2)*E9+(B21^4)*B22*(B22-1)*(B22-2)*(B22-3)*F10+(B21^5)*B22*(B22-1)*(B22-2)*(B22-3)*(B22-4)*G11</f>
        <v>1.1077510156250001</v>
      </c>
    </row>
    <row r="26" spans="1:3">
      <c r="A26" s="1" t="s">
        <v>47</v>
      </c>
    </row>
    <row r="27" spans="1:3">
      <c r="A27" s="9" t="s">
        <v>48</v>
      </c>
      <c r="B27" s="9"/>
      <c r="C27" s="9"/>
    </row>
    <row r="28" spans="1:3">
      <c r="A28" s="6" t="s">
        <v>43</v>
      </c>
      <c r="B28" s="2">
        <v>0.45</v>
      </c>
    </row>
    <row r="29" spans="1:3">
      <c r="A29" s="6" t="s">
        <v>44</v>
      </c>
      <c r="B29" s="7">
        <f>$A$12-$A$10</f>
        <v>0.19999999999999996</v>
      </c>
    </row>
    <row r="30" spans="1:3">
      <c r="A30" s="6" t="s">
        <v>45</v>
      </c>
      <c r="B30" s="2">
        <f>(B28-A10)/B29</f>
        <v>0.25</v>
      </c>
    </row>
    <row r="32" spans="1:3">
      <c r="B32" s="8" t="s">
        <v>49</v>
      </c>
      <c r="C32" s="11">
        <f>B10+B29*B30*((C9+C11)/2)+(B30^2)*(B29^2)*D10+B30*(B30^2-1)*(B29^3)*((E9+E11)/2)+(B30^2)*(B29^4)*(B30^2-1)*F10</f>
        <v>1.5683047363281251</v>
      </c>
    </row>
    <row r="34" spans="1:3">
      <c r="A34" s="1" t="s">
        <v>50</v>
      </c>
    </row>
    <row r="35" spans="1:3">
      <c r="A35" s="9" t="s">
        <v>51</v>
      </c>
      <c r="B35" s="9"/>
      <c r="C35" s="9"/>
    </row>
    <row r="36" spans="1:3">
      <c r="A36" s="6" t="s">
        <v>43</v>
      </c>
      <c r="B36" s="2">
        <v>0.9</v>
      </c>
    </row>
    <row r="37" spans="1:3">
      <c r="A37" s="6" t="s">
        <v>44</v>
      </c>
      <c r="B37" s="7">
        <f>A16-A14</f>
        <v>0.19999999999999996</v>
      </c>
    </row>
    <row r="38" spans="1:3">
      <c r="A38" s="6" t="s">
        <v>45</v>
      </c>
      <c r="B38" s="2">
        <f>(B36-A16)/B37</f>
        <v>-0.5</v>
      </c>
    </row>
    <row r="40" spans="1:3">
      <c r="B40" s="8" t="s">
        <v>52</v>
      </c>
      <c r="C40" s="11">
        <f>B16+B37*B38*C15+(B37^2)*B38*(B38+1)*D14+(B37^3)*B38*(B38+1)*(B38+2)*E13+(B37^4)*B38*(B38+1)*(B38+2)*(B38+3)*F12+(B37^5)*B38*(B38+1)*(B38+2)*(B38+3)*(B38+4)*G11</f>
        <v>2.4827928906250003</v>
      </c>
    </row>
  </sheetData>
  <mergeCells count="3">
    <mergeCell ref="A19:C19"/>
    <mergeCell ref="A27:C27"/>
    <mergeCell ref="A35:C35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5117038483843"/>
  </sheetPr>
  <dimension ref="A1:F33"/>
  <sheetViews>
    <sheetView topLeftCell="A19" workbookViewId="0"/>
  </sheetViews>
  <sheetFormatPr defaultColWidth="9.109375" defaultRowHeight="15.6"/>
  <cols>
    <col min="1" max="1" width="7" style="2" bestFit="1" customWidth="1"/>
    <col min="2" max="5" width="9.77734375" style="2" customWidth="1"/>
    <col min="6" max="6" width="34.77734375" style="2" bestFit="1" customWidth="1"/>
    <col min="7" max="16384" width="9.109375" style="2"/>
  </cols>
  <sheetData>
    <row r="1" spans="1:6" ht="17.399999999999999">
      <c r="A1" s="30" t="s">
        <v>53</v>
      </c>
    </row>
    <row r="3" spans="1:6">
      <c r="A3" s="28" t="s">
        <v>3</v>
      </c>
      <c r="B3" s="28" t="s">
        <v>54</v>
      </c>
      <c r="C3" s="28" t="s">
        <v>55</v>
      </c>
      <c r="D3" s="28" t="s">
        <v>56</v>
      </c>
      <c r="E3" s="28" t="s">
        <v>57</v>
      </c>
      <c r="F3" s="28" t="s">
        <v>58</v>
      </c>
    </row>
    <row r="4" spans="1:6">
      <c r="A4" s="28">
        <v>0</v>
      </c>
      <c r="B4" s="29">
        <v>0</v>
      </c>
      <c r="C4" s="29">
        <v>0</v>
      </c>
      <c r="D4" s="29">
        <v>0</v>
      </c>
      <c r="E4" s="29">
        <v>0</v>
      </c>
      <c r="F4" s="28" t="s">
        <v>7</v>
      </c>
    </row>
    <row r="5" spans="1:6">
      <c r="A5" s="28">
        <f t="shared" ref="A5:A15" si="0">A4+1</f>
        <v>1</v>
      </c>
      <c r="B5" s="29">
        <f>(1/7)*(2*C4-D4-2*E4+3)</f>
        <v>0.42857142857142855</v>
      </c>
      <c r="C5" s="29">
        <f>(1/8)*(-2*B4-3*D4-E4-2)</f>
        <v>-0.25</v>
      </c>
      <c r="D5" s="29">
        <f>(1/5)*(B4-2*E4+5)</f>
        <v>1</v>
      </c>
      <c r="E5" s="29">
        <f>(1/4)*(-2*C4+D4+4)</f>
        <v>1</v>
      </c>
      <c r="F5" s="28">
        <f>IF(AND(ABS(B5-B4)&lt;0.00005,ABS(C5-C4)&lt;0.00005,ABS(D5-D4)&lt;0.00005,ABS(E5-E4)&lt;0.00005),1,0)</f>
        <v>0</v>
      </c>
    </row>
    <row r="6" spans="1:6">
      <c r="A6" s="28">
        <f t="shared" si="0"/>
        <v>2</v>
      </c>
      <c r="B6" s="29">
        <f t="shared" ref="B6:B23" si="1">(1/7)*(2*C5-D5-2*E5+3)</f>
        <v>-7.1428571428571425E-2</v>
      </c>
      <c r="C6" s="29">
        <f t="shared" ref="C6:C23" si="2">(1/8)*(-2*B5-3*D5-E5-2)</f>
        <v>-0.85714285714285721</v>
      </c>
      <c r="D6" s="29">
        <f t="shared" ref="D6:D23" si="3">(1/5)*(B5-2*E5+5)</f>
        <v>0.68571428571428583</v>
      </c>
      <c r="E6" s="29">
        <f t="shared" ref="E6:E23" si="4">(1/4)*(-2*C5+D5+4)</f>
        <v>1.375</v>
      </c>
      <c r="F6" s="28">
        <f t="shared" ref="F6:F23" si="5">IF(AND(ABS(B6-B5)&lt;0.00005,ABS(C6-C5)&lt;0.00005,ABS(D6-D5)&lt;0.00005,ABS(E6-E5)&lt;0.00005),1,0)</f>
        <v>0</v>
      </c>
    </row>
    <row r="7" spans="1:6">
      <c r="A7" s="28">
        <f t="shared" si="0"/>
        <v>3</v>
      </c>
      <c r="B7" s="29">
        <f t="shared" si="1"/>
        <v>-0.30714285714285716</v>
      </c>
      <c r="C7" s="29">
        <f t="shared" si="2"/>
        <v>-0.66116071428571432</v>
      </c>
      <c r="D7" s="29">
        <f t="shared" si="3"/>
        <v>0.43571428571428572</v>
      </c>
      <c r="E7" s="29">
        <f t="shared" si="4"/>
        <v>1.6</v>
      </c>
      <c r="F7" s="28">
        <f t="shared" si="5"/>
        <v>0</v>
      </c>
    </row>
    <row r="8" spans="1:6">
      <c r="A8" s="28">
        <f t="shared" si="0"/>
        <v>4</v>
      </c>
      <c r="B8" s="29">
        <f t="shared" si="1"/>
        <v>-0.27971938775510208</v>
      </c>
      <c r="C8" s="29">
        <f t="shared" si="2"/>
        <v>-0.53660714285714284</v>
      </c>
      <c r="D8" s="29">
        <f t="shared" si="3"/>
        <v>0.2985714285714286</v>
      </c>
      <c r="E8" s="29">
        <f t="shared" si="4"/>
        <v>1.4395089285714286</v>
      </c>
      <c r="F8" s="28">
        <f t="shared" si="5"/>
        <v>0</v>
      </c>
    </row>
    <row r="9" spans="1:6">
      <c r="A9" s="28">
        <f t="shared" si="0"/>
        <v>5</v>
      </c>
      <c r="B9" s="29">
        <f t="shared" si="1"/>
        <v>-0.1786862244897959</v>
      </c>
      <c r="C9" s="29">
        <f t="shared" si="2"/>
        <v>-0.4719730548469388</v>
      </c>
      <c r="D9" s="29">
        <f t="shared" si="3"/>
        <v>0.36825255102040821</v>
      </c>
      <c r="E9" s="29">
        <f t="shared" si="4"/>
        <v>1.3429464285714285</v>
      </c>
      <c r="F9" s="28">
        <f t="shared" si="5"/>
        <v>0</v>
      </c>
    </row>
    <row r="10" spans="1:6">
      <c r="A10" s="28">
        <f t="shared" si="0"/>
        <v>6</v>
      </c>
      <c r="B10" s="29">
        <f t="shared" si="1"/>
        <v>-0.14258450255102043</v>
      </c>
      <c r="C10" s="29">
        <f t="shared" si="2"/>
        <v>-0.51129145408163268</v>
      </c>
      <c r="D10" s="29">
        <f t="shared" si="3"/>
        <v>0.4270841836734694</v>
      </c>
      <c r="E10" s="29">
        <f t="shared" si="4"/>
        <v>1.3280496651785714</v>
      </c>
      <c r="F10" s="28">
        <f t="shared" si="5"/>
        <v>0</v>
      </c>
    </row>
    <row r="11" spans="1:6">
      <c r="A11" s="28">
        <f t="shared" si="0"/>
        <v>7</v>
      </c>
      <c r="B11" s="29">
        <f t="shared" si="1"/>
        <v>-0.15796663174198244</v>
      </c>
      <c r="C11" s="29">
        <f t="shared" si="2"/>
        <v>-0.54051665138711735</v>
      </c>
      <c r="D11" s="29">
        <f t="shared" si="3"/>
        <v>0.44026323341836737</v>
      </c>
      <c r="E11" s="29">
        <f t="shared" si="4"/>
        <v>1.3624167729591836</v>
      </c>
      <c r="F11" s="28">
        <f t="shared" si="5"/>
        <v>0</v>
      </c>
    </row>
    <row r="12" spans="1:6">
      <c r="A12" s="28">
        <f t="shared" si="0"/>
        <v>8</v>
      </c>
      <c r="B12" s="29">
        <f t="shared" si="1"/>
        <v>-0.17801858315870991</v>
      </c>
      <c r="C12" s="29">
        <f t="shared" si="2"/>
        <v>-0.54590915121629013</v>
      </c>
      <c r="D12" s="29">
        <f t="shared" si="3"/>
        <v>0.42343996446793009</v>
      </c>
      <c r="E12" s="29">
        <f t="shared" si="4"/>
        <v>1.3803241340481505</v>
      </c>
      <c r="F12" s="28">
        <f t="shared" si="5"/>
        <v>0</v>
      </c>
    </row>
    <row r="13" spans="1:6">
      <c r="A13" s="28">
        <f t="shared" si="0"/>
        <v>9</v>
      </c>
      <c r="B13" s="29">
        <f t="shared" si="1"/>
        <v>-0.18227236214240161</v>
      </c>
      <c r="C13" s="29">
        <f t="shared" si="2"/>
        <v>-0.53682585764181512</v>
      </c>
      <c r="D13" s="29">
        <f t="shared" si="3"/>
        <v>0.41226662974899786</v>
      </c>
      <c r="E13" s="29">
        <f t="shared" si="4"/>
        <v>1.3788145667251275</v>
      </c>
      <c r="F13" s="28">
        <f t="shared" si="5"/>
        <v>0</v>
      </c>
    </row>
    <row r="14" spans="1:6">
      <c r="A14" s="28">
        <f t="shared" si="0"/>
        <v>10</v>
      </c>
      <c r="B14" s="29">
        <f t="shared" si="1"/>
        <v>-0.177649639783269</v>
      </c>
      <c r="C14" s="29">
        <f t="shared" si="2"/>
        <v>-0.53138371646091476</v>
      </c>
      <c r="D14" s="29">
        <f t="shared" si="3"/>
        <v>0.41201970088146872</v>
      </c>
      <c r="E14" s="29">
        <f t="shared" si="4"/>
        <v>1.371479586258157</v>
      </c>
      <c r="F14" s="28">
        <f t="shared" si="5"/>
        <v>0</v>
      </c>
    </row>
    <row r="15" spans="1:6">
      <c r="A15" s="28">
        <f t="shared" si="0"/>
        <v>11</v>
      </c>
      <c r="B15" s="29">
        <f t="shared" si="1"/>
        <v>-0.17396375804565889</v>
      </c>
      <c r="C15" s="29">
        <f t="shared" si="2"/>
        <v>-0.53152992616700312</v>
      </c>
      <c r="D15" s="29">
        <f t="shared" si="3"/>
        <v>0.41587823754008335</v>
      </c>
      <c r="E15" s="29">
        <f t="shared" si="4"/>
        <v>1.3686967834508246</v>
      </c>
      <c r="F15" s="28">
        <f t="shared" si="5"/>
        <v>0</v>
      </c>
    </row>
    <row r="16" spans="1:6">
      <c r="A16" s="28">
        <f t="shared" ref="A16:A27" si="6">A15+1</f>
        <v>12</v>
      </c>
      <c r="B16" s="29">
        <f t="shared" si="1"/>
        <v>-0.17376166525367698</v>
      </c>
      <c r="C16" s="29">
        <f t="shared" si="2"/>
        <v>-0.53355049749746963</v>
      </c>
      <c r="D16" s="29">
        <f t="shared" si="3"/>
        <v>0.41772853501053842</v>
      </c>
      <c r="E16" s="29">
        <f t="shared" si="4"/>
        <v>1.3697345224685225</v>
      </c>
      <c r="F16" s="28">
        <f t="shared" si="5"/>
        <v>0</v>
      </c>
    </row>
    <row r="17" spans="1:6">
      <c r="A17" s="28">
        <f t="shared" si="6"/>
        <v>13</v>
      </c>
      <c r="B17" s="29">
        <f t="shared" si="1"/>
        <v>-0.17489979642036044</v>
      </c>
      <c r="C17" s="29">
        <f t="shared" si="2"/>
        <v>-0.53442459962409794</v>
      </c>
      <c r="D17" s="29">
        <f t="shared" si="3"/>
        <v>0.41735385796185565</v>
      </c>
      <c r="E17" s="29">
        <f t="shared" si="4"/>
        <v>1.3712073825013693</v>
      </c>
      <c r="F17" s="28">
        <f t="shared" si="5"/>
        <v>0</v>
      </c>
    </row>
    <row r="18" spans="1:6">
      <c r="A18" s="28">
        <f t="shared" si="6"/>
        <v>14</v>
      </c>
      <c r="B18" s="29">
        <f t="shared" si="1"/>
        <v>-0.1755168317446843</v>
      </c>
      <c r="C18" s="29">
        <f t="shared" si="2"/>
        <v>-0.53418367044327697</v>
      </c>
      <c r="D18" s="29">
        <f t="shared" si="3"/>
        <v>0.41653708771538023</v>
      </c>
      <c r="E18" s="29">
        <f t="shared" si="4"/>
        <v>1.3715507643025129</v>
      </c>
      <c r="F18" s="28">
        <f t="shared" si="5"/>
        <v>0</v>
      </c>
    </row>
    <row r="19" spans="1:6">
      <c r="A19" s="28">
        <f t="shared" si="6"/>
        <v>15</v>
      </c>
      <c r="B19" s="29">
        <f t="shared" si="1"/>
        <v>-0.1754294224581372</v>
      </c>
      <c r="C19" s="29">
        <f t="shared" si="2"/>
        <v>-0.53376604549491069</v>
      </c>
      <c r="D19" s="29">
        <f t="shared" si="3"/>
        <v>0.41627632793005803</v>
      </c>
      <c r="E19" s="29">
        <f t="shared" si="4"/>
        <v>1.3712261071504837</v>
      </c>
      <c r="F19" s="28">
        <f t="shared" si="5"/>
        <v>0</v>
      </c>
    </row>
    <row r="20" spans="1:6">
      <c r="A20" s="28">
        <f t="shared" si="6"/>
        <v>16</v>
      </c>
      <c r="B20" s="29">
        <f t="shared" si="1"/>
        <v>-0.1751800904601209</v>
      </c>
      <c r="C20" s="29">
        <f t="shared" si="2"/>
        <v>-0.53364953075304788</v>
      </c>
      <c r="D20" s="29">
        <f t="shared" si="3"/>
        <v>0.41642367264817914</v>
      </c>
      <c r="E20" s="29">
        <f t="shared" si="4"/>
        <v>1.37095210472997</v>
      </c>
      <c r="F20" s="28">
        <f t="shared" si="5"/>
        <v>0</v>
      </c>
    </row>
    <row r="21" spans="1:6">
      <c r="A21" s="28">
        <f t="shared" si="6"/>
        <v>17</v>
      </c>
      <c r="B21" s="29">
        <f t="shared" si="1"/>
        <v>-0.17508956337345918</v>
      </c>
      <c r="C21" s="29">
        <f t="shared" si="2"/>
        <v>-0.53373286771928319</v>
      </c>
      <c r="D21" s="29">
        <f t="shared" si="3"/>
        <v>0.41658314001598784</v>
      </c>
      <c r="E21" s="29">
        <f t="shared" si="4"/>
        <v>1.3709306835385688</v>
      </c>
      <c r="F21" s="28">
        <f t="shared" si="5"/>
        <v>0</v>
      </c>
    </row>
    <row r="22" spans="1:6">
      <c r="A22" s="28">
        <f t="shared" si="6"/>
        <v>18</v>
      </c>
      <c r="B22" s="29">
        <f t="shared" si="1"/>
        <v>-0.1751300346473845</v>
      </c>
      <c r="C22" s="29">
        <f t="shared" si="2"/>
        <v>-0.53381262210495173</v>
      </c>
      <c r="D22" s="29">
        <f t="shared" si="3"/>
        <v>0.41660981390988061</v>
      </c>
      <c r="E22" s="29">
        <f t="shared" si="4"/>
        <v>1.3710122188636387</v>
      </c>
      <c r="F22" s="28">
        <f t="shared" si="5"/>
        <v>0</v>
      </c>
    </row>
    <row r="23" spans="1:6">
      <c r="A23" s="28">
        <f t="shared" si="6"/>
        <v>19</v>
      </c>
      <c r="B23" s="29">
        <f t="shared" si="1"/>
        <v>-0.17517992797815168</v>
      </c>
      <c r="C23" s="29">
        <f t="shared" si="2"/>
        <v>-0.53382269891231393</v>
      </c>
      <c r="D23" s="29">
        <f t="shared" si="3"/>
        <v>0.41656910552506771</v>
      </c>
      <c r="E23" s="29">
        <f t="shared" si="4"/>
        <v>1.3710587645299461</v>
      </c>
      <c r="F23" s="28">
        <f t="shared" si="5"/>
        <v>1</v>
      </c>
    </row>
    <row r="24" spans="1:6">
      <c r="A24" s="28">
        <f t="shared" si="6"/>
        <v>20</v>
      </c>
      <c r="B24" s="29">
        <f t="shared" ref="B24:B26" si="7">(1/7)*(2*C23-D23-2*E23+3)</f>
        <v>-0.17519029034422687</v>
      </c>
      <c r="C24" s="29">
        <f t="shared" ref="C24:C26" si="8">(1/8)*(-2*B23-3*D23-E23-2)</f>
        <v>-0.53380077814360571</v>
      </c>
      <c r="D24" s="29">
        <f t="shared" ref="D24:D26" si="9">(1/5)*(B23-2*E23+5)</f>
        <v>0.41654050859239122</v>
      </c>
      <c r="E24" s="29">
        <f t="shared" ref="E24:E26" si="10">(1/4)*(-2*C23+D23+4)</f>
        <v>1.371053625837424</v>
      </c>
      <c r="F24" s="28">
        <f t="shared" ref="F24:F26" si="11">IF(AND(ABS(B24-B23)&lt;0.00005,ABS(C24-C23)&lt;0.00005,ABS(D24-D23)&lt;0.00005,ABS(E24-E23)&lt;0.00005),1,0)</f>
        <v>1</v>
      </c>
    </row>
    <row r="25" spans="1:6">
      <c r="A25" s="28">
        <f t="shared" si="6"/>
        <v>21</v>
      </c>
      <c r="B25" s="29">
        <f t="shared" si="7"/>
        <v>-0.17517847379349291</v>
      </c>
      <c r="C25" s="29">
        <f t="shared" si="8"/>
        <v>-0.53378682136576794</v>
      </c>
      <c r="D25" s="29">
        <f t="shared" si="9"/>
        <v>0.416540491596185</v>
      </c>
      <c r="E25" s="29">
        <f t="shared" si="10"/>
        <v>1.3710355162199006</v>
      </c>
      <c r="F25" s="28">
        <f t="shared" si="11"/>
        <v>1</v>
      </c>
    </row>
    <row r="26" spans="1:6">
      <c r="A26" s="28">
        <f t="shared" si="6"/>
        <v>22</v>
      </c>
      <c r="B26" s="29">
        <f t="shared" si="7"/>
        <v>-0.17516930953821738</v>
      </c>
      <c r="C26" s="29">
        <f t="shared" si="8"/>
        <v>-0.53378750542768372</v>
      </c>
      <c r="D26" s="29">
        <f t="shared" si="9"/>
        <v>0.41655009875334126</v>
      </c>
      <c r="E26" s="29">
        <f t="shared" si="10"/>
        <v>1.3710285335819301</v>
      </c>
      <c r="F26" s="28">
        <f t="shared" si="11"/>
        <v>1</v>
      </c>
    </row>
    <row r="27" spans="1:6">
      <c r="A27" s="28">
        <f t="shared" si="6"/>
        <v>23</v>
      </c>
      <c r="B27" s="29">
        <f t="shared" ref="B27" si="12">(1/7)*(2*C26-D26-2*E26+3)</f>
        <v>-0.17516888239608122</v>
      </c>
      <c r="C27" s="29">
        <f t="shared" ref="C27" si="13">(1/8)*(-2*B26-3*D26-E26-2)</f>
        <v>-0.53379252634568986</v>
      </c>
      <c r="D27" s="29">
        <f t="shared" ref="D27" si="14">(1/5)*(B26-2*E26+5)</f>
        <v>0.41655472465958454</v>
      </c>
      <c r="E27" s="29">
        <f t="shared" ref="E27" si="15">(1/4)*(-2*C26+D26+4)</f>
        <v>1.3710312774021771</v>
      </c>
      <c r="F27" s="28">
        <f t="shared" ref="F27" si="16">IF(AND(ABS(B27-B26)&lt;0.00005,ABS(C27-C26)&lt;0.00005,ABS(D27-D26)&lt;0.00005,ABS(E27-E26)&lt;0.00005),1,0)</f>
        <v>1</v>
      </c>
    </row>
    <row r="29" spans="1:6">
      <c r="B29" s="8" t="s">
        <v>65</v>
      </c>
      <c r="C29" s="41">
        <f>B27</f>
        <v>-0.17516888239608122</v>
      </c>
    </row>
    <row r="30" spans="1:6">
      <c r="B30" s="8" t="s">
        <v>66</v>
      </c>
      <c r="C30" s="41">
        <f>C27</f>
        <v>-0.53379252634568986</v>
      </c>
    </row>
    <row r="31" spans="1:6">
      <c r="B31" s="8" t="s">
        <v>67</v>
      </c>
      <c r="C31" s="41">
        <f>D27</f>
        <v>0.41655472465958454</v>
      </c>
    </row>
    <row r="32" spans="1:6">
      <c r="B32" s="8" t="s">
        <v>68</v>
      </c>
      <c r="C32" s="41">
        <f>E27</f>
        <v>1.3710312774021771</v>
      </c>
    </row>
    <row r="33" spans="2:2">
      <c r="B33" s="2" t="s">
        <v>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5117038483843"/>
  </sheetPr>
  <dimension ref="A1:F29"/>
  <sheetViews>
    <sheetView tabSelected="1" workbookViewId="0"/>
  </sheetViews>
  <sheetFormatPr defaultColWidth="9.109375" defaultRowHeight="15.6"/>
  <cols>
    <col min="1" max="1" width="9.109375" style="31"/>
    <col min="2" max="3" width="9.88671875" style="31"/>
    <col min="4" max="5" width="9.109375" style="31"/>
    <col min="6" max="6" width="37.44140625" style="31" customWidth="1"/>
    <col min="7" max="16384" width="9.109375" style="31"/>
  </cols>
  <sheetData>
    <row r="1" spans="1:6" ht="17.399999999999999">
      <c r="A1" s="30" t="s">
        <v>60</v>
      </c>
    </row>
    <row r="2" spans="1:6" s="2" customFormat="1"/>
    <row r="3" spans="1:6" s="2" customFormat="1">
      <c r="A3" s="28" t="s">
        <v>3</v>
      </c>
      <c r="B3" s="28" t="s">
        <v>54</v>
      </c>
      <c r="C3" s="28" t="s">
        <v>55</v>
      </c>
      <c r="D3" s="28" t="s">
        <v>56</v>
      </c>
      <c r="E3" s="28" t="s">
        <v>57</v>
      </c>
      <c r="F3" s="28" t="s">
        <v>58</v>
      </c>
    </row>
    <row r="4" spans="1:6" s="2" customFormat="1">
      <c r="A4" s="28">
        <v>0</v>
      </c>
      <c r="B4" s="29">
        <v>0</v>
      </c>
      <c r="C4" s="29">
        <v>0</v>
      </c>
      <c r="D4" s="29">
        <v>0</v>
      </c>
      <c r="E4" s="29">
        <v>0</v>
      </c>
      <c r="F4" s="28" t="s">
        <v>7</v>
      </c>
    </row>
    <row r="5" spans="1:6" s="2" customFormat="1">
      <c r="A5" s="28">
        <f t="shared" ref="A5:A18" si="0">A4+1</f>
        <v>1</v>
      </c>
      <c r="B5" s="29">
        <f>(1/7)*(2*C4-D4-2*E4+3)</f>
        <v>0.42857142857142855</v>
      </c>
      <c r="C5" s="29">
        <f>(1/8)*(-2*B5-3*D4-E4-2)</f>
        <v>-0.35714285714285715</v>
      </c>
      <c r="D5" s="29">
        <f>(1/5)*(B5-2*E4+5)</f>
        <v>1.0857142857142859</v>
      </c>
      <c r="E5" s="29">
        <f>(1/4)*(-2*C5+D5+4)</f>
        <v>1.4500000000000002</v>
      </c>
      <c r="F5" s="28">
        <f>IF(AND(ABS(B5-B4)&lt;0.00005,ABS(C5-C4)&lt;0.00005,ABS(D5-D4)&lt;0.00005,ABS(E5-E4)&lt;0.00005),1,0)</f>
        <v>0</v>
      </c>
    </row>
    <row r="6" spans="1:6" s="2" customFormat="1">
      <c r="A6" s="28">
        <f t="shared" si="0"/>
        <v>2</v>
      </c>
      <c r="B6" s="29">
        <f t="shared" ref="B6:B15" si="1">(1/7)*(2*C5-D5-2*E5+3)</f>
        <v>-0.24285714285714299</v>
      </c>
      <c r="C6" s="29">
        <f t="shared" ref="C6:C15" si="2">(1/8)*(-2*B6-3*D5-E5-2)</f>
        <v>-0.77767857142857144</v>
      </c>
      <c r="D6" s="29">
        <f t="shared" ref="D6:D15" si="3">(1/5)*(B6-2*E5+5)</f>
        <v>0.37142857142857139</v>
      </c>
      <c r="E6" s="29">
        <f t="shared" ref="E6:E15" si="4">(1/4)*(-2*C6+D6+4)</f>
        <v>1.4816964285714285</v>
      </c>
      <c r="F6" s="28">
        <f t="shared" ref="F6:F15" si="5">IF(AND(ABS(B6-B5)&lt;0.00005,ABS(C6-C5)&lt;0.00005,ABS(D6-D5)&lt;0.00005,ABS(E6-E5)&lt;0.00005),1,0)</f>
        <v>0</v>
      </c>
    </row>
    <row r="7" spans="1:6" s="2" customFormat="1">
      <c r="A7" s="28">
        <f t="shared" si="0"/>
        <v>3</v>
      </c>
      <c r="B7" s="29">
        <f t="shared" si="1"/>
        <v>-0.27002551020408155</v>
      </c>
      <c r="C7" s="29">
        <f t="shared" si="2"/>
        <v>-0.5069913903061225</v>
      </c>
      <c r="D7" s="29">
        <f t="shared" si="3"/>
        <v>0.35331632653061229</v>
      </c>
      <c r="E7" s="29">
        <f t="shared" si="4"/>
        <v>1.3418247767857143</v>
      </c>
      <c r="F7" s="28">
        <f t="shared" si="5"/>
        <v>0</v>
      </c>
    </row>
    <row r="8" spans="1:6" s="2" customFormat="1">
      <c r="A8" s="28">
        <f t="shared" si="0"/>
        <v>4</v>
      </c>
      <c r="B8" s="29">
        <f t="shared" si="1"/>
        <v>-0.1501355229591837</v>
      </c>
      <c r="C8" s="29">
        <f t="shared" si="2"/>
        <v>-0.51268783880739799</v>
      </c>
      <c r="D8" s="29">
        <f t="shared" si="3"/>
        <v>0.43324298469387756</v>
      </c>
      <c r="E8" s="29">
        <f t="shared" si="4"/>
        <v>1.3646546655771683</v>
      </c>
      <c r="F8" s="28">
        <f t="shared" si="5"/>
        <v>0</v>
      </c>
    </row>
    <row r="9" spans="1:6" s="2" customFormat="1">
      <c r="A9" s="28">
        <f t="shared" si="0"/>
        <v>5</v>
      </c>
      <c r="B9" s="29">
        <f t="shared" si="1"/>
        <v>-0.16970399906614425</v>
      </c>
      <c r="C9" s="29">
        <f t="shared" si="2"/>
        <v>-0.54062195269081403</v>
      </c>
      <c r="D9" s="29">
        <f t="shared" si="3"/>
        <v>0.42019733395590386</v>
      </c>
      <c r="E9" s="29">
        <f t="shared" si="4"/>
        <v>1.375360309834383</v>
      </c>
      <c r="F9" s="28">
        <f t="shared" si="5"/>
        <v>0</v>
      </c>
    </row>
    <row r="10" spans="1:6" s="2" customFormat="1">
      <c r="A10" s="28">
        <f t="shared" si="0"/>
        <v>6</v>
      </c>
      <c r="B10" s="29">
        <f t="shared" si="1"/>
        <v>-0.17888026557232831</v>
      </c>
      <c r="C10" s="29">
        <f t="shared" si="2"/>
        <v>-0.53477397256967973</v>
      </c>
      <c r="D10" s="29">
        <f t="shared" si="3"/>
        <v>0.41407982295178114</v>
      </c>
      <c r="E10" s="29">
        <f t="shared" si="4"/>
        <v>1.3709069420227853</v>
      </c>
      <c r="F10" s="28">
        <f t="shared" si="5"/>
        <v>0</v>
      </c>
    </row>
    <row r="11" spans="1:6" s="2" customFormat="1">
      <c r="A11" s="28">
        <f t="shared" si="0"/>
        <v>7</v>
      </c>
      <c r="B11" s="29">
        <f t="shared" si="1"/>
        <v>-0.17506309316238725</v>
      </c>
      <c r="C11" s="29">
        <f t="shared" si="2"/>
        <v>-0.53287752806916933</v>
      </c>
      <c r="D11" s="29">
        <f t="shared" si="3"/>
        <v>0.41662460455840844</v>
      </c>
      <c r="E11" s="29">
        <f t="shared" si="4"/>
        <v>1.3705949151741867</v>
      </c>
      <c r="F11" s="28">
        <f t="shared" si="5"/>
        <v>0</v>
      </c>
    </row>
    <row r="12" spans="1:6" s="2" customFormat="1">
      <c r="A12" s="28">
        <f t="shared" si="0"/>
        <v>8</v>
      </c>
      <c r="B12" s="29">
        <f t="shared" si="1"/>
        <v>-0.17479564157787433</v>
      </c>
      <c r="C12" s="29">
        <f t="shared" si="2"/>
        <v>-0.53385968071170797</v>
      </c>
      <c r="D12" s="29">
        <f t="shared" si="3"/>
        <v>0.41680290561475042</v>
      </c>
      <c r="E12" s="29">
        <f t="shared" si="4"/>
        <v>1.3711305667595415</v>
      </c>
      <c r="F12" s="28">
        <f t="shared" si="5"/>
        <v>0</v>
      </c>
    </row>
    <row r="13" spans="1:6" s="2" customFormat="1">
      <c r="A13" s="28">
        <f t="shared" si="0"/>
        <v>9</v>
      </c>
      <c r="B13" s="29">
        <f t="shared" si="1"/>
        <v>-0.17525477150817839</v>
      </c>
      <c r="C13" s="29">
        <f t="shared" si="2"/>
        <v>-0.53387871757342953</v>
      </c>
      <c r="D13" s="29">
        <f t="shared" si="3"/>
        <v>0.41649681899454771</v>
      </c>
      <c r="E13" s="29">
        <f t="shared" si="4"/>
        <v>1.3710635635353516</v>
      </c>
      <c r="F13" s="28">
        <f t="shared" si="5"/>
        <v>0</v>
      </c>
    </row>
    <row r="14" spans="1:6" s="2" customFormat="1">
      <c r="A14" s="28">
        <f t="shared" si="0"/>
        <v>10</v>
      </c>
      <c r="B14" s="29">
        <f t="shared" si="1"/>
        <v>-0.17519734017315855</v>
      </c>
      <c r="C14" s="29">
        <f t="shared" si="2"/>
        <v>-0.53376991752158465</v>
      </c>
      <c r="D14" s="29">
        <f t="shared" si="3"/>
        <v>0.41653510655122772</v>
      </c>
      <c r="E14" s="29">
        <f t="shared" si="4"/>
        <v>1.3710187353985992</v>
      </c>
      <c r="F14" s="28">
        <f t="shared" si="5"/>
        <v>0</v>
      </c>
    </row>
    <row r="15" spans="1:6" s="2" customFormat="1">
      <c r="A15" s="28">
        <f t="shared" si="0"/>
        <v>11</v>
      </c>
      <c r="B15" s="29">
        <f t="shared" si="1"/>
        <v>-0.17515891605594217</v>
      </c>
      <c r="C15" s="29">
        <f t="shared" si="2"/>
        <v>-0.53378827786754979</v>
      </c>
      <c r="D15" s="29">
        <f t="shared" si="3"/>
        <v>0.41656072262937188</v>
      </c>
      <c r="E15" s="29">
        <f t="shared" si="4"/>
        <v>1.3710343195911179</v>
      </c>
      <c r="F15" s="28">
        <f t="shared" si="5"/>
        <v>1</v>
      </c>
    </row>
    <row r="16" spans="1:6" s="2" customFormat="1">
      <c r="A16" s="28">
        <f t="shared" si="0"/>
        <v>12</v>
      </c>
      <c r="B16" s="29">
        <f t="shared" ref="B16:B18" si="6">(1/7)*(2*C15-D15-2*E15+3)</f>
        <v>-0.1751722739352439</v>
      </c>
      <c r="C16" s="29">
        <f t="shared" ref="C16:C18" si="7">(1/8)*(-2*B16-3*D15-E15-2)</f>
        <v>-0.53379649245109317</v>
      </c>
      <c r="D16" s="29">
        <f t="shared" ref="D16:D18" si="8">(1/5)*(B16-2*E15+5)</f>
        <v>0.41655181737650415</v>
      </c>
      <c r="E16" s="29">
        <f t="shared" ref="E16:E18" si="9">(1/4)*(-2*C16+D16+4)</f>
        <v>1.3710362005696726</v>
      </c>
      <c r="F16" s="28">
        <f t="shared" ref="F16:F18" si="10">IF(AND(ABS(B16-B15)&lt;0.00005,ABS(C16-C15)&lt;0.00005,ABS(D16-D15)&lt;0.00005,ABS(E16-E15)&lt;0.00005),1,0)</f>
        <v>1</v>
      </c>
    </row>
    <row r="17" spans="1:6" s="2" customFormat="1">
      <c r="A17" s="28">
        <f t="shared" si="0"/>
        <v>13</v>
      </c>
      <c r="B17" s="29">
        <f t="shared" si="6"/>
        <v>-0.17517388620257648</v>
      </c>
      <c r="C17" s="29">
        <f t="shared" si="7"/>
        <v>-0.53379298503675399</v>
      </c>
      <c r="D17" s="29">
        <f t="shared" si="8"/>
        <v>0.41655074253161567</v>
      </c>
      <c r="E17" s="29">
        <f t="shared" si="9"/>
        <v>1.3710341781512809</v>
      </c>
      <c r="F17" s="28">
        <f t="shared" si="10"/>
        <v>1</v>
      </c>
    </row>
    <row r="18" spans="1:6" s="2" customFormat="1">
      <c r="A18" s="28">
        <f t="shared" si="0"/>
        <v>14</v>
      </c>
      <c r="B18" s="29">
        <f t="shared" si="6"/>
        <v>-0.17517215270109787</v>
      </c>
      <c r="C18" s="29">
        <f t="shared" si="7"/>
        <v>-0.53379276254299146</v>
      </c>
      <c r="D18" s="29">
        <f t="shared" si="8"/>
        <v>0.41655189819926808</v>
      </c>
      <c r="E18" s="29">
        <f t="shared" si="9"/>
        <v>1.3710343558213127</v>
      </c>
      <c r="F18" s="28">
        <f t="shared" si="10"/>
        <v>1</v>
      </c>
    </row>
    <row r="19" spans="1:6" s="2" customFormat="1"/>
    <row r="20" spans="1:6" s="2" customFormat="1">
      <c r="B20" s="8" t="s">
        <v>65</v>
      </c>
      <c r="C20" s="41">
        <f>B18</f>
        <v>-0.17517215270109787</v>
      </c>
    </row>
    <row r="21" spans="1:6" s="2" customFormat="1">
      <c r="B21" s="8" t="s">
        <v>66</v>
      </c>
      <c r="C21" s="41">
        <f>C18</f>
        <v>-0.53379276254299146</v>
      </c>
    </row>
    <row r="22" spans="1:6" s="2" customFormat="1">
      <c r="B22" s="8" t="s">
        <v>67</v>
      </c>
      <c r="C22" s="41">
        <f>D18</f>
        <v>0.41655189819926808</v>
      </c>
    </row>
    <row r="23" spans="1:6" s="2" customFormat="1">
      <c r="B23" s="8" t="s">
        <v>68</v>
      </c>
      <c r="C23" s="41">
        <f>E18</f>
        <v>1.3710343558213127</v>
      </c>
    </row>
    <row r="24" spans="1:6" s="2" customFormat="1">
      <c r="B24" s="2" t="s">
        <v>61</v>
      </c>
    </row>
    <row r="25" spans="1:6" s="2" customFormat="1"/>
    <row r="26" spans="1:6" s="2" customFormat="1"/>
    <row r="27" spans="1:6" s="2" customFormat="1"/>
    <row r="28" spans="1:6" s="2" customFormat="1"/>
    <row r="29" spans="1:6" s="2" customFormat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5117038483843"/>
  </sheetPr>
  <dimension ref="A1:F30"/>
  <sheetViews>
    <sheetView workbookViewId="0"/>
  </sheetViews>
  <sheetFormatPr defaultColWidth="9.109375" defaultRowHeight="15.6"/>
  <cols>
    <col min="1" max="1" width="9.109375" style="31"/>
    <col min="2" max="3" width="9.88671875" style="31"/>
    <col min="4" max="5" width="9.109375" style="31"/>
    <col min="6" max="6" width="37.44140625" style="31" customWidth="1"/>
    <col min="7" max="16384" width="9.109375" style="31"/>
  </cols>
  <sheetData>
    <row r="1" spans="1:6" ht="17.399999999999999">
      <c r="A1" s="30" t="s">
        <v>62</v>
      </c>
    </row>
    <row r="2" spans="1:6" s="2" customFormat="1"/>
    <row r="3" spans="1:6" s="2" customFormat="1">
      <c r="A3" s="28" t="s">
        <v>3</v>
      </c>
      <c r="B3" s="28" t="s">
        <v>54</v>
      </c>
      <c r="C3" s="28" t="s">
        <v>55</v>
      </c>
      <c r="D3" s="28" t="s">
        <v>56</v>
      </c>
      <c r="E3" s="28" t="s">
        <v>57</v>
      </c>
      <c r="F3" s="28" t="s">
        <v>58</v>
      </c>
    </row>
    <row r="4" spans="1:6" s="2" customFormat="1">
      <c r="A4" s="28">
        <v>0</v>
      </c>
      <c r="B4" s="29">
        <v>0</v>
      </c>
      <c r="C4" s="29">
        <v>0</v>
      </c>
      <c r="D4" s="29">
        <v>0</v>
      </c>
      <c r="E4" s="29">
        <v>0</v>
      </c>
      <c r="F4" s="28" t="s">
        <v>7</v>
      </c>
    </row>
    <row r="5" spans="1:6" s="2" customFormat="1">
      <c r="A5" s="28">
        <f t="shared" ref="A5:A16" si="0">A4+1</f>
        <v>1</v>
      </c>
      <c r="B5" s="29">
        <f>0.8*((1/7)*(2*C4-D4-2*E4+3))+0.2*B4</f>
        <v>0.34285714285714286</v>
      </c>
      <c r="C5" s="29">
        <f>0.8*((1/8)*(-2*B5-3*D4-E4-2))+0.2*C4</f>
        <v>-0.26857142857142863</v>
      </c>
      <c r="D5" s="29">
        <f>0.8*((1/5)*(B5-2*E4+5))+0.2*D4</f>
        <v>0.85485714285714287</v>
      </c>
      <c r="E5" s="29">
        <f>0.8*((1/4)*(-2*C5+D5+4))+0.2*E4</f>
        <v>1.0784</v>
      </c>
      <c r="F5" s="28">
        <f>IF(AND(ABS(B5-B4)&lt;0.00005,ABS(C5-C4)&lt;0.00005,ABS(D5-D4)&lt;0.00005,ABS(E5-E4)&lt;0.00005),1,0)</f>
        <v>0</v>
      </c>
    </row>
    <row r="6" spans="1:6" s="2" customFormat="1">
      <c r="A6" s="28">
        <f t="shared" si="0"/>
        <v>2</v>
      </c>
      <c r="B6" s="29">
        <f t="shared" ref="B6:B16" si="1">0.8*((1/7)*(2*C5-D5-2*E5+3))+0.2*B5</f>
        <v>5.8514285714285907E-3</v>
      </c>
      <c r="C6" s="29">
        <f t="shared" ref="C6:C16" si="2">0.8*((1/8)*(-2*B6-3*D5-E5-2))+0.2*C5</f>
        <v>-0.61918171428571434</v>
      </c>
      <c r="D6" s="29">
        <f t="shared" ref="D6:D16" si="3">0.8*((1/5)*(B6-2*E5+5))+0.2*D5</f>
        <v>0.62681965714285715</v>
      </c>
      <c r="E6" s="29">
        <f t="shared" ref="E6:E16" si="4">0.8*((1/4)*(-2*C6+D6+4))+0.2*E5</f>
        <v>1.3887166171428573</v>
      </c>
      <c r="F6" s="28">
        <f t="shared" ref="F6:F16" si="5">IF(AND(ABS(B6-B5)&lt;0.00005,ABS(C6-C5)&lt;0.00005,ABS(D6-D5)&lt;0.00005,ABS(E6-E5)&lt;0.00005),1,0)</f>
        <v>0</v>
      </c>
    </row>
    <row r="7" spans="1:6" s="2" customFormat="1">
      <c r="A7" s="28">
        <f t="shared" si="0"/>
        <v>3</v>
      </c>
      <c r="B7" s="29">
        <f t="shared" si="1"/>
        <v>-0.18655729371428573</v>
      </c>
      <c r="C7" s="29">
        <f t="shared" si="2"/>
        <v>-0.61344244297142858</v>
      </c>
      <c r="D7" s="29">
        <f t="shared" si="3"/>
        <v>0.45112544694857143</v>
      </c>
      <c r="E7" s="29">
        <f t="shared" si="4"/>
        <v>1.4133453900068573</v>
      </c>
      <c r="F7" s="28">
        <f t="shared" si="5"/>
        <v>0</v>
      </c>
    </row>
    <row r="8" spans="1:6" s="2" customFormat="1">
      <c r="A8" s="28">
        <f t="shared" si="0"/>
        <v>4</v>
      </c>
      <c r="B8" s="29">
        <f t="shared" si="1"/>
        <v>-0.20927730021773075</v>
      </c>
      <c r="C8" s="29">
        <f t="shared" si="2"/>
        <v>-0.55750520163599671</v>
      </c>
      <c r="D8" s="29">
        <f t="shared" si="3"/>
        <v>0.40447019655268307</v>
      </c>
      <c r="E8" s="29">
        <f t="shared" si="4"/>
        <v>1.3865651979663067</v>
      </c>
      <c r="F8" s="28">
        <f t="shared" si="5"/>
        <v>0</v>
      </c>
    </row>
    <row r="9" spans="1:6" s="2" customFormat="1">
      <c r="A9" s="28">
        <f t="shared" si="0"/>
        <v>5</v>
      </c>
      <c r="B9" s="29">
        <f t="shared" si="1"/>
        <v>-0.1895824309872364</v>
      </c>
      <c r="C9" s="29">
        <f t="shared" si="2"/>
        <v>-0.5335821328921877</v>
      </c>
      <c r="D9" s="29">
        <f t="shared" si="3"/>
        <v>0.40685998700336068</v>
      </c>
      <c r="E9" s="29">
        <f t="shared" si="4"/>
        <v>1.3721178901508084</v>
      </c>
      <c r="F9" s="28">
        <f t="shared" si="5"/>
        <v>0</v>
      </c>
    </row>
    <row r="10" spans="1:6" s="2" customFormat="1">
      <c r="A10" s="28">
        <f t="shared" si="0"/>
        <v>6</v>
      </c>
      <c r="B10" s="29">
        <f t="shared" si="1"/>
        <v>-0.17714620426480185</v>
      </c>
      <c r="C10" s="29">
        <f t="shared" si="2"/>
        <v>-0.53055697084156628</v>
      </c>
      <c r="D10" s="29">
        <f t="shared" si="3"/>
        <v>0.41395087987004514</v>
      </c>
      <c r="E10" s="29">
        <f t="shared" si="4"/>
        <v>1.369436542340797</v>
      </c>
      <c r="F10" s="28">
        <f t="shared" si="5"/>
        <v>0</v>
      </c>
    </row>
    <row r="11" spans="1:6" s="2" customFormat="1">
      <c r="A11" s="28">
        <f t="shared" si="0"/>
        <v>7</v>
      </c>
      <c r="B11" s="29">
        <f t="shared" si="1"/>
        <v>-0.17416500156550577</v>
      </c>
      <c r="C11" s="29">
        <f t="shared" si="2"/>
        <v>-0.53240731205030534</v>
      </c>
      <c r="D11" s="29">
        <f t="shared" si="3"/>
        <v>0.41670408217447308</v>
      </c>
      <c r="E11" s="29">
        <f t="shared" si="4"/>
        <v>1.3701910497231764</v>
      </c>
      <c r="F11" s="28">
        <f t="shared" si="5"/>
        <v>0</v>
      </c>
    </row>
    <row r="12" spans="1:6" s="2" customFormat="1">
      <c r="A12" s="28">
        <f t="shared" si="0"/>
        <v>8</v>
      </c>
      <c r="B12" s="29">
        <f t="shared" si="1"/>
        <v>-0.17447880668126528</v>
      </c>
      <c r="C12" s="29">
        <f t="shared" si="2"/>
        <v>-0.53361603069846764</v>
      </c>
      <c r="D12" s="29">
        <f t="shared" si="3"/>
        <v>0.4169630714544757</v>
      </c>
      <c r="E12" s="29">
        <f t="shared" si="4"/>
        <v>1.3708772365149176</v>
      </c>
      <c r="F12" s="28">
        <f t="shared" si="5"/>
        <v>0</v>
      </c>
    </row>
    <row r="13" spans="1:6" s="2" customFormat="1">
      <c r="A13" s="28">
        <f t="shared" si="0"/>
        <v>9</v>
      </c>
      <c r="B13" s="29">
        <f t="shared" si="1"/>
        <v>-0.17500428772268112</v>
      </c>
      <c r="C13" s="29">
        <f t="shared" si="2"/>
        <v>-0.53389899368299176</v>
      </c>
      <c r="D13" s="29">
        <f t="shared" si="3"/>
        <v>0.4167112125704926</v>
      </c>
      <c r="E13" s="29">
        <f t="shared" si="4"/>
        <v>1.371077287290279</v>
      </c>
      <c r="F13" s="28">
        <f t="shared" si="5"/>
        <v>0</v>
      </c>
    </row>
    <row r="14" spans="1:6" s="2" customFormat="1">
      <c r="A14" s="28">
        <f t="shared" si="0"/>
        <v>10</v>
      </c>
      <c r="B14" s="29">
        <f t="shared" si="1"/>
        <v>-0.17519100320362579</v>
      </c>
      <c r="C14" s="29">
        <f t="shared" si="2"/>
        <v>-0.53386269059604885</v>
      </c>
      <c r="D14" s="29">
        <f t="shared" si="3"/>
        <v>0.4165669500686292</v>
      </c>
      <c r="E14" s="29">
        <f t="shared" si="4"/>
        <v>1.3710739237102012</v>
      </c>
      <c r="F14" s="28">
        <f t="shared" si="5"/>
        <v>0</v>
      </c>
    </row>
    <row r="15" spans="1:6" s="2" customFormat="1">
      <c r="A15" s="28">
        <f t="shared" si="0"/>
        <v>11</v>
      </c>
      <c r="B15" s="29">
        <f t="shared" si="1"/>
        <v>-0.17520279248999701</v>
      </c>
      <c r="C15" s="29">
        <f t="shared" si="2"/>
        <v>-0.53380945701281934</v>
      </c>
      <c r="D15" s="29">
        <f t="shared" si="3"/>
        <v>0.41653728762806203</v>
      </c>
      <c r="E15" s="29">
        <f t="shared" si="4"/>
        <v>1.3710460250727803</v>
      </c>
      <c r="F15" s="28">
        <f t="shared" si="5"/>
        <v>0</v>
      </c>
    </row>
    <row r="16" spans="1:6" s="2" customFormat="1">
      <c r="A16" s="28">
        <f t="shared" si="0"/>
        <v>12</v>
      </c>
      <c r="B16" s="29">
        <f t="shared" si="1"/>
        <v>-0.17518321584648644</v>
      </c>
      <c r="C16" s="29">
        <f t="shared" si="2"/>
        <v>-0.53379103702896336</v>
      </c>
      <c r="D16" s="29">
        <f t="shared" si="3"/>
        <v>0.41654341496688491</v>
      </c>
      <c r="E16" s="29">
        <f t="shared" si="4"/>
        <v>1.3710343028195184</v>
      </c>
      <c r="F16" s="28">
        <f t="shared" si="5"/>
        <v>1</v>
      </c>
    </row>
    <row r="17" spans="1:6" s="2" customFormat="1">
      <c r="A17" s="28">
        <f t="shared" ref="A17:A18" si="6">A16+1</f>
        <v>13</v>
      </c>
      <c r="B17" s="29">
        <f t="shared" ref="B17:B18" si="7">0.8*((1/7)*(2*C16-D16-2*E16+3))+0.2*B16</f>
        <v>-0.17517311113088002</v>
      </c>
      <c r="C17" s="29">
        <f t="shared" ref="C17:C18" si="8">0.8*((1/8)*(-2*B17-3*D16-E16-2))+0.2*C16</f>
        <v>-0.53379003995163399</v>
      </c>
      <c r="D17" s="29">
        <f t="shared" ref="D17:D18" si="9">0.8*((1/5)*(B17-2*E16+5))+0.2*D16</f>
        <v>0.41655000831019029</v>
      </c>
      <c r="E17" s="29">
        <f t="shared" ref="E17:E18" si="10">0.8*((1/4)*(-2*C17+D17+4))+0.2*E16</f>
        <v>1.3710328782065953</v>
      </c>
      <c r="F17" s="28">
        <f t="shared" ref="F17:F18" si="11">IF(AND(ABS(B17-B16)&lt;0.00005,ABS(C17-C16)&lt;0.00005,ABS(D17-D16)&lt;0.00005,ABS(E17-E16)&lt;0.00005),1,0)</f>
        <v>1</v>
      </c>
    </row>
    <row r="18" spans="1:6" s="2" customFormat="1">
      <c r="A18" s="28">
        <f t="shared" si="6"/>
        <v>14</v>
      </c>
      <c r="B18" s="29">
        <f t="shared" si="7"/>
        <v>-0.17517129018350724</v>
      </c>
      <c r="C18" s="29">
        <f t="shared" si="8"/>
        <v>-0.53379204026734195</v>
      </c>
      <c r="D18" s="29">
        <f t="shared" si="9"/>
        <v>0.41655207420656648</v>
      </c>
      <c r="E18" s="29">
        <f t="shared" si="10"/>
        <v>1.3710338065895691</v>
      </c>
      <c r="F18" s="28">
        <f t="shared" si="11"/>
        <v>1</v>
      </c>
    </row>
    <row r="19" spans="1:6" s="2" customFormat="1"/>
    <row r="20" spans="1:6" s="2" customFormat="1">
      <c r="B20" s="8" t="s">
        <v>65</v>
      </c>
      <c r="C20" s="41">
        <f>B18</f>
        <v>-0.17517129018350724</v>
      </c>
    </row>
    <row r="21" spans="1:6" s="2" customFormat="1">
      <c r="B21" s="8" t="s">
        <v>66</v>
      </c>
      <c r="C21" s="41">
        <f>C18</f>
        <v>-0.53379204026734195</v>
      </c>
    </row>
    <row r="22" spans="1:6" s="2" customFormat="1">
      <c r="B22" s="8" t="s">
        <v>67</v>
      </c>
      <c r="C22" s="41">
        <f>D18</f>
        <v>0.41655207420656648</v>
      </c>
    </row>
    <row r="23" spans="1:6" s="2" customFormat="1">
      <c r="B23" s="8" t="s">
        <v>68</v>
      </c>
      <c r="C23" s="41">
        <f>E18</f>
        <v>1.3710338065895691</v>
      </c>
    </row>
    <row r="24" spans="1:6" s="2" customFormat="1">
      <c r="B24" s="2" t="s">
        <v>63</v>
      </c>
    </row>
    <row r="25" spans="1:6" s="2" customFormat="1"/>
    <row r="26" spans="1:6" s="2" customFormat="1"/>
    <row r="27" spans="1:6" s="2" customFormat="1"/>
    <row r="28" spans="1:6" s="2" customFormat="1"/>
    <row r="29" spans="1:6" s="2" customFormat="1"/>
    <row r="30" spans="1:6" s="2" customFormat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Newton Method</vt:lpstr>
      <vt:lpstr>Steffensen's Method</vt:lpstr>
      <vt:lpstr>Secant Method</vt:lpstr>
      <vt:lpstr>Muller Method</vt:lpstr>
      <vt:lpstr>Netwon Divided-D </vt:lpstr>
      <vt:lpstr>Jacobi</vt:lpstr>
      <vt:lpstr>Gauss Seidel</vt:lpstr>
      <vt:lpstr>SOR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</dc:creator>
  <cp:lastModifiedBy>user</cp:lastModifiedBy>
  <dcterms:created xsi:type="dcterms:W3CDTF">2020-03-06T05:43:00Z</dcterms:created>
  <dcterms:modified xsi:type="dcterms:W3CDTF">2020-03-22T11:17:18Z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1033-11.2.0.9085</vt:lpwstr>
  </property>
</Properties>
</file>