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2" activeTab="5"/>
  </bookViews>
  <sheets>
    <sheet name="Newton Method" sheetId="3" r:id="rId1"/>
    <sheet name="False-Position Method" sheetId="4" r:id="rId2"/>
    <sheet name="Gauss Seidel Method" sheetId="5" r:id="rId3"/>
    <sheet name="Lagrange Polynomial" sheetId="6" r:id="rId4"/>
    <sheet name="Richardson Extrapolation" sheetId="7" r:id="rId5"/>
    <sheet name="Romberg Integration" sheetId="8" r:id="rId6"/>
  </sheets>
  <calcPr calcId="152511"/>
</workbook>
</file>

<file path=xl/calcChain.xml><?xml version="1.0" encoding="utf-8"?>
<calcChain xmlns="http://schemas.openxmlformats.org/spreadsheetml/2006/main">
  <c r="G7" i="8" l="1"/>
  <c r="G8" i="8"/>
  <c r="G9" i="8"/>
  <c r="G10" i="8"/>
  <c r="G11" i="8"/>
  <c r="G12" i="8"/>
  <c r="G13" i="8"/>
  <c r="G14" i="8"/>
  <c r="G6" i="8"/>
  <c r="F11" i="8" l="1"/>
  <c r="F13" i="8"/>
  <c r="F7" i="8"/>
  <c r="C2" i="8"/>
  <c r="D2" i="8" s="1"/>
  <c r="L10" i="8"/>
  <c r="I7" i="8"/>
  <c r="K10" i="8"/>
  <c r="J10" i="8"/>
  <c r="F8" i="6"/>
  <c r="D8" i="6"/>
  <c r="F7" i="6"/>
  <c r="D7" i="6"/>
  <c r="F6" i="6"/>
  <c r="D6" i="6"/>
  <c r="F5" i="6"/>
  <c r="F4" i="6"/>
  <c r="D4" i="6"/>
  <c r="G2" i="6"/>
  <c r="D5" i="6"/>
  <c r="D6" i="4"/>
  <c r="D5" i="4"/>
  <c r="B8" i="5"/>
  <c r="C8" i="5" s="1"/>
  <c r="F9" i="8" l="1"/>
  <c r="I8" i="8"/>
  <c r="J7" i="8"/>
  <c r="D9" i="6"/>
  <c r="D8" i="5"/>
  <c r="B9" i="5" s="1"/>
  <c r="D10" i="8"/>
  <c r="C10" i="8"/>
  <c r="B10" i="8"/>
  <c r="G4" i="7"/>
  <c r="G3" i="7"/>
  <c r="J6" i="7"/>
  <c r="I6" i="7"/>
  <c r="H6" i="7"/>
  <c r="D6" i="7"/>
  <c r="C6" i="7"/>
  <c r="B6" i="7"/>
  <c r="I9" i="8" l="1"/>
  <c r="J9" i="8" s="1"/>
  <c r="J8" i="8"/>
  <c r="C9" i="5"/>
  <c r="D9" i="5"/>
  <c r="B10" i="5" s="1"/>
  <c r="C10" i="5" s="1"/>
  <c r="H4" i="7"/>
  <c r="H3" i="7"/>
  <c r="I4" i="7" s="1"/>
  <c r="H5" i="7"/>
  <c r="I5" i="7" s="1"/>
  <c r="C5" i="4"/>
  <c r="B5" i="4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K9" i="8" l="1"/>
  <c r="K8" i="8"/>
  <c r="E5" i="4"/>
  <c r="C6" i="4" s="1"/>
  <c r="D10" i="5"/>
  <c r="B11" i="5"/>
  <c r="J5" i="7"/>
  <c r="L9" i="8" l="1"/>
  <c r="C11" i="5"/>
  <c r="B6" i="4"/>
  <c r="E6" i="4" l="1"/>
  <c r="C7" i="4" s="1"/>
  <c r="D11" i="5"/>
  <c r="B12" i="5" s="1"/>
  <c r="B7" i="4" l="1"/>
  <c r="D7" i="4" s="1"/>
  <c r="E7" i="4" s="1"/>
  <c r="C12" i="5"/>
  <c r="D12" i="5"/>
  <c r="B13" i="5" l="1"/>
  <c r="C8" i="4"/>
  <c r="D8" i="4" s="1"/>
  <c r="B8" i="4"/>
  <c r="E8" i="4" l="1"/>
  <c r="C13" i="5"/>
  <c r="D13" i="5" s="1"/>
  <c r="B14" i="5" l="1"/>
  <c r="C9" i="4"/>
  <c r="D9" i="4" s="1"/>
  <c r="B9" i="4"/>
  <c r="E9" i="4" l="1"/>
  <c r="C14" i="5"/>
  <c r="D14" i="5" l="1"/>
  <c r="B15" i="5" s="1"/>
  <c r="B10" i="4"/>
  <c r="C15" i="5" l="1"/>
  <c r="D15" i="5"/>
  <c r="C10" i="4"/>
  <c r="D10" i="4" s="1"/>
  <c r="B16" i="5" l="1"/>
  <c r="E10" i="4"/>
  <c r="C16" i="5" l="1"/>
  <c r="D16" i="5"/>
  <c r="B11" i="4"/>
  <c r="C11" i="4"/>
  <c r="D11" i="4" s="1"/>
  <c r="B17" i="5" l="1"/>
  <c r="E11" i="4"/>
  <c r="C17" i="5" l="1"/>
  <c r="D17" i="5"/>
  <c r="C12" i="4"/>
  <c r="D12" i="4" s="1"/>
  <c r="B12" i="4"/>
  <c r="E12" i="4" l="1"/>
  <c r="C13" i="4" l="1"/>
  <c r="B13" i="4"/>
  <c r="D13" i="4" l="1"/>
  <c r="E13" i="4" s="1"/>
  <c r="C14" i="4" l="1"/>
  <c r="B14" i="4"/>
  <c r="D14" i="4" l="1"/>
  <c r="E14" i="4" s="1"/>
</calcChain>
</file>

<file path=xl/sharedStrings.xml><?xml version="1.0" encoding="utf-8"?>
<sst xmlns="http://schemas.openxmlformats.org/spreadsheetml/2006/main" count="78" uniqueCount="56">
  <si>
    <t>n</t>
  </si>
  <si>
    <t xml:space="preserve">f(x) = </t>
  </si>
  <si>
    <t xml:space="preserve">f'(x) = </t>
  </si>
  <si>
    <t xml:space="preserve">p0 = </t>
  </si>
  <si>
    <t>p(n)</t>
  </si>
  <si>
    <t>p(n+1)</t>
  </si>
  <si>
    <t xml:space="preserve">p1 = </t>
  </si>
  <si>
    <t>p(n-1)</t>
  </si>
  <si>
    <t>f(p(n))*f(p(n+1))</t>
  </si>
  <si>
    <t>k</t>
  </si>
  <si>
    <t>x1</t>
  </si>
  <si>
    <t>x2</t>
  </si>
  <si>
    <t>x3</t>
  </si>
  <si>
    <t>x</t>
  </si>
  <si>
    <t>f(x)</t>
  </si>
  <si>
    <t xml:space="preserve">x = </t>
  </si>
  <si>
    <t>N/A</t>
  </si>
  <si>
    <t>O(h)</t>
  </si>
  <si>
    <t>O(h2)</t>
  </si>
  <si>
    <t>O(h4)</t>
  </si>
  <si>
    <t>O(h6)</t>
  </si>
  <si>
    <t>O(h8)</t>
  </si>
  <si>
    <t>N1(h)</t>
  </si>
  <si>
    <t>N1(h/2)</t>
  </si>
  <si>
    <t>N1(h/4)</t>
  </si>
  <si>
    <t>N2(h)</t>
  </si>
  <si>
    <t>N2(h/2)</t>
  </si>
  <si>
    <t>N2(h/4)</t>
  </si>
  <si>
    <t>N3(h)</t>
  </si>
  <si>
    <t>N3(h/2)</t>
  </si>
  <si>
    <t>N4(h)</t>
  </si>
  <si>
    <t>Factor (4)</t>
  </si>
  <si>
    <t>N1(h/8)</t>
  </si>
  <si>
    <t>R11</t>
  </si>
  <si>
    <t>R21</t>
  </si>
  <si>
    <t>R31</t>
  </si>
  <si>
    <t>R41</t>
  </si>
  <si>
    <t>R22</t>
  </si>
  <si>
    <t>R32</t>
  </si>
  <si>
    <t>R42</t>
  </si>
  <si>
    <t>R33</t>
  </si>
  <si>
    <t>R43</t>
  </si>
  <si>
    <t>R44</t>
  </si>
  <si>
    <t xml:space="preserve">h = </t>
  </si>
  <si>
    <t>4x^4 + 4x^2 - x - 5</t>
  </si>
  <si>
    <t>16x^3 + 8x -1</t>
  </si>
  <si>
    <t>4x1 -  x2 + x3 = 4</t>
  </si>
  <si>
    <t>4x1 - 8x2 + x3 = -3</t>
  </si>
  <si>
    <t>-2x1 + x2 + 5x3 = 4</t>
  </si>
  <si>
    <t>x1 = (1/4)*(x2 - x3 + 4)</t>
  </si>
  <si>
    <t>x2 = (1/8)*(4x1 + x3 + 3)</t>
  </si>
  <si>
    <t>x3 = (1/5)*(2x1 - x2 + 4)</t>
  </si>
  <si>
    <t>x^3 + 4x^2 - 10</t>
  </si>
  <si>
    <t>Total:</t>
  </si>
  <si>
    <t xml:space="preserve">f(2) = </t>
  </si>
  <si>
    <t>2*pi*x*exp(x)*sqrt(1+exp(2x)*(1+x)^2)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</si>
</sst>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00000000"/>
    <numFmt numFmtId="166" formatCode="0.0000000000"/>
    <numFmt numFmtId="167" formatCode="0.000000"/>
    <numFmt numFmtId="168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numFmt numFmtId="168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numFmt numFmtId="167" formatCode="0.0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numFmt numFmtId="167" formatCode="0.0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numFmt numFmtId="167" formatCode="0.0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numFmt numFmtId="167" formatCode="0.0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numFmt numFmtId="168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numFmt numFmtId="168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numFmt numFmtId="168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numFmt numFmtId="168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numFmt numFmtId="164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numFmt numFmtId="164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numFmt numFmtId="164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numFmt numFmtId="168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mbria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B15" totalsRowShown="0" headerRowDxfId="48" dataDxfId="47">
  <autoFilter ref="A4:B15">
    <filterColumn colId="0" hiddenButton="1"/>
    <filterColumn colId="1" hiddenButton="1"/>
  </autoFilter>
  <tableColumns count="2">
    <tableColumn id="1" name="n" dataDxfId="46"/>
    <tableColumn id="2" name="p(n)" dataDxfId="45">
      <calculatedColumnFormula>B4-(COS(B4)-B4)/(-SIN(B4)-1)</calculatedColumnFormula>
    </tableColumn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E14" totalsRowShown="0" headerRowDxfId="44" dataDxfId="43">
  <autoFilter ref="A4:E14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n" dataDxfId="42"/>
    <tableColumn id="2" name="p(n-1)" dataDxfId="41">
      <calculatedColumnFormula>IF(E4&lt;0,D4,B4)</calculatedColumnFormula>
    </tableColumn>
    <tableColumn id="3" name="p(n)" dataDxfId="40">
      <calculatedColumnFormula>IF(E4&lt;0,C4,D4)</calculatedColumnFormula>
    </tableColumn>
    <tableColumn id="4" name="p(n+1)" dataDxfId="39">
      <calculatedColumnFormula>C5-(C5^3+4*C5^2-10)*(C5-B5)/((C5^3+4*C5^2-10)-(B5^3+4*B5^2-10))</calculatedColumnFormula>
    </tableColumn>
    <tableColumn id="5" name="f(p(n))*f(p(n+1))" dataDxfId="38">
      <calculatedColumnFormula>(C5^3-6*C5^2-384*C5+3112)*(D5^3-6*D5^2-384*D5+3112)</calculatedColumnFormula>
    </tableColumn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6:D17" totalsRowShown="0" headerRowDxfId="37" dataDxfId="36">
  <autoFilter ref="A6:D17">
    <filterColumn colId="0" hiddenButton="1"/>
    <filterColumn colId="1" hiddenButton="1"/>
    <filterColumn colId="2" hiddenButton="1"/>
    <filterColumn colId="3" hiddenButton="1"/>
  </autoFilter>
  <tableColumns count="4">
    <tableColumn id="1" name="k" dataDxfId="35"/>
    <tableColumn id="2" name="x1" dataDxfId="34">
      <calculatedColumnFormula>(1/10)*C6-(2/10)*D6+(6/10)</calculatedColumnFormula>
    </tableColumn>
    <tableColumn id="3" name="x2" dataDxfId="33">
      <calculatedColumnFormula>(1/11)*B7+(1/11)*D6-(3/11)*#REF!+(25/11)</calculatedColumnFormula>
    </tableColumn>
    <tableColumn id="4" name="x3" dataDxfId="32">
      <calculatedColumnFormula>-(2/10)*B7+(1/10)*C7+(1/10)*#REF!-(11/10)</calculatedColumnFormula>
    </tableColumn>
  </tableColumns>
  <tableStyleInfo name="TableStyleLight5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3:B8" totalsRowShown="0" headerRowDxfId="31" dataDxfId="30">
  <autoFilter ref="A3:B8">
    <filterColumn colId="0" hiddenButton="1"/>
    <filterColumn colId="1" hiddenButton="1"/>
  </autoFilter>
  <tableColumns count="2">
    <tableColumn id="1" name="x" dataDxfId="29"/>
    <tableColumn id="2" name="f(x)" dataDxfId="28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1:D6" totalsRowShown="0" headerRowDxfId="27" dataDxfId="26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O(h2)" dataDxfId="25"/>
    <tableColumn id="2" name="O(h4)" dataDxfId="24"/>
    <tableColumn id="3" name="O(h6)" dataDxfId="23"/>
    <tableColumn id="4" name="O(h8)" dataDxfId="22"/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G1:J6" totalsRowShown="0" headerRowDxfId="21" dataDxfId="20">
  <autoFilter ref="G1:J6">
    <filterColumn colId="0" hiddenButton="1"/>
    <filterColumn colId="1" hiddenButton="1"/>
    <filterColumn colId="2" hiddenButton="1"/>
    <filterColumn colId="3" hiddenButton="1"/>
  </autoFilter>
  <tableColumns count="4">
    <tableColumn id="1" name="O(h)" dataDxfId="19"/>
    <tableColumn id="2" name="O(h4)" dataDxfId="18"/>
    <tableColumn id="3" name="O(h6)" dataDxfId="17"/>
    <tableColumn id="4" name="O(h8)" dataDxfId="16"/>
  </tableColumns>
  <tableStyleInfo name="TableStyleLight3" showFirstColumn="0" showLastColumn="0" showRowStripes="1" showColumnStripes="0"/>
</table>
</file>

<file path=xl/tables/table7.xml><?xml version="1.0" encoding="utf-8"?>
<table xmlns="http://schemas.openxmlformats.org/spreadsheetml/2006/main" id="10" name="Table811" displayName="Table811" ref="A5:D10" totalsRowShown="0" headerRowDxfId="15" dataDxfId="14">
  <autoFilter ref="A5:D10">
    <filterColumn colId="0" hiddenButton="1"/>
    <filterColumn colId="1" hiddenButton="1"/>
    <filterColumn colId="2" hiddenButton="1"/>
    <filterColumn colId="3" hiddenButton="1"/>
  </autoFilter>
  <tableColumns count="4">
    <tableColumn id="1" name="O(h2)" dataDxfId="13"/>
    <tableColumn id="2" name="O(h4)" dataDxfId="12"/>
    <tableColumn id="3" name="O(h6)" dataDxfId="11"/>
    <tableColumn id="4" name="O(h8)" dataDxfId="10"/>
  </tableColumns>
  <tableStyleInfo name="TableStyleLight3" showFirstColumn="0" showLastColumn="0" showRowStripes="1" showColumnStripes="0"/>
</table>
</file>

<file path=xl/tables/table8.xml><?xml version="1.0" encoding="utf-8"?>
<table xmlns="http://schemas.openxmlformats.org/spreadsheetml/2006/main" id="5" name="Table811126" displayName="Table811126" ref="I5:L10" totalsRowShown="0" headerRowDxfId="9" dataDxfId="8">
  <autoFilter ref="I5:L10">
    <filterColumn colId="0" hiddenButton="1"/>
    <filterColumn colId="1" hiddenButton="1"/>
    <filterColumn colId="2" hiddenButton="1"/>
    <filterColumn colId="3" hiddenButton="1"/>
  </autoFilter>
  <tableColumns count="4">
    <tableColumn id="1" name="O(h2)" dataDxfId="7"/>
    <tableColumn id="2" name="O(h4)" dataDxfId="6"/>
    <tableColumn id="3" name="O(h6)" dataDxfId="5"/>
    <tableColumn id="4" name="O(h8)" dataDxfId="4"/>
  </tableColumns>
  <tableStyleInfo name="TableStyleLight3" showFirstColumn="0" showLastColumn="0" showRowStripes="1" showColumnStripes="0"/>
</table>
</file>

<file path=xl/tables/table9.xml><?xml version="1.0" encoding="utf-8"?>
<table xmlns="http://schemas.openxmlformats.org/spreadsheetml/2006/main" id="6" name="Table6" displayName="Table6" ref="F5:G14" totalsRowShown="0" headerRowDxfId="3" dataDxfId="2">
  <autoFilter ref="F5:G14">
    <filterColumn colId="0" hiddenButton="1"/>
    <filterColumn colId="1" hiddenButton="1"/>
  </autoFilter>
  <tableColumns count="2">
    <tableColumn id="1" name="x" dataDxfId="1"/>
    <tableColumn id="2" name="f(x)" dataDxfId="0">
      <calculatedColumnFormula>2*PI()*F6*EXP(F6)*SQRT(1+EXP(2*F6)*(1+F6)^2)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H16"/>
  <sheetViews>
    <sheetView workbookViewId="0"/>
  </sheetViews>
  <sheetFormatPr defaultRowHeight="13.8" x14ac:dyDescent="0.3"/>
  <cols>
    <col min="1" max="1" width="8.88671875" style="1"/>
    <col min="2" max="2" width="23" style="1" customWidth="1"/>
    <col min="3" max="4" width="8.88671875" style="1"/>
    <col min="5" max="6" width="11.21875" style="1" customWidth="1"/>
    <col min="7" max="8" width="12.5546875" style="1" customWidth="1"/>
    <col min="9" max="16384" width="8.88671875" style="1"/>
  </cols>
  <sheetData>
    <row r="1" spans="1:8" x14ac:dyDescent="0.3">
      <c r="A1" s="2" t="s">
        <v>1</v>
      </c>
      <c r="B1" s="2" t="s">
        <v>44</v>
      </c>
      <c r="D1" s="1" t="s">
        <v>3</v>
      </c>
      <c r="E1" s="1">
        <v>0.5</v>
      </c>
    </row>
    <row r="2" spans="1:8" x14ac:dyDescent="0.3">
      <c r="A2" s="2" t="s">
        <v>2</v>
      </c>
      <c r="B2" s="2" t="s">
        <v>45</v>
      </c>
    </row>
    <row r="4" spans="1:8" x14ac:dyDescent="0.3">
      <c r="A4" s="6" t="s">
        <v>0</v>
      </c>
      <c r="B4" s="6" t="s">
        <v>4</v>
      </c>
    </row>
    <row r="5" spans="1:8" x14ac:dyDescent="0.3">
      <c r="A5" s="6">
        <v>0</v>
      </c>
      <c r="B5" s="9">
        <f>E1</f>
        <v>0.5</v>
      </c>
      <c r="E5" s="3"/>
    </row>
    <row r="6" spans="1:8" x14ac:dyDescent="0.3">
      <c r="A6" s="6">
        <v>1</v>
      </c>
      <c r="B6" s="9">
        <f>B5-(4*B5^4+4*B5^2-B5-5)/(16*B5^3+8*B5-1)</f>
        <v>1.35</v>
      </c>
      <c r="E6" s="3"/>
      <c r="H6" s="3"/>
    </row>
    <row r="7" spans="1:8" x14ac:dyDescent="0.3">
      <c r="A7" s="6">
        <v>2</v>
      </c>
      <c r="B7" s="9">
        <f t="shared" ref="B7:B15" si="0">B6-(4*B6^4+4*B6^2-B6-5)/(16*B6^3+8*B6-1)</f>
        <v>1.0606531952975635</v>
      </c>
      <c r="E7" s="3"/>
    </row>
    <row r="8" spans="1:8" x14ac:dyDescent="0.3">
      <c r="A8" s="6">
        <v>3</v>
      </c>
      <c r="B8" s="9">
        <f t="shared" si="0"/>
        <v>0.92889679935504632</v>
      </c>
      <c r="E8" s="3"/>
    </row>
    <row r="9" spans="1:8" x14ac:dyDescent="0.3">
      <c r="A9" s="6">
        <v>4</v>
      </c>
      <c r="B9" s="9">
        <f t="shared" si="0"/>
        <v>0.90290188912362079</v>
      </c>
      <c r="E9" s="3"/>
    </row>
    <row r="10" spans="1:8" x14ac:dyDescent="0.3">
      <c r="A10" s="6">
        <v>5</v>
      </c>
      <c r="B10" s="9">
        <f t="shared" si="0"/>
        <v>0.90198873816791236</v>
      </c>
      <c r="E10" s="3"/>
    </row>
    <row r="11" spans="1:8" x14ac:dyDescent="0.3">
      <c r="A11" s="6">
        <v>6</v>
      </c>
      <c r="B11" s="9">
        <f t="shared" si="0"/>
        <v>0.90198764452299562</v>
      </c>
      <c r="E11" s="3"/>
    </row>
    <row r="12" spans="1:8" x14ac:dyDescent="0.3">
      <c r="A12" s="6">
        <v>7</v>
      </c>
      <c r="B12" s="9">
        <f t="shared" si="0"/>
        <v>0.90198764452142866</v>
      </c>
      <c r="E12" s="3"/>
    </row>
    <row r="13" spans="1:8" x14ac:dyDescent="0.3">
      <c r="A13" s="6">
        <v>8</v>
      </c>
      <c r="B13" s="9">
        <f t="shared" si="0"/>
        <v>0.90198764452142866</v>
      </c>
      <c r="E13" s="3"/>
    </row>
    <row r="14" spans="1:8" x14ac:dyDescent="0.3">
      <c r="A14" s="6">
        <v>9</v>
      </c>
      <c r="B14" s="9">
        <f t="shared" si="0"/>
        <v>0.90198764452142866</v>
      </c>
      <c r="E14" s="3"/>
    </row>
    <row r="15" spans="1:8" x14ac:dyDescent="0.3">
      <c r="A15" s="6">
        <v>10</v>
      </c>
      <c r="B15" s="9">
        <f t="shared" si="0"/>
        <v>0.90198764452142866</v>
      </c>
      <c r="E15" s="3"/>
    </row>
    <row r="16" spans="1:8" x14ac:dyDescent="0.3">
      <c r="B16" s="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G14"/>
  <sheetViews>
    <sheetView workbookViewId="0"/>
  </sheetViews>
  <sheetFormatPr defaultRowHeight="13.8" x14ac:dyDescent="0.3"/>
  <cols>
    <col min="1" max="1" width="8.88671875" style="1"/>
    <col min="2" max="5" width="22.77734375" style="1" customWidth="1"/>
    <col min="6" max="6" width="8.88671875" style="1"/>
    <col min="7" max="7" width="11.5546875" style="1" bestFit="1" customWidth="1"/>
    <col min="8" max="16384" width="8.88671875" style="1"/>
  </cols>
  <sheetData>
    <row r="1" spans="1:7" x14ac:dyDescent="0.3">
      <c r="A1" s="2" t="s">
        <v>1</v>
      </c>
      <c r="B1" s="7" t="s">
        <v>52</v>
      </c>
      <c r="D1" s="1" t="s">
        <v>3</v>
      </c>
      <c r="E1" s="1">
        <v>1</v>
      </c>
    </row>
    <row r="2" spans="1:7" x14ac:dyDescent="0.3">
      <c r="A2" s="2"/>
      <c r="B2" s="2"/>
      <c r="D2" s="1" t="s">
        <v>6</v>
      </c>
      <c r="E2" s="1">
        <v>2</v>
      </c>
    </row>
    <row r="4" spans="1:7" x14ac:dyDescent="0.3">
      <c r="A4" s="6" t="s">
        <v>0</v>
      </c>
      <c r="B4" s="6" t="s">
        <v>7</v>
      </c>
      <c r="C4" s="6" t="s">
        <v>4</v>
      </c>
      <c r="D4" s="6" t="s">
        <v>5</v>
      </c>
      <c r="E4" s="6" t="s">
        <v>8</v>
      </c>
    </row>
    <row r="5" spans="1:7" x14ac:dyDescent="0.3">
      <c r="A5" s="6">
        <v>1</v>
      </c>
      <c r="B5" s="11">
        <f>E1</f>
        <v>1</v>
      </c>
      <c r="C5" s="11">
        <f>E2</f>
        <v>2</v>
      </c>
      <c r="D5" s="11">
        <f t="shared" ref="D5:D14" si="0">C5-(C5^3+4*C5^2-10)*(C5-B5)/((C5^3+4*C5^2-10)-(B5^3+4*B5^2-10))</f>
        <v>1.263157894736842</v>
      </c>
      <c r="E5" s="9">
        <f>(C5^3-6*C5^2-384*C5+3112)*(D5^3-6*D5^2-384*D5+3112)</f>
        <v>6097938.5589736113</v>
      </c>
    </row>
    <row r="6" spans="1:7" x14ac:dyDescent="0.3">
      <c r="A6" s="6">
        <v>2</v>
      </c>
      <c r="B6" s="11">
        <f>IF(E5&lt;0,D5,B5)</f>
        <v>1</v>
      </c>
      <c r="C6" s="11">
        <f>IF(E5&lt;0,C5,D5)</f>
        <v>1.263157894736842</v>
      </c>
      <c r="D6" s="11">
        <f t="shared" si="0"/>
        <v>1.3872559536580131</v>
      </c>
      <c r="E6" s="9">
        <f t="shared" ref="E6:E14" si="1">(C6^3-6*C6^2-384*C6+3112)*(D6^3-6*D6^2-384*D6+3112)</f>
        <v>6732921.9941877993</v>
      </c>
    </row>
    <row r="7" spans="1:7" x14ac:dyDescent="0.3">
      <c r="A7" s="6">
        <v>3</v>
      </c>
      <c r="B7" s="11">
        <f t="shared" ref="B7:B14" si="2">IF(E6&lt;0,D6,B6)</f>
        <v>1</v>
      </c>
      <c r="C7" s="11">
        <f t="shared" ref="C7:C14" si="3">IF(E6&lt;0,C6,D6)</f>
        <v>1.3872559536580131</v>
      </c>
      <c r="D7" s="11">
        <f t="shared" si="0"/>
        <v>1.3607306103785701</v>
      </c>
      <c r="E7" s="9">
        <f t="shared" si="1"/>
        <v>6633960.9959754972</v>
      </c>
    </row>
    <row r="8" spans="1:7" x14ac:dyDescent="0.3">
      <c r="A8" s="6">
        <v>4</v>
      </c>
      <c r="B8" s="11">
        <f t="shared" si="2"/>
        <v>1</v>
      </c>
      <c r="C8" s="11">
        <f t="shared" si="3"/>
        <v>1.3607306103785701</v>
      </c>
      <c r="D8" s="11">
        <f t="shared" si="0"/>
        <v>1.3661597811726696</v>
      </c>
      <c r="E8" s="9">
        <f t="shared" si="1"/>
        <v>6655458.5010855701</v>
      </c>
    </row>
    <row r="9" spans="1:7" x14ac:dyDescent="0.3">
      <c r="A9" s="6">
        <v>5</v>
      </c>
      <c r="B9" s="11">
        <f t="shared" si="2"/>
        <v>1</v>
      </c>
      <c r="C9" s="11">
        <f t="shared" si="3"/>
        <v>1.3661597811726696</v>
      </c>
      <c r="D9" s="11">
        <f t="shared" si="0"/>
        <v>1.3650383377463502</v>
      </c>
      <c r="E9" s="9">
        <f t="shared" si="1"/>
        <v>6651073.0486562075</v>
      </c>
    </row>
    <row r="10" spans="1:7" ht="14.4" x14ac:dyDescent="0.3">
      <c r="A10" s="6">
        <v>6</v>
      </c>
      <c r="B10" s="11">
        <f t="shared" si="2"/>
        <v>1</v>
      </c>
      <c r="C10" s="11">
        <f t="shared" si="3"/>
        <v>1.3650383377463502</v>
      </c>
      <c r="D10" s="11">
        <f t="shared" si="0"/>
        <v>1.3652695474795371</v>
      </c>
      <c r="E10" s="9">
        <f t="shared" si="1"/>
        <v>6651979.525383749</v>
      </c>
      <c r="G10" s="5"/>
    </row>
    <row r="11" spans="1:7" x14ac:dyDescent="0.3">
      <c r="A11" s="6">
        <v>7</v>
      </c>
      <c r="B11" s="11">
        <f t="shared" si="2"/>
        <v>1</v>
      </c>
      <c r="C11" s="11">
        <f t="shared" si="3"/>
        <v>1.3652695474795371</v>
      </c>
      <c r="D11" s="11">
        <f t="shared" si="0"/>
        <v>1.3652218601360022</v>
      </c>
      <c r="E11" s="9">
        <f t="shared" si="1"/>
        <v>6651792.6621464258</v>
      </c>
    </row>
    <row r="12" spans="1:7" x14ac:dyDescent="0.3">
      <c r="A12" s="6">
        <v>8</v>
      </c>
      <c r="B12" s="11">
        <f t="shared" si="2"/>
        <v>1</v>
      </c>
      <c r="C12" s="11">
        <f t="shared" si="3"/>
        <v>1.3652218601360022</v>
      </c>
      <c r="D12" s="11">
        <f t="shared" si="0"/>
        <v>1.3652316949341465</v>
      </c>
      <c r="E12" s="9">
        <f t="shared" si="1"/>
        <v>6651831.2040869649</v>
      </c>
    </row>
    <row r="13" spans="1:7" x14ac:dyDescent="0.3">
      <c r="A13" s="6">
        <v>9</v>
      </c>
      <c r="B13" s="11">
        <f t="shared" si="2"/>
        <v>1</v>
      </c>
      <c r="C13" s="11">
        <f t="shared" si="3"/>
        <v>1.3652316949341465</v>
      </c>
      <c r="D13" s="11">
        <f t="shared" si="0"/>
        <v>1.3652296666213664</v>
      </c>
      <c r="E13" s="9">
        <f t="shared" si="1"/>
        <v>6651823.2554386901</v>
      </c>
    </row>
    <row r="14" spans="1:7" x14ac:dyDescent="0.3">
      <c r="A14" s="6">
        <v>10</v>
      </c>
      <c r="B14" s="11">
        <f t="shared" si="2"/>
        <v>1</v>
      </c>
      <c r="C14" s="11">
        <f t="shared" si="3"/>
        <v>1.3652296666213664</v>
      </c>
      <c r="D14" s="11">
        <f t="shared" si="0"/>
        <v>1.3652300849358752</v>
      </c>
      <c r="E14" s="9">
        <f t="shared" si="1"/>
        <v>6651824.8947570259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17"/>
  <sheetViews>
    <sheetView workbookViewId="0">
      <selection sqref="A1:D1"/>
    </sheetView>
  </sheetViews>
  <sheetFormatPr defaultRowHeight="13.8" x14ac:dyDescent="0.3"/>
  <cols>
    <col min="1" max="1" width="8.88671875" style="1"/>
    <col min="2" max="5" width="10" style="1" customWidth="1"/>
    <col min="6" max="8" width="8.88671875" style="1"/>
    <col min="9" max="9" width="16.21875" style="1" customWidth="1"/>
    <col min="10" max="16384" width="8.88671875" style="1"/>
  </cols>
  <sheetData>
    <row r="1" spans="1:9" x14ac:dyDescent="0.3">
      <c r="A1" s="14" t="s">
        <v>46</v>
      </c>
      <c r="B1" s="14"/>
      <c r="C1" s="14"/>
      <c r="D1" s="14"/>
      <c r="F1" s="14" t="s">
        <v>49</v>
      </c>
      <c r="G1" s="14"/>
      <c r="H1" s="14"/>
      <c r="I1" s="14"/>
    </row>
    <row r="2" spans="1:9" x14ac:dyDescent="0.3">
      <c r="A2" s="14" t="s">
        <v>47</v>
      </c>
      <c r="B2" s="14"/>
      <c r="C2" s="14"/>
      <c r="D2" s="14"/>
      <c r="F2" s="14" t="s">
        <v>50</v>
      </c>
      <c r="G2" s="14"/>
      <c r="H2" s="14"/>
      <c r="I2" s="14"/>
    </row>
    <row r="3" spans="1:9" x14ac:dyDescent="0.3">
      <c r="A3" s="14" t="s">
        <v>48</v>
      </c>
      <c r="B3" s="14"/>
      <c r="C3" s="14"/>
      <c r="D3" s="14"/>
      <c r="F3" s="14" t="s">
        <v>51</v>
      </c>
      <c r="G3" s="14"/>
      <c r="H3" s="14"/>
      <c r="I3" s="14"/>
    </row>
    <row r="4" spans="1:9" x14ac:dyDescent="0.3">
      <c r="A4" s="14"/>
      <c r="B4" s="14"/>
      <c r="C4" s="14"/>
      <c r="D4" s="14"/>
      <c r="F4" s="14"/>
      <c r="G4" s="14"/>
      <c r="H4" s="14"/>
      <c r="I4" s="14"/>
    </row>
    <row r="6" spans="1:9" x14ac:dyDescent="0.3">
      <c r="A6" s="6" t="s">
        <v>9</v>
      </c>
      <c r="B6" s="6" t="s">
        <v>10</v>
      </c>
      <c r="C6" s="6" t="s">
        <v>11</v>
      </c>
      <c r="D6" s="6" t="s">
        <v>12</v>
      </c>
    </row>
    <row r="7" spans="1:9" x14ac:dyDescent="0.3">
      <c r="A7" s="6">
        <v>0</v>
      </c>
      <c r="B7" s="9">
        <v>0</v>
      </c>
      <c r="C7" s="9">
        <v>0</v>
      </c>
      <c r="D7" s="9">
        <v>0</v>
      </c>
    </row>
    <row r="8" spans="1:9" x14ac:dyDescent="0.3">
      <c r="A8" s="6">
        <v>1</v>
      </c>
      <c r="B8" s="9">
        <f>(1/4)*(C7 - D7 + 4)</f>
        <v>1</v>
      </c>
      <c r="C8" s="9">
        <f>(1/8)*(4*B8+ D7 + 3)</f>
        <v>0.875</v>
      </c>
      <c r="D8" s="9">
        <f>(1/5)*(2*B8 - C8 + 4)</f>
        <v>1.0250000000000001</v>
      </c>
    </row>
    <row r="9" spans="1:9" x14ac:dyDescent="0.3">
      <c r="A9" s="6">
        <v>2</v>
      </c>
      <c r="B9" s="9">
        <f t="shared" ref="B9:B17" si="0">(1/4)*(C8 - D8 + 4)</f>
        <v>0.96249999999999991</v>
      </c>
      <c r="C9" s="9">
        <f t="shared" ref="C9:C17" si="1">(1/8)*(4*B9+ D8 + 3)</f>
        <v>0.984375</v>
      </c>
      <c r="D9" s="9">
        <f t="shared" ref="D9:D17" si="2">(1/5)*(2*B9 - C9 + 4)</f>
        <v>0.98812500000000003</v>
      </c>
    </row>
    <row r="10" spans="1:9" x14ac:dyDescent="0.3">
      <c r="A10" s="6">
        <v>3</v>
      </c>
      <c r="B10" s="9">
        <f t="shared" si="0"/>
        <v>0.99906249999999996</v>
      </c>
      <c r="C10" s="9">
        <f t="shared" si="1"/>
        <v>0.998046875</v>
      </c>
      <c r="D10" s="9">
        <f t="shared" si="2"/>
        <v>1.0000156250000001</v>
      </c>
    </row>
    <row r="11" spans="1:9" x14ac:dyDescent="0.3">
      <c r="A11" s="6">
        <v>4</v>
      </c>
      <c r="B11" s="9">
        <f t="shared" si="0"/>
        <v>0.99950781249999998</v>
      </c>
      <c r="C11" s="9">
        <f t="shared" si="1"/>
        <v>0.999755859375</v>
      </c>
      <c r="D11" s="9">
        <f t="shared" si="2"/>
        <v>0.99985195312500008</v>
      </c>
    </row>
    <row r="12" spans="1:9" x14ac:dyDescent="0.3">
      <c r="A12" s="6">
        <v>5</v>
      </c>
      <c r="B12" s="9">
        <f t="shared" si="0"/>
        <v>0.99997597656250004</v>
      </c>
      <c r="C12" s="9">
        <f t="shared" si="1"/>
        <v>0.999969482421875</v>
      </c>
      <c r="D12" s="9">
        <f t="shared" si="2"/>
        <v>0.99999649414062519</v>
      </c>
    </row>
    <row r="13" spans="1:9" x14ac:dyDescent="0.3">
      <c r="A13" s="6">
        <v>6</v>
      </c>
      <c r="B13" s="9">
        <f t="shared" si="0"/>
        <v>0.99999324707031245</v>
      </c>
      <c r="C13" s="9">
        <f t="shared" si="1"/>
        <v>0.99999618530273438</v>
      </c>
      <c r="D13" s="9">
        <f t="shared" si="2"/>
        <v>0.99999806176757822</v>
      </c>
    </row>
    <row r="14" spans="1:9" x14ac:dyDescent="0.3">
      <c r="A14" s="6">
        <v>7</v>
      </c>
      <c r="B14" s="9">
        <f t="shared" si="0"/>
        <v>0.99999953088378901</v>
      </c>
      <c r="C14" s="9">
        <f t="shared" si="1"/>
        <v>0.9999995231628418</v>
      </c>
      <c r="D14" s="9">
        <f t="shared" si="2"/>
        <v>0.99999990772094738</v>
      </c>
    </row>
    <row r="15" spans="1:9" x14ac:dyDescent="0.3">
      <c r="A15" s="6">
        <v>8</v>
      </c>
      <c r="B15" s="9">
        <f t="shared" si="0"/>
        <v>0.99999990386047366</v>
      </c>
      <c r="C15" s="9">
        <f t="shared" si="1"/>
        <v>0.99999994039535522</v>
      </c>
      <c r="D15" s="9">
        <f t="shared" si="2"/>
        <v>0.99999997346511837</v>
      </c>
    </row>
    <row r="16" spans="1:9" x14ac:dyDescent="0.3">
      <c r="A16" s="6">
        <v>9</v>
      </c>
      <c r="B16" s="9">
        <f t="shared" si="0"/>
        <v>0.99999999173255927</v>
      </c>
      <c r="C16" s="9">
        <f t="shared" si="1"/>
        <v>0.9999999925494194</v>
      </c>
      <c r="D16" s="9">
        <f t="shared" si="2"/>
        <v>0.99999999818313978</v>
      </c>
    </row>
    <row r="17" spans="1:4" x14ac:dyDescent="0.3">
      <c r="A17" s="6">
        <v>10</v>
      </c>
      <c r="B17" s="9">
        <f t="shared" si="0"/>
        <v>0.99999999859156996</v>
      </c>
      <c r="C17" s="9">
        <f t="shared" si="1"/>
        <v>0.99999999906867743</v>
      </c>
      <c r="D17" s="9">
        <f t="shared" si="2"/>
        <v>0.99999999962289265</v>
      </c>
    </row>
  </sheetData>
  <mergeCells count="8">
    <mergeCell ref="A1:D1"/>
    <mergeCell ref="A2:D2"/>
    <mergeCell ref="A3:D3"/>
    <mergeCell ref="A4:D4"/>
    <mergeCell ref="F1:I1"/>
    <mergeCell ref="F2:I2"/>
    <mergeCell ref="F3:I3"/>
    <mergeCell ref="F4:I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G9"/>
  <sheetViews>
    <sheetView workbookViewId="0"/>
  </sheetViews>
  <sheetFormatPr defaultRowHeight="13.8" x14ac:dyDescent="0.3"/>
  <cols>
    <col min="1" max="3" width="8.88671875" style="1"/>
    <col min="4" max="4" width="9.88671875" style="10" bestFit="1" customWidth="1"/>
    <col min="5" max="6" width="8.88671875" style="1"/>
    <col min="7" max="7" width="9.21875" style="1" bestFit="1" customWidth="1"/>
    <col min="8" max="16384" width="8.88671875" style="1"/>
  </cols>
  <sheetData>
    <row r="1" spans="1:7" x14ac:dyDescent="0.3">
      <c r="A1" s="2" t="s">
        <v>1</v>
      </c>
      <c r="B1" s="2" t="s">
        <v>16</v>
      </c>
      <c r="F1" s="1" t="s">
        <v>15</v>
      </c>
      <c r="G1" s="1">
        <v>2</v>
      </c>
    </row>
    <row r="2" spans="1:7" x14ac:dyDescent="0.3">
      <c r="F2" s="1" t="s">
        <v>54</v>
      </c>
      <c r="G2" s="3">
        <f>D9</f>
        <v>0.67423083333333333</v>
      </c>
    </row>
    <row r="3" spans="1:7" x14ac:dyDescent="0.3">
      <c r="A3" s="6" t="s">
        <v>13</v>
      </c>
      <c r="B3" s="6" t="s">
        <v>14</v>
      </c>
    </row>
    <row r="4" spans="1:7" x14ac:dyDescent="0.3">
      <c r="A4" s="6">
        <v>1</v>
      </c>
      <c r="B4" s="6">
        <v>0</v>
      </c>
      <c r="D4" s="3">
        <f>(G1-A5)*(G1-A6)*(G1-A7)*(G1-A8)/(A4-A5)/(A4-A6)/(A4-A7)/(A4-A8)*B4</f>
        <v>0</v>
      </c>
      <c r="F4" s="12">
        <f>1/(A4-A5)/(A4-A6)/(A4-A7)/(A4-A8)*B4</f>
        <v>0</v>
      </c>
    </row>
    <row r="5" spans="1:7" x14ac:dyDescent="0.3">
      <c r="A5" s="6">
        <v>3</v>
      </c>
      <c r="B5" s="6">
        <v>1.0986100000000001</v>
      </c>
      <c r="C5" s="10"/>
      <c r="D5" s="3">
        <f>(G1-A4)*(G1-A6)*(G1-A7)*(G1-A8)/(A5-A4)/(A5-A6)/(A5-A7)/(A5-A8)*B5</f>
        <v>2.0598937500000001</v>
      </c>
      <c r="F5" s="12">
        <f>1/(A5-A4)/(A5-A6)/(A5-A7)/(A5-A8)*B5</f>
        <v>-6.8663125000000005E-2</v>
      </c>
    </row>
    <row r="6" spans="1:7" x14ac:dyDescent="0.3">
      <c r="A6" s="6">
        <v>4</v>
      </c>
      <c r="B6" s="6">
        <v>1.38629</v>
      </c>
      <c r="D6" s="3">
        <f>(G1-A4)*(G1-A5)*(G1-A7)*(G1-A8)/(A6-A4)/(A6-A5)/(A6-A7)/(A6-A8)*B6</f>
        <v>-2.3104833333333334</v>
      </c>
      <c r="F6" s="12">
        <f>1/(A6-A4)/(A6-A5)/(A6-A7)/(A6-A8)*B6</f>
        <v>0.15403222222222221</v>
      </c>
    </row>
    <row r="7" spans="1:7" x14ac:dyDescent="0.3">
      <c r="A7" s="6">
        <v>5</v>
      </c>
      <c r="B7" s="6">
        <v>1.60944</v>
      </c>
      <c r="D7" s="3">
        <f>(G1-A4)*(G1-A5)*(G1-A6)*(G1-A8)/(A7-A4)/(A7-A5)/(A7-A6)/(A7-A8)*B7</f>
        <v>1.0059</v>
      </c>
      <c r="F7" s="12">
        <f>1/(A7-A4)/(A7-A5)/(A7-A6)/(A7-A8)*B7</f>
        <v>-0.10059</v>
      </c>
    </row>
    <row r="8" spans="1:7" x14ac:dyDescent="0.3">
      <c r="A8" s="6">
        <v>7</v>
      </c>
      <c r="B8" s="6">
        <v>1.94591</v>
      </c>
      <c r="D8" s="3">
        <f>(G1-A4)*(G1-A5)*(G1-A6)*(G1-A7)/(A8-A4)/(A8-A5)/(A8-A6)/(A8-A7)*B8</f>
        <v>-8.107958333333333E-2</v>
      </c>
      <c r="F8" s="12">
        <f>1/(A8-A4)/(A8-A5)/(A8-A6)/(A8-A7)*B8</f>
        <v>1.3513263888888889E-2</v>
      </c>
    </row>
    <row r="9" spans="1:7" x14ac:dyDescent="0.3">
      <c r="C9" s="1" t="s">
        <v>53</v>
      </c>
      <c r="D9" s="13">
        <f>SUM(D4:D8)</f>
        <v>0.67423083333333333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J6"/>
  <sheetViews>
    <sheetView workbookViewId="0"/>
  </sheetViews>
  <sheetFormatPr defaultRowHeight="13.8" x14ac:dyDescent="0.3"/>
  <cols>
    <col min="1" max="4" width="9.44140625" style="1" customWidth="1"/>
    <col min="5" max="6" width="8.88671875" style="1"/>
    <col min="7" max="10" width="10.5546875" style="1" customWidth="1"/>
    <col min="11" max="16384" width="8.88671875" style="1"/>
  </cols>
  <sheetData>
    <row r="1" spans="1:10" x14ac:dyDescent="0.3">
      <c r="A1" s="6" t="s">
        <v>18</v>
      </c>
      <c r="B1" s="6" t="s">
        <v>19</v>
      </c>
      <c r="C1" s="6" t="s">
        <v>20</v>
      </c>
      <c r="D1" s="6" t="s">
        <v>21</v>
      </c>
      <c r="G1" s="6" t="s">
        <v>17</v>
      </c>
      <c r="H1" s="6" t="s">
        <v>19</v>
      </c>
      <c r="I1" s="6" t="s">
        <v>20</v>
      </c>
      <c r="J1" s="6" t="s">
        <v>21</v>
      </c>
    </row>
    <row r="2" spans="1:10" x14ac:dyDescent="0.3">
      <c r="A2" s="6" t="s">
        <v>22</v>
      </c>
      <c r="B2" s="6"/>
      <c r="C2" s="6"/>
      <c r="D2" s="6"/>
      <c r="G2" s="8">
        <v>1.5707960000000001</v>
      </c>
      <c r="H2" s="8"/>
      <c r="I2" s="8"/>
      <c r="J2" s="8"/>
    </row>
    <row r="3" spans="1:10" x14ac:dyDescent="0.3">
      <c r="A3" s="6" t="s">
        <v>23</v>
      </c>
      <c r="B3" s="6" t="s">
        <v>25</v>
      </c>
      <c r="C3" s="6"/>
      <c r="D3" s="6"/>
      <c r="G3" s="8">
        <f xml:space="preserve"> 1.896119</f>
        <v>1.8961190000000001</v>
      </c>
      <c r="H3" s="8">
        <f>G3+(G3-G2)/H$6</f>
        <v>2.0045600000000001</v>
      </c>
      <c r="I3" s="8"/>
      <c r="J3" s="8"/>
    </row>
    <row r="4" spans="1:10" x14ac:dyDescent="0.3">
      <c r="A4" s="6" t="s">
        <v>24</v>
      </c>
      <c r="B4" s="6" t="s">
        <v>26</v>
      </c>
      <c r="C4" s="6" t="s">
        <v>28</v>
      </c>
      <c r="D4" s="6"/>
      <c r="G4" s="8">
        <f xml:space="preserve"> 1.974232</f>
        <v>1.974232</v>
      </c>
      <c r="H4" s="8">
        <f t="shared" ref="H4:J5" si="0">G4+(G4-G3)/H$6</f>
        <v>2.0002696666666666</v>
      </c>
      <c r="I4" s="8">
        <f t="shared" si="0"/>
        <v>1.9999836444444443</v>
      </c>
      <c r="J4" s="8"/>
    </row>
    <row r="5" spans="1:10" x14ac:dyDescent="0.3">
      <c r="A5" s="6" t="s">
        <v>32</v>
      </c>
      <c r="B5" s="6" t="s">
        <v>27</v>
      </c>
      <c r="C5" s="6" t="s">
        <v>29</v>
      </c>
      <c r="D5" s="6" t="s">
        <v>30</v>
      </c>
      <c r="G5" s="8">
        <v>1.9935700000000001</v>
      </c>
      <c r="H5" s="8">
        <f t="shared" si="0"/>
        <v>2.000016</v>
      </c>
      <c r="I5" s="8">
        <f t="shared" si="0"/>
        <v>1.999999088888889</v>
      </c>
      <c r="J5" s="8">
        <f t="shared" si="0"/>
        <v>1.9999993340388009</v>
      </c>
    </row>
    <row r="6" spans="1:10" x14ac:dyDescent="0.3">
      <c r="A6" s="6" t="s">
        <v>31</v>
      </c>
      <c r="B6" s="6">
        <f>4^1-1</f>
        <v>3</v>
      </c>
      <c r="C6" s="6">
        <f>4^2-1</f>
        <v>15</v>
      </c>
      <c r="D6" s="6">
        <f>4^3-1</f>
        <v>63</v>
      </c>
      <c r="G6" s="6" t="s">
        <v>31</v>
      </c>
      <c r="H6" s="6">
        <f>4^1-1</f>
        <v>3</v>
      </c>
      <c r="I6" s="6">
        <f>4^2-1</f>
        <v>15</v>
      </c>
      <c r="J6" s="6">
        <f>4^3-1</f>
        <v>63</v>
      </c>
    </row>
  </sheetData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L14"/>
  <sheetViews>
    <sheetView tabSelected="1" workbookViewId="0">
      <selection activeCell="I7" sqref="I7"/>
    </sheetView>
  </sheetViews>
  <sheetFormatPr defaultRowHeight="13.8" x14ac:dyDescent="0.3"/>
  <cols>
    <col min="1" max="4" width="9.6640625" style="1" customWidth="1"/>
    <col min="5" max="6" width="8.88671875" style="1"/>
    <col min="7" max="7" width="9.21875" style="10" bestFit="1" customWidth="1"/>
    <col min="8" max="8" width="8.88671875" style="10"/>
    <col min="9" max="12" width="11.109375" style="1" customWidth="1"/>
    <col min="13" max="16384" width="8.88671875" style="1"/>
  </cols>
  <sheetData>
    <row r="1" spans="1:12" x14ac:dyDescent="0.3">
      <c r="A1" s="1" t="s">
        <v>1</v>
      </c>
      <c r="B1" s="15" t="s">
        <v>55</v>
      </c>
      <c r="C1" s="15"/>
      <c r="D1" s="15"/>
      <c r="E1" s="15"/>
      <c r="F1" s="15"/>
    </row>
    <row r="2" spans="1:12" x14ac:dyDescent="0.3">
      <c r="A2" s="1" t="s">
        <v>43</v>
      </c>
      <c r="B2" s="1">
        <v>1</v>
      </c>
      <c r="C2" s="1">
        <f>B2/2</f>
        <v>0.5</v>
      </c>
      <c r="D2" s="10">
        <f>C2/2</f>
        <v>0.25</v>
      </c>
    </row>
    <row r="5" spans="1:12" x14ac:dyDescent="0.3">
      <c r="A5" s="6" t="s">
        <v>18</v>
      </c>
      <c r="B5" s="6" t="s">
        <v>19</v>
      </c>
      <c r="C5" s="6" t="s">
        <v>20</v>
      </c>
      <c r="D5" s="6" t="s">
        <v>21</v>
      </c>
      <c r="F5" s="6" t="s">
        <v>13</v>
      </c>
      <c r="G5" s="6" t="s">
        <v>14</v>
      </c>
      <c r="I5" s="6" t="s">
        <v>18</v>
      </c>
      <c r="J5" s="6" t="s">
        <v>19</v>
      </c>
      <c r="K5" s="6" t="s">
        <v>20</v>
      </c>
      <c r="L5" s="6" t="s">
        <v>21</v>
      </c>
    </row>
    <row r="6" spans="1:12" x14ac:dyDescent="0.3">
      <c r="A6" s="6" t="s">
        <v>33</v>
      </c>
      <c r="B6" s="6"/>
      <c r="C6" s="6"/>
      <c r="D6" s="6"/>
      <c r="F6" s="6">
        <v>0</v>
      </c>
      <c r="G6" s="9">
        <f t="shared" ref="G6:G14" si="0">2*PI()*F6*EXP(F6)*SQRT(1+EXP(2*F6)*(1+F6)^2)</f>
        <v>0</v>
      </c>
      <c r="I6" s="9">
        <v>47.205673684714299</v>
      </c>
      <c r="J6" s="9"/>
      <c r="K6" s="9"/>
      <c r="L6" s="9"/>
    </row>
    <row r="7" spans="1:12" x14ac:dyDescent="0.3">
      <c r="A7" s="6" t="s">
        <v>34</v>
      </c>
      <c r="B7" s="6" t="s">
        <v>37</v>
      </c>
      <c r="C7" s="6"/>
      <c r="D7" s="6"/>
      <c r="F7" s="6">
        <f>F8/2</f>
        <v>0.125</v>
      </c>
      <c r="G7" s="9">
        <f t="shared" si="0"/>
        <v>1.4419465973300414</v>
      </c>
      <c r="I7" s="9">
        <f>1/2*(I6+B2*G10)</f>
        <v>30.511423033356007</v>
      </c>
      <c r="J7" s="9">
        <f>I7+(I7-I6)/J$10</f>
        <v>24.946672816236575</v>
      </c>
      <c r="K7" s="9"/>
      <c r="L7" s="9"/>
    </row>
    <row r="8" spans="1:12" x14ac:dyDescent="0.3">
      <c r="A8" s="6" t="s">
        <v>35</v>
      </c>
      <c r="B8" s="6" t="s">
        <v>38</v>
      </c>
      <c r="C8" s="6" t="s">
        <v>40</v>
      </c>
      <c r="D8" s="6"/>
      <c r="F8" s="6">
        <v>0.25</v>
      </c>
      <c r="G8" s="9">
        <f t="shared" si="0"/>
        <v>3.8141692755241632</v>
      </c>
      <c r="I8" s="9">
        <f>1/2*(I7+C2*(G8+G12))</f>
        <v>25.779700371929813</v>
      </c>
      <c r="J8" s="9">
        <f>I8+(I8-I7)/J$10</f>
        <v>24.202459484787749</v>
      </c>
      <c r="K8" s="9">
        <f>J8+(J8-J7)/K$10</f>
        <v>24.152845262691159</v>
      </c>
      <c r="L8" s="9"/>
    </row>
    <row r="9" spans="1:12" x14ac:dyDescent="0.3">
      <c r="A9" s="6" t="s">
        <v>36</v>
      </c>
      <c r="B9" s="6" t="s">
        <v>39</v>
      </c>
      <c r="C9" s="6" t="s">
        <v>41</v>
      </c>
      <c r="D9" s="6" t="s">
        <v>42</v>
      </c>
      <c r="F9" s="6">
        <f>3*F7</f>
        <v>0.375</v>
      </c>
      <c r="G9" s="9">
        <f t="shared" si="0"/>
        <v>7.6676641482805765</v>
      </c>
      <c r="I9" s="9">
        <f>1/2*(I8+D2*(G7+G9+G11+G13))</f>
        <v>24.555950150584174</v>
      </c>
      <c r="J9" s="9">
        <f>I9+(I9-I8)/J$10</f>
        <v>24.148033410135628</v>
      </c>
      <c r="K9" s="9">
        <f>J9+(J9-J8)/K$10</f>
        <v>24.14440500515882</v>
      </c>
      <c r="L9" s="9">
        <f>K9+(K9-K8)/L$10</f>
        <v>24.144271032817038</v>
      </c>
    </row>
    <row r="10" spans="1:12" x14ac:dyDescent="0.3">
      <c r="A10" s="6" t="s">
        <v>31</v>
      </c>
      <c r="B10" s="6">
        <f>4^1-1</f>
        <v>3</v>
      </c>
      <c r="C10" s="6">
        <f>4^2-1</f>
        <v>15</v>
      </c>
      <c r="D10" s="6">
        <f>4^3-1</f>
        <v>63</v>
      </c>
      <c r="F10" s="6">
        <v>0.5</v>
      </c>
      <c r="G10" s="9">
        <f t="shared" si="0"/>
        <v>13.817172381997713</v>
      </c>
      <c r="I10" s="6" t="s">
        <v>31</v>
      </c>
      <c r="J10" s="6">
        <f>4^1-1</f>
        <v>3</v>
      </c>
      <c r="K10" s="6">
        <f>4^2-1</f>
        <v>15</v>
      </c>
      <c r="L10" s="6">
        <f>4^3-1</f>
        <v>63</v>
      </c>
    </row>
    <row r="11" spans="1:12" x14ac:dyDescent="0.3">
      <c r="F11" s="6">
        <f>5*F7</f>
        <v>0.625</v>
      </c>
      <c r="G11" s="9">
        <f t="shared" si="0"/>
        <v>23.450331068768541</v>
      </c>
    </row>
    <row r="12" spans="1:12" x14ac:dyDescent="0.3">
      <c r="F12" s="6">
        <v>0.75</v>
      </c>
      <c r="G12" s="9">
        <f t="shared" si="0"/>
        <v>38.281786145483068</v>
      </c>
    </row>
    <row r="13" spans="1:12" x14ac:dyDescent="0.3">
      <c r="F13" s="6">
        <f>7*F7</f>
        <v>0.875</v>
      </c>
      <c r="G13" s="9">
        <f t="shared" si="0"/>
        <v>60.768857902574979</v>
      </c>
    </row>
    <row r="14" spans="1:12" x14ac:dyDescent="0.3">
      <c r="F14" s="6">
        <v>1</v>
      </c>
      <c r="G14" s="9">
        <f t="shared" si="0"/>
        <v>94.411347369428668</v>
      </c>
    </row>
  </sheetData>
  <mergeCells count="1">
    <mergeCell ref="B1:F1"/>
  </mergeCells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Newton Method</vt:lpstr>
      <vt:lpstr>False-Position Method</vt:lpstr>
      <vt:lpstr>Gauss Seidel Method</vt:lpstr>
      <vt:lpstr>Lagrange Polynomial</vt:lpstr>
      <vt:lpstr>Richardson Extrapolation</vt:lpstr>
      <vt:lpstr>Romberg Integration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2020-05-11T10:56:36Z</dcterms:modified>
</cp:coreProperties>
</file>