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0.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wkz8\Desktop\"/>
    </mc:Choice>
  </mc:AlternateContent>
  <xr:revisionPtr revIDLastSave="0" documentId="13_ncr:1_{9C131DA7-43CF-423B-896B-D65E3432ACDF}" xr6:coauthVersionLast="44" xr6:coauthVersionMax="45" xr10:uidLastSave="{00000000-0000-0000-0000-000000000000}"/>
  <bookViews>
    <workbookView xWindow="-108" yWindow="-108" windowWidth="23256" windowHeight="12576" tabRatio="838" firstSheet="1" activeTab="5" xr2:uid="{00000000-000D-0000-FFFF-FFFF00000000}"/>
  </bookViews>
  <sheets>
    <sheet name="Instructions" sheetId="13" r:id="rId1"/>
    <sheet name="Total" sheetId="16" r:id="rId2"/>
    <sheet name="By Sex" sheetId="21" r:id="rId3"/>
    <sheet name="By Age group" sheetId="22" r:id="rId4"/>
    <sheet name="By Sex &amp; Age group" sheetId="19" r:id="rId5"/>
    <sheet name="Deaths per admission" sheetId="20" r:id="rId6"/>
    <sheet name="Example Total" sheetId="8" r:id="rId7"/>
    <sheet name="Example by Sex" sheetId="9" r:id="rId8"/>
    <sheet name="Example by Age group" sheetId="11" r:id="rId9"/>
    <sheet name="Example by Sex &amp; Age group" sheetId="12"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7" i="20" l="1"/>
  <c r="AM7" i="20"/>
  <c r="AL8" i="20"/>
  <c r="AM8" i="20"/>
  <c r="AL9" i="20"/>
  <c r="AM9" i="20"/>
  <c r="AL10" i="20"/>
  <c r="AM10" i="20"/>
  <c r="AL11" i="20"/>
  <c r="AM11" i="20"/>
  <c r="AL12" i="20"/>
  <c r="AM12" i="20"/>
  <c r="AL13" i="20"/>
  <c r="AM13" i="20"/>
  <c r="AL14" i="20"/>
  <c r="AM14" i="20"/>
  <c r="AL15" i="20"/>
  <c r="AM15" i="20"/>
  <c r="AL16" i="20"/>
  <c r="AM16" i="20"/>
  <c r="AL17" i="20"/>
  <c r="AM17" i="20"/>
  <c r="AL18" i="20"/>
  <c r="AM18" i="20"/>
  <c r="AL19" i="20"/>
  <c r="AM19" i="20"/>
  <c r="AL20" i="20"/>
  <c r="AM20" i="20"/>
  <c r="AL21" i="20"/>
  <c r="AM21" i="20"/>
  <c r="AL22" i="20"/>
  <c r="AM22" i="20"/>
  <c r="AL23" i="20"/>
  <c r="AM23" i="20"/>
  <c r="AL24" i="20"/>
  <c r="AM24" i="20"/>
  <c r="AL25" i="20"/>
  <c r="AM25" i="20"/>
  <c r="AL26" i="20"/>
  <c r="AM26" i="20"/>
  <c r="AL27" i="20"/>
  <c r="AM27" i="20"/>
  <c r="AL28" i="20"/>
  <c r="AM28" i="20"/>
  <c r="AL29" i="20"/>
  <c r="AM29" i="20"/>
  <c r="AL30" i="20"/>
  <c r="AM30" i="20"/>
  <c r="AL31" i="20"/>
  <c r="AM31" i="20"/>
  <c r="AL32" i="20"/>
  <c r="AM32" i="20"/>
  <c r="AL33" i="20"/>
  <c r="AM33" i="20"/>
  <c r="AL34" i="20"/>
  <c r="AM34" i="20"/>
  <c r="AL35" i="20"/>
  <c r="AM35" i="20"/>
  <c r="AL36" i="20"/>
  <c r="AM36" i="20"/>
  <c r="AL37" i="20"/>
  <c r="AM37" i="20"/>
  <c r="AL38" i="20"/>
  <c r="AM38" i="20"/>
  <c r="AL39" i="20"/>
  <c r="AM39" i="20"/>
  <c r="AL40" i="20"/>
  <c r="AM40" i="20"/>
  <c r="AL41" i="20"/>
  <c r="AM41" i="20"/>
  <c r="AL42" i="20"/>
  <c r="AM42" i="20"/>
  <c r="AL43" i="20"/>
  <c r="AM43" i="20"/>
  <c r="AL44" i="20"/>
  <c r="AM44" i="20"/>
  <c r="AL45" i="20"/>
  <c r="AM45" i="20"/>
  <c r="AL46" i="20"/>
  <c r="AM46" i="20"/>
  <c r="AL47" i="20"/>
  <c r="AM47" i="20"/>
  <c r="AL48" i="20"/>
  <c r="AM48" i="20"/>
  <c r="AL49" i="20"/>
  <c r="AM49" i="20"/>
  <c r="AL50" i="20"/>
  <c r="AM50" i="20"/>
  <c r="AL51" i="20"/>
  <c r="AM51" i="20"/>
  <c r="AL52" i="20"/>
  <c r="AM52" i="20"/>
  <c r="AL53" i="20"/>
  <c r="AM53" i="20"/>
  <c r="AL54" i="20"/>
  <c r="AM54" i="20"/>
  <c r="AL55" i="20"/>
  <c r="AM55" i="20"/>
  <c r="AL56" i="20"/>
  <c r="AM56" i="20"/>
  <c r="AL57" i="20"/>
  <c r="AM57" i="20"/>
  <c r="AL58" i="20"/>
  <c r="AM58" i="20"/>
  <c r="AL59" i="20"/>
  <c r="AM59" i="20"/>
  <c r="AM6" i="20"/>
  <c r="AL6" i="20"/>
  <c r="AD7" i="20"/>
  <c r="AE7" i="20"/>
  <c r="AD8" i="20"/>
  <c r="AE8" i="20"/>
  <c r="AD9" i="20"/>
  <c r="AE9" i="20"/>
  <c r="AD10" i="20"/>
  <c r="AE10" i="20"/>
  <c r="AD11" i="20"/>
  <c r="AE11" i="20"/>
  <c r="AD12" i="20"/>
  <c r="AE12" i="20"/>
  <c r="AD13" i="20"/>
  <c r="AE13" i="20"/>
  <c r="AD14" i="20"/>
  <c r="AE14" i="20"/>
  <c r="AD15" i="20"/>
  <c r="AE15" i="20"/>
  <c r="AD16" i="20"/>
  <c r="AE16" i="20"/>
  <c r="AD17" i="20"/>
  <c r="AE17" i="20"/>
  <c r="AD18" i="20"/>
  <c r="AE18" i="20"/>
  <c r="AD19" i="20"/>
  <c r="AE19" i="20"/>
  <c r="AD20" i="20"/>
  <c r="AE20" i="20"/>
  <c r="AD21" i="20"/>
  <c r="AE21" i="20"/>
  <c r="AD22" i="20"/>
  <c r="AE22" i="20"/>
  <c r="AD23" i="20"/>
  <c r="AE23" i="20"/>
  <c r="AD24" i="20"/>
  <c r="AE24" i="20"/>
  <c r="AD25" i="20"/>
  <c r="AE25" i="20"/>
  <c r="AD26" i="20"/>
  <c r="AE26" i="20"/>
  <c r="AD27" i="20"/>
  <c r="AE27" i="20"/>
  <c r="AD28" i="20"/>
  <c r="AE28" i="20"/>
  <c r="AD29" i="20"/>
  <c r="AE29" i="20"/>
  <c r="AD30" i="20"/>
  <c r="AE30" i="20"/>
  <c r="AD31" i="20"/>
  <c r="AE31" i="20"/>
  <c r="AD32" i="20"/>
  <c r="AE32" i="20"/>
  <c r="AD33" i="20"/>
  <c r="AE33" i="20"/>
  <c r="AD34" i="20"/>
  <c r="AE34" i="20"/>
  <c r="AD35" i="20"/>
  <c r="AE35" i="20"/>
  <c r="AD36" i="20"/>
  <c r="AE36" i="20"/>
  <c r="AD37" i="20"/>
  <c r="AE37" i="20"/>
  <c r="AD38" i="20"/>
  <c r="AE38" i="20"/>
  <c r="AD39" i="20"/>
  <c r="AE39" i="20"/>
  <c r="AD40" i="20"/>
  <c r="AE40" i="20"/>
  <c r="AD41" i="20"/>
  <c r="AE41" i="20"/>
  <c r="AD42" i="20"/>
  <c r="AE42" i="20"/>
  <c r="AD43" i="20"/>
  <c r="AE43" i="20"/>
  <c r="AD44" i="20"/>
  <c r="AE44" i="20"/>
  <c r="AD45" i="20"/>
  <c r="AE45" i="20"/>
  <c r="AD46" i="20"/>
  <c r="AE46" i="20"/>
  <c r="AD47" i="20"/>
  <c r="AE47" i="20"/>
  <c r="AD48" i="20"/>
  <c r="AE48" i="20"/>
  <c r="AD49" i="20"/>
  <c r="AE49" i="20"/>
  <c r="AD50" i="20"/>
  <c r="AE50" i="20"/>
  <c r="AD51" i="20"/>
  <c r="AE51" i="20"/>
  <c r="AD52" i="20"/>
  <c r="AE52" i="20"/>
  <c r="AD53" i="20"/>
  <c r="AE53" i="20"/>
  <c r="AD54" i="20"/>
  <c r="AE54" i="20"/>
  <c r="AD55" i="20"/>
  <c r="AE55" i="20"/>
  <c r="AD56" i="20"/>
  <c r="AE56" i="20"/>
  <c r="AD57" i="20"/>
  <c r="AE57" i="20"/>
  <c r="AD58" i="20"/>
  <c r="AE58" i="20"/>
  <c r="AD59" i="20"/>
  <c r="AE59" i="20"/>
  <c r="AE6" i="20"/>
  <c r="AD6" i="20"/>
  <c r="DX7" i="19"/>
  <c r="DY7" i="19"/>
  <c r="DX8" i="19"/>
  <c r="DY8" i="19"/>
  <c r="DX9" i="19"/>
  <c r="DY9" i="19"/>
  <c r="DX10" i="19"/>
  <c r="DY10" i="19"/>
  <c r="DX11" i="19"/>
  <c r="DY11" i="19"/>
  <c r="DX12" i="19"/>
  <c r="DY12" i="19"/>
  <c r="DX13" i="19"/>
  <c r="DY13" i="19"/>
  <c r="DX14" i="19"/>
  <c r="DY14" i="19"/>
  <c r="DX15" i="19"/>
  <c r="DY15" i="19"/>
  <c r="DX16" i="19"/>
  <c r="DY16" i="19"/>
  <c r="DX17" i="19"/>
  <c r="DY17" i="19"/>
  <c r="DX18" i="19"/>
  <c r="DY18" i="19"/>
  <c r="DX19" i="19"/>
  <c r="DY19" i="19"/>
  <c r="DX20" i="19"/>
  <c r="DY20" i="19"/>
  <c r="DX21" i="19"/>
  <c r="DY21" i="19"/>
  <c r="DX22" i="19"/>
  <c r="DY22" i="19"/>
  <c r="DX23" i="19"/>
  <c r="DY23" i="19"/>
  <c r="DX24" i="19"/>
  <c r="DY24" i="19"/>
  <c r="DX25" i="19"/>
  <c r="DY25" i="19"/>
  <c r="DX26" i="19"/>
  <c r="DY26" i="19"/>
  <c r="DX27" i="19"/>
  <c r="DY27" i="19"/>
  <c r="DX28" i="19"/>
  <c r="DY28" i="19"/>
  <c r="DX29" i="19"/>
  <c r="DY29" i="19"/>
  <c r="DX30" i="19"/>
  <c r="DY30" i="19"/>
  <c r="DX31" i="19"/>
  <c r="DY31" i="19"/>
  <c r="DX32" i="19"/>
  <c r="DY32" i="19"/>
  <c r="DX33" i="19"/>
  <c r="DY33" i="19"/>
  <c r="DX34" i="19"/>
  <c r="DY34" i="19"/>
  <c r="DX35" i="19"/>
  <c r="DY35" i="19"/>
  <c r="DX36" i="19"/>
  <c r="DY36" i="19"/>
  <c r="DX37" i="19"/>
  <c r="DY37" i="19"/>
  <c r="DX38" i="19"/>
  <c r="DY38" i="19"/>
  <c r="DX39" i="19"/>
  <c r="DY39" i="19"/>
  <c r="DX40" i="19"/>
  <c r="DY40" i="19"/>
  <c r="DX41" i="19"/>
  <c r="DY41" i="19"/>
  <c r="DX42" i="19"/>
  <c r="DY42" i="19"/>
  <c r="DX43" i="19"/>
  <c r="DY43" i="19"/>
  <c r="DX44" i="19"/>
  <c r="DY44" i="19"/>
  <c r="DX45" i="19"/>
  <c r="DY45" i="19"/>
  <c r="DX46" i="19"/>
  <c r="DY46" i="19"/>
  <c r="DX47" i="19"/>
  <c r="DY47" i="19"/>
  <c r="DX48" i="19"/>
  <c r="DY48" i="19"/>
  <c r="DX49" i="19"/>
  <c r="DY49" i="19"/>
  <c r="DX50" i="19"/>
  <c r="DY50" i="19"/>
  <c r="DX51" i="19"/>
  <c r="DY51" i="19"/>
  <c r="DX52" i="19"/>
  <c r="DY52" i="19"/>
  <c r="DX53" i="19"/>
  <c r="DY53" i="19"/>
  <c r="DX54" i="19"/>
  <c r="DY54" i="19"/>
  <c r="DX55" i="19"/>
  <c r="DY55" i="19"/>
  <c r="DX56" i="19"/>
  <c r="DY56" i="19"/>
  <c r="DX57" i="19"/>
  <c r="DY57" i="19"/>
  <c r="DX58" i="19"/>
  <c r="DY58" i="19"/>
  <c r="DY6" i="19"/>
  <c r="DX6" i="19"/>
  <c r="DP7" i="19"/>
  <c r="DQ7" i="19"/>
  <c r="DP8" i="19"/>
  <c r="DQ8" i="19"/>
  <c r="DP9" i="19"/>
  <c r="DQ9" i="19"/>
  <c r="DP10" i="19"/>
  <c r="DQ10" i="19"/>
  <c r="DP11" i="19"/>
  <c r="DQ11" i="19"/>
  <c r="DP12" i="19"/>
  <c r="DQ12" i="19"/>
  <c r="DP13" i="19"/>
  <c r="DQ13" i="19"/>
  <c r="DP14" i="19"/>
  <c r="DQ14" i="19"/>
  <c r="DP15" i="19"/>
  <c r="DQ15" i="19"/>
  <c r="DP16" i="19"/>
  <c r="DQ16" i="19"/>
  <c r="DP17" i="19"/>
  <c r="DQ17" i="19"/>
  <c r="DP18" i="19"/>
  <c r="DQ18" i="19"/>
  <c r="DP19" i="19"/>
  <c r="DQ19" i="19"/>
  <c r="DP20" i="19"/>
  <c r="DQ20" i="19"/>
  <c r="DP21" i="19"/>
  <c r="DQ21" i="19"/>
  <c r="DP22" i="19"/>
  <c r="DQ22" i="19"/>
  <c r="DP23" i="19"/>
  <c r="DQ23" i="19"/>
  <c r="DP24" i="19"/>
  <c r="DQ24" i="19"/>
  <c r="DP25" i="19"/>
  <c r="DQ25" i="19"/>
  <c r="DP26" i="19"/>
  <c r="DQ26" i="19"/>
  <c r="DP27" i="19"/>
  <c r="DQ27" i="19"/>
  <c r="DP28" i="19"/>
  <c r="DQ28" i="19"/>
  <c r="DP29" i="19"/>
  <c r="DQ29" i="19"/>
  <c r="DP30" i="19"/>
  <c r="DQ30" i="19"/>
  <c r="DP31" i="19"/>
  <c r="DQ31" i="19"/>
  <c r="DP32" i="19"/>
  <c r="DQ32" i="19"/>
  <c r="DP33" i="19"/>
  <c r="DQ33" i="19"/>
  <c r="DP34" i="19"/>
  <c r="DQ34" i="19"/>
  <c r="DP35" i="19"/>
  <c r="DQ35" i="19"/>
  <c r="DP36" i="19"/>
  <c r="DQ36" i="19"/>
  <c r="DP37" i="19"/>
  <c r="DQ37" i="19"/>
  <c r="DP38" i="19"/>
  <c r="DQ38" i="19"/>
  <c r="DP39" i="19"/>
  <c r="DQ39" i="19"/>
  <c r="DP40" i="19"/>
  <c r="DQ40" i="19"/>
  <c r="DP41" i="19"/>
  <c r="DQ41" i="19"/>
  <c r="DP42" i="19"/>
  <c r="DQ42" i="19"/>
  <c r="DP43" i="19"/>
  <c r="DQ43" i="19"/>
  <c r="DP44" i="19"/>
  <c r="DQ44" i="19"/>
  <c r="DP45" i="19"/>
  <c r="DQ45" i="19"/>
  <c r="DP46" i="19"/>
  <c r="DQ46" i="19"/>
  <c r="DP47" i="19"/>
  <c r="DQ47" i="19"/>
  <c r="DP48" i="19"/>
  <c r="DQ48" i="19"/>
  <c r="DP49" i="19"/>
  <c r="DQ49" i="19"/>
  <c r="DP50" i="19"/>
  <c r="DQ50" i="19"/>
  <c r="DP51" i="19"/>
  <c r="DQ51" i="19"/>
  <c r="DP52" i="19"/>
  <c r="DQ52" i="19"/>
  <c r="DP53" i="19"/>
  <c r="DQ53" i="19"/>
  <c r="DP54" i="19"/>
  <c r="DQ54" i="19"/>
  <c r="DP55" i="19"/>
  <c r="DQ55" i="19"/>
  <c r="DP56" i="19"/>
  <c r="DQ56" i="19"/>
  <c r="DP57" i="19"/>
  <c r="DQ57" i="19"/>
  <c r="DP58" i="19"/>
  <c r="DQ58" i="19"/>
  <c r="DQ6" i="19"/>
  <c r="DP6" i="19"/>
  <c r="CT7" i="19"/>
  <c r="CU7" i="19"/>
  <c r="CT8" i="19"/>
  <c r="CU8" i="19"/>
  <c r="CT9" i="19"/>
  <c r="CU9" i="19"/>
  <c r="CT10" i="19"/>
  <c r="CU10" i="19"/>
  <c r="CT11" i="19"/>
  <c r="CU11" i="19"/>
  <c r="CT12" i="19"/>
  <c r="CU12" i="19"/>
  <c r="CT13" i="19"/>
  <c r="CU13" i="19"/>
  <c r="CT14" i="19"/>
  <c r="CU14" i="19"/>
  <c r="CT15" i="19"/>
  <c r="CU15" i="19"/>
  <c r="CT16" i="19"/>
  <c r="CU16" i="19"/>
  <c r="CT17" i="19"/>
  <c r="CU17" i="19"/>
  <c r="CT18" i="19"/>
  <c r="CU18" i="19"/>
  <c r="CT19" i="19"/>
  <c r="CU19" i="19"/>
  <c r="CT20" i="19"/>
  <c r="CU20" i="19"/>
  <c r="CT21" i="19"/>
  <c r="CU21" i="19"/>
  <c r="CT22" i="19"/>
  <c r="CU22" i="19"/>
  <c r="CT23" i="19"/>
  <c r="CU23" i="19"/>
  <c r="CT24" i="19"/>
  <c r="CU24" i="19"/>
  <c r="CT25" i="19"/>
  <c r="CU25" i="19"/>
  <c r="CT26" i="19"/>
  <c r="CU26" i="19"/>
  <c r="CT27" i="19"/>
  <c r="CU27" i="19"/>
  <c r="CT28" i="19"/>
  <c r="CU28" i="19"/>
  <c r="CT29" i="19"/>
  <c r="CU29" i="19"/>
  <c r="CT30" i="19"/>
  <c r="CU30" i="19"/>
  <c r="CT31" i="19"/>
  <c r="CU31" i="19"/>
  <c r="CT32" i="19"/>
  <c r="CU32" i="19"/>
  <c r="CT33" i="19"/>
  <c r="CU33" i="19"/>
  <c r="CT34" i="19"/>
  <c r="CU34" i="19"/>
  <c r="CT35" i="19"/>
  <c r="CU35" i="19"/>
  <c r="CT36" i="19"/>
  <c r="CU36" i="19"/>
  <c r="CT37" i="19"/>
  <c r="CU37" i="19"/>
  <c r="CT38" i="19"/>
  <c r="CU38" i="19"/>
  <c r="CT39" i="19"/>
  <c r="CU39" i="19"/>
  <c r="CT40" i="19"/>
  <c r="CU40" i="19"/>
  <c r="CT41" i="19"/>
  <c r="CU41" i="19"/>
  <c r="CT42" i="19"/>
  <c r="CU42" i="19"/>
  <c r="CT43" i="19"/>
  <c r="CU43" i="19"/>
  <c r="CT44" i="19"/>
  <c r="CU44" i="19"/>
  <c r="CT45" i="19"/>
  <c r="CU45" i="19"/>
  <c r="CT46" i="19"/>
  <c r="CU46" i="19"/>
  <c r="CT47" i="19"/>
  <c r="CU47" i="19"/>
  <c r="CT48" i="19"/>
  <c r="CU48" i="19"/>
  <c r="CT49" i="19"/>
  <c r="CU49" i="19"/>
  <c r="CT50" i="19"/>
  <c r="CU50" i="19"/>
  <c r="CT51" i="19"/>
  <c r="CU51" i="19"/>
  <c r="CT52" i="19"/>
  <c r="CU52" i="19"/>
  <c r="CT53" i="19"/>
  <c r="CU53" i="19"/>
  <c r="CT54" i="19"/>
  <c r="CU54" i="19"/>
  <c r="CT55" i="19"/>
  <c r="CU55" i="19"/>
  <c r="CT56" i="19"/>
  <c r="CU56" i="19"/>
  <c r="CT57" i="19"/>
  <c r="CU57" i="19"/>
  <c r="CT58" i="19"/>
  <c r="CU58" i="19"/>
  <c r="CU6" i="19"/>
  <c r="CT6" i="19"/>
  <c r="CL7" i="19"/>
  <c r="CM7" i="19"/>
  <c r="CL8" i="19"/>
  <c r="CM8" i="19"/>
  <c r="CL9" i="19"/>
  <c r="CM9" i="19"/>
  <c r="CL10" i="19"/>
  <c r="CM10" i="19"/>
  <c r="CL11" i="19"/>
  <c r="CM11" i="19"/>
  <c r="CL12" i="19"/>
  <c r="CM12" i="19"/>
  <c r="CL13" i="19"/>
  <c r="CM13" i="19"/>
  <c r="CL14" i="19"/>
  <c r="CM14" i="19"/>
  <c r="CL15" i="19"/>
  <c r="CM15" i="19"/>
  <c r="CL16" i="19"/>
  <c r="CM16" i="19"/>
  <c r="CL17" i="19"/>
  <c r="CM17" i="19"/>
  <c r="CL18" i="19"/>
  <c r="CM18" i="19"/>
  <c r="CL19" i="19"/>
  <c r="CM19" i="19"/>
  <c r="CL20" i="19"/>
  <c r="CM20" i="19"/>
  <c r="CL21" i="19"/>
  <c r="CM21" i="19"/>
  <c r="CL22" i="19"/>
  <c r="CM22" i="19"/>
  <c r="CL23" i="19"/>
  <c r="CM23" i="19"/>
  <c r="CL24" i="19"/>
  <c r="CM24" i="19"/>
  <c r="CL25" i="19"/>
  <c r="CM25" i="19"/>
  <c r="CL26" i="19"/>
  <c r="CM26" i="19"/>
  <c r="CL27" i="19"/>
  <c r="CM27" i="19"/>
  <c r="CL28" i="19"/>
  <c r="CM28" i="19"/>
  <c r="CL29" i="19"/>
  <c r="CM29" i="19"/>
  <c r="CL30" i="19"/>
  <c r="CM30" i="19"/>
  <c r="CL31" i="19"/>
  <c r="CM31" i="19"/>
  <c r="CL32" i="19"/>
  <c r="CM32" i="19"/>
  <c r="CL33" i="19"/>
  <c r="CM33" i="19"/>
  <c r="CL34" i="19"/>
  <c r="CM34" i="19"/>
  <c r="CL35" i="19"/>
  <c r="CM35" i="19"/>
  <c r="CL36" i="19"/>
  <c r="CM36" i="19"/>
  <c r="CL37" i="19"/>
  <c r="CM37" i="19"/>
  <c r="CL38" i="19"/>
  <c r="CM38" i="19"/>
  <c r="CL39" i="19"/>
  <c r="CM39" i="19"/>
  <c r="CL40" i="19"/>
  <c r="CM40" i="19"/>
  <c r="CL41" i="19"/>
  <c r="CM41" i="19"/>
  <c r="CL42" i="19"/>
  <c r="CM42" i="19"/>
  <c r="CL43" i="19"/>
  <c r="CM43" i="19"/>
  <c r="CL44" i="19"/>
  <c r="CM44" i="19"/>
  <c r="CL45" i="19"/>
  <c r="CM45" i="19"/>
  <c r="CL46" i="19"/>
  <c r="CM46" i="19"/>
  <c r="CL47" i="19"/>
  <c r="CM47" i="19"/>
  <c r="CL48" i="19"/>
  <c r="CM48" i="19"/>
  <c r="CL49" i="19"/>
  <c r="CM49" i="19"/>
  <c r="CL50" i="19"/>
  <c r="CM50" i="19"/>
  <c r="CL51" i="19"/>
  <c r="CM51" i="19"/>
  <c r="CL52" i="19"/>
  <c r="CM52" i="19"/>
  <c r="CL53" i="19"/>
  <c r="CM53" i="19"/>
  <c r="CL54" i="19"/>
  <c r="CM54" i="19"/>
  <c r="CL55" i="19"/>
  <c r="CM55" i="19"/>
  <c r="CL56" i="19"/>
  <c r="CM56" i="19"/>
  <c r="CL57" i="19"/>
  <c r="CM57" i="19"/>
  <c r="CL58" i="19"/>
  <c r="CM58" i="19"/>
  <c r="CM6" i="19"/>
  <c r="CL6" i="19"/>
  <c r="Z7" i="19"/>
  <c r="AA7" i="19"/>
  <c r="Z8" i="19"/>
  <c r="AA8" i="19"/>
  <c r="Z9" i="19"/>
  <c r="AA9" i="19"/>
  <c r="Z10" i="19"/>
  <c r="AA10" i="19"/>
  <c r="Z11" i="19"/>
  <c r="AA11" i="19"/>
  <c r="Z12" i="19"/>
  <c r="AA12" i="19"/>
  <c r="Z13" i="19"/>
  <c r="AA13" i="19"/>
  <c r="Z14" i="19"/>
  <c r="AA14" i="19"/>
  <c r="Z15" i="19"/>
  <c r="AA15" i="19"/>
  <c r="Z16" i="19"/>
  <c r="AA16" i="19"/>
  <c r="Z17" i="19"/>
  <c r="AA17" i="19"/>
  <c r="Z18" i="19"/>
  <c r="AA18" i="19"/>
  <c r="Z19" i="19"/>
  <c r="AA19" i="19"/>
  <c r="Z20" i="19"/>
  <c r="AA20" i="19"/>
  <c r="Z21" i="19"/>
  <c r="AA21" i="19"/>
  <c r="Z22" i="19"/>
  <c r="AA22" i="19"/>
  <c r="Z23" i="19"/>
  <c r="AA23" i="19"/>
  <c r="Z24" i="19"/>
  <c r="AA24" i="19"/>
  <c r="Z25" i="19"/>
  <c r="AA25" i="19"/>
  <c r="Z26" i="19"/>
  <c r="AA26" i="19"/>
  <c r="Z27" i="19"/>
  <c r="AA27" i="19"/>
  <c r="Z28" i="19"/>
  <c r="AA28" i="19"/>
  <c r="Z29" i="19"/>
  <c r="AA29" i="19"/>
  <c r="Z30" i="19"/>
  <c r="AA30" i="19"/>
  <c r="Z31" i="19"/>
  <c r="AA31" i="19"/>
  <c r="Z32" i="19"/>
  <c r="AA32" i="19"/>
  <c r="Z33" i="19"/>
  <c r="AA33" i="19"/>
  <c r="Z34" i="19"/>
  <c r="AA34" i="19"/>
  <c r="Z35" i="19"/>
  <c r="AA35" i="19"/>
  <c r="Z36" i="19"/>
  <c r="AA36" i="19"/>
  <c r="Z37" i="19"/>
  <c r="AA37" i="19"/>
  <c r="Z38" i="19"/>
  <c r="AA38" i="19"/>
  <c r="Z39" i="19"/>
  <c r="AA39" i="19"/>
  <c r="Z40" i="19"/>
  <c r="AA40" i="19"/>
  <c r="Z41" i="19"/>
  <c r="AA41" i="19"/>
  <c r="Z42" i="19"/>
  <c r="AA42" i="19"/>
  <c r="Z43" i="19"/>
  <c r="AA43" i="19"/>
  <c r="Z44" i="19"/>
  <c r="AA44" i="19"/>
  <c r="Z45" i="19"/>
  <c r="AA45" i="19"/>
  <c r="Z46" i="19"/>
  <c r="AA46" i="19"/>
  <c r="Z47" i="19"/>
  <c r="AA47" i="19"/>
  <c r="Z48" i="19"/>
  <c r="AA48" i="19"/>
  <c r="Z49" i="19"/>
  <c r="AA49" i="19"/>
  <c r="Z50" i="19"/>
  <c r="AA50" i="19"/>
  <c r="Z51" i="19"/>
  <c r="AA51" i="19"/>
  <c r="Z52" i="19"/>
  <c r="AA52" i="19"/>
  <c r="Z53" i="19"/>
  <c r="AA53" i="19"/>
  <c r="Z54" i="19"/>
  <c r="AA54" i="19"/>
  <c r="Z55" i="19"/>
  <c r="AA55" i="19"/>
  <c r="Z56" i="19"/>
  <c r="AA56" i="19"/>
  <c r="Z57" i="19"/>
  <c r="AA57" i="19"/>
  <c r="Z58" i="19"/>
  <c r="AA58" i="19"/>
  <c r="AA6" i="19"/>
  <c r="Z6" i="19"/>
  <c r="R7" i="19"/>
  <c r="S7" i="19"/>
  <c r="R8" i="19"/>
  <c r="S8" i="19"/>
  <c r="R9" i="19"/>
  <c r="S9" i="19"/>
  <c r="R10" i="19"/>
  <c r="S10" i="19"/>
  <c r="R11" i="19"/>
  <c r="S11" i="19"/>
  <c r="R12" i="19"/>
  <c r="S12" i="19"/>
  <c r="R13" i="19"/>
  <c r="S13" i="19"/>
  <c r="R14" i="19"/>
  <c r="S14" i="19"/>
  <c r="R15" i="19"/>
  <c r="S15" i="19"/>
  <c r="R16" i="19"/>
  <c r="S16" i="19"/>
  <c r="R17" i="19"/>
  <c r="S17" i="19"/>
  <c r="R18" i="19"/>
  <c r="S18" i="19"/>
  <c r="R19" i="19"/>
  <c r="S19" i="19"/>
  <c r="R20" i="19"/>
  <c r="S20" i="19"/>
  <c r="R21" i="19"/>
  <c r="S21" i="19"/>
  <c r="R22" i="19"/>
  <c r="S22" i="19"/>
  <c r="R23" i="19"/>
  <c r="S23" i="19"/>
  <c r="R24" i="19"/>
  <c r="S24" i="19"/>
  <c r="R25" i="19"/>
  <c r="S25" i="19"/>
  <c r="R26" i="19"/>
  <c r="S26" i="19"/>
  <c r="R27" i="19"/>
  <c r="S27" i="19"/>
  <c r="R28" i="19"/>
  <c r="S28" i="19"/>
  <c r="R29" i="19"/>
  <c r="S29" i="19"/>
  <c r="R30" i="19"/>
  <c r="S30" i="19"/>
  <c r="R31" i="19"/>
  <c r="S31" i="19"/>
  <c r="R32" i="19"/>
  <c r="S32" i="19"/>
  <c r="R33" i="19"/>
  <c r="S33" i="19"/>
  <c r="R34" i="19"/>
  <c r="S34" i="19"/>
  <c r="R35" i="19"/>
  <c r="S35" i="19"/>
  <c r="R36" i="19"/>
  <c r="S36" i="19"/>
  <c r="R37" i="19"/>
  <c r="S37" i="19"/>
  <c r="R38" i="19"/>
  <c r="S38" i="19"/>
  <c r="R39" i="19"/>
  <c r="S39" i="19"/>
  <c r="R40" i="19"/>
  <c r="S40" i="19"/>
  <c r="R41" i="19"/>
  <c r="S41" i="19"/>
  <c r="R42" i="19"/>
  <c r="S42" i="19"/>
  <c r="R43" i="19"/>
  <c r="S43" i="19"/>
  <c r="R44" i="19"/>
  <c r="S44" i="19"/>
  <c r="R45" i="19"/>
  <c r="S45" i="19"/>
  <c r="R46" i="19"/>
  <c r="S46" i="19"/>
  <c r="R47" i="19"/>
  <c r="S47" i="19"/>
  <c r="R48" i="19"/>
  <c r="S48" i="19"/>
  <c r="R49" i="19"/>
  <c r="S49" i="19"/>
  <c r="R50" i="19"/>
  <c r="S50" i="19"/>
  <c r="R51" i="19"/>
  <c r="S51" i="19"/>
  <c r="R52" i="19"/>
  <c r="S52" i="19"/>
  <c r="R53" i="19"/>
  <c r="S53" i="19"/>
  <c r="R54" i="19"/>
  <c r="S54" i="19"/>
  <c r="R55" i="19"/>
  <c r="S55" i="19"/>
  <c r="R56" i="19"/>
  <c r="S56" i="19"/>
  <c r="R57" i="19"/>
  <c r="S57" i="19"/>
  <c r="R58" i="19"/>
  <c r="S58" i="19"/>
  <c r="S6" i="19"/>
  <c r="R6" i="19"/>
  <c r="BD7" i="19"/>
  <c r="BE7" i="19"/>
  <c r="BD8" i="19"/>
  <c r="BE8" i="19"/>
  <c r="BD9" i="19"/>
  <c r="BE9" i="19"/>
  <c r="BD10" i="19"/>
  <c r="BE10" i="19"/>
  <c r="BD11" i="19"/>
  <c r="BE11" i="19"/>
  <c r="BD12" i="19"/>
  <c r="BE12" i="19"/>
  <c r="BD13" i="19"/>
  <c r="BE13" i="19"/>
  <c r="BD14" i="19"/>
  <c r="BE14" i="19"/>
  <c r="BD15" i="19"/>
  <c r="BE15" i="19"/>
  <c r="BD16" i="19"/>
  <c r="BE16" i="19"/>
  <c r="BD17" i="19"/>
  <c r="BE17" i="19"/>
  <c r="BD18" i="19"/>
  <c r="BE18" i="19"/>
  <c r="BD19" i="19"/>
  <c r="BE19" i="19"/>
  <c r="BD20" i="19"/>
  <c r="BE20" i="19"/>
  <c r="BD21" i="19"/>
  <c r="BE21" i="19"/>
  <c r="BD22" i="19"/>
  <c r="BE22" i="19"/>
  <c r="BD23" i="19"/>
  <c r="BE23" i="19"/>
  <c r="BD24" i="19"/>
  <c r="BE24" i="19"/>
  <c r="BD25" i="19"/>
  <c r="BE25" i="19"/>
  <c r="BD26" i="19"/>
  <c r="BE26" i="19"/>
  <c r="BD27" i="19"/>
  <c r="BE27" i="19"/>
  <c r="BD28" i="19"/>
  <c r="BE28" i="19"/>
  <c r="BD29" i="19"/>
  <c r="BE29" i="19"/>
  <c r="BD30" i="19"/>
  <c r="BE30" i="19"/>
  <c r="BD31" i="19"/>
  <c r="BE31" i="19"/>
  <c r="BD32" i="19"/>
  <c r="BE32" i="19"/>
  <c r="BD33" i="19"/>
  <c r="BE33" i="19"/>
  <c r="BD34" i="19"/>
  <c r="BE34" i="19"/>
  <c r="BD35" i="19"/>
  <c r="BE35" i="19"/>
  <c r="BD36" i="19"/>
  <c r="BE36" i="19"/>
  <c r="BD37" i="19"/>
  <c r="BE37" i="19"/>
  <c r="BD38" i="19"/>
  <c r="BE38" i="19"/>
  <c r="BD39" i="19"/>
  <c r="BE39" i="19"/>
  <c r="BD40" i="19"/>
  <c r="BE40" i="19"/>
  <c r="BD41" i="19"/>
  <c r="BE41" i="19"/>
  <c r="BD42" i="19"/>
  <c r="BE42" i="19"/>
  <c r="BD43" i="19"/>
  <c r="BE43" i="19"/>
  <c r="BD44" i="19"/>
  <c r="BE44" i="19"/>
  <c r="BD45" i="19"/>
  <c r="BE45" i="19"/>
  <c r="BD46" i="19"/>
  <c r="BE46" i="19"/>
  <c r="BD47" i="19"/>
  <c r="BE47" i="19"/>
  <c r="BD48" i="19"/>
  <c r="BE48" i="19"/>
  <c r="BD49" i="19"/>
  <c r="BE49" i="19"/>
  <c r="BD50" i="19"/>
  <c r="BE50" i="19"/>
  <c r="BD51" i="19"/>
  <c r="BE51" i="19"/>
  <c r="BD52" i="19"/>
  <c r="BE52" i="19"/>
  <c r="BD53" i="19"/>
  <c r="BE53" i="19"/>
  <c r="BD54" i="19"/>
  <c r="BE54" i="19"/>
  <c r="BD55" i="19"/>
  <c r="BE55" i="19"/>
  <c r="BD56" i="19"/>
  <c r="BE56" i="19"/>
  <c r="BD57" i="19"/>
  <c r="BE57" i="19"/>
  <c r="BD58" i="19"/>
  <c r="BE58" i="19"/>
  <c r="BE6" i="19"/>
  <c r="BD6" i="19"/>
  <c r="AV7" i="19"/>
  <c r="AW7" i="19"/>
  <c r="AV8" i="19"/>
  <c r="AW8" i="19"/>
  <c r="AV9" i="19"/>
  <c r="AW9" i="19"/>
  <c r="AV10" i="19"/>
  <c r="AW10" i="19"/>
  <c r="AV11" i="19"/>
  <c r="AW11" i="19"/>
  <c r="AV12" i="19"/>
  <c r="AW12" i="19"/>
  <c r="AV13" i="19"/>
  <c r="AW13" i="19"/>
  <c r="AV14" i="19"/>
  <c r="AW14" i="19"/>
  <c r="AV15" i="19"/>
  <c r="AW15" i="19"/>
  <c r="AV16" i="19"/>
  <c r="AW16" i="19"/>
  <c r="AV17" i="19"/>
  <c r="AW17" i="19"/>
  <c r="AV18" i="19"/>
  <c r="AW18" i="19"/>
  <c r="AV19" i="19"/>
  <c r="AW19" i="19"/>
  <c r="AV20" i="19"/>
  <c r="AW20" i="19"/>
  <c r="AV21" i="19"/>
  <c r="AW21" i="19"/>
  <c r="AV22" i="19"/>
  <c r="AW22" i="19"/>
  <c r="AV23" i="19"/>
  <c r="AW23" i="19"/>
  <c r="AV24" i="19"/>
  <c r="AW24" i="19"/>
  <c r="AV25" i="19"/>
  <c r="AW25" i="19"/>
  <c r="AV26" i="19"/>
  <c r="AW26" i="19"/>
  <c r="AV27" i="19"/>
  <c r="AW27" i="19"/>
  <c r="AV28" i="19"/>
  <c r="AW28" i="19"/>
  <c r="AV29" i="19"/>
  <c r="AW29" i="19"/>
  <c r="AV30" i="19"/>
  <c r="AW30" i="19"/>
  <c r="AV31" i="19"/>
  <c r="AW31" i="19"/>
  <c r="AV32" i="19"/>
  <c r="AW32" i="19"/>
  <c r="AV33" i="19"/>
  <c r="AW33" i="19"/>
  <c r="AV34" i="19"/>
  <c r="AW34" i="19"/>
  <c r="AV35" i="19"/>
  <c r="AW35" i="19"/>
  <c r="AV36" i="19"/>
  <c r="AW36" i="19"/>
  <c r="AV37" i="19"/>
  <c r="AW37" i="19"/>
  <c r="AV38" i="19"/>
  <c r="AW38" i="19"/>
  <c r="AV39" i="19"/>
  <c r="AW39" i="19"/>
  <c r="AV40" i="19"/>
  <c r="AW40" i="19"/>
  <c r="AV41" i="19"/>
  <c r="AW41" i="19"/>
  <c r="AV42" i="19"/>
  <c r="AW42" i="19"/>
  <c r="AV43" i="19"/>
  <c r="AW43" i="19"/>
  <c r="AV44" i="19"/>
  <c r="AW44" i="19"/>
  <c r="AV45" i="19"/>
  <c r="AW45" i="19"/>
  <c r="AV46" i="19"/>
  <c r="AW46" i="19"/>
  <c r="AV47" i="19"/>
  <c r="AW47" i="19"/>
  <c r="AV48" i="19"/>
  <c r="AW48" i="19"/>
  <c r="AV49" i="19"/>
  <c r="AW49" i="19"/>
  <c r="AV50" i="19"/>
  <c r="AW50" i="19"/>
  <c r="AV51" i="19"/>
  <c r="AW51" i="19"/>
  <c r="AV52" i="19"/>
  <c r="AW52" i="19"/>
  <c r="AV53" i="19"/>
  <c r="AW53" i="19"/>
  <c r="AV54" i="19"/>
  <c r="AW54" i="19"/>
  <c r="AV55" i="19"/>
  <c r="AW55" i="19"/>
  <c r="AV56" i="19"/>
  <c r="AW56" i="19"/>
  <c r="AV57" i="19"/>
  <c r="AW57" i="19"/>
  <c r="AV58" i="19"/>
  <c r="AW58" i="19"/>
  <c r="AW6" i="19"/>
  <c r="AV6" i="19"/>
  <c r="AT7" i="22"/>
  <c r="AU7" i="22"/>
  <c r="AT8" i="22"/>
  <c r="AU8" i="22"/>
  <c r="AT9" i="22"/>
  <c r="AU9" i="22"/>
  <c r="AT10" i="22"/>
  <c r="AU10" i="22"/>
  <c r="AT11" i="22"/>
  <c r="AU11" i="22"/>
  <c r="AT12" i="22"/>
  <c r="AU12" i="22"/>
  <c r="AT13" i="22"/>
  <c r="AU13" i="22"/>
  <c r="AT14" i="22"/>
  <c r="AU14" i="22"/>
  <c r="AT15" i="22"/>
  <c r="AU15" i="22"/>
  <c r="AT16" i="22"/>
  <c r="AU16" i="22"/>
  <c r="AT17" i="22"/>
  <c r="AU17" i="22"/>
  <c r="AT18" i="22"/>
  <c r="AU18" i="22"/>
  <c r="AT19" i="22"/>
  <c r="AU19" i="22"/>
  <c r="AT20" i="22"/>
  <c r="AU20" i="22"/>
  <c r="AT21" i="22"/>
  <c r="AU21" i="22"/>
  <c r="AT22" i="22"/>
  <c r="AU22" i="22"/>
  <c r="BC22" i="22" s="1"/>
  <c r="AT23" i="22"/>
  <c r="AU23" i="22"/>
  <c r="AT24" i="22"/>
  <c r="AU24" i="22"/>
  <c r="AT25" i="22"/>
  <c r="AU25" i="22"/>
  <c r="AT26" i="22"/>
  <c r="AU26" i="22"/>
  <c r="AT27" i="22"/>
  <c r="AU27" i="22"/>
  <c r="AT28" i="22"/>
  <c r="AU28" i="22"/>
  <c r="AT29" i="22"/>
  <c r="AU29" i="22"/>
  <c r="AT30" i="22"/>
  <c r="AU30" i="22"/>
  <c r="AT31" i="22"/>
  <c r="AU31" i="22"/>
  <c r="AT32" i="22"/>
  <c r="AU32" i="22"/>
  <c r="AT33" i="22"/>
  <c r="AU33" i="22"/>
  <c r="AT34" i="22"/>
  <c r="AU34" i="22"/>
  <c r="BC34" i="22" s="1"/>
  <c r="AT35" i="22"/>
  <c r="AU35" i="22"/>
  <c r="AT36" i="22"/>
  <c r="AU36" i="22"/>
  <c r="AT37" i="22"/>
  <c r="AU37" i="22"/>
  <c r="AT38" i="22"/>
  <c r="AU38" i="22"/>
  <c r="AT39" i="22"/>
  <c r="AU39" i="22"/>
  <c r="AT40" i="22"/>
  <c r="AU40" i="22"/>
  <c r="AT41" i="22"/>
  <c r="AU41" i="22"/>
  <c r="AT42" i="22"/>
  <c r="AU42" i="22"/>
  <c r="AT43" i="22"/>
  <c r="AU43" i="22"/>
  <c r="AT44" i="22"/>
  <c r="AU44" i="22"/>
  <c r="AT45" i="22"/>
  <c r="AU45" i="22"/>
  <c r="AT46" i="22"/>
  <c r="AU46" i="22"/>
  <c r="AT47" i="22"/>
  <c r="AU47" i="22"/>
  <c r="AT48" i="22"/>
  <c r="AU48" i="22"/>
  <c r="AT49" i="22"/>
  <c r="AU49" i="22"/>
  <c r="AT50" i="22"/>
  <c r="AU50" i="22"/>
  <c r="AT51" i="22"/>
  <c r="AU51" i="22"/>
  <c r="AT52" i="22"/>
  <c r="AU52" i="22"/>
  <c r="AT53" i="22"/>
  <c r="AU53" i="22"/>
  <c r="AT54" i="22"/>
  <c r="AU54" i="22"/>
  <c r="AT55" i="22"/>
  <c r="AU55" i="22"/>
  <c r="AT56" i="22"/>
  <c r="AU56" i="22"/>
  <c r="AT57" i="22"/>
  <c r="AU57" i="22"/>
  <c r="AT58" i="22"/>
  <c r="AU58" i="22"/>
  <c r="BB7" i="22"/>
  <c r="BC7" i="22"/>
  <c r="BB8" i="22"/>
  <c r="BC8" i="22"/>
  <c r="BB9" i="22"/>
  <c r="BC9" i="22"/>
  <c r="BB10" i="22"/>
  <c r="BC10" i="22"/>
  <c r="BB11" i="22"/>
  <c r="BC11" i="22"/>
  <c r="BB12" i="22"/>
  <c r="BC12" i="22"/>
  <c r="BB13" i="22"/>
  <c r="BC13" i="22"/>
  <c r="BB14" i="22"/>
  <c r="BC14" i="22"/>
  <c r="BB15" i="22"/>
  <c r="BC15" i="22"/>
  <c r="BB16" i="22"/>
  <c r="BC16" i="22"/>
  <c r="BB17" i="22"/>
  <c r="BC17" i="22"/>
  <c r="BB18" i="22"/>
  <c r="BC18" i="22"/>
  <c r="BB19" i="22"/>
  <c r="BC19" i="22"/>
  <c r="BB20" i="22"/>
  <c r="BC20" i="22"/>
  <c r="BB21" i="22"/>
  <c r="BC21" i="22"/>
  <c r="BB22" i="22"/>
  <c r="BB23" i="22"/>
  <c r="BC23" i="22"/>
  <c r="BB24" i="22"/>
  <c r="BC24" i="22"/>
  <c r="BB25" i="22"/>
  <c r="BC25" i="22"/>
  <c r="BB26" i="22"/>
  <c r="BC26" i="22"/>
  <c r="BB27" i="22"/>
  <c r="BC27" i="22"/>
  <c r="BB28" i="22"/>
  <c r="BC28" i="22"/>
  <c r="BB29" i="22"/>
  <c r="BC29" i="22"/>
  <c r="BB30" i="22"/>
  <c r="BC30" i="22"/>
  <c r="BB31" i="22"/>
  <c r="BC31" i="22"/>
  <c r="BB32" i="22"/>
  <c r="BC32" i="22"/>
  <c r="BB33" i="22"/>
  <c r="BC33" i="22"/>
  <c r="BB34" i="22"/>
  <c r="BB35" i="22"/>
  <c r="BC35" i="22"/>
  <c r="BB36" i="22"/>
  <c r="BC36" i="22"/>
  <c r="BB37" i="22"/>
  <c r="BC37" i="22"/>
  <c r="BB38" i="22"/>
  <c r="BC38" i="22"/>
  <c r="BB39" i="22"/>
  <c r="BC39" i="22"/>
  <c r="BB40" i="22"/>
  <c r="BC40" i="22"/>
  <c r="BB41" i="22"/>
  <c r="BC41" i="22"/>
  <c r="BB42" i="22"/>
  <c r="BC42" i="22"/>
  <c r="BB43" i="22"/>
  <c r="BC43" i="22"/>
  <c r="BB44" i="22"/>
  <c r="BC44" i="22"/>
  <c r="BB45" i="22"/>
  <c r="BC45" i="22"/>
  <c r="BB46" i="22"/>
  <c r="BC46" i="22"/>
  <c r="BB47" i="22"/>
  <c r="BC47" i="22"/>
  <c r="BB48" i="22"/>
  <c r="BC48" i="22"/>
  <c r="BB49" i="22"/>
  <c r="BC49" i="22"/>
  <c r="BB50" i="22"/>
  <c r="BC50" i="22"/>
  <c r="BB51" i="22"/>
  <c r="BC51" i="22"/>
  <c r="BB52" i="22"/>
  <c r="BC52" i="22"/>
  <c r="BB53" i="22"/>
  <c r="BC53" i="22"/>
  <c r="BB54" i="22"/>
  <c r="BC54" i="22"/>
  <c r="BB55" i="22"/>
  <c r="BC55" i="22"/>
  <c r="BB56" i="22"/>
  <c r="BC56" i="22"/>
  <c r="BB57" i="22"/>
  <c r="BC57" i="22"/>
  <c r="BB58" i="22"/>
  <c r="BC58" i="22"/>
  <c r="BC6" i="22"/>
  <c r="BB6" i="22"/>
  <c r="AU6" i="22"/>
  <c r="AT6" i="22"/>
  <c r="Z7" i="22"/>
  <c r="AA7" i="22"/>
  <c r="Z8" i="22"/>
  <c r="AA8" i="22"/>
  <c r="Z9" i="22"/>
  <c r="AA9" i="22"/>
  <c r="Z10" i="22"/>
  <c r="AA10" i="22"/>
  <c r="Z11" i="22"/>
  <c r="AA11" i="22"/>
  <c r="Z12" i="22"/>
  <c r="AA12" i="22"/>
  <c r="Z13" i="22"/>
  <c r="AA13" i="22"/>
  <c r="Z14" i="22"/>
  <c r="AA14" i="22"/>
  <c r="Z15" i="22"/>
  <c r="AA15" i="22"/>
  <c r="Z16" i="22"/>
  <c r="AA16" i="22"/>
  <c r="Z17" i="22"/>
  <c r="AA17" i="22"/>
  <c r="Z18" i="22"/>
  <c r="AA18" i="22"/>
  <c r="Z19" i="22"/>
  <c r="AA19" i="22"/>
  <c r="Z20" i="22"/>
  <c r="AA20" i="22"/>
  <c r="Z21" i="22"/>
  <c r="AA21" i="22"/>
  <c r="Z22" i="22"/>
  <c r="AA22" i="22"/>
  <c r="Z23" i="22"/>
  <c r="AA23" i="22"/>
  <c r="Z24" i="22"/>
  <c r="AA24" i="22"/>
  <c r="Z25" i="22"/>
  <c r="AA25" i="22"/>
  <c r="Z26" i="22"/>
  <c r="AA26" i="22"/>
  <c r="Z27" i="22"/>
  <c r="AA27" i="22"/>
  <c r="Z28" i="22"/>
  <c r="AA28" i="22"/>
  <c r="Z29" i="22"/>
  <c r="AA29" i="22"/>
  <c r="Z30" i="22"/>
  <c r="AA30" i="22"/>
  <c r="Z31" i="22"/>
  <c r="AA31" i="22"/>
  <c r="Z32" i="22"/>
  <c r="AA32" i="22"/>
  <c r="Z33" i="22"/>
  <c r="AA33" i="22"/>
  <c r="Z34" i="22"/>
  <c r="AA34" i="22"/>
  <c r="Z35" i="22"/>
  <c r="AA35" i="22"/>
  <c r="Z36" i="22"/>
  <c r="AA36" i="22"/>
  <c r="Z37" i="22"/>
  <c r="AA37" i="22"/>
  <c r="Z38" i="22"/>
  <c r="AA38" i="22"/>
  <c r="Z39" i="22"/>
  <c r="AA39" i="22"/>
  <c r="Z40" i="22"/>
  <c r="AA40" i="22"/>
  <c r="Z41" i="22"/>
  <c r="AA41" i="22"/>
  <c r="Z42" i="22"/>
  <c r="AA42" i="22"/>
  <c r="Z43" i="22"/>
  <c r="AA43" i="22"/>
  <c r="Z44" i="22"/>
  <c r="AA44" i="22"/>
  <c r="Z45" i="22"/>
  <c r="AA45" i="22"/>
  <c r="Z46" i="22"/>
  <c r="AA46" i="22"/>
  <c r="Z47" i="22"/>
  <c r="AA47" i="22"/>
  <c r="Z48" i="22"/>
  <c r="AA48" i="22"/>
  <c r="Z49" i="22"/>
  <c r="AA49" i="22"/>
  <c r="Z50" i="22"/>
  <c r="AA50" i="22"/>
  <c r="Z51" i="22"/>
  <c r="AA51" i="22"/>
  <c r="Z52" i="22"/>
  <c r="AA52" i="22"/>
  <c r="Z53" i="22"/>
  <c r="AA53" i="22"/>
  <c r="Z54" i="22"/>
  <c r="AA54" i="22"/>
  <c r="Z55" i="22"/>
  <c r="AA55" i="22"/>
  <c r="Z56" i="22"/>
  <c r="AA56" i="22"/>
  <c r="Z57" i="22"/>
  <c r="AA57" i="22"/>
  <c r="Z58" i="22"/>
  <c r="AA58" i="22"/>
  <c r="AA6" i="22"/>
  <c r="Z6" i="22"/>
  <c r="R7" i="22"/>
  <c r="S7" i="22"/>
  <c r="R8" i="22"/>
  <c r="S8" i="22"/>
  <c r="R9" i="22"/>
  <c r="S9" i="22"/>
  <c r="R10" i="22"/>
  <c r="S10" i="22"/>
  <c r="R11" i="22"/>
  <c r="S11" i="22"/>
  <c r="R12" i="22"/>
  <c r="S12" i="22"/>
  <c r="R13" i="22"/>
  <c r="S13" i="22"/>
  <c r="R14" i="22"/>
  <c r="S14" i="22"/>
  <c r="R15" i="22"/>
  <c r="S15" i="22"/>
  <c r="R16" i="22"/>
  <c r="S16" i="22"/>
  <c r="R17" i="22"/>
  <c r="S17" i="22"/>
  <c r="R18" i="22"/>
  <c r="S18" i="22"/>
  <c r="R19" i="22"/>
  <c r="S19" i="22"/>
  <c r="R20" i="22"/>
  <c r="S20" i="22"/>
  <c r="R21" i="22"/>
  <c r="S21" i="22"/>
  <c r="R22" i="22"/>
  <c r="S22" i="22"/>
  <c r="R23" i="22"/>
  <c r="S23" i="22"/>
  <c r="R24" i="22"/>
  <c r="S24" i="22"/>
  <c r="R25" i="22"/>
  <c r="S25" i="22"/>
  <c r="R26" i="22"/>
  <c r="S26" i="22"/>
  <c r="R27" i="22"/>
  <c r="S27" i="22"/>
  <c r="R28" i="22"/>
  <c r="S28" i="22"/>
  <c r="R29" i="22"/>
  <c r="S29" i="22"/>
  <c r="R30" i="22"/>
  <c r="S30" i="22"/>
  <c r="R31" i="22"/>
  <c r="S31" i="22"/>
  <c r="R32" i="22"/>
  <c r="S32" i="22"/>
  <c r="R33" i="22"/>
  <c r="S33" i="22"/>
  <c r="R34" i="22"/>
  <c r="S34" i="22"/>
  <c r="R35" i="22"/>
  <c r="S35" i="22"/>
  <c r="R36" i="22"/>
  <c r="S36" i="22"/>
  <c r="R37" i="22"/>
  <c r="S37" i="22"/>
  <c r="R38" i="22"/>
  <c r="S38" i="22"/>
  <c r="R39" i="22"/>
  <c r="S39" i="22"/>
  <c r="R40" i="22"/>
  <c r="S40" i="22"/>
  <c r="R41" i="22"/>
  <c r="S41" i="22"/>
  <c r="R42" i="22"/>
  <c r="S42" i="22"/>
  <c r="R43" i="22"/>
  <c r="S43" i="22"/>
  <c r="R44" i="22"/>
  <c r="S44" i="22"/>
  <c r="R45" i="22"/>
  <c r="S45" i="22"/>
  <c r="R46" i="22"/>
  <c r="S46" i="22"/>
  <c r="R47" i="22"/>
  <c r="S47" i="22"/>
  <c r="R48" i="22"/>
  <c r="S48" i="22"/>
  <c r="R49" i="22"/>
  <c r="S49" i="22"/>
  <c r="R50" i="22"/>
  <c r="S50" i="22"/>
  <c r="R51" i="22"/>
  <c r="S51" i="22"/>
  <c r="R52" i="22"/>
  <c r="S52" i="22"/>
  <c r="R53" i="22"/>
  <c r="S53" i="22"/>
  <c r="R54" i="22"/>
  <c r="S54" i="22"/>
  <c r="R55" i="22"/>
  <c r="S55" i="22"/>
  <c r="R56" i="22"/>
  <c r="S56" i="22"/>
  <c r="R57" i="22"/>
  <c r="S57" i="22"/>
  <c r="R58" i="22"/>
  <c r="S58" i="22"/>
  <c r="S6" i="22"/>
  <c r="R6" i="22"/>
  <c r="BB7" i="21"/>
  <c r="BC7" i="21"/>
  <c r="BB8" i="21"/>
  <c r="BC8" i="21"/>
  <c r="BB9" i="21"/>
  <c r="BC9" i="21"/>
  <c r="BB10" i="21"/>
  <c r="BC10" i="21"/>
  <c r="BB11" i="21"/>
  <c r="BC11" i="21"/>
  <c r="BB12" i="21"/>
  <c r="BC12" i="21"/>
  <c r="BB13" i="21"/>
  <c r="BC13" i="21"/>
  <c r="BB14" i="21"/>
  <c r="BC14" i="21"/>
  <c r="BB15" i="21"/>
  <c r="BC15" i="21"/>
  <c r="BB16" i="21"/>
  <c r="BC16" i="21"/>
  <c r="BB17" i="21"/>
  <c r="BC17" i="21"/>
  <c r="BB18" i="21"/>
  <c r="BC18" i="21"/>
  <c r="BB19" i="21"/>
  <c r="BC19" i="21"/>
  <c r="BB20" i="21"/>
  <c r="BC20" i="21"/>
  <c r="BB21" i="21"/>
  <c r="BC21" i="21"/>
  <c r="BB22" i="21"/>
  <c r="BC22" i="21"/>
  <c r="BB23" i="21"/>
  <c r="BC23" i="21"/>
  <c r="BB24" i="21"/>
  <c r="BC24" i="21"/>
  <c r="BB25" i="21"/>
  <c r="BC25" i="21"/>
  <c r="BB26" i="21"/>
  <c r="BC26" i="21"/>
  <c r="BB27" i="21"/>
  <c r="BC27" i="21"/>
  <c r="BB28" i="21"/>
  <c r="BC28" i="21"/>
  <c r="BB29" i="21"/>
  <c r="BC29" i="21"/>
  <c r="BB30" i="21"/>
  <c r="BC30" i="21"/>
  <c r="BB31" i="21"/>
  <c r="BC31" i="21"/>
  <c r="BB32" i="21"/>
  <c r="BC32" i="21"/>
  <c r="BB33" i="21"/>
  <c r="BC33" i="21"/>
  <c r="BB34" i="21"/>
  <c r="BC34" i="21"/>
  <c r="BB35" i="21"/>
  <c r="BC35" i="21"/>
  <c r="BB36" i="21"/>
  <c r="BC36" i="21"/>
  <c r="BB37" i="21"/>
  <c r="BC37" i="21"/>
  <c r="BB38" i="21"/>
  <c r="BC38" i="21"/>
  <c r="BB39" i="21"/>
  <c r="BC39" i="21"/>
  <c r="BB40" i="21"/>
  <c r="BC40" i="21"/>
  <c r="BB41" i="21"/>
  <c r="BC41" i="21"/>
  <c r="BB42" i="21"/>
  <c r="BC42" i="21"/>
  <c r="BB43" i="21"/>
  <c r="BC43" i="21"/>
  <c r="BB44" i="21"/>
  <c r="BC44" i="21"/>
  <c r="BB45" i="21"/>
  <c r="BC45" i="21"/>
  <c r="BB46" i="21"/>
  <c r="BC46" i="21"/>
  <c r="BB47" i="21"/>
  <c r="BC47" i="21"/>
  <c r="BB48" i="21"/>
  <c r="BC48" i="21"/>
  <c r="BB49" i="21"/>
  <c r="BC49" i="21"/>
  <c r="BB50" i="21"/>
  <c r="BC50" i="21"/>
  <c r="BB51" i="21"/>
  <c r="BC51" i="21"/>
  <c r="BB52" i="21"/>
  <c r="BC52" i="21"/>
  <c r="BB53" i="21"/>
  <c r="BC53" i="21"/>
  <c r="BB54" i="21"/>
  <c r="BC54" i="21"/>
  <c r="BB55" i="21"/>
  <c r="BC55" i="21"/>
  <c r="BB56" i="21"/>
  <c r="BC56" i="21"/>
  <c r="BB57" i="21"/>
  <c r="BC57" i="21"/>
  <c r="BB58" i="21"/>
  <c r="BC58" i="21"/>
  <c r="BC6" i="21"/>
  <c r="BB6" i="21"/>
  <c r="AT7" i="21"/>
  <c r="AU7" i="21"/>
  <c r="AT8" i="21"/>
  <c r="AU8" i="21"/>
  <c r="AT9" i="21"/>
  <c r="AU9" i="21"/>
  <c r="AT10" i="21"/>
  <c r="AU10" i="21"/>
  <c r="AT11" i="21"/>
  <c r="AU11" i="21"/>
  <c r="AT12" i="21"/>
  <c r="AU12" i="21"/>
  <c r="AT13" i="21"/>
  <c r="AU13" i="21"/>
  <c r="AT14" i="21"/>
  <c r="AU14" i="21"/>
  <c r="AT15" i="21"/>
  <c r="AU15" i="21"/>
  <c r="AT16" i="21"/>
  <c r="AU16" i="21"/>
  <c r="AT17" i="21"/>
  <c r="AU17" i="21"/>
  <c r="AT18" i="21"/>
  <c r="AU18" i="21"/>
  <c r="AT19" i="21"/>
  <c r="AU19" i="21"/>
  <c r="AT20" i="21"/>
  <c r="AU20" i="21"/>
  <c r="AT21" i="21"/>
  <c r="AU21" i="21"/>
  <c r="AT22" i="21"/>
  <c r="AU22" i="21"/>
  <c r="AT23" i="21"/>
  <c r="AU23" i="21"/>
  <c r="AT24" i="21"/>
  <c r="AU24" i="21"/>
  <c r="AT25" i="21"/>
  <c r="AU25" i="21"/>
  <c r="AT26" i="21"/>
  <c r="AU26" i="21"/>
  <c r="AT27" i="21"/>
  <c r="AU27" i="21"/>
  <c r="AT28" i="21"/>
  <c r="AU28" i="21"/>
  <c r="AT29" i="21"/>
  <c r="AU29" i="21"/>
  <c r="AT30" i="21"/>
  <c r="AU30" i="21"/>
  <c r="AT31" i="21"/>
  <c r="AU31" i="21"/>
  <c r="AT32" i="21"/>
  <c r="AU32" i="21"/>
  <c r="AT33" i="21"/>
  <c r="AU33" i="21"/>
  <c r="AT34" i="21"/>
  <c r="AU34" i="21"/>
  <c r="AT35" i="21"/>
  <c r="AU35" i="21"/>
  <c r="AT36" i="21"/>
  <c r="AU36" i="21"/>
  <c r="AT37" i="21"/>
  <c r="AU37" i="21"/>
  <c r="AT38" i="21"/>
  <c r="AU38" i="21"/>
  <c r="AT39" i="21"/>
  <c r="AU39" i="21"/>
  <c r="AT40" i="21"/>
  <c r="AU40" i="21"/>
  <c r="AT41" i="21"/>
  <c r="AU41" i="21"/>
  <c r="AT42" i="21"/>
  <c r="AU42" i="21"/>
  <c r="AT43" i="21"/>
  <c r="AU43" i="21"/>
  <c r="AT44" i="21"/>
  <c r="AU44" i="21"/>
  <c r="AT45" i="21"/>
  <c r="AU45" i="21"/>
  <c r="AT46" i="21"/>
  <c r="AU46" i="21"/>
  <c r="AT47" i="21"/>
  <c r="AU47" i="21"/>
  <c r="AT48" i="21"/>
  <c r="AU48" i="21"/>
  <c r="AT49" i="21"/>
  <c r="AU49" i="21"/>
  <c r="AT50" i="21"/>
  <c r="AU50" i="21"/>
  <c r="AT51" i="21"/>
  <c r="AU51" i="21"/>
  <c r="AT52" i="21"/>
  <c r="AU52" i="21"/>
  <c r="AT53" i="21"/>
  <c r="AU53" i="21"/>
  <c r="AT54" i="21"/>
  <c r="AU54" i="21"/>
  <c r="AT55" i="21"/>
  <c r="AU55" i="21"/>
  <c r="AT56" i="21"/>
  <c r="AU56" i="21"/>
  <c r="AT57" i="21"/>
  <c r="AU57" i="21"/>
  <c r="AT58" i="21"/>
  <c r="AU58" i="21"/>
  <c r="AU6" i="21"/>
  <c r="AT6" i="21"/>
  <c r="Z7" i="21"/>
  <c r="AA7" i="21"/>
  <c r="Z8" i="21"/>
  <c r="AA8" i="21"/>
  <c r="Z9" i="21"/>
  <c r="AA9" i="21"/>
  <c r="Z10" i="21"/>
  <c r="AA10" i="21"/>
  <c r="Z11" i="21"/>
  <c r="AA11" i="21"/>
  <c r="Z12" i="21"/>
  <c r="AA12" i="21"/>
  <c r="Z13" i="21"/>
  <c r="AA13" i="21"/>
  <c r="Z14" i="21"/>
  <c r="AA14" i="21"/>
  <c r="Z15" i="21"/>
  <c r="AA15" i="21"/>
  <c r="Z16" i="21"/>
  <c r="AA16" i="21"/>
  <c r="Z17" i="21"/>
  <c r="AA17" i="21"/>
  <c r="Z18" i="21"/>
  <c r="AA18" i="21"/>
  <c r="Z19" i="21"/>
  <c r="AA19" i="21"/>
  <c r="Z20" i="21"/>
  <c r="AA20" i="21"/>
  <c r="Z21" i="21"/>
  <c r="AA21" i="21"/>
  <c r="Z22" i="21"/>
  <c r="AA22" i="21"/>
  <c r="Z23" i="21"/>
  <c r="AA23" i="21"/>
  <c r="Z24" i="21"/>
  <c r="AA24" i="21"/>
  <c r="Z25" i="21"/>
  <c r="AA25" i="21"/>
  <c r="Z26" i="21"/>
  <c r="AA26" i="21"/>
  <c r="Z27" i="21"/>
  <c r="AA27" i="21"/>
  <c r="Z28" i="21"/>
  <c r="AA28" i="21"/>
  <c r="Z29" i="21"/>
  <c r="AA29" i="21"/>
  <c r="Z30" i="21"/>
  <c r="AA30" i="21"/>
  <c r="Z31" i="21"/>
  <c r="AA31" i="21"/>
  <c r="Z32" i="21"/>
  <c r="AA32" i="21"/>
  <c r="Z33" i="21"/>
  <c r="AA33" i="21"/>
  <c r="Z34" i="21"/>
  <c r="AA34" i="21"/>
  <c r="Z35" i="21"/>
  <c r="AA35" i="21"/>
  <c r="Z36" i="21"/>
  <c r="AA36" i="21"/>
  <c r="Z37" i="21"/>
  <c r="AA37" i="21"/>
  <c r="Z38" i="21"/>
  <c r="AA38" i="21"/>
  <c r="Z39" i="21"/>
  <c r="AA39" i="21"/>
  <c r="Z40" i="21"/>
  <c r="AA40" i="21"/>
  <c r="Z41" i="21"/>
  <c r="AA41" i="21"/>
  <c r="Z42" i="21"/>
  <c r="AA42" i="21"/>
  <c r="Z43" i="21"/>
  <c r="AA43" i="21"/>
  <c r="Z44" i="21"/>
  <c r="AA44" i="21"/>
  <c r="Z45" i="21"/>
  <c r="AA45" i="21"/>
  <c r="Z46" i="21"/>
  <c r="AA46" i="21"/>
  <c r="Z47" i="21"/>
  <c r="AA47" i="21"/>
  <c r="Z48" i="21"/>
  <c r="AA48" i="21"/>
  <c r="Z49" i="21"/>
  <c r="AA49" i="21"/>
  <c r="Z50" i="21"/>
  <c r="AA50" i="21"/>
  <c r="Z51" i="21"/>
  <c r="AA51" i="21"/>
  <c r="Z52" i="21"/>
  <c r="AA52" i="21"/>
  <c r="Z53" i="21"/>
  <c r="AA53" i="21"/>
  <c r="Z54" i="21"/>
  <c r="AA54" i="21"/>
  <c r="Z55" i="21"/>
  <c r="AA55" i="21"/>
  <c r="Z56" i="21"/>
  <c r="AA56" i="21"/>
  <c r="Z57" i="21"/>
  <c r="AA57" i="21"/>
  <c r="Z58" i="21"/>
  <c r="AA58" i="21"/>
  <c r="AA6" i="21"/>
  <c r="Z6" i="21"/>
  <c r="R7" i="21"/>
  <c r="S7" i="21"/>
  <c r="R8" i="21"/>
  <c r="S8" i="21"/>
  <c r="R9" i="21"/>
  <c r="S9" i="21"/>
  <c r="R10" i="21"/>
  <c r="S10" i="21"/>
  <c r="R11" i="21"/>
  <c r="S11" i="21"/>
  <c r="R12" i="21"/>
  <c r="S12" i="21"/>
  <c r="R13" i="21"/>
  <c r="S13" i="21"/>
  <c r="R14" i="21"/>
  <c r="S14" i="21"/>
  <c r="R15" i="21"/>
  <c r="S15" i="21"/>
  <c r="R16" i="21"/>
  <c r="S16" i="21"/>
  <c r="R17" i="21"/>
  <c r="S17" i="21"/>
  <c r="R18" i="21"/>
  <c r="S18" i="21"/>
  <c r="R19" i="21"/>
  <c r="S19" i="21"/>
  <c r="R20" i="21"/>
  <c r="S20" i="21"/>
  <c r="R21" i="21"/>
  <c r="S21" i="21"/>
  <c r="R22" i="21"/>
  <c r="S22" i="21"/>
  <c r="R23" i="21"/>
  <c r="S23" i="21"/>
  <c r="R24" i="21"/>
  <c r="S24" i="21"/>
  <c r="R25" i="21"/>
  <c r="S25" i="21"/>
  <c r="R26" i="21"/>
  <c r="S26" i="21"/>
  <c r="R27" i="21"/>
  <c r="S27" i="21"/>
  <c r="R28" i="21"/>
  <c r="S28" i="21"/>
  <c r="R29" i="21"/>
  <c r="S29" i="21"/>
  <c r="R30" i="21"/>
  <c r="S30" i="21"/>
  <c r="R31" i="21"/>
  <c r="S31" i="21"/>
  <c r="R32" i="21"/>
  <c r="S32" i="21"/>
  <c r="R33" i="21"/>
  <c r="S33" i="21"/>
  <c r="R34" i="21"/>
  <c r="S34" i="21"/>
  <c r="R35" i="21"/>
  <c r="S35" i="21"/>
  <c r="R36" i="21"/>
  <c r="S36" i="21"/>
  <c r="R37" i="21"/>
  <c r="S37" i="21"/>
  <c r="R38" i="21"/>
  <c r="S38" i="21"/>
  <c r="R39" i="21"/>
  <c r="S39" i="21"/>
  <c r="R40" i="21"/>
  <c r="S40" i="21"/>
  <c r="R41" i="21"/>
  <c r="S41" i="21"/>
  <c r="R42" i="21"/>
  <c r="S42" i="21"/>
  <c r="R43" i="21"/>
  <c r="S43" i="21"/>
  <c r="R44" i="21"/>
  <c r="S44" i="21"/>
  <c r="R45" i="21"/>
  <c r="S45" i="21"/>
  <c r="R46" i="21"/>
  <c r="S46" i="21"/>
  <c r="R47" i="21"/>
  <c r="S47" i="21"/>
  <c r="R48" i="21"/>
  <c r="S48" i="21"/>
  <c r="R49" i="21"/>
  <c r="S49" i="21"/>
  <c r="R50" i="21"/>
  <c r="S50" i="21"/>
  <c r="R51" i="21"/>
  <c r="S51" i="21"/>
  <c r="R52" i="21"/>
  <c r="S52" i="21"/>
  <c r="R53" i="21"/>
  <c r="S53" i="21"/>
  <c r="R54" i="21"/>
  <c r="S54" i="21"/>
  <c r="R55" i="21"/>
  <c r="S55" i="21"/>
  <c r="R56" i="21"/>
  <c r="S56" i="21"/>
  <c r="R57" i="21"/>
  <c r="S57" i="21"/>
  <c r="R58" i="21"/>
  <c r="S58" i="21"/>
  <c r="S6" i="21"/>
  <c r="R6" i="21"/>
  <c r="Z6" i="16"/>
  <c r="AA6" i="16"/>
  <c r="Z7" i="16"/>
  <c r="AA7" i="16"/>
  <c r="Z8" i="16"/>
  <c r="AA8" i="16"/>
  <c r="Z9" i="16"/>
  <c r="AA9" i="16"/>
  <c r="Z10" i="16"/>
  <c r="AA10" i="16"/>
  <c r="Z11" i="16"/>
  <c r="AA11" i="16"/>
  <c r="Z12" i="16"/>
  <c r="AA12" i="16"/>
  <c r="Z13" i="16"/>
  <c r="AA13" i="16"/>
  <c r="Z14" i="16"/>
  <c r="AA14" i="16"/>
  <c r="Z15" i="16"/>
  <c r="AA15" i="16"/>
  <c r="Z16" i="16"/>
  <c r="AA16" i="16"/>
  <c r="Z17" i="16"/>
  <c r="AA17" i="16"/>
  <c r="Z18" i="16"/>
  <c r="AA18" i="16"/>
  <c r="Z19" i="16"/>
  <c r="AA19" i="16"/>
  <c r="Z20" i="16"/>
  <c r="AA20" i="16"/>
  <c r="Z21" i="16"/>
  <c r="AA21" i="16"/>
  <c r="Z22" i="16"/>
  <c r="AA22" i="16"/>
  <c r="Z23" i="16"/>
  <c r="AA23" i="16"/>
  <c r="Z24" i="16"/>
  <c r="AA24" i="16"/>
  <c r="Z25" i="16"/>
  <c r="AA25" i="16"/>
  <c r="Z26" i="16"/>
  <c r="AA26" i="16"/>
  <c r="Z27" i="16"/>
  <c r="AA27" i="16"/>
  <c r="Z28" i="16"/>
  <c r="AA28" i="16"/>
  <c r="Z29" i="16"/>
  <c r="AA29" i="16"/>
  <c r="Z30" i="16"/>
  <c r="AA30" i="16"/>
  <c r="Z31" i="16"/>
  <c r="AA31" i="16"/>
  <c r="Z32" i="16"/>
  <c r="AA32" i="16"/>
  <c r="Z33" i="16"/>
  <c r="AA33" i="16"/>
  <c r="Z34" i="16"/>
  <c r="AA34" i="16"/>
  <c r="Z35" i="16"/>
  <c r="AA35" i="16"/>
  <c r="Z36" i="16"/>
  <c r="AA36" i="16"/>
  <c r="Z37" i="16"/>
  <c r="AA37" i="16"/>
  <c r="Z38" i="16"/>
  <c r="AA38" i="16"/>
  <c r="Z39" i="16"/>
  <c r="AA39" i="16"/>
  <c r="Z40" i="16"/>
  <c r="AA40" i="16"/>
  <c r="Z41" i="16"/>
  <c r="AA41" i="16"/>
  <c r="Z42" i="16"/>
  <c r="AA42" i="16"/>
  <c r="Z43" i="16"/>
  <c r="AA43" i="16"/>
  <c r="Z44" i="16"/>
  <c r="AA44" i="16"/>
  <c r="Z45" i="16"/>
  <c r="AA45" i="16"/>
  <c r="Z46" i="16"/>
  <c r="AA46" i="16"/>
  <c r="Z47" i="16"/>
  <c r="AA47" i="16"/>
  <c r="Z48" i="16"/>
  <c r="AA48" i="16"/>
  <c r="Z49" i="16"/>
  <c r="AA49" i="16"/>
  <c r="Z50" i="16"/>
  <c r="AA50" i="16"/>
  <c r="Z51" i="16"/>
  <c r="AA51" i="16"/>
  <c r="Z52" i="16"/>
  <c r="AA52" i="16"/>
  <c r="Z53" i="16"/>
  <c r="AA53" i="16"/>
  <c r="Z54" i="16"/>
  <c r="AA54" i="16"/>
  <c r="Z55" i="16"/>
  <c r="AA55" i="16"/>
  <c r="Z56" i="16"/>
  <c r="AA56" i="16"/>
  <c r="Z57" i="16"/>
  <c r="AA57" i="16"/>
  <c r="AA5" i="16"/>
  <c r="Z5" i="16"/>
  <c r="R6" i="16"/>
  <c r="S6" i="16"/>
  <c r="R7" i="16"/>
  <c r="S7" i="16"/>
  <c r="R8" i="16"/>
  <c r="S8" i="16"/>
  <c r="R9" i="16"/>
  <c r="S9" i="16"/>
  <c r="R10" i="16"/>
  <c r="S10" i="16"/>
  <c r="R11" i="16"/>
  <c r="S11" i="16"/>
  <c r="R12" i="16"/>
  <c r="S12" i="16"/>
  <c r="R13" i="16"/>
  <c r="S13" i="16"/>
  <c r="R14" i="16"/>
  <c r="S14" i="16"/>
  <c r="R15" i="16"/>
  <c r="S15" i="16"/>
  <c r="R16" i="16"/>
  <c r="S16" i="16"/>
  <c r="R17" i="16"/>
  <c r="S17" i="16"/>
  <c r="R18" i="16"/>
  <c r="S18" i="16"/>
  <c r="R19" i="16"/>
  <c r="S19" i="16"/>
  <c r="R20" i="16"/>
  <c r="S20" i="16"/>
  <c r="R21" i="16"/>
  <c r="S21" i="16"/>
  <c r="R22" i="16"/>
  <c r="S22" i="16"/>
  <c r="R23" i="16"/>
  <c r="S23" i="16"/>
  <c r="R24" i="16"/>
  <c r="S24" i="16"/>
  <c r="R25" i="16"/>
  <c r="S25" i="16"/>
  <c r="R26" i="16"/>
  <c r="S26" i="16"/>
  <c r="R27" i="16"/>
  <c r="S27" i="16"/>
  <c r="R28" i="16"/>
  <c r="S28" i="16"/>
  <c r="R29" i="16"/>
  <c r="S29" i="16"/>
  <c r="R30" i="16"/>
  <c r="S30" i="16"/>
  <c r="R31" i="16"/>
  <c r="S31" i="16"/>
  <c r="R32" i="16"/>
  <c r="S32" i="16"/>
  <c r="R33" i="16"/>
  <c r="S33" i="16"/>
  <c r="R34" i="16"/>
  <c r="S34" i="16"/>
  <c r="R35" i="16"/>
  <c r="S35" i="16"/>
  <c r="R36" i="16"/>
  <c r="S36" i="16"/>
  <c r="R37" i="16"/>
  <c r="S37" i="16"/>
  <c r="R38" i="16"/>
  <c r="S38" i="16"/>
  <c r="R39" i="16"/>
  <c r="S39" i="16"/>
  <c r="R40" i="16"/>
  <c r="S40" i="16"/>
  <c r="R41" i="16"/>
  <c r="S41" i="16"/>
  <c r="R42" i="16"/>
  <c r="S42" i="16"/>
  <c r="R43" i="16"/>
  <c r="S43" i="16"/>
  <c r="R44" i="16"/>
  <c r="S44" i="16"/>
  <c r="R45" i="16"/>
  <c r="S45" i="16"/>
  <c r="R46" i="16"/>
  <c r="S46" i="16"/>
  <c r="R47" i="16"/>
  <c r="S47" i="16"/>
  <c r="R48" i="16"/>
  <c r="S48" i="16"/>
  <c r="R49" i="16"/>
  <c r="S49" i="16"/>
  <c r="R50" i="16"/>
  <c r="S50" i="16"/>
  <c r="R51" i="16"/>
  <c r="S51" i="16"/>
  <c r="R52" i="16"/>
  <c r="S52" i="16"/>
  <c r="R53" i="16"/>
  <c r="S53" i="16"/>
  <c r="R54" i="16"/>
  <c r="S54" i="16"/>
  <c r="R55" i="16"/>
  <c r="S55" i="16"/>
  <c r="R56" i="16"/>
  <c r="S56" i="16"/>
  <c r="R57" i="16"/>
  <c r="S57" i="16"/>
  <c r="S5" i="16"/>
  <c r="R5" i="16"/>
  <c r="V7" i="20" l="1"/>
  <c r="V8" i="20"/>
  <c r="V9" i="20"/>
  <c r="V10" i="20"/>
  <c r="V11" i="20"/>
  <c r="V12" i="20"/>
  <c r="V13" i="20"/>
  <c r="V14" i="20"/>
  <c r="V15" i="20"/>
  <c r="V16" i="20"/>
  <c r="V17" i="20"/>
  <c r="V18" i="20"/>
  <c r="V19" i="20"/>
  <c r="V20" i="20"/>
  <c r="V21" i="20"/>
  <c r="V22" i="20"/>
  <c r="V23" i="20"/>
  <c r="V24" i="20"/>
  <c r="V25" i="20"/>
  <c r="V26" i="20"/>
  <c r="V27" i="20"/>
  <c r="V28" i="20"/>
  <c r="V29" i="20"/>
  <c r="V30" i="20"/>
  <c r="V31" i="20"/>
  <c r="V32" i="20"/>
  <c r="V33" i="20"/>
  <c r="V34" i="20"/>
  <c r="V35" i="20"/>
  <c r="V36" i="20"/>
  <c r="V37" i="20"/>
  <c r="V38" i="20"/>
  <c r="V39" i="20"/>
  <c r="V40" i="20"/>
  <c r="V41" i="20"/>
  <c r="V42" i="20"/>
  <c r="V43" i="20"/>
  <c r="V44" i="20"/>
  <c r="V45" i="20"/>
  <c r="V46" i="20"/>
  <c r="V47" i="20"/>
  <c r="V48" i="20"/>
  <c r="V49" i="20"/>
  <c r="V50" i="20"/>
  <c r="V51" i="20"/>
  <c r="V52" i="20"/>
  <c r="V53" i="20"/>
  <c r="V54" i="20"/>
  <c r="V55" i="20"/>
  <c r="V56" i="20"/>
  <c r="V57" i="20"/>
  <c r="V58" i="20"/>
  <c r="V6" i="20"/>
  <c r="U7" i="20"/>
  <c r="U8" i="20"/>
  <c r="U9" i="20"/>
  <c r="U10" i="20"/>
  <c r="U11" i="20"/>
  <c r="U12" i="20"/>
  <c r="U13" i="20"/>
  <c r="U14" i="20"/>
  <c r="U15" i="20"/>
  <c r="U16" i="20"/>
  <c r="U17" i="20"/>
  <c r="U18" i="20"/>
  <c r="U19" i="20"/>
  <c r="U20" i="20"/>
  <c r="U21" i="20"/>
  <c r="U22" i="20"/>
  <c r="U23" i="20"/>
  <c r="U24" i="20"/>
  <c r="U25" i="20"/>
  <c r="U26" i="20"/>
  <c r="U27" i="20"/>
  <c r="U28" i="20"/>
  <c r="U29" i="20"/>
  <c r="U30" i="20"/>
  <c r="U31" i="20"/>
  <c r="U32" i="20"/>
  <c r="U33" i="20"/>
  <c r="U34" i="20"/>
  <c r="U35" i="20"/>
  <c r="U36" i="20"/>
  <c r="U37" i="20"/>
  <c r="U38" i="20"/>
  <c r="U39" i="20"/>
  <c r="U40" i="20"/>
  <c r="U41" i="20"/>
  <c r="U42" i="20"/>
  <c r="U43" i="20"/>
  <c r="U44" i="20"/>
  <c r="U45" i="20"/>
  <c r="U46" i="20"/>
  <c r="U47" i="20"/>
  <c r="U48" i="20"/>
  <c r="U49" i="20"/>
  <c r="U50" i="20"/>
  <c r="U51" i="20"/>
  <c r="U52" i="20"/>
  <c r="U53" i="20"/>
  <c r="U54" i="20"/>
  <c r="U55" i="20"/>
  <c r="U56" i="20"/>
  <c r="U57" i="20"/>
  <c r="U58" i="20"/>
  <c r="U6" i="20"/>
  <c r="T7" i="20"/>
  <c r="T8" i="20"/>
  <c r="T9" i="20"/>
  <c r="T10" i="20"/>
  <c r="T11" i="20"/>
  <c r="T12" i="20"/>
  <c r="T13" i="20"/>
  <c r="T14" i="20"/>
  <c r="T15" i="20"/>
  <c r="T16" i="20"/>
  <c r="T17" i="20"/>
  <c r="T18" i="20"/>
  <c r="T19" i="20"/>
  <c r="T20" i="20"/>
  <c r="T21" i="20"/>
  <c r="T22" i="20"/>
  <c r="T23" i="20"/>
  <c r="T24" i="20"/>
  <c r="T25" i="20"/>
  <c r="T26" i="20"/>
  <c r="T27" i="20"/>
  <c r="T28" i="20"/>
  <c r="T29" i="20"/>
  <c r="T30" i="20"/>
  <c r="T31" i="20"/>
  <c r="T32" i="20"/>
  <c r="T33" i="20"/>
  <c r="T34" i="20"/>
  <c r="T35" i="20"/>
  <c r="T36" i="20"/>
  <c r="T37" i="20"/>
  <c r="T38" i="20"/>
  <c r="T39" i="20"/>
  <c r="T40" i="20"/>
  <c r="T41" i="20"/>
  <c r="T42" i="20"/>
  <c r="T43" i="20"/>
  <c r="T44" i="20"/>
  <c r="T45" i="20"/>
  <c r="T46" i="20"/>
  <c r="T47" i="20"/>
  <c r="T48" i="20"/>
  <c r="T49" i="20"/>
  <c r="T50" i="20"/>
  <c r="T51" i="20"/>
  <c r="T52" i="20"/>
  <c r="T53" i="20"/>
  <c r="T54" i="20"/>
  <c r="T55" i="20"/>
  <c r="T56" i="20"/>
  <c r="T57" i="20"/>
  <c r="T58" i="20"/>
  <c r="T6" i="20"/>
  <c r="J6" i="16"/>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 i="16"/>
  <c r="DF7" i="19" l="1"/>
  <c r="DG7" i="19"/>
  <c r="DH7" i="19"/>
  <c r="DF8" i="19"/>
  <c r="DG8" i="19"/>
  <c r="DH8" i="19"/>
  <c r="DF9" i="19"/>
  <c r="DG9" i="19"/>
  <c r="DH9" i="19"/>
  <c r="DF10" i="19"/>
  <c r="DG10" i="19"/>
  <c r="DH10" i="19"/>
  <c r="DF11" i="19"/>
  <c r="DG11" i="19"/>
  <c r="DH11" i="19"/>
  <c r="DF12" i="19"/>
  <c r="DG12" i="19"/>
  <c r="DH12" i="19"/>
  <c r="DF13" i="19"/>
  <c r="DG13" i="19"/>
  <c r="DH13" i="19"/>
  <c r="DF14" i="19"/>
  <c r="DG14" i="19"/>
  <c r="DH14" i="19"/>
  <c r="DF15" i="19"/>
  <c r="DG15" i="19"/>
  <c r="DH15" i="19"/>
  <c r="DF16" i="19"/>
  <c r="DG16" i="19"/>
  <c r="DH16" i="19"/>
  <c r="DF17" i="19"/>
  <c r="DG17" i="19"/>
  <c r="DH17" i="19"/>
  <c r="DF18" i="19"/>
  <c r="DG18" i="19"/>
  <c r="DH18" i="19"/>
  <c r="DF19" i="19"/>
  <c r="DG19" i="19"/>
  <c r="DH19" i="19"/>
  <c r="DF20" i="19"/>
  <c r="DG20" i="19"/>
  <c r="DH20" i="19"/>
  <c r="DF21" i="19"/>
  <c r="DG21" i="19"/>
  <c r="DH21" i="19"/>
  <c r="DF22" i="19"/>
  <c r="DG22" i="19"/>
  <c r="DH22" i="19"/>
  <c r="DF23" i="19"/>
  <c r="DG23" i="19"/>
  <c r="DH23" i="19"/>
  <c r="DF24" i="19"/>
  <c r="DG24" i="19"/>
  <c r="DH24" i="19"/>
  <c r="DF25" i="19"/>
  <c r="DG25" i="19"/>
  <c r="DH25" i="19"/>
  <c r="DF26" i="19"/>
  <c r="DG26" i="19"/>
  <c r="DH26" i="19"/>
  <c r="DF27" i="19"/>
  <c r="DG27" i="19"/>
  <c r="DH27" i="19"/>
  <c r="DF28" i="19"/>
  <c r="DG28" i="19"/>
  <c r="DH28" i="19"/>
  <c r="DF29" i="19"/>
  <c r="DG29" i="19"/>
  <c r="DH29" i="19"/>
  <c r="DF30" i="19"/>
  <c r="DG30" i="19"/>
  <c r="DH30" i="19"/>
  <c r="DF31" i="19"/>
  <c r="DG31" i="19"/>
  <c r="DH31" i="19"/>
  <c r="DF32" i="19"/>
  <c r="DG32" i="19"/>
  <c r="DH32" i="19"/>
  <c r="DF33" i="19"/>
  <c r="DG33" i="19"/>
  <c r="DH33" i="19"/>
  <c r="DF34" i="19"/>
  <c r="DG34" i="19"/>
  <c r="DH34" i="19"/>
  <c r="DF35" i="19"/>
  <c r="DG35" i="19"/>
  <c r="DH35" i="19"/>
  <c r="DF36" i="19"/>
  <c r="DG36" i="19"/>
  <c r="DH36" i="19"/>
  <c r="DF37" i="19"/>
  <c r="DG37" i="19"/>
  <c r="DH37" i="19"/>
  <c r="DF38" i="19"/>
  <c r="DG38" i="19"/>
  <c r="DH38" i="19"/>
  <c r="DF39" i="19"/>
  <c r="DG39" i="19"/>
  <c r="DH39" i="19"/>
  <c r="DF40" i="19"/>
  <c r="DG40" i="19"/>
  <c r="DH40" i="19"/>
  <c r="DF41" i="19"/>
  <c r="DG41" i="19"/>
  <c r="DH41" i="19"/>
  <c r="DF42" i="19"/>
  <c r="DG42" i="19"/>
  <c r="DH42" i="19"/>
  <c r="DF43" i="19"/>
  <c r="DG43" i="19"/>
  <c r="DH43" i="19"/>
  <c r="DF44" i="19"/>
  <c r="DG44" i="19"/>
  <c r="DH44" i="19"/>
  <c r="DF45" i="19"/>
  <c r="DG45" i="19"/>
  <c r="DH45" i="19"/>
  <c r="DF46" i="19"/>
  <c r="DG46" i="19"/>
  <c r="DH46" i="19"/>
  <c r="DF47" i="19"/>
  <c r="DG47" i="19"/>
  <c r="DH47" i="19"/>
  <c r="DF48" i="19"/>
  <c r="DG48" i="19"/>
  <c r="DH48" i="19"/>
  <c r="DF49" i="19"/>
  <c r="DG49" i="19"/>
  <c r="DH49" i="19"/>
  <c r="DF50" i="19"/>
  <c r="DG50" i="19"/>
  <c r="DH50" i="19"/>
  <c r="DF51" i="19"/>
  <c r="DG51" i="19"/>
  <c r="DH51" i="19"/>
  <c r="DF52" i="19"/>
  <c r="DG52" i="19"/>
  <c r="DH52" i="19"/>
  <c r="DF53" i="19"/>
  <c r="DG53" i="19"/>
  <c r="DH53" i="19"/>
  <c r="DF54" i="19"/>
  <c r="DG54" i="19"/>
  <c r="DH54" i="19"/>
  <c r="DF55" i="19"/>
  <c r="DG55" i="19"/>
  <c r="DH55" i="19"/>
  <c r="DF56" i="19"/>
  <c r="DG56" i="19"/>
  <c r="DH56" i="19"/>
  <c r="DF57" i="19"/>
  <c r="DG57" i="19"/>
  <c r="DH57" i="19"/>
  <c r="DF58" i="19"/>
  <c r="DG58" i="19"/>
  <c r="DH58" i="19"/>
  <c r="DH6" i="19"/>
  <c r="DG6" i="19"/>
  <c r="DF6" i="19"/>
  <c r="CB7" i="19"/>
  <c r="CC7" i="19"/>
  <c r="CD7" i="19"/>
  <c r="CB8" i="19"/>
  <c r="CC8" i="19"/>
  <c r="CD8" i="19"/>
  <c r="CB9" i="19"/>
  <c r="CC9" i="19"/>
  <c r="CD9" i="19"/>
  <c r="CB10" i="19"/>
  <c r="CC10" i="19"/>
  <c r="CD10" i="19"/>
  <c r="CB11" i="19"/>
  <c r="CC11" i="19"/>
  <c r="CD11" i="19"/>
  <c r="CB12" i="19"/>
  <c r="CC12" i="19"/>
  <c r="CD12" i="19"/>
  <c r="CB13" i="19"/>
  <c r="CC13" i="19"/>
  <c r="CD13" i="19"/>
  <c r="CB14" i="19"/>
  <c r="CC14" i="19"/>
  <c r="CD14" i="19"/>
  <c r="CB15" i="19"/>
  <c r="CC15" i="19"/>
  <c r="CD15" i="19"/>
  <c r="CB16" i="19"/>
  <c r="CC16" i="19"/>
  <c r="CD16" i="19"/>
  <c r="CB17" i="19"/>
  <c r="CC17" i="19"/>
  <c r="CD17" i="19"/>
  <c r="CB18" i="19"/>
  <c r="CC18" i="19"/>
  <c r="CD18" i="19"/>
  <c r="CB19" i="19"/>
  <c r="CC19" i="19"/>
  <c r="CD19" i="19"/>
  <c r="CB20" i="19"/>
  <c r="CC20" i="19"/>
  <c r="CD20" i="19"/>
  <c r="CB21" i="19"/>
  <c r="CC21" i="19"/>
  <c r="CD21" i="19"/>
  <c r="CB22" i="19"/>
  <c r="CC22" i="19"/>
  <c r="CD22" i="19"/>
  <c r="CB23" i="19"/>
  <c r="CC23" i="19"/>
  <c r="CD23" i="19"/>
  <c r="CB24" i="19"/>
  <c r="CC24" i="19"/>
  <c r="CD24" i="19"/>
  <c r="CB25" i="19"/>
  <c r="CC25" i="19"/>
  <c r="CD25" i="19"/>
  <c r="CB26" i="19"/>
  <c r="CC26" i="19"/>
  <c r="CD26" i="19"/>
  <c r="CB27" i="19"/>
  <c r="CC27" i="19"/>
  <c r="CD27" i="19"/>
  <c r="CB28" i="19"/>
  <c r="CC28" i="19"/>
  <c r="CD28" i="19"/>
  <c r="CB29" i="19"/>
  <c r="CC29" i="19"/>
  <c r="CD29" i="19"/>
  <c r="CB30" i="19"/>
  <c r="CC30" i="19"/>
  <c r="CD30" i="19"/>
  <c r="CB31" i="19"/>
  <c r="CC31" i="19"/>
  <c r="CD31" i="19"/>
  <c r="CB32" i="19"/>
  <c r="CC32" i="19"/>
  <c r="CD32" i="19"/>
  <c r="CB33" i="19"/>
  <c r="CC33" i="19"/>
  <c r="CD33" i="19"/>
  <c r="CB34" i="19"/>
  <c r="CC34" i="19"/>
  <c r="CD34" i="19"/>
  <c r="CB35" i="19"/>
  <c r="CC35" i="19"/>
  <c r="CD35" i="19"/>
  <c r="CB36" i="19"/>
  <c r="CC36" i="19"/>
  <c r="CD36" i="19"/>
  <c r="CB37" i="19"/>
  <c r="CC37" i="19"/>
  <c r="CD37" i="19"/>
  <c r="CB38" i="19"/>
  <c r="CC38" i="19"/>
  <c r="CD38" i="19"/>
  <c r="CB39" i="19"/>
  <c r="CC39" i="19"/>
  <c r="CD39" i="19"/>
  <c r="CB40" i="19"/>
  <c r="CC40" i="19"/>
  <c r="CD40" i="19"/>
  <c r="CB41" i="19"/>
  <c r="CC41" i="19"/>
  <c r="CD41" i="19"/>
  <c r="CB42" i="19"/>
  <c r="CC42" i="19"/>
  <c r="CD42" i="19"/>
  <c r="CB43" i="19"/>
  <c r="CC43" i="19"/>
  <c r="CD43" i="19"/>
  <c r="CB44" i="19"/>
  <c r="CC44" i="19"/>
  <c r="CD44" i="19"/>
  <c r="CB45" i="19"/>
  <c r="CC45" i="19"/>
  <c r="CD45" i="19"/>
  <c r="CB46" i="19"/>
  <c r="CC46" i="19"/>
  <c r="CD46" i="19"/>
  <c r="CB47" i="19"/>
  <c r="CC47" i="19"/>
  <c r="CD47" i="19"/>
  <c r="CB48" i="19"/>
  <c r="CC48" i="19"/>
  <c r="CD48" i="19"/>
  <c r="CB49" i="19"/>
  <c r="CC49" i="19"/>
  <c r="CD49" i="19"/>
  <c r="CB50" i="19"/>
  <c r="CC50" i="19"/>
  <c r="CD50" i="19"/>
  <c r="CB51" i="19"/>
  <c r="CC51" i="19"/>
  <c r="CD51" i="19"/>
  <c r="CB52" i="19"/>
  <c r="CC52" i="19"/>
  <c r="CD52" i="19"/>
  <c r="CB53" i="19"/>
  <c r="CC53" i="19"/>
  <c r="CD53" i="19"/>
  <c r="CB54" i="19"/>
  <c r="CC54" i="19"/>
  <c r="CD54" i="19"/>
  <c r="CB55" i="19"/>
  <c r="CC55" i="19"/>
  <c r="CD55" i="19"/>
  <c r="CB56" i="19"/>
  <c r="CC56" i="19"/>
  <c r="CD56" i="19"/>
  <c r="CB57" i="19"/>
  <c r="CC57" i="19"/>
  <c r="CD57" i="19"/>
  <c r="CB58" i="19"/>
  <c r="CC58" i="19"/>
  <c r="CD58" i="19"/>
  <c r="CD6" i="19"/>
  <c r="CC6" i="19"/>
  <c r="CB6" i="19"/>
  <c r="AL7" i="19"/>
  <c r="AM7" i="19"/>
  <c r="AN7" i="19"/>
  <c r="AL8" i="19"/>
  <c r="AM8" i="19"/>
  <c r="AN8" i="19"/>
  <c r="AL9" i="19"/>
  <c r="AM9" i="19"/>
  <c r="AN9" i="19"/>
  <c r="AL10" i="19"/>
  <c r="AM10" i="19"/>
  <c r="AN10" i="19"/>
  <c r="AL11" i="19"/>
  <c r="AM11" i="19"/>
  <c r="AN11" i="19"/>
  <c r="AL12" i="19"/>
  <c r="AM12" i="19"/>
  <c r="AN12" i="19"/>
  <c r="AL13" i="19"/>
  <c r="AM13" i="19"/>
  <c r="AN13" i="19"/>
  <c r="AL14" i="19"/>
  <c r="AM14" i="19"/>
  <c r="AN14" i="19"/>
  <c r="AL15" i="19"/>
  <c r="AM15" i="19"/>
  <c r="AN15" i="19"/>
  <c r="AL16" i="19"/>
  <c r="AM16" i="19"/>
  <c r="AN16" i="19"/>
  <c r="AL17" i="19"/>
  <c r="AM17" i="19"/>
  <c r="AN17" i="19"/>
  <c r="AL18" i="19"/>
  <c r="AM18" i="19"/>
  <c r="AN18" i="19"/>
  <c r="AL19" i="19"/>
  <c r="AM19" i="19"/>
  <c r="AN19" i="19"/>
  <c r="AL20" i="19"/>
  <c r="AM20" i="19"/>
  <c r="AN20" i="19"/>
  <c r="AL21" i="19"/>
  <c r="AM21" i="19"/>
  <c r="AN21" i="19"/>
  <c r="AL22" i="19"/>
  <c r="AM22" i="19"/>
  <c r="AN22" i="19"/>
  <c r="AL23" i="19"/>
  <c r="AM23" i="19"/>
  <c r="AN23" i="19"/>
  <c r="AL24" i="19"/>
  <c r="AM24" i="19"/>
  <c r="AN24" i="19"/>
  <c r="AL25" i="19"/>
  <c r="AM25" i="19"/>
  <c r="AN25" i="19"/>
  <c r="AL26" i="19"/>
  <c r="AM26" i="19"/>
  <c r="AN26" i="19"/>
  <c r="AL27" i="19"/>
  <c r="AM27" i="19"/>
  <c r="AN27" i="19"/>
  <c r="AL28" i="19"/>
  <c r="AM28" i="19"/>
  <c r="AN28" i="19"/>
  <c r="AL29" i="19"/>
  <c r="AM29" i="19"/>
  <c r="AN29" i="19"/>
  <c r="AL30" i="19"/>
  <c r="AM30" i="19"/>
  <c r="AN30" i="19"/>
  <c r="AL31" i="19"/>
  <c r="AM31" i="19"/>
  <c r="AN31" i="19"/>
  <c r="AL32" i="19"/>
  <c r="AM32" i="19"/>
  <c r="AN32" i="19"/>
  <c r="AL33" i="19"/>
  <c r="AM33" i="19"/>
  <c r="AN33" i="19"/>
  <c r="AL34" i="19"/>
  <c r="AM34" i="19"/>
  <c r="AN34" i="19"/>
  <c r="AL35" i="19"/>
  <c r="AM35" i="19"/>
  <c r="AN35" i="19"/>
  <c r="AL36" i="19"/>
  <c r="AM36" i="19"/>
  <c r="AN36" i="19"/>
  <c r="AL37" i="19"/>
  <c r="AM37" i="19"/>
  <c r="AN37" i="19"/>
  <c r="AL38" i="19"/>
  <c r="AM38" i="19"/>
  <c r="AN38" i="19"/>
  <c r="AL39" i="19"/>
  <c r="AM39" i="19"/>
  <c r="AN39" i="19"/>
  <c r="AL40" i="19"/>
  <c r="AM40" i="19"/>
  <c r="AN40" i="19"/>
  <c r="AL41" i="19"/>
  <c r="AM41" i="19"/>
  <c r="AN41" i="19"/>
  <c r="AL42" i="19"/>
  <c r="AM42" i="19"/>
  <c r="AN42" i="19"/>
  <c r="AL43" i="19"/>
  <c r="AM43" i="19"/>
  <c r="AN43" i="19"/>
  <c r="AL44" i="19"/>
  <c r="AM44" i="19"/>
  <c r="AN44" i="19"/>
  <c r="AL45" i="19"/>
  <c r="AM45" i="19"/>
  <c r="AN45" i="19"/>
  <c r="AL46" i="19"/>
  <c r="AM46" i="19"/>
  <c r="AN46" i="19"/>
  <c r="AL47" i="19"/>
  <c r="AM47" i="19"/>
  <c r="AN47" i="19"/>
  <c r="AL48" i="19"/>
  <c r="AM48" i="19"/>
  <c r="AN48" i="19"/>
  <c r="AL49" i="19"/>
  <c r="AM49" i="19"/>
  <c r="AN49" i="19"/>
  <c r="AL50" i="19"/>
  <c r="AM50" i="19"/>
  <c r="AN50" i="19"/>
  <c r="AL51" i="19"/>
  <c r="AM51" i="19"/>
  <c r="AN51" i="19"/>
  <c r="AL52" i="19"/>
  <c r="AM52" i="19"/>
  <c r="AN52" i="19"/>
  <c r="AL53" i="19"/>
  <c r="AM53" i="19"/>
  <c r="AN53" i="19"/>
  <c r="AL54" i="19"/>
  <c r="AM54" i="19"/>
  <c r="AN54" i="19"/>
  <c r="AL55" i="19"/>
  <c r="AM55" i="19"/>
  <c r="AN55" i="19"/>
  <c r="AL56" i="19"/>
  <c r="AM56" i="19"/>
  <c r="AN56" i="19"/>
  <c r="AL57" i="19"/>
  <c r="AM57" i="19"/>
  <c r="AN57" i="19"/>
  <c r="AL58" i="19"/>
  <c r="AM58" i="19"/>
  <c r="AN58" i="19"/>
  <c r="AN6" i="19"/>
  <c r="AM6" i="19"/>
  <c r="AL6" i="19"/>
  <c r="H7" i="19"/>
  <c r="I7" i="19"/>
  <c r="J7" i="19"/>
  <c r="H8" i="19"/>
  <c r="I8" i="19"/>
  <c r="J8" i="19"/>
  <c r="H9" i="19"/>
  <c r="I9" i="19"/>
  <c r="J9" i="19"/>
  <c r="H10" i="19"/>
  <c r="I10" i="19"/>
  <c r="J10" i="19"/>
  <c r="H11" i="19"/>
  <c r="I11" i="19"/>
  <c r="J11" i="19"/>
  <c r="H12" i="19"/>
  <c r="I12" i="19"/>
  <c r="J12" i="19"/>
  <c r="H13" i="19"/>
  <c r="I13" i="19"/>
  <c r="J13" i="19"/>
  <c r="H14" i="19"/>
  <c r="I14" i="19"/>
  <c r="J14" i="19"/>
  <c r="H15" i="19"/>
  <c r="I15" i="19"/>
  <c r="J15" i="19"/>
  <c r="H16" i="19"/>
  <c r="I16" i="19"/>
  <c r="J16" i="19"/>
  <c r="H17" i="19"/>
  <c r="I17" i="19"/>
  <c r="J17" i="19"/>
  <c r="H18" i="19"/>
  <c r="I18" i="19"/>
  <c r="J18" i="19"/>
  <c r="H19" i="19"/>
  <c r="I19" i="19"/>
  <c r="J19" i="19"/>
  <c r="H20" i="19"/>
  <c r="I20" i="19"/>
  <c r="J20" i="19"/>
  <c r="H21" i="19"/>
  <c r="I21" i="19"/>
  <c r="J21" i="19"/>
  <c r="H22" i="19"/>
  <c r="I22" i="19"/>
  <c r="J22" i="19"/>
  <c r="H23" i="19"/>
  <c r="I23" i="19"/>
  <c r="J23" i="19"/>
  <c r="H24" i="19"/>
  <c r="I24" i="19"/>
  <c r="J24" i="19"/>
  <c r="H25" i="19"/>
  <c r="I25" i="19"/>
  <c r="J25" i="19"/>
  <c r="H26" i="19"/>
  <c r="I26" i="19"/>
  <c r="J26" i="19"/>
  <c r="H27" i="19"/>
  <c r="I27" i="19"/>
  <c r="J27" i="19"/>
  <c r="H28" i="19"/>
  <c r="I28" i="19"/>
  <c r="J28" i="19"/>
  <c r="H29" i="19"/>
  <c r="I29" i="19"/>
  <c r="J29" i="19"/>
  <c r="H30" i="19"/>
  <c r="I30" i="19"/>
  <c r="J30" i="19"/>
  <c r="H31" i="19"/>
  <c r="I31" i="19"/>
  <c r="J31" i="19"/>
  <c r="H32" i="19"/>
  <c r="I32" i="19"/>
  <c r="J32" i="19"/>
  <c r="H33" i="19"/>
  <c r="I33" i="19"/>
  <c r="J33" i="19"/>
  <c r="H34" i="19"/>
  <c r="I34" i="19"/>
  <c r="J34" i="19"/>
  <c r="H35" i="19"/>
  <c r="I35" i="19"/>
  <c r="J35" i="19"/>
  <c r="H36" i="19"/>
  <c r="I36" i="19"/>
  <c r="J36" i="19"/>
  <c r="H37" i="19"/>
  <c r="I37" i="19"/>
  <c r="J37" i="19"/>
  <c r="H38" i="19"/>
  <c r="I38" i="19"/>
  <c r="J38" i="19"/>
  <c r="H39" i="19"/>
  <c r="I39" i="19"/>
  <c r="J39" i="19"/>
  <c r="H40" i="19"/>
  <c r="I40" i="19"/>
  <c r="J40" i="19"/>
  <c r="H41" i="19"/>
  <c r="I41" i="19"/>
  <c r="J41" i="19"/>
  <c r="H42" i="19"/>
  <c r="I42" i="19"/>
  <c r="J42" i="19"/>
  <c r="H43" i="19"/>
  <c r="I43" i="19"/>
  <c r="J43" i="19"/>
  <c r="H44" i="19"/>
  <c r="I44" i="19"/>
  <c r="J44" i="19"/>
  <c r="H45" i="19"/>
  <c r="I45" i="19"/>
  <c r="J45" i="19"/>
  <c r="H46" i="19"/>
  <c r="I46" i="19"/>
  <c r="J46" i="19"/>
  <c r="H47" i="19"/>
  <c r="I47" i="19"/>
  <c r="J47" i="19"/>
  <c r="H48" i="19"/>
  <c r="I48" i="19"/>
  <c r="J48" i="19"/>
  <c r="H49" i="19"/>
  <c r="I49" i="19"/>
  <c r="J49" i="19"/>
  <c r="H50" i="19"/>
  <c r="I50" i="19"/>
  <c r="J50" i="19"/>
  <c r="H51" i="19"/>
  <c r="I51" i="19"/>
  <c r="J51" i="19"/>
  <c r="H52" i="19"/>
  <c r="I52" i="19"/>
  <c r="J52" i="19"/>
  <c r="H53" i="19"/>
  <c r="I53" i="19"/>
  <c r="J53" i="19"/>
  <c r="H54" i="19"/>
  <c r="I54" i="19"/>
  <c r="J54" i="19"/>
  <c r="H55" i="19"/>
  <c r="I55" i="19"/>
  <c r="J55" i="19"/>
  <c r="H56" i="19"/>
  <c r="I56" i="19"/>
  <c r="J56" i="19"/>
  <c r="H57" i="19"/>
  <c r="I57" i="19"/>
  <c r="J57" i="19"/>
  <c r="H58" i="19"/>
  <c r="I58" i="19"/>
  <c r="J58" i="19"/>
  <c r="J6" i="19"/>
  <c r="I6" i="19"/>
  <c r="H6" i="19"/>
  <c r="AJ7" i="22"/>
  <c r="AK7" i="22"/>
  <c r="AL7" i="22"/>
  <c r="AJ8" i="22"/>
  <c r="AK8" i="22"/>
  <c r="AL8" i="22"/>
  <c r="AJ9" i="22"/>
  <c r="AK9" i="22"/>
  <c r="AL9" i="22"/>
  <c r="AJ10" i="22"/>
  <c r="AK10" i="22"/>
  <c r="AL10" i="22"/>
  <c r="AJ11" i="22"/>
  <c r="AK11" i="22"/>
  <c r="AL11" i="22"/>
  <c r="AJ12" i="22"/>
  <c r="AK12" i="22"/>
  <c r="AL12" i="22"/>
  <c r="AJ13" i="22"/>
  <c r="AK13" i="22"/>
  <c r="AL13" i="22"/>
  <c r="AJ14" i="22"/>
  <c r="AK14" i="22"/>
  <c r="AL14" i="22"/>
  <c r="AJ15" i="22"/>
  <c r="AK15" i="22"/>
  <c r="AL15" i="22"/>
  <c r="AJ16" i="22"/>
  <c r="AK16" i="22"/>
  <c r="AL16" i="22"/>
  <c r="AJ17" i="22"/>
  <c r="AK17" i="22"/>
  <c r="AL17" i="22"/>
  <c r="AJ18" i="22"/>
  <c r="AK18" i="22"/>
  <c r="AL18" i="22"/>
  <c r="AJ19" i="22"/>
  <c r="AK19" i="22"/>
  <c r="AL19" i="22"/>
  <c r="AJ20" i="22"/>
  <c r="AK20" i="22"/>
  <c r="AL20" i="22"/>
  <c r="AJ21" i="22"/>
  <c r="AK21" i="22"/>
  <c r="AL21" i="22"/>
  <c r="AJ22" i="22"/>
  <c r="AK22" i="22"/>
  <c r="AL22" i="22"/>
  <c r="AJ23" i="22"/>
  <c r="AK23" i="22"/>
  <c r="AL23" i="22"/>
  <c r="AJ24" i="22"/>
  <c r="AK24" i="22"/>
  <c r="AL24" i="22"/>
  <c r="AJ25" i="22"/>
  <c r="AK25" i="22"/>
  <c r="AL25" i="22"/>
  <c r="AJ26" i="22"/>
  <c r="AK26" i="22"/>
  <c r="AL26" i="22"/>
  <c r="AJ27" i="22"/>
  <c r="AK27" i="22"/>
  <c r="AL27" i="22"/>
  <c r="AJ28" i="22"/>
  <c r="AK28" i="22"/>
  <c r="AL28" i="22"/>
  <c r="AJ29" i="22"/>
  <c r="AK29" i="22"/>
  <c r="AL29" i="22"/>
  <c r="AJ30" i="22"/>
  <c r="AK30" i="22"/>
  <c r="AL30" i="22"/>
  <c r="AJ31" i="22"/>
  <c r="AK31" i="22"/>
  <c r="AL31" i="22"/>
  <c r="AJ32" i="22"/>
  <c r="AK32" i="22"/>
  <c r="AL32" i="22"/>
  <c r="AJ33" i="22"/>
  <c r="AK33" i="22"/>
  <c r="AL33" i="22"/>
  <c r="AJ34" i="22"/>
  <c r="AK34" i="22"/>
  <c r="AL34" i="22"/>
  <c r="AJ35" i="22"/>
  <c r="AK35" i="22"/>
  <c r="AL35" i="22"/>
  <c r="AJ36" i="22"/>
  <c r="AK36" i="22"/>
  <c r="AL36" i="22"/>
  <c r="AJ37" i="22"/>
  <c r="AK37" i="22"/>
  <c r="AL37" i="22"/>
  <c r="AJ38" i="22"/>
  <c r="AK38" i="22"/>
  <c r="AL38" i="22"/>
  <c r="AJ39" i="22"/>
  <c r="AK39" i="22"/>
  <c r="AL39" i="22"/>
  <c r="AJ40" i="22"/>
  <c r="AK40" i="22"/>
  <c r="AL40" i="22"/>
  <c r="AJ41" i="22"/>
  <c r="AK41" i="22"/>
  <c r="AL41" i="22"/>
  <c r="AJ42" i="22"/>
  <c r="AK42" i="22"/>
  <c r="AL42" i="22"/>
  <c r="AJ43" i="22"/>
  <c r="AK43" i="22"/>
  <c r="AL43" i="22"/>
  <c r="AJ44" i="22"/>
  <c r="AK44" i="22"/>
  <c r="AL44" i="22"/>
  <c r="AJ45" i="22"/>
  <c r="AK45" i="22"/>
  <c r="AL45" i="22"/>
  <c r="AJ46" i="22"/>
  <c r="AK46" i="22"/>
  <c r="AL46" i="22"/>
  <c r="AJ47" i="22"/>
  <c r="AK47" i="22"/>
  <c r="AL47" i="22"/>
  <c r="AJ48" i="22"/>
  <c r="AK48" i="22"/>
  <c r="AL48" i="22"/>
  <c r="AJ49" i="22"/>
  <c r="AK49" i="22"/>
  <c r="AL49" i="22"/>
  <c r="AJ50" i="22"/>
  <c r="AK50" i="22"/>
  <c r="AL50" i="22"/>
  <c r="AJ51" i="22"/>
  <c r="AK51" i="22"/>
  <c r="AL51" i="22"/>
  <c r="AJ52" i="22"/>
  <c r="AK52" i="22"/>
  <c r="AL52" i="22"/>
  <c r="AJ53" i="22"/>
  <c r="AK53" i="22"/>
  <c r="AL53" i="22"/>
  <c r="AJ54" i="22"/>
  <c r="AK54" i="22"/>
  <c r="AL54" i="22"/>
  <c r="AJ55" i="22"/>
  <c r="AK55" i="22"/>
  <c r="AL55" i="22"/>
  <c r="AJ56" i="22"/>
  <c r="AK56" i="22"/>
  <c r="AL56" i="22"/>
  <c r="AJ57" i="22"/>
  <c r="AK57" i="22"/>
  <c r="AL57" i="22"/>
  <c r="AJ58" i="22"/>
  <c r="AK58" i="22"/>
  <c r="AL58" i="22"/>
  <c r="AL6" i="22"/>
  <c r="AM6" i="22" s="1"/>
  <c r="AK6" i="22"/>
  <c r="H7" i="22"/>
  <c r="I7" i="22"/>
  <c r="J7" i="22"/>
  <c r="H8" i="22"/>
  <c r="I8" i="22"/>
  <c r="J8" i="22"/>
  <c r="H9" i="22"/>
  <c r="I9" i="22"/>
  <c r="J9" i="22"/>
  <c r="H10" i="22"/>
  <c r="I10" i="22"/>
  <c r="J10" i="22"/>
  <c r="H11" i="22"/>
  <c r="I11" i="22"/>
  <c r="J11" i="22"/>
  <c r="H12" i="22"/>
  <c r="I12" i="22"/>
  <c r="J12" i="22"/>
  <c r="H13" i="22"/>
  <c r="I13" i="22"/>
  <c r="J13" i="22"/>
  <c r="H14" i="22"/>
  <c r="I14" i="22"/>
  <c r="J14" i="22"/>
  <c r="H15" i="22"/>
  <c r="I15" i="22"/>
  <c r="J15" i="22"/>
  <c r="H16" i="22"/>
  <c r="I16" i="22"/>
  <c r="J16" i="22"/>
  <c r="H17" i="22"/>
  <c r="I17" i="22"/>
  <c r="J17" i="22"/>
  <c r="H18" i="22"/>
  <c r="I18" i="22"/>
  <c r="J18" i="22"/>
  <c r="H19" i="22"/>
  <c r="I19" i="22"/>
  <c r="J19" i="22"/>
  <c r="H20" i="22"/>
  <c r="I20" i="22"/>
  <c r="J20" i="22"/>
  <c r="H21" i="22"/>
  <c r="I21" i="22"/>
  <c r="J21" i="22"/>
  <c r="H22" i="22"/>
  <c r="I22" i="22"/>
  <c r="J22" i="22"/>
  <c r="H23" i="22"/>
  <c r="I23" i="22"/>
  <c r="J23" i="22"/>
  <c r="H24" i="22"/>
  <c r="I24" i="22"/>
  <c r="J24" i="22"/>
  <c r="H25" i="22"/>
  <c r="I25" i="22"/>
  <c r="J25" i="22"/>
  <c r="H26" i="22"/>
  <c r="I26" i="22"/>
  <c r="J26" i="22"/>
  <c r="H27" i="22"/>
  <c r="I27" i="22"/>
  <c r="J27" i="22"/>
  <c r="H28" i="22"/>
  <c r="I28" i="22"/>
  <c r="J28" i="22"/>
  <c r="H29" i="22"/>
  <c r="I29" i="22"/>
  <c r="J29" i="22"/>
  <c r="H30" i="22"/>
  <c r="I30" i="22"/>
  <c r="J30" i="22"/>
  <c r="H31" i="22"/>
  <c r="I31" i="22"/>
  <c r="J31" i="22"/>
  <c r="H32" i="22"/>
  <c r="I32" i="22"/>
  <c r="J32" i="22"/>
  <c r="H33" i="22"/>
  <c r="I33" i="22"/>
  <c r="J33" i="22"/>
  <c r="H34" i="22"/>
  <c r="I34" i="22"/>
  <c r="J34" i="22"/>
  <c r="H35" i="22"/>
  <c r="I35" i="22"/>
  <c r="J35" i="22"/>
  <c r="H36" i="22"/>
  <c r="I36" i="22"/>
  <c r="J36" i="22"/>
  <c r="H37" i="22"/>
  <c r="I37" i="22"/>
  <c r="J37" i="22"/>
  <c r="H38" i="22"/>
  <c r="I38" i="22"/>
  <c r="J38" i="22"/>
  <c r="H39" i="22"/>
  <c r="I39" i="22"/>
  <c r="J39" i="22"/>
  <c r="H40" i="22"/>
  <c r="I40" i="22"/>
  <c r="J40" i="22"/>
  <c r="H41" i="22"/>
  <c r="I41" i="22"/>
  <c r="J41" i="22"/>
  <c r="H42" i="22"/>
  <c r="I42" i="22"/>
  <c r="J42" i="22"/>
  <c r="H43" i="22"/>
  <c r="I43" i="22"/>
  <c r="J43" i="22"/>
  <c r="H44" i="22"/>
  <c r="I44" i="22"/>
  <c r="J44" i="22"/>
  <c r="H45" i="22"/>
  <c r="I45" i="22"/>
  <c r="J45" i="22"/>
  <c r="H46" i="22"/>
  <c r="I46" i="22"/>
  <c r="J46" i="22"/>
  <c r="H47" i="22"/>
  <c r="I47" i="22"/>
  <c r="J47" i="22"/>
  <c r="H48" i="22"/>
  <c r="I48" i="22"/>
  <c r="J48" i="22"/>
  <c r="H49" i="22"/>
  <c r="I49" i="22"/>
  <c r="J49" i="22"/>
  <c r="H50" i="22"/>
  <c r="I50" i="22"/>
  <c r="J50" i="22"/>
  <c r="H51" i="22"/>
  <c r="I51" i="22"/>
  <c r="J51" i="22"/>
  <c r="H52" i="22"/>
  <c r="I52" i="22"/>
  <c r="J52" i="22"/>
  <c r="H53" i="22"/>
  <c r="I53" i="22"/>
  <c r="J53" i="22"/>
  <c r="H54" i="22"/>
  <c r="I54" i="22"/>
  <c r="J54" i="22"/>
  <c r="H55" i="22"/>
  <c r="I55" i="22"/>
  <c r="J55" i="22"/>
  <c r="H56" i="22"/>
  <c r="I56" i="22"/>
  <c r="J56" i="22"/>
  <c r="H57" i="22"/>
  <c r="I57" i="22"/>
  <c r="J57" i="22"/>
  <c r="H58" i="22"/>
  <c r="I58" i="22"/>
  <c r="J58" i="22"/>
  <c r="J6" i="22"/>
  <c r="I6" i="22"/>
  <c r="H6" i="22"/>
  <c r="AJ7" i="21"/>
  <c r="AK7" i="21"/>
  <c r="AL7" i="21"/>
  <c r="AJ8" i="21"/>
  <c r="AK8" i="21"/>
  <c r="AL8" i="21"/>
  <c r="AJ9" i="21"/>
  <c r="AK9" i="21"/>
  <c r="AL9" i="21"/>
  <c r="AJ10" i="21"/>
  <c r="AK10" i="21"/>
  <c r="AL10" i="21"/>
  <c r="AJ11" i="21"/>
  <c r="AK11" i="21"/>
  <c r="AL11" i="21"/>
  <c r="AJ12" i="21"/>
  <c r="AK12" i="21"/>
  <c r="AL12" i="21"/>
  <c r="AJ13" i="21"/>
  <c r="AK13" i="21"/>
  <c r="AL13" i="21"/>
  <c r="AJ14" i="21"/>
  <c r="AK14" i="21"/>
  <c r="AL14" i="21"/>
  <c r="AJ15" i="21"/>
  <c r="AK15" i="21"/>
  <c r="AL15" i="21"/>
  <c r="AJ16" i="21"/>
  <c r="AK16" i="21"/>
  <c r="AL16" i="21"/>
  <c r="AJ17" i="21"/>
  <c r="AK17" i="21"/>
  <c r="AL17" i="21"/>
  <c r="AJ18" i="21"/>
  <c r="AK18" i="21"/>
  <c r="AL18" i="21"/>
  <c r="AJ19" i="21"/>
  <c r="AK19" i="21"/>
  <c r="AL19" i="21"/>
  <c r="AJ20" i="21"/>
  <c r="AK20" i="21"/>
  <c r="AL20" i="21"/>
  <c r="AJ21" i="21"/>
  <c r="AK21" i="21"/>
  <c r="AL21" i="21"/>
  <c r="AJ22" i="21"/>
  <c r="AK22" i="21"/>
  <c r="AL22" i="21"/>
  <c r="AJ23" i="21"/>
  <c r="AK23" i="21"/>
  <c r="AL23" i="21"/>
  <c r="AJ24" i="21"/>
  <c r="AK24" i="21"/>
  <c r="AL24" i="21"/>
  <c r="AJ25" i="21"/>
  <c r="AK25" i="21"/>
  <c r="AL25" i="21"/>
  <c r="AJ26" i="21"/>
  <c r="AK26" i="21"/>
  <c r="AL26" i="21"/>
  <c r="AJ27" i="21"/>
  <c r="AK27" i="21"/>
  <c r="AL27" i="21"/>
  <c r="AJ28" i="21"/>
  <c r="AK28" i="21"/>
  <c r="AL28" i="21"/>
  <c r="AJ29" i="21"/>
  <c r="AK29" i="21"/>
  <c r="AL29" i="21"/>
  <c r="AJ30" i="21"/>
  <c r="AK30" i="21"/>
  <c r="AL30" i="21"/>
  <c r="AJ31" i="21"/>
  <c r="AK31" i="21"/>
  <c r="AL31" i="21"/>
  <c r="AJ32" i="21"/>
  <c r="AK32" i="21"/>
  <c r="AL32" i="21"/>
  <c r="AJ33" i="21"/>
  <c r="AK33" i="21"/>
  <c r="AL33" i="21"/>
  <c r="AJ34" i="21"/>
  <c r="AK34" i="21"/>
  <c r="AL34" i="21"/>
  <c r="AJ35" i="21"/>
  <c r="AK35" i="21"/>
  <c r="AL35" i="21"/>
  <c r="AJ36" i="21"/>
  <c r="AK36" i="21"/>
  <c r="AL36" i="21"/>
  <c r="AJ37" i="21"/>
  <c r="AK37" i="21"/>
  <c r="AL37" i="21"/>
  <c r="AJ38" i="21"/>
  <c r="AK38" i="21"/>
  <c r="AL38" i="21"/>
  <c r="AJ39" i="21"/>
  <c r="AK39" i="21"/>
  <c r="AL39" i="21"/>
  <c r="AJ40" i="21"/>
  <c r="AK40" i="21"/>
  <c r="AL40" i="21"/>
  <c r="AJ41" i="21"/>
  <c r="AK41" i="21"/>
  <c r="AL41" i="21"/>
  <c r="AJ42" i="21"/>
  <c r="AK42" i="21"/>
  <c r="AL42" i="21"/>
  <c r="AJ43" i="21"/>
  <c r="AK43" i="21"/>
  <c r="AL43" i="21"/>
  <c r="AJ44" i="21"/>
  <c r="AK44" i="21"/>
  <c r="AL44" i="21"/>
  <c r="AJ45" i="21"/>
  <c r="AK45" i="21"/>
  <c r="AL45" i="21"/>
  <c r="AJ46" i="21"/>
  <c r="AK46" i="21"/>
  <c r="AL46" i="21"/>
  <c r="AJ47" i="21"/>
  <c r="AK47" i="21"/>
  <c r="AL47" i="21"/>
  <c r="AJ48" i="21"/>
  <c r="AK48" i="21"/>
  <c r="AL48" i="21"/>
  <c r="AJ49" i="21"/>
  <c r="AK49" i="21"/>
  <c r="AL49" i="21"/>
  <c r="AJ50" i="21"/>
  <c r="AK50" i="21"/>
  <c r="AL50" i="21"/>
  <c r="AJ51" i="21"/>
  <c r="AK51" i="21"/>
  <c r="AL51" i="21"/>
  <c r="AJ52" i="21"/>
  <c r="AK52" i="21"/>
  <c r="AL52" i="21"/>
  <c r="AJ53" i="21"/>
  <c r="AK53" i="21"/>
  <c r="AL53" i="21"/>
  <c r="AJ54" i="21"/>
  <c r="AK54" i="21"/>
  <c r="AL54" i="21"/>
  <c r="AJ55" i="21"/>
  <c r="AK55" i="21"/>
  <c r="AL55" i="21"/>
  <c r="AJ56" i="21"/>
  <c r="AK56" i="21"/>
  <c r="AL56" i="21"/>
  <c r="AJ57" i="21"/>
  <c r="AK57" i="21"/>
  <c r="AL57" i="21"/>
  <c r="AJ58" i="21"/>
  <c r="AK58" i="21"/>
  <c r="AL58" i="21"/>
  <c r="AL6" i="21"/>
  <c r="AK6" i="21"/>
  <c r="AJ6" i="21"/>
  <c r="H7" i="21"/>
  <c r="I7" i="21"/>
  <c r="J7" i="21"/>
  <c r="H8" i="21"/>
  <c r="I8" i="21"/>
  <c r="J8" i="21"/>
  <c r="H9" i="21"/>
  <c r="I9" i="21"/>
  <c r="J9" i="21"/>
  <c r="H10" i="21"/>
  <c r="I10" i="21"/>
  <c r="J10" i="21"/>
  <c r="H11" i="21"/>
  <c r="I11" i="21"/>
  <c r="J11" i="21"/>
  <c r="H12" i="21"/>
  <c r="I12" i="21"/>
  <c r="J12" i="21"/>
  <c r="H13" i="21"/>
  <c r="I13" i="21"/>
  <c r="J13" i="21"/>
  <c r="H14" i="21"/>
  <c r="I14" i="21"/>
  <c r="J14" i="21"/>
  <c r="H15" i="21"/>
  <c r="I15" i="21"/>
  <c r="J15" i="21"/>
  <c r="H16" i="21"/>
  <c r="I16" i="21"/>
  <c r="J16" i="21"/>
  <c r="H17" i="21"/>
  <c r="I17" i="21"/>
  <c r="J17" i="21"/>
  <c r="H18" i="21"/>
  <c r="I18" i="21"/>
  <c r="J18" i="21"/>
  <c r="H19" i="21"/>
  <c r="I19" i="21"/>
  <c r="J19" i="21"/>
  <c r="H20" i="21"/>
  <c r="I20" i="21"/>
  <c r="J20" i="21"/>
  <c r="H21" i="21"/>
  <c r="I21" i="21"/>
  <c r="J21" i="21"/>
  <c r="H22" i="21"/>
  <c r="I22" i="21"/>
  <c r="J22" i="21"/>
  <c r="H23" i="21"/>
  <c r="I23" i="21"/>
  <c r="J23" i="21"/>
  <c r="H24" i="21"/>
  <c r="I24" i="21"/>
  <c r="J24" i="21"/>
  <c r="H25" i="21"/>
  <c r="I25" i="21"/>
  <c r="J25" i="21"/>
  <c r="H26" i="21"/>
  <c r="I26" i="21"/>
  <c r="J26" i="21"/>
  <c r="H27" i="21"/>
  <c r="I27" i="21"/>
  <c r="J27" i="21"/>
  <c r="H28" i="21"/>
  <c r="I28" i="21"/>
  <c r="J28" i="21"/>
  <c r="H29" i="21"/>
  <c r="I29" i="21"/>
  <c r="J29" i="21"/>
  <c r="H30" i="21"/>
  <c r="I30" i="21"/>
  <c r="J30" i="21"/>
  <c r="H31" i="21"/>
  <c r="I31" i="21"/>
  <c r="J31" i="21"/>
  <c r="H32" i="21"/>
  <c r="I32" i="21"/>
  <c r="J32" i="21"/>
  <c r="H33" i="21"/>
  <c r="I33" i="21"/>
  <c r="J33" i="21"/>
  <c r="H34" i="21"/>
  <c r="I34" i="21"/>
  <c r="J34" i="21"/>
  <c r="H35" i="21"/>
  <c r="I35" i="21"/>
  <c r="J35" i="21"/>
  <c r="H36" i="21"/>
  <c r="I36" i="21"/>
  <c r="J36" i="21"/>
  <c r="H37" i="21"/>
  <c r="I37" i="21"/>
  <c r="J37" i="21"/>
  <c r="H38" i="21"/>
  <c r="I38" i="21"/>
  <c r="J38" i="21"/>
  <c r="H39" i="21"/>
  <c r="I39" i="21"/>
  <c r="J39" i="21"/>
  <c r="H40" i="21"/>
  <c r="I40" i="21"/>
  <c r="J40" i="21"/>
  <c r="H41" i="21"/>
  <c r="I41" i="21"/>
  <c r="J41" i="21"/>
  <c r="H42" i="21"/>
  <c r="I42" i="21"/>
  <c r="J42" i="21"/>
  <c r="H43" i="21"/>
  <c r="I43" i="21"/>
  <c r="J43" i="21"/>
  <c r="H44" i="21"/>
  <c r="I44" i="21"/>
  <c r="J44" i="21"/>
  <c r="H45" i="21"/>
  <c r="I45" i="21"/>
  <c r="J45" i="21"/>
  <c r="H46" i="21"/>
  <c r="I46" i="21"/>
  <c r="J46" i="21"/>
  <c r="H47" i="21"/>
  <c r="I47" i="21"/>
  <c r="J47" i="21"/>
  <c r="H48" i="21"/>
  <c r="I48" i="21"/>
  <c r="J48" i="21"/>
  <c r="H49" i="21"/>
  <c r="I49" i="21"/>
  <c r="J49" i="21"/>
  <c r="H50" i="21"/>
  <c r="I50" i="21"/>
  <c r="J50" i="21"/>
  <c r="H51" i="21"/>
  <c r="I51" i="21"/>
  <c r="J51" i="21"/>
  <c r="H52" i="21"/>
  <c r="I52" i="21"/>
  <c r="J52" i="21"/>
  <c r="H53" i="21"/>
  <c r="I53" i="21"/>
  <c r="J53" i="21"/>
  <c r="H54" i="21"/>
  <c r="I54" i="21"/>
  <c r="J54" i="21"/>
  <c r="H55" i="21"/>
  <c r="I55" i="21"/>
  <c r="J55" i="21"/>
  <c r="H56" i="21"/>
  <c r="I56" i="21"/>
  <c r="J56" i="21"/>
  <c r="H57" i="21"/>
  <c r="I57" i="21"/>
  <c r="J57" i="21"/>
  <c r="H58" i="21"/>
  <c r="I58" i="21"/>
  <c r="J58" i="21"/>
  <c r="J6" i="21"/>
  <c r="I6" i="21"/>
  <c r="H6" i="21"/>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 i="16"/>
  <c r="AJ6" i="22" l="1"/>
  <c r="N11" i="20" l="1"/>
  <c r="O11" i="20"/>
  <c r="P11" i="20"/>
  <c r="Q11" i="20"/>
  <c r="R11" i="20"/>
  <c r="S11" i="20"/>
  <c r="N12" i="20"/>
  <c r="O12" i="20"/>
  <c r="P12" i="20"/>
  <c r="Q12" i="20"/>
  <c r="R12" i="20"/>
  <c r="S12" i="20"/>
  <c r="N13" i="20"/>
  <c r="O13" i="20"/>
  <c r="P13" i="20"/>
  <c r="Q13" i="20"/>
  <c r="R13" i="20"/>
  <c r="S13" i="20"/>
  <c r="N14" i="20"/>
  <c r="O14" i="20"/>
  <c r="P14" i="20"/>
  <c r="Q14" i="20"/>
  <c r="R14" i="20"/>
  <c r="S14" i="20"/>
  <c r="N15" i="20"/>
  <c r="O15" i="20"/>
  <c r="P15" i="20"/>
  <c r="Q15" i="20"/>
  <c r="R15" i="20"/>
  <c r="S15" i="20"/>
  <c r="N16" i="20"/>
  <c r="O16" i="20"/>
  <c r="P16" i="20"/>
  <c r="Q16" i="20"/>
  <c r="R16" i="20"/>
  <c r="S16" i="20"/>
  <c r="N17" i="20"/>
  <c r="O17" i="20"/>
  <c r="P17" i="20"/>
  <c r="Q17" i="20"/>
  <c r="R17" i="20"/>
  <c r="S17" i="20"/>
  <c r="W17" i="20"/>
  <c r="N18" i="20"/>
  <c r="O18" i="20"/>
  <c r="P18" i="20"/>
  <c r="Q18" i="20"/>
  <c r="R18" i="20"/>
  <c r="S18" i="20"/>
  <c r="N19" i="20"/>
  <c r="O19" i="20"/>
  <c r="P19" i="20"/>
  <c r="Q19" i="20"/>
  <c r="R19" i="20"/>
  <c r="S19" i="20"/>
  <c r="Z19" i="20" s="1"/>
  <c r="AH19" i="20" s="1"/>
  <c r="N20" i="20"/>
  <c r="O20" i="20"/>
  <c r="P20" i="20"/>
  <c r="Q20" i="20"/>
  <c r="R20" i="20"/>
  <c r="S20" i="20"/>
  <c r="N21" i="20"/>
  <c r="O21" i="20"/>
  <c r="P21" i="20"/>
  <c r="Q21" i="20"/>
  <c r="R21" i="20"/>
  <c r="S21" i="20"/>
  <c r="N22" i="20"/>
  <c r="O22" i="20"/>
  <c r="P22" i="20"/>
  <c r="Q22" i="20"/>
  <c r="R22" i="20"/>
  <c r="S22" i="20"/>
  <c r="N23" i="20"/>
  <c r="O23" i="20"/>
  <c r="P23" i="20"/>
  <c r="Q23" i="20"/>
  <c r="R23" i="20"/>
  <c r="S23" i="20"/>
  <c r="N24" i="20"/>
  <c r="O24" i="20"/>
  <c r="P24" i="20"/>
  <c r="Q24" i="20"/>
  <c r="R24" i="20"/>
  <c r="S24" i="20"/>
  <c r="N25" i="20"/>
  <c r="O25" i="20"/>
  <c r="P25" i="20"/>
  <c r="Q25" i="20"/>
  <c r="R25" i="20"/>
  <c r="S25" i="20"/>
  <c r="Z25" i="20" s="1"/>
  <c r="AH25" i="20" s="1"/>
  <c r="W25" i="20"/>
  <c r="N26" i="20"/>
  <c r="O26" i="20"/>
  <c r="P26" i="20"/>
  <c r="Q26" i="20"/>
  <c r="R26" i="20"/>
  <c r="S26" i="20"/>
  <c r="Z26" i="20" s="1"/>
  <c r="AH26" i="20" s="1"/>
  <c r="W26" i="20"/>
  <c r="N27" i="20"/>
  <c r="O27" i="20"/>
  <c r="P27" i="20"/>
  <c r="Q27" i="20"/>
  <c r="R27" i="20"/>
  <c r="S27" i="20"/>
  <c r="N28" i="20"/>
  <c r="O28" i="20"/>
  <c r="P28" i="20"/>
  <c r="Q28" i="20"/>
  <c r="R28" i="20"/>
  <c r="S28" i="20"/>
  <c r="N29" i="20"/>
  <c r="O29" i="20"/>
  <c r="P29" i="20"/>
  <c r="Q29" i="20"/>
  <c r="R29" i="20"/>
  <c r="S29" i="20"/>
  <c r="N30" i="20"/>
  <c r="O30" i="20"/>
  <c r="P30" i="20"/>
  <c r="Q30" i="20"/>
  <c r="R30" i="20"/>
  <c r="S30" i="20"/>
  <c r="N31" i="20"/>
  <c r="O31" i="20"/>
  <c r="P31" i="20"/>
  <c r="Q31" i="20"/>
  <c r="R31" i="20"/>
  <c r="S31" i="20"/>
  <c r="N32" i="20"/>
  <c r="O32" i="20"/>
  <c r="P32" i="20"/>
  <c r="Q32" i="20"/>
  <c r="R32" i="20"/>
  <c r="S32" i="20"/>
  <c r="N33" i="20"/>
  <c r="O33" i="20"/>
  <c r="P33" i="20"/>
  <c r="Q33" i="20"/>
  <c r="R33" i="20"/>
  <c r="S33" i="20"/>
  <c r="N34" i="20"/>
  <c r="O34" i="20"/>
  <c r="P34" i="20"/>
  <c r="Q34" i="20"/>
  <c r="R34" i="20"/>
  <c r="S34" i="20"/>
  <c r="W34" i="20"/>
  <c r="N35" i="20"/>
  <c r="O35" i="20"/>
  <c r="P35" i="20"/>
  <c r="Q35" i="20"/>
  <c r="R35" i="20"/>
  <c r="S35" i="20"/>
  <c r="Z35" i="20" s="1"/>
  <c r="AH35" i="20" s="1"/>
  <c r="N36" i="20"/>
  <c r="O36" i="20"/>
  <c r="P36" i="20"/>
  <c r="Q36" i="20"/>
  <c r="R36" i="20"/>
  <c r="S36" i="20"/>
  <c r="N37" i="20"/>
  <c r="O37" i="20"/>
  <c r="P37" i="20"/>
  <c r="Q37" i="20"/>
  <c r="R37" i="20"/>
  <c r="S37" i="20"/>
  <c r="N38" i="20"/>
  <c r="O38" i="20"/>
  <c r="P38" i="20"/>
  <c r="Q38" i="20"/>
  <c r="R38" i="20"/>
  <c r="S38" i="20"/>
  <c r="N39" i="20"/>
  <c r="O39" i="20"/>
  <c r="P39" i="20"/>
  <c r="Q39" i="20"/>
  <c r="R39" i="20"/>
  <c r="S39" i="20"/>
  <c r="N40" i="20"/>
  <c r="O40" i="20"/>
  <c r="P40" i="20"/>
  <c r="Q40" i="20"/>
  <c r="R40" i="20"/>
  <c r="S40" i="20"/>
  <c r="N41" i="20"/>
  <c r="O41" i="20"/>
  <c r="P41" i="20"/>
  <c r="Q41" i="20"/>
  <c r="R41" i="20"/>
  <c r="S41" i="20"/>
  <c r="Z41" i="20" s="1"/>
  <c r="AH41" i="20" s="1"/>
  <c r="W41" i="20"/>
  <c r="N42" i="20"/>
  <c r="O42" i="20"/>
  <c r="P42" i="20"/>
  <c r="Q42" i="20"/>
  <c r="R42" i="20"/>
  <c r="S42" i="20"/>
  <c r="Z42" i="20" s="1"/>
  <c r="AH42" i="20" s="1"/>
  <c r="W42" i="20"/>
  <c r="N43" i="20"/>
  <c r="O43" i="20"/>
  <c r="P43" i="20"/>
  <c r="Q43" i="20"/>
  <c r="R43" i="20"/>
  <c r="S43" i="20"/>
  <c r="N44" i="20"/>
  <c r="O44" i="20"/>
  <c r="P44" i="20"/>
  <c r="Q44" i="20"/>
  <c r="R44" i="20"/>
  <c r="S44" i="20"/>
  <c r="N45" i="20"/>
  <c r="O45" i="20"/>
  <c r="P45" i="20"/>
  <c r="Q45" i="20"/>
  <c r="R45" i="20"/>
  <c r="S45" i="20"/>
  <c r="N46" i="20"/>
  <c r="O46" i="20"/>
  <c r="P46" i="20"/>
  <c r="Q46" i="20"/>
  <c r="R46" i="20"/>
  <c r="S46" i="20"/>
  <c r="N47" i="20"/>
  <c r="O47" i="20"/>
  <c r="P47" i="20"/>
  <c r="Q47" i="20"/>
  <c r="R47" i="20"/>
  <c r="S47" i="20"/>
  <c r="N48" i="20"/>
  <c r="O48" i="20"/>
  <c r="P48" i="20"/>
  <c r="Q48" i="20"/>
  <c r="R48" i="20"/>
  <c r="S48" i="20"/>
  <c r="N49" i="20"/>
  <c r="O49" i="20"/>
  <c r="P49" i="20"/>
  <c r="Q49" i="20"/>
  <c r="R49" i="20"/>
  <c r="S49" i="20"/>
  <c r="N50" i="20"/>
  <c r="O50" i="20"/>
  <c r="P50" i="20"/>
  <c r="Q50" i="20"/>
  <c r="R50" i="20"/>
  <c r="S50" i="20"/>
  <c r="W50" i="20"/>
  <c r="N51" i="20"/>
  <c r="O51" i="20"/>
  <c r="P51" i="20"/>
  <c r="Q51" i="20"/>
  <c r="R51" i="20"/>
  <c r="S51" i="20"/>
  <c r="Z51" i="20" s="1"/>
  <c r="AH51" i="20" s="1"/>
  <c r="N52" i="20"/>
  <c r="O52" i="20"/>
  <c r="P52" i="20"/>
  <c r="Q52" i="20"/>
  <c r="R52" i="20"/>
  <c r="S52" i="20"/>
  <c r="N53" i="20"/>
  <c r="O53" i="20"/>
  <c r="P53" i="20"/>
  <c r="Q53" i="20"/>
  <c r="R53" i="20"/>
  <c r="S53" i="20"/>
  <c r="N54" i="20"/>
  <c r="O54" i="20"/>
  <c r="P54" i="20"/>
  <c r="Q54" i="20"/>
  <c r="R54" i="20"/>
  <c r="S54" i="20"/>
  <c r="N55" i="20"/>
  <c r="O55" i="20"/>
  <c r="P55" i="20"/>
  <c r="Q55" i="20"/>
  <c r="R55" i="20"/>
  <c r="S55" i="20"/>
  <c r="N56" i="20"/>
  <c r="O56" i="20"/>
  <c r="P56" i="20"/>
  <c r="Q56" i="20"/>
  <c r="R56" i="20"/>
  <c r="S56" i="20"/>
  <c r="N57" i="20"/>
  <c r="O57" i="20"/>
  <c r="P57" i="20"/>
  <c r="Q57" i="20"/>
  <c r="R57" i="20"/>
  <c r="S57" i="20"/>
  <c r="N58" i="20"/>
  <c r="O58" i="20"/>
  <c r="P58" i="20"/>
  <c r="Q58" i="20"/>
  <c r="R58" i="20"/>
  <c r="S58" i="20"/>
  <c r="W58" i="20"/>
  <c r="DN7" i="19"/>
  <c r="DV7" i="19" s="1"/>
  <c r="DI7" i="19"/>
  <c r="DN8" i="19"/>
  <c r="DV8" i="19" s="1"/>
  <c r="DN9" i="19"/>
  <c r="DV9" i="19" s="1"/>
  <c r="DN10" i="19"/>
  <c r="DV10" i="19" s="1"/>
  <c r="DN11" i="19"/>
  <c r="DV11" i="19" s="1"/>
  <c r="DN12" i="19"/>
  <c r="DV12" i="19" s="1"/>
  <c r="DI12" i="19"/>
  <c r="DL12" i="19"/>
  <c r="DT12" i="19" s="1"/>
  <c r="DN13" i="19"/>
  <c r="DV13" i="19" s="1"/>
  <c r="DL13" i="19"/>
  <c r="DT13" i="19" s="1"/>
  <c r="DL14" i="19"/>
  <c r="DT14" i="19" s="1"/>
  <c r="DI14" i="19"/>
  <c r="DN15" i="19"/>
  <c r="DV15" i="19" s="1"/>
  <c r="DN16" i="19"/>
  <c r="DV16" i="19" s="1"/>
  <c r="DN17" i="19"/>
  <c r="DV17" i="19" s="1"/>
  <c r="DN18" i="19"/>
  <c r="DV18" i="19" s="1"/>
  <c r="DN19" i="19"/>
  <c r="DV19" i="19" s="1"/>
  <c r="DN20" i="19"/>
  <c r="DV20" i="19" s="1"/>
  <c r="DN21" i="19"/>
  <c r="DV21" i="19" s="1"/>
  <c r="DL21" i="19"/>
  <c r="DT21" i="19" s="1"/>
  <c r="DL22" i="19"/>
  <c r="DT22" i="19" s="1"/>
  <c r="DN27" i="19"/>
  <c r="DV27" i="19" s="1"/>
  <c r="DN28" i="19"/>
  <c r="DV28" i="19" s="1"/>
  <c r="DL28" i="19"/>
  <c r="DT28" i="19" s="1"/>
  <c r="DN29" i="19"/>
  <c r="DV29" i="19" s="1"/>
  <c r="DI30" i="19"/>
  <c r="DN34" i="19"/>
  <c r="DV34" i="19" s="1"/>
  <c r="DL37" i="19"/>
  <c r="DT37" i="19" s="1"/>
  <c r="DL44" i="19"/>
  <c r="DT44" i="19" s="1"/>
  <c r="DN48" i="19"/>
  <c r="DV48" i="19" s="1"/>
  <c r="DN50" i="19"/>
  <c r="DV50" i="19" s="1"/>
  <c r="DN52" i="19"/>
  <c r="DV52" i="19" s="1"/>
  <c r="DI53" i="19"/>
  <c r="DL53" i="19"/>
  <c r="DT53" i="19" s="1"/>
  <c r="DN54" i="19"/>
  <c r="DV54" i="19" s="1"/>
  <c r="DN56" i="19"/>
  <c r="DV56" i="19" s="1"/>
  <c r="DI57" i="19"/>
  <c r="DN58" i="19"/>
  <c r="DV58" i="19" s="1"/>
  <c r="CK7" i="19"/>
  <c r="CS7" i="19" s="1"/>
  <c r="CH7" i="19"/>
  <c r="CP7" i="19" s="1"/>
  <c r="CK8" i="19"/>
  <c r="CS8" i="19" s="1"/>
  <c r="CH8" i="19"/>
  <c r="CP8" i="19" s="1"/>
  <c r="CK9" i="19"/>
  <c r="CS9" i="19" s="1"/>
  <c r="CH9" i="19"/>
  <c r="CP9" i="19" s="1"/>
  <c r="CK10" i="19"/>
  <c r="CS10" i="19" s="1"/>
  <c r="CI10" i="19"/>
  <c r="CQ10" i="19" s="1"/>
  <c r="CJ11" i="19"/>
  <c r="CR11" i="19" s="1"/>
  <c r="CK12" i="19"/>
  <c r="CS12" i="19" s="1"/>
  <c r="CI12" i="19"/>
  <c r="CQ12" i="19" s="1"/>
  <c r="CK14" i="19"/>
  <c r="CS14" i="19" s="1"/>
  <c r="CH14" i="19"/>
  <c r="CP14" i="19" s="1"/>
  <c r="CJ15" i="19"/>
  <c r="CR15" i="19" s="1"/>
  <c r="CK16" i="19"/>
  <c r="CS16" i="19" s="1"/>
  <c r="CH16" i="19"/>
  <c r="CP16" i="19" s="1"/>
  <c r="CJ17" i="19"/>
  <c r="CR17" i="19" s="1"/>
  <c r="CK18" i="19"/>
  <c r="CS18" i="19" s="1"/>
  <c r="CJ19" i="19"/>
  <c r="CR19" i="19" s="1"/>
  <c r="CH19" i="19"/>
  <c r="CP19" i="19" s="1"/>
  <c r="CK20" i="19"/>
  <c r="CS20" i="19" s="1"/>
  <c r="CH20" i="19"/>
  <c r="CP20" i="19" s="1"/>
  <c r="CJ21" i="19"/>
  <c r="CR21" i="19" s="1"/>
  <c r="CH21" i="19"/>
  <c r="CP21" i="19" s="1"/>
  <c r="CJ22" i="19"/>
  <c r="CR22" i="19" s="1"/>
  <c r="CJ23" i="19"/>
  <c r="CR23" i="19" s="1"/>
  <c r="CH23" i="19"/>
  <c r="CP23" i="19" s="1"/>
  <c r="CH24" i="19"/>
  <c r="CP24" i="19" s="1"/>
  <c r="CJ25" i="19"/>
  <c r="CR25" i="19" s="1"/>
  <c r="CH25" i="19"/>
  <c r="CP25" i="19" s="1"/>
  <c r="CH26" i="19"/>
  <c r="CP26" i="19" s="1"/>
  <c r="CJ27" i="19"/>
  <c r="CR27" i="19" s="1"/>
  <c r="CH28" i="19"/>
  <c r="CP28" i="19" s="1"/>
  <c r="CJ29" i="19"/>
  <c r="CR29" i="19" s="1"/>
  <c r="CH30" i="19"/>
  <c r="CP30" i="19" s="1"/>
  <c r="CJ31" i="19"/>
  <c r="CR31" i="19" s="1"/>
  <c r="CJ32" i="19"/>
  <c r="CR32" i="19" s="1"/>
  <c r="CH32" i="19"/>
  <c r="CP32" i="19" s="1"/>
  <c r="CJ33" i="19"/>
  <c r="CR33" i="19" s="1"/>
  <c r="CJ34" i="19"/>
  <c r="CR34" i="19" s="1"/>
  <c r="CH34" i="19"/>
  <c r="CP34" i="19" s="1"/>
  <c r="CJ35" i="19"/>
  <c r="CR35" i="19" s="1"/>
  <c r="CI35" i="19"/>
  <c r="CQ35" i="19" s="1"/>
  <c r="CJ36" i="19"/>
  <c r="CR36" i="19" s="1"/>
  <c r="CH36" i="19"/>
  <c r="CP36" i="19" s="1"/>
  <c r="CJ37" i="19"/>
  <c r="CR37" i="19" s="1"/>
  <c r="CH37" i="19"/>
  <c r="CP37" i="19" s="1"/>
  <c r="CJ38" i="19"/>
  <c r="CR38" i="19" s="1"/>
  <c r="CH38" i="19"/>
  <c r="CP38" i="19" s="1"/>
  <c r="CH39" i="19"/>
  <c r="CP39" i="19" s="1"/>
  <c r="CJ40" i="19"/>
  <c r="CR40" i="19" s="1"/>
  <c r="CH40" i="19"/>
  <c r="CP40" i="19" s="1"/>
  <c r="CH41" i="19"/>
  <c r="CP41" i="19" s="1"/>
  <c r="CH42" i="19"/>
  <c r="CP42" i="19" s="1"/>
  <c r="CJ48" i="19"/>
  <c r="CR48" i="19" s="1"/>
  <c r="CI49" i="19"/>
  <c r="CQ49" i="19" s="1"/>
  <c r="CJ50" i="19"/>
  <c r="CR50" i="19" s="1"/>
  <c r="CJ51" i="19"/>
  <c r="CR51" i="19" s="1"/>
  <c r="CH51" i="19"/>
  <c r="CP51" i="19" s="1"/>
  <c r="CJ52" i="19"/>
  <c r="CR52" i="19" s="1"/>
  <c r="CJ53" i="19"/>
  <c r="CR53" i="19" s="1"/>
  <c r="CH53" i="19"/>
  <c r="CP53" i="19" s="1"/>
  <c r="CJ54" i="19"/>
  <c r="CR54" i="19" s="1"/>
  <c r="CH55" i="19"/>
  <c r="CP55" i="19" s="1"/>
  <c r="CH57" i="19"/>
  <c r="CP57" i="19" s="1"/>
  <c r="AT7" i="19"/>
  <c r="BB7" i="19" s="1"/>
  <c r="AU8" i="19"/>
  <c r="BC8" i="19" s="1"/>
  <c r="AR8" i="19"/>
  <c r="AZ8" i="19" s="1"/>
  <c r="AT9" i="19"/>
  <c r="BB9" i="19" s="1"/>
  <c r="AR9" i="19"/>
  <c r="AZ9" i="19" s="1"/>
  <c r="AU10" i="19"/>
  <c r="BC10" i="19" s="1"/>
  <c r="AT11" i="19"/>
  <c r="BB11" i="19" s="1"/>
  <c r="AT13" i="19"/>
  <c r="BB13" i="19" s="1"/>
  <c r="AO13" i="19"/>
  <c r="AR13" i="19"/>
  <c r="AZ13" i="19" s="1"/>
  <c r="AU14" i="19"/>
  <c r="BC14" i="19" s="1"/>
  <c r="AR14" i="19"/>
  <c r="AZ14" i="19" s="1"/>
  <c r="AT15" i="19"/>
  <c r="BB15" i="19" s="1"/>
  <c r="AR15" i="19"/>
  <c r="AZ15" i="19" s="1"/>
  <c r="AU16" i="19"/>
  <c r="BC16" i="19" s="1"/>
  <c r="AR16" i="19"/>
  <c r="AZ16" i="19" s="1"/>
  <c r="AT17" i="19"/>
  <c r="BB17" i="19" s="1"/>
  <c r="AR17" i="19"/>
  <c r="AZ17" i="19" s="1"/>
  <c r="AU18" i="19"/>
  <c r="BC18" i="19" s="1"/>
  <c r="AR18" i="19"/>
  <c r="AZ18" i="19" s="1"/>
  <c r="AU20" i="19"/>
  <c r="BC20" i="19" s="1"/>
  <c r="AR20" i="19"/>
  <c r="AZ20" i="19" s="1"/>
  <c r="AR21" i="19"/>
  <c r="AZ21" i="19" s="1"/>
  <c r="AU22" i="19"/>
  <c r="BC22" i="19" s="1"/>
  <c r="AT23" i="19"/>
  <c r="BB23" i="19" s="1"/>
  <c r="AU24" i="19"/>
  <c r="BC24" i="19" s="1"/>
  <c r="AR24" i="19"/>
  <c r="AZ24" i="19" s="1"/>
  <c r="AT25" i="19"/>
  <c r="BB25" i="19" s="1"/>
  <c r="AR25" i="19"/>
  <c r="AZ25" i="19" s="1"/>
  <c r="AU26" i="19"/>
  <c r="BC26" i="19" s="1"/>
  <c r="AR26" i="19"/>
  <c r="AZ26" i="19" s="1"/>
  <c r="AT27" i="19"/>
  <c r="BB27" i="19" s="1"/>
  <c r="AU28" i="19"/>
  <c r="BC28" i="19" s="1"/>
  <c r="AR28" i="19"/>
  <c r="AZ28" i="19" s="1"/>
  <c r="AT29" i="19"/>
  <c r="BB29" i="19" s="1"/>
  <c r="AR29" i="19"/>
  <c r="AZ29" i="19" s="1"/>
  <c r="AU30" i="19"/>
  <c r="BC30" i="19" s="1"/>
  <c r="AR30" i="19"/>
  <c r="AZ30" i="19" s="1"/>
  <c r="AT31" i="19"/>
  <c r="BB31" i="19" s="1"/>
  <c r="AR31" i="19"/>
  <c r="AZ31" i="19" s="1"/>
  <c r="AU32" i="19"/>
  <c r="BC32" i="19" s="1"/>
  <c r="AR32" i="19"/>
  <c r="AZ32" i="19" s="1"/>
  <c r="AT33" i="19"/>
  <c r="BB33" i="19" s="1"/>
  <c r="AR33" i="19"/>
  <c r="AZ33" i="19" s="1"/>
  <c r="AU34" i="19"/>
  <c r="BC34" i="19" s="1"/>
  <c r="AR34" i="19"/>
  <c r="AZ34" i="19" s="1"/>
  <c r="AU36" i="19"/>
  <c r="BC36" i="19" s="1"/>
  <c r="AR36" i="19"/>
  <c r="AZ36" i="19" s="1"/>
  <c r="AR37" i="19"/>
  <c r="AZ37" i="19" s="1"/>
  <c r="AU38" i="19"/>
  <c r="BC38" i="19" s="1"/>
  <c r="AT39" i="19"/>
  <c r="BB39" i="19" s="1"/>
  <c r="AU40" i="19"/>
  <c r="BC40" i="19" s="1"/>
  <c r="AR40" i="19"/>
  <c r="AZ40" i="19" s="1"/>
  <c r="AT41" i="19"/>
  <c r="BB41" i="19" s="1"/>
  <c r="AR41" i="19"/>
  <c r="AZ41" i="19" s="1"/>
  <c r="AU42" i="19"/>
  <c r="BC42" i="19" s="1"/>
  <c r="AR42" i="19"/>
  <c r="AZ42" i="19" s="1"/>
  <c r="AT43" i="19"/>
  <c r="BB43" i="19" s="1"/>
  <c r="AU44" i="19"/>
  <c r="BC44" i="19" s="1"/>
  <c r="AR44" i="19"/>
  <c r="AZ44" i="19" s="1"/>
  <c r="AT45" i="19"/>
  <c r="BB45" i="19" s="1"/>
  <c r="AR45" i="19"/>
  <c r="AZ45" i="19" s="1"/>
  <c r="AU46" i="19"/>
  <c r="BC46" i="19" s="1"/>
  <c r="AR46" i="19"/>
  <c r="AZ46" i="19" s="1"/>
  <c r="AT47" i="19"/>
  <c r="BB47" i="19" s="1"/>
  <c r="AR47" i="19"/>
  <c r="AZ47" i="19" s="1"/>
  <c r="AU48" i="19"/>
  <c r="BC48" i="19" s="1"/>
  <c r="AR48" i="19"/>
  <c r="AZ48" i="19" s="1"/>
  <c r="AT49" i="19"/>
  <c r="BB49" i="19" s="1"/>
  <c r="AR49" i="19"/>
  <c r="AZ49" i="19" s="1"/>
  <c r="AU50" i="19"/>
  <c r="BC50" i="19" s="1"/>
  <c r="AR50" i="19"/>
  <c r="AZ50" i="19" s="1"/>
  <c r="AU52" i="19"/>
  <c r="BC52" i="19" s="1"/>
  <c r="AR52" i="19"/>
  <c r="AZ52" i="19" s="1"/>
  <c r="AU54" i="19"/>
  <c r="BC54" i="19" s="1"/>
  <c r="AT55" i="19"/>
  <c r="BB55" i="19" s="1"/>
  <c r="AO55" i="19"/>
  <c r="AU56" i="19"/>
  <c r="BC56" i="19" s="1"/>
  <c r="AR56" i="19"/>
  <c r="AZ56" i="19" s="1"/>
  <c r="AT57" i="19"/>
  <c r="BB57" i="19" s="1"/>
  <c r="AR57" i="19"/>
  <c r="AZ57" i="19" s="1"/>
  <c r="AU58" i="19"/>
  <c r="BC58" i="19" s="1"/>
  <c r="AR58" i="19"/>
  <c r="AZ58" i="19" s="1"/>
  <c r="Q7" i="19"/>
  <c r="Y7" i="19" s="1"/>
  <c r="Q8" i="19"/>
  <c r="Y8" i="19" s="1"/>
  <c r="O8" i="19"/>
  <c r="W8" i="19" s="1"/>
  <c r="Q9" i="19"/>
  <c r="Y9" i="19" s="1"/>
  <c r="Q11" i="19"/>
  <c r="Y11" i="19" s="1"/>
  <c r="P13" i="19"/>
  <c r="X13" i="19" s="1"/>
  <c r="K14" i="19"/>
  <c r="N14" i="19"/>
  <c r="V14" i="19" s="1"/>
  <c r="P15" i="19"/>
  <c r="X15" i="19" s="1"/>
  <c r="N16" i="19"/>
  <c r="V16" i="19" s="1"/>
  <c r="Q17" i="19"/>
  <c r="Y17" i="19" s="1"/>
  <c r="Q18" i="19"/>
  <c r="Y18" i="19" s="1"/>
  <c r="N18" i="19"/>
  <c r="V18" i="19" s="1"/>
  <c r="Q19" i="19"/>
  <c r="Y19" i="19" s="1"/>
  <c r="Q20" i="19"/>
  <c r="Y20" i="19" s="1"/>
  <c r="O20" i="19"/>
  <c r="W20" i="19" s="1"/>
  <c r="Q21" i="19"/>
  <c r="Y21" i="19" s="1"/>
  <c r="Q22" i="19"/>
  <c r="Y22" i="19" s="1"/>
  <c r="N22" i="19"/>
  <c r="V22" i="19" s="1"/>
  <c r="Q23" i="19"/>
  <c r="Y23" i="19" s="1"/>
  <c r="Q24" i="19"/>
  <c r="Y24" i="19" s="1"/>
  <c r="N24" i="19"/>
  <c r="V24" i="19" s="1"/>
  <c r="Q26" i="19"/>
  <c r="Y26" i="19" s="1"/>
  <c r="N26" i="19"/>
  <c r="V26" i="19" s="1"/>
  <c r="Q28" i="19"/>
  <c r="Y28" i="19" s="1"/>
  <c r="N28" i="19"/>
  <c r="V28" i="19" s="1"/>
  <c r="P30" i="19"/>
  <c r="X30" i="19" s="1"/>
  <c r="N30" i="19"/>
  <c r="V30" i="19" s="1"/>
  <c r="P32" i="19"/>
  <c r="X32" i="19" s="1"/>
  <c r="N32" i="19"/>
  <c r="V32" i="19" s="1"/>
  <c r="Q33" i="19"/>
  <c r="Y33" i="19" s="1"/>
  <c r="Q34" i="19"/>
  <c r="Y34" i="19" s="1"/>
  <c r="N34" i="19"/>
  <c r="V34" i="19" s="1"/>
  <c r="Q35" i="19"/>
  <c r="Y35" i="19" s="1"/>
  <c r="Q36" i="19"/>
  <c r="Y36" i="19" s="1"/>
  <c r="O36" i="19"/>
  <c r="W36" i="19" s="1"/>
  <c r="P37" i="19"/>
  <c r="X37" i="19" s="1"/>
  <c r="Q38" i="19"/>
  <c r="Y38" i="19" s="1"/>
  <c r="N38" i="19"/>
  <c r="V38" i="19" s="1"/>
  <c r="P39" i="19"/>
  <c r="X39" i="19" s="1"/>
  <c r="Q40" i="19"/>
  <c r="Y40" i="19" s="1"/>
  <c r="N40" i="19"/>
  <c r="V40" i="19" s="1"/>
  <c r="P41" i="19"/>
  <c r="X41" i="19" s="1"/>
  <c r="N42" i="19"/>
  <c r="V42" i="19" s="1"/>
  <c r="P43" i="19"/>
  <c r="X43" i="19" s="1"/>
  <c r="P45" i="19"/>
  <c r="X45" i="19" s="1"/>
  <c r="N46" i="19"/>
  <c r="V46" i="19" s="1"/>
  <c r="P47" i="19"/>
  <c r="X47" i="19" s="1"/>
  <c r="N48" i="19"/>
  <c r="V48" i="19" s="1"/>
  <c r="P49" i="19"/>
  <c r="X49" i="19" s="1"/>
  <c r="Q50" i="19"/>
  <c r="Y50" i="19" s="1"/>
  <c r="N50" i="19"/>
  <c r="V50" i="19" s="1"/>
  <c r="P51" i="19"/>
  <c r="X51" i="19" s="1"/>
  <c r="Q52" i="19"/>
  <c r="Y52" i="19" s="1"/>
  <c r="P53" i="19"/>
  <c r="X53" i="19" s="1"/>
  <c r="Q54" i="19"/>
  <c r="Y54" i="19" s="1"/>
  <c r="N54" i="19"/>
  <c r="V54" i="19" s="1"/>
  <c r="P55" i="19"/>
  <c r="X55" i="19" s="1"/>
  <c r="Q56" i="19"/>
  <c r="Y56" i="19" s="1"/>
  <c r="N56" i="19"/>
  <c r="V56" i="19" s="1"/>
  <c r="Q58" i="19"/>
  <c r="Y58" i="19" s="1"/>
  <c r="N58" i="19"/>
  <c r="V58" i="19" s="1"/>
  <c r="AQ13" i="22"/>
  <c r="AY13" i="22" s="1"/>
  <c r="AP15" i="22"/>
  <c r="AX15" i="22" s="1"/>
  <c r="AS27" i="22"/>
  <c r="BA27" i="22" s="1"/>
  <c r="AR28" i="22"/>
  <c r="AZ28" i="22" s="1"/>
  <c r="AR29" i="22"/>
  <c r="AZ29" i="22" s="1"/>
  <c r="AR30" i="22"/>
  <c r="AZ30" i="22" s="1"/>
  <c r="AR32" i="22"/>
  <c r="AZ32" i="22" s="1"/>
  <c r="AS33" i="22"/>
  <c r="BA33" i="22" s="1"/>
  <c r="AS35" i="22"/>
  <c r="BA35" i="22" s="1"/>
  <c r="AR39" i="22"/>
  <c r="AZ39" i="22" s="1"/>
  <c r="AS41" i="22"/>
  <c r="BA41" i="22" s="1"/>
  <c r="AS43" i="22"/>
  <c r="BA43" i="22" s="1"/>
  <c r="AR44" i="22"/>
  <c r="AZ44" i="22" s="1"/>
  <c r="AR45" i="22"/>
  <c r="AZ45" i="22" s="1"/>
  <c r="AR46" i="22"/>
  <c r="AZ46" i="22" s="1"/>
  <c r="AR48" i="22"/>
  <c r="AZ48" i="22" s="1"/>
  <c r="AS49" i="22"/>
  <c r="BA49" i="22" s="1"/>
  <c r="AS53" i="22"/>
  <c r="BA53" i="22" s="1"/>
  <c r="AS55" i="22"/>
  <c r="BA55" i="22" s="1"/>
  <c r="AM23" i="22" l="1"/>
  <c r="AP19" i="22"/>
  <c r="AX19" i="22" s="1"/>
  <c r="AQ45" i="22"/>
  <c r="AY45" i="22" s="1"/>
  <c r="AP33" i="22"/>
  <c r="AX33" i="22" s="1"/>
  <c r="AS47" i="22"/>
  <c r="BA47" i="22" s="1"/>
  <c r="AP29" i="22"/>
  <c r="AX29" i="22" s="1"/>
  <c r="AP7" i="22"/>
  <c r="AX7" i="22" s="1"/>
  <c r="AS45" i="22"/>
  <c r="BA45" i="22" s="1"/>
  <c r="AS31" i="22"/>
  <c r="BA31" i="22" s="1"/>
  <c r="AP47" i="22"/>
  <c r="AX47" i="22" s="1"/>
  <c r="AQ43" i="22"/>
  <c r="AY43" i="22" s="1"/>
  <c r="AS29" i="22"/>
  <c r="BA29" i="22" s="1"/>
  <c r="AR50" i="22"/>
  <c r="AZ50" i="22" s="1"/>
  <c r="AS39" i="22"/>
  <c r="BA39" i="22" s="1"/>
  <c r="AQ49" i="22"/>
  <c r="AY49" i="22" s="1"/>
  <c r="AP27" i="22"/>
  <c r="AX27" i="22" s="1"/>
  <c r="AS37" i="22"/>
  <c r="BA37" i="22" s="1"/>
  <c r="AR34" i="22"/>
  <c r="AZ34" i="22" s="1"/>
  <c r="AS25" i="22"/>
  <c r="BA25" i="22" s="1"/>
  <c r="AP13" i="22"/>
  <c r="AX13" i="22" s="1"/>
  <c r="Z58" i="20"/>
  <c r="AH58" i="20" s="1"/>
  <c r="W57" i="20"/>
  <c r="AA45" i="20"/>
  <c r="AI45" i="20" s="1"/>
  <c r="AA29" i="20"/>
  <c r="AI29" i="20" s="1"/>
  <c r="Z24" i="20"/>
  <c r="AH24" i="20" s="1"/>
  <c r="W18" i="20"/>
  <c r="Z40" i="20"/>
  <c r="AH40" i="20" s="1"/>
  <c r="Z29" i="20"/>
  <c r="AH29" i="20" s="1"/>
  <c r="Z57" i="20"/>
  <c r="AH57" i="20" s="1"/>
  <c r="Z56" i="20"/>
  <c r="AH56" i="20" s="1"/>
  <c r="W33" i="20"/>
  <c r="Z18" i="20"/>
  <c r="AH18" i="20" s="1"/>
  <c r="Z14" i="20"/>
  <c r="AH14" i="20" s="1"/>
  <c r="Z12" i="20"/>
  <c r="AH12" i="20" s="1"/>
  <c r="Z50" i="20"/>
  <c r="AH50" i="20" s="1"/>
  <c r="W49" i="20"/>
  <c r="Z48" i="20"/>
  <c r="AH48" i="20" s="1"/>
  <c r="Z34" i="20"/>
  <c r="AH34" i="20" s="1"/>
  <c r="Z21" i="20"/>
  <c r="AH21" i="20" s="1"/>
  <c r="Z17" i="20"/>
  <c r="AH17" i="20" s="1"/>
  <c r="Z16" i="20"/>
  <c r="AH16" i="20" s="1"/>
  <c r="Z13" i="20"/>
  <c r="AH13" i="20" s="1"/>
  <c r="Z53" i="20"/>
  <c r="AH53" i="20" s="1"/>
  <c r="Z37" i="20"/>
  <c r="AH37" i="20" s="1"/>
  <c r="Z33" i="20"/>
  <c r="AH33" i="20" s="1"/>
  <c r="Z32" i="20"/>
  <c r="AH32" i="20" s="1"/>
  <c r="Z49" i="20"/>
  <c r="AH49" i="20" s="1"/>
  <c r="Z43" i="20"/>
  <c r="AH43" i="20" s="1"/>
  <c r="W39" i="20"/>
  <c r="Z27" i="20"/>
  <c r="AH27" i="20" s="1"/>
  <c r="K25" i="19"/>
  <c r="CE54" i="19"/>
  <c r="CE46" i="19"/>
  <c r="DI18" i="19"/>
  <c r="CJ18" i="19"/>
  <c r="CR18" i="19" s="1"/>
  <c r="CE11" i="19"/>
  <c r="DI50" i="19"/>
  <c r="DI38" i="19"/>
  <c r="DI34" i="19"/>
  <c r="AT34" i="19"/>
  <c r="BB34" i="19" s="1"/>
  <c r="AO27" i="19"/>
  <c r="AO19" i="19"/>
  <c r="CE26" i="19"/>
  <c r="CE13" i="19"/>
  <c r="P52" i="19"/>
  <c r="X52" i="19" s="1"/>
  <c r="AO58" i="19"/>
  <c r="AO45" i="19"/>
  <c r="AT8" i="19"/>
  <c r="BB8" i="19" s="1"/>
  <c r="CI7" i="19"/>
  <c r="CQ7" i="19" s="1"/>
  <c r="K54" i="19"/>
  <c r="K43" i="19"/>
  <c r="K35" i="19"/>
  <c r="P40" i="19"/>
  <c r="X40" i="19" s="1"/>
  <c r="K48" i="19"/>
  <c r="K40" i="19"/>
  <c r="K16" i="19"/>
  <c r="O34" i="19"/>
  <c r="W34" i="19" s="1"/>
  <c r="AO23" i="19"/>
  <c r="CE50" i="19"/>
  <c r="CE42" i="19"/>
  <c r="CE36" i="19"/>
  <c r="CI57" i="19"/>
  <c r="CQ57" i="19" s="1"/>
  <c r="O18" i="19"/>
  <c r="W18" i="19" s="1"/>
  <c r="CE24" i="19"/>
  <c r="CE20" i="19"/>
  <c r="K34" i="19"/>
  <c r="P9" i="19"/>
  <c r="X9" i="19" s="1"/>
  <c r="CI21" i="19"/>
  <c r="CQ21" i="19" s="1"/>
  <c r="DI49" i="19"/>
  <c r="DI45" i="19"/>
  <c r="DI41" i="19"/>
  <c r="K52" i="19"/>
  <c r="K12" i="19"/>
  <c r="P8" i="19"/>
  <c r="X8" i="19" s="1"/>
  <c r="AO33" i="19"/>
  <c r="AT54" i="19"/>
  <c r="BB54" i="19" s="1"/>
  <c r="CE29" i="19"/>
  <c r="CE27" i="19"/>
  <c r="K46" i="19"/>
  <c r="K38" i="19"/>
  <c r="O52" i="19"/>
  <c r="W52" i="19" s="1"/>
  <c r="O40" i="19"/>
  <c r="W40" i="19" s="1"/>
  <c r="P33" i="19"/>
  <c r="X33" i="19" s="1"/>
  <c r="P22" i="19"/>
  <c r="X22" i="19" s="1"/>
  <c r="P17" i="19"/>
  <c r="X17" i="19" s="1"/>
  <c r="AT52" i="19"/>
  <c r="BB52" i="19" s="1"/>
  <c r="AT32" i="19"/>
  <c r="BB32" i="19" s="1"/>
  <c r="AT14" i="19"/>
  <c r="BB14" i="19" s="1"/>
  <c r="CI41" i="19"/>
  <c r="CQ41" i="19" s="1"/>
  <c r="CI25" i="19"/>
  <c r="CQ25" i="19" s="1"/>
  <c r="CJ16" i="19"/>
  <c r="CR16" i="19" s="1"/>
  <c r="DO50" i="19"/>
  <c r="DW50" i="19" s="1"/>
  <c r="P23" i="19"/>
  <c r="X23" i="19" s="1"/>
  <c r="K56" i="19"/>
  <c r="K27" i="19"/>
  <c r="K22" i="19"/>
  <c r="P58" i="19"/>
  <c r="X58" i="19" s="1"/>
  <c r="P50" i="19"/>
  <c r="X50" i="19" s="1"/>
  <c r="P38" i="19"/>
  <c r="X38" i="19" s="1"/>
  <c r="P28" i="19"/>
  <c r="X28" i="19" s="1"/>
  <c r="O22" i="19"/>
  <c r="W22" i="19" s="1"/>
  <c r="O16" i="19"/>
  <c r="W16" i="19" s="1"/>
  <c r="P7" i="19"/>
  <c r="X7" i="19" s="1"/>
  <c r="AO56" i="19"/>
  <c r="AO50" i="19"/>
  <c r="AO46" i="19"/>
  <c r="AO42" i="19"/>
  <c r="AO17" i="19"/>
  <c r="AO11" i="19"/>
  <c r="AO7" i="19"/>
  <c r="AT48" i="19"/>
  <c r="BB48" i="19" s="1"/>
  <c r="AT30" i="19"/>
  <c r="BB30" i="19" s="1"/>
  <c r="AT10" i="19"/>
  <c r="BB10" i="19" s="1"/>
  <c r="CE17" i="19"/>
  <c r="CE15" i="19"/>
  <c r="CI55" i="19"/>
  <c r="CQ55" i="19" s="1"/>
  <c r="CH10" i="19"/>
  <c r="CP10" i="19" s="1"/>
  <c r="DI37" i="19"/>
  <c r="DI29" i="19"/>
  <c r="DI25" i="19"/>
  <c r="DO34" i="19"/>
  <c r="DW34" i="19" s="1"/>
  <c r="O58" i="19"/>
  <c r="W58" i="19" s="1"/>
  <c r="O50" i="19"/>
  <c r="W50" i="19" s="1"/>
  <c r="O38" i="19"/>
  <c r="W38" i="19" s="1"/>
  <c r="O28" i="19"/>
  <c r="W28" i="19" s="1"/>
  <c r="P21" i="19"/>
  <c r="X21" i="19" s="1"/>
  <c r="O14" i="19"/>
  <c r="W14" i="19" s="1"/>
  <c r="AT46" i="19"/>
  <c r="BB46" i="19" s="1"/>
  <c r="AT26" i="19"/>
  <c r="BB26" i="19" s="1"/>
  <c r="CI39" i="19"/>
  <c r="CQ39" i="19" s="1"/>
  <c r="CI23" i="19"/>
  <c r="CQ23" i="19" s="1"/>
  <c r="CJ9" i="19"/>
  <c r="CR9" i="19" s="1"/>
  <c r="DO18" i="19"/>
  <c r="DW18" i="19" s="1"/>
  <c r="K24" i="19"/>
  <c r="K8" i="19"/>
  <c r="P56" i="19"/>
  <c r="X56" i="19" s="1"/>
  <c r="O48" i="19"/>
  <c r="W48" i="19" s="1"/>
  <c r="P36" i="19"/>
  <c r="X36" i="19" s="1"/>
  <c r="P26" i="19"/>
  <c r="X26" i="19" s="1"/>
  <c r="P20" i="19"/>
  <c r="X20" i="19" s="1"/>
  <c r="O12" i="19"/>
  <c r="W12" i="19" s="1"/>
  <c r="AO40" i="19"/>
  <c r="AO34" i="19"/>
  <c r="AO30" i="19"/>
  <c r="AO26" i="19"/>
  <c r="AT42" i="19"/>
  <c r="BB42" i="19" s="1"/>
  <c r="AT24" i="19"/>
  <c r="BB24" i="19" s="1"/>
  <c r="CE57" i="19"/>
  <c r="CE55" i="19"/>
  <c r="CE30" i="19"/>
  <c r="CI53" i="19"/>
  <c r="CQ53" i="19" s="1"/>
  <c r="CI8" i="19"/>
  <c r="CQ8" i="19" s="1"/>
  <c r="DI54" i="19"/>
  <c r="DI46" i="19"/>
  <c r="DI21" i="19"/>
  <c r="DI17" i="19"/>
  <c r="O56" i="19"/>
  <c r="W56" i="19" s="1"/>
  <c r="O46" i="19"/>
  <c r="W46" i="19" s="1"/>
  <c r="O26" i="19"/>
  <c r="W26" i="19" s="1"/>
  <c r="P11" i="19"/>
  <c r="X11" i="19" s="1"/>
  <c r="AT40" i="19"/>
  <c r="BB40" i="19" s="1"/>
  <c r="AT22" i="19"/>
  <c r="BB22" i="19" s="1"/>
  <c r="CI37" i="19"/>
  <c r="CQ37" i="19" s="1"/>
  <c r="AT16" i="19"/>
  <c r="BB16" i="19" s="1"/>
  <c r="CH35" i="19"/>
  <c r="CP35" i="19" s="1"/>
  <c r="K57" i="19"/>
  <c r="K44" i="19"/>
  <c r="K28" i="19"/>
  <c r="K10" i="19"/>
  <c r="P54" i="19"/>
  <c r="X54" i="19" s="1"/>
  <c r="O44" i="19"/>
  <c r="W44" i="19" s="1"/>
  <c r="P35" i="19"/>
  <c r="X35" i="19" s="1"/>
  <c r="P24" i="19"/>
  <c r="X24" i="19" s="1"/>
  <c r="P19" i="19"/>
  <c r="X19" i="19" s="1"/>
  <c r="O10" i="19"/>
  <c r="W10" i="19" s="1"/>
  <c r="AO49" i="19"/>
  <c r="AO43" i="19"/>
  <c r="AO24" i="19"/>
  <c r="AO18" i="19"/>
  <c r="AO14" i="19"/>
  <c r="AO12" i="19"/>
  <c r="AO10" i="19"/>
  <c r="AT58" i="19"/>
  <c r="BB58" i="19" s="1"/>
  <c r="AT38" i="19"/>
  <c r="BB38" i="19" s="1"/>
  <c r="AT20" i="19"/>
  <c r="BB20" i="19" s="1"/>
  <c r="CE49" i="19"/>
  <c r="CE47" i="19"/>
  <c r="CE22" i="19"/>
  <c r="CE14" i="19"/>
  <c r="CI51" i="19"/>
  <c r="CQ51" i="19" s="1"/>
  <c r="DI22" i="19"/>
  <c r="K41" i="19"/>
  <c r="K33" i="19"/>
  <c r="K20" i="19"/>
  <c r="O54" i="19"/>
  <c r="W54" i="19" s="1"/>
  <c r="O42" i="19"/>
  <c r="W42" i="19" s="1"/>
  <c r="P34" i="19"/>
  <c r="X34" i="19" s="1"/>
  <c r="O24" i="19"/>
  <c r="W24" i="19" s="1"/>
  <c r="P18" i="19"/>
  <c r="X18" i="19" s="1"/>
  <c r="AO39" i="19"/>
  <c r="AO35" i="19"/>
  <c r="AO29" i="19"/>
  <c r="AT56" i="19"/>
  <c r="BB56" i="19" s="1"/>
  <c r="AT36" i="19"/>
  <c r="BB36" i="19" s="1"/>
  <c r="AT18" i="19"/>
  <c r="BB18" i="19" s="1"/>
  <c r="CE45" i="19"/>
  <c r="CE43" i="19"/>
  <c r="CE10" i="19"/>
  <c r="AR57" i="22"/>
  <c r="AZ57" i="22" s="1"/>
  <c r="AR58" i="22"/>
  <c r="AZ58" i="22" s="1"/>
  <c r="AS58" i="22"/>
  <c r="BA58" i="22" s="1"/>
  <c r="AR54" i="22"/>
  <c r="AZ54" i="22" s="1"/>
  <c r="AS54" i="22"/>
  <c r="BA54" i="22" s="1"/>
  <c r="AR51" i="22"/>
  <c r="AZ51" i="22" s="1"/>
  <c r="AR40" i="22"/>
  <c r="AZ40" i="22" s="1"/>
  <c r="AS40" i="22"/>
  <c r="BA40" i="22" s="1"/>
  <c r="AP43" i="22"/>
  <c r="AX43" i="22" s="1"/>
  <c r="AR36" i="22"/>
  <c r="AZ36" i="22" s="1"/>
  <c r="AS36" i="22"/>
  <c r="BA36" i="22" s="1"/>
  <c r="AP17" i="22"/>
  <c r="AX17" i="22" s="1"/>
  <c r="AQ17" i="22"/>
  <c r="AY17" i="22" s="1"/>
  <c r="AS57" i="22"/>
  <c r="BA57" i="22" s="1"/>
  <c r="AR35" i="22"/>
  <c r="AZ35" i="22" s="1"/>
  <c r="AP31" i="22"/>
  <c r="AX31" i="22" s="1"/>
  <c r="AQ31" i="22"/>
  <c r="AY31" i="22" s="1"/>
  <c r="AR24" i="22"/>
  <c r="AZ24" i="22" s="1"/>
  <c r="AS24" i="22"/>
  <c r="BA24" i="22" s="1"/>
  <c r="DN55" i="19"/>
  <c r="DV55" i="19" s="1"/>
  <c r="DO55" i="19"/>
  <c r="DW55" i="19" s="1"/>
  <c r="AR56" i="22"/>
  <c r="AZ56" i="22" s="1"/>
  <c r="AS56" i="22"/>
  <c r="BA56" i="22" s="1"/>
  <c r="AR38" i="22"/>
  <c r="AZ38" i="22" s="1"/>
  <c r="AS38" i="22"/>
  <c r="BA38" i="22" s="1"/>
  <c r="AS51" i="22"/>
  <c r="BA51" i="22" s="1"/>
  <c r="AR52" i="22"/>
  <c r="AZ52" i="22" s="1"/>
  <c r="AS52" i="22"/>
  <c r="BA52" i="22" s="1"/>
  <c r="AP45" i="22"/>
  <c r="AX45" i="22" s="1"/>
  <c r="AR55" i="22"/>
  <c r="AZ55" i="22" s="1"/>
  <c r="AR41" i="22"/>
  <c r="AZ41" i="22" s="1"/>
  <c r="AR8" i="22"/>
  <c r="AZ8" i="22" s="1"/>
  <c r="AS8" i="22"/>
  <c r="BA8" i="22" s="1"/>
  <c r="K15" i="19"/>
  <c r="N15" i="19"/>
  <c r="V15" i="19" s="1"/>
  <c r="O15" i="19"/>
  <c r="W15" i="19" s="1"/>
  <c r="K13" i="19"/>
  <c r="N13" i="19"/>
  <c r="V13" i="19" s="1"/>
  <c r="O13" i="19"/>
  <c r="W13" i="19" s="1"/>
  <c r="DN57" i="19"/>
  <c r="DV57" i="19" s="1"/>
  <c r="DO57" i="19"/>
  <c r="DW57" i="19" s="1"/>
  <c r="AP11" i="22"/>
  <c r="AX11" i="22" s="1"/>
  <c r="AQ11" i="22"/>
  <c r="AY11" i="22" s="1"/>
  <c r="AR12" i="22"/>
  <c r="AZ12" i="22" s="1"/>
  <c r="AS12" i="22"/>
  <c r="BA12" i="22" s="1"/>
  <c r="AS21" i="22"/>
  <c r="BA21" i="22" s="1"/>
  <c r="AR21" i="22"/>
  <c r="AZ21" i="22" s="1"/>
  <c r="AR18" i="22"/>
  <c r="AZ18" i="22" s="1"/>
  <c r="AS18" i="22"/>
  <c r="BA18" i="22" s="1"/>
  <c r="AM15" i="22"/>
  <c r="AS15" i="22"/>
  <c r="BA15" i="22" s="1"/>
  <c r="AR15" i="22"/>
  <c r="AZ15" i="22" s="1"/>
  <c r="P57" i="19"/>
  <c r="X57" i="19" s="1"/>
  <c r="Q57" i="19"/>
  <c r="Y57" i="19" s="1"/>
  <c r="K19" i="19"/>
  <c r="N19" i="19"/>
  <c r="V19" i="19" s="1"/>
  <c r="O19" i="19"/>
  <c r="W19" i="19" s="1"/>
  <c r="K17" i="19"/>
  <c r="N17" i="19"/>
  <c r="V17" i="19" s="1"/>
  <c r="O17" i="19"/>
  <c r="W17" i="19" s="1"/>
  <c r="P16" i="19"/>
  <c r="X16" i="19" s="1"/>
  <c r="Q16" i="19"/>
  <c r="Y16" i="19" s="1"/>
  <c r="P14" i="19"/>
  <c r="X14" i="19" s="1"/>
  <c r="Q14" i="19"/>
  <c r="Y14" i="19" s="1"/>
  <c r="P12" i="19"/>
  <c r="X12" i="19" s="1"/>
  <c r="Q12" i="19"/>
  <c r="Y12" i="19" s="1"/>
  <c r="P10" i="19"/>
  <c r="X10" i="19" s="1"/>
  <c r="Q10" i="19"/>
  <c r="Y10" i="19" s="1"/>
  <c r="AO54" i="19"/>
  <c r="AR54" i="19"/>
  <c r="AZ54" i="19" s="1"/>
  <c r="AS54" i="19"/>
  <c r="BA54" i="19" s="1"/>
  <c r="AU12" i="19"/>
  <c r="BC12" i="19" s="1"/>
  <c r="AT12" i="19"/>
  <c r="BB12" i="19" s="1"/>
  <c r="AM17" i="22"/>
  <c r="AS17" i="22"/>
  <c r="BA17" i="22" s="1"/>
  <c r="AR17" i="22"/>
  <c r="AZ17" i="22" s="1"/>
  <c r="AR14" i="22"/>
  <c r="AZ14" i="22" s="1"/>
  <c r="AS14" i="22"/>
  <c r="BA14" i="22" s="1"/>
  <c r="AM11" i="22"/>
  <c r="AS11" i="22"/>
  <c r="BA11" i="22" s="1"/>
  <c r="AR11" i="22"/>
  <c r="AZ11" i="22" s="1"/>
  <c r="AR53" i="22"/>
  <c r="AZ53" i="22" s="1"/>
  <c r="AR49" i="22"/>
  <c r="AZ49" i="22" s="1"/>
  <c r="AR47" i="22"/>
  <c r="AZ47" i="22" s="1"/>
  <c r="AR43" i="22"/>
  <c r="AZ43" i="22" s="1"/>
  <c r="AR37" i="22"/>
  <c r="AZ37" i="22" s="1"/>
  <c r="AR33" i="22"/>
  <c r="AZ33" i="22" s="1"/>
  <c r="AR31" i="22"/>
  <c r="AZ31" i="22" s="1"/>
  <c r="AR27" i="22"/>
  <c r="AZ27" i="22" s="1"/>
  <c r="AR25" i="22"/>
  <c r="AZ25" i="22" s="1"/>
  <c r="N36" i="19"/>
  <c r="V36" i="19" s="1"/>
  <c r="K36" i="19"/>
  <c r="K32" i="19"/>
  <c r="P31" i="19"/>
  <c r="X31" i="19" s="1"/>
  <c r="Q31" i="19"/>
  <c r="Y31" i="19" s="1"/>
  <c r="P29" i="19"/>
  <c r="X29" i="19" s="1"/>
  <c r="Q29" i="19"/>
  <c r="Y29" i="19" s="1"/>
  <c r="AR20" i="22"/>
  <c r="AZ20" i="22" s="1"/>
  <c r="AS20" i="22"/>
  <c r="BA20" i="22" s="1"/>
  <c r="P27" i="19"/>
  <c r="X27" i="19" s="1"/>
  <c r="Q27" i="19"/>
  <c r="Y27" i="19" s="1"/>
  <c r="P25" i="19"/>
  <c r="X25" i="19" s="1"/>
  <c r="Q25" i="19"/>
  <c r="Y25" i="19" s="1"/>
  <c r="AS23" i="22"/>
  <c r="BA23" i="22" s="1"/>
  <c r="AR23" i="22"/>
  <c r="AZ23" i="22" s="1"/>
  <c r="AM13" i="22"/>
  <c r="AS13" i="22"/>
  <c r="BA13" i="22" s="1"/>
  <c r="AR13" i="22"/>
  <c r="AZ13" i="22" s="1"/>
  <c r="AR10" i="22"/>
  <c r="AZ10" i="22" s="1"/>
  <c r="AS10" i="22"/>
  <c r="BA10" i="22" s="1"/>
  <c r="AS7" i="22"/>
  <c r="BA7" i="22" s="1"/>
  <c r="AR7" i="22"/>
  <c r="AZ7" i="22" s="1"/>
  <c r="AR16" i="22"/>
  <c r="AZ16" i="22" s="1"/>
  <c r="AS16" i="22"/>
  <c r="BA16" i="22" s="1"/>
  <c r="AS50" i="22"/>
  <c r="BA50" i="22" s="1"/>
  <c r="AS48" i="22"/>
  <c r="BA48" i="22" s="1"/>
  <c r="AS46" i="22"/>
  <c r="BA46" i="22" s="1"/>
  <c r="AS44" i="22"/>
  <c r="BA44" i="22" s="1"/>
  <c r="AS42" i="22"/>
  <c r="BA42" i="22" s="1"/>
  <c r="AS34" i="22"/>
  <c r="BA34" i="22" s="1"/>
  <c r="AS32" i="22"/>
  <c r="BA32" i="22" s="1"/>
  <c r="AS30" i="22"/>
  <c r="BA30" i="22" s="1"/>
  <c r="AS28" i="22"/>
  <c r="BA28" i="22" s="1"/>
  <c r="AS26" i="22"/>
  <c r="BA26" i="22" s="1"/>
  <c r="AQ15" i="22"/>
  <c r="AY15" i="22" s="1"/>
  <c r="K51" i="19"/>
  <c r="N51" i="19"/>
  <c r="V51" i="19" s="1"/>
  <c r="O51" i="19"/>
  <c r="W51" i="19" s="1"/>
  <c r="K49" i="19"/>
  <c r="N49" i="19"/>
  <c r="V49" i="19" s="1"/>
  <c r="O49" i="19"/>
  <c r="W49" i="19" s="1"/>
  <c r="P48" i="19"/>
  <c r="X48" i="19" s="1"/>
  <c r="Q48" i="19"/>
  <c r="Y48" i="19" s="1"/>
  <c r="P46" i="19"/>
  <c r="X46" i="19" s="1"/>
  <c r="Q46" i="19"/>
  <c r="Y46" i="19" s="1"/>
  <c r="P44" i="19"/>
  <c r="X44" i="19" s="1"/>
  <c r="Q44" i="19"/>
  <c r="Y44" i="19" s="1"/>
  <c r="P42" i="19"/>
  <c r="X42" i="19" s="1"/>
  <c r="Q42" i="19"/>
  <c r="Y42" i="19" s="1"/>
  <c r="O32" i="19"/>
  <c r="W32" i="19" s="1"/>
  <c r="AR22" i="22"/>
  <c r="AZ22" i="22" s="1"/>
  <c r="AS22" i="22"/>
  <c r="BA22" i="22" s="1"/>
  <c r="AM19" i="22"/>
  <c r="AS19" i="22"/>
  <c r="BA19" i="22" s="1"/>
  <c r="AR19" i="22"/>
  <c r="AZ19" i="22" s="1"/>
  <c r="AS9" i="22"/>
  <c r="BA9" i="22" s="1"/>
  <c r="AR9" i="22"/>
  <c r="AZ9" i="22" s="1"/>
  <c r="AR42" i="22"/>
  <c r="AZ42" i="22" s="1"/>
  <c r="AR26" i="22"/>
  <c r="AZ26" i="22" s="1"/>
  <c r="K47" i="19"/>
  <c r="N47" i="19"/>
  <c r="V47" i="19" s="1"/>
  <c r="O47" i="19"/>
  <c r="W47" i="19" s="1"/>
  <c r="K45" i="19"/>
  <c r="N45" i="19"/>
  <c r="V45" i="19" s="1"/>
  <c r="O45" i="19"/>
  <c r="W45" i="19" s="1"/>
  <c r="O30" i="19"/>
  <c r="W30" i="19" s="1"/>
  <c r="K55" i="19"/>
  <c r="K53" i="19"/>
  <c r="K42" i="19"/>
  <c r="K23" i="19"/>
  <c r="K21" i="19"/>
  <c r="Q32" i="19"/>
  <c r="Y32" i="19" s="1"/>
  <c r="Q30" i="19"/>
  <c r="Y30" i="19" s="1"/>
  <c r="AT53" i="19"/>
  <c r="BB53" i="19" s="1"/>
  <c r="AU53" i="19"/>
  <c r="BC53" i="19" s="1"/>
  <c r="AT51" i="19"/>
  <c r="BB51" i="19" s="1"/>
  <c r="AU51" i="19"/>
  <c r="BC51" i="19" s="1"/>
  <c r="DL33" i="19"/>
  <c r="DT33" i="19" s="1"/>
  <c r="DM33" i="19"/>
  <c r="DU33" i="19" s="1"/>
  <c r="DI33" i="19"/>
  <c r="DI31" i="19"/>
  <c r="DL31" i="19"/>
  <c r="DT31" i="19" s="1"/>
  <c r="DM31" i="19"/>
  <c r="DU31" i="19" s="1"/>
  <c r="DN30" i="19"/>
  <c r="DV30" i="19" s="1"/>
  <c r="DO30" i="19"/>
  <c r="DW30" i="19" s="1"/>
  <c r="K30" i="19"/>
  <c r="K11" i="19"/>
  <c r="K9" i="19"/>
  <c r="N52" i="19"/>
  <c r="V52" i="19" s="1"/>
  <c r="N44" i="19"/>
  <c r="V44" i="19" s="1"/>
  <c r="N20" i="19"/>
  <c r="V20" i="19" s="1"/>
  <c r="N12" i="19"/>
  <c r="V12" i="19" s="1"/>
  <c r="N10" i="19"/>
  <c r="V10" i="19" s="1"/>
  <c r="N8" i="19"/>
  <c r="V8" i="19" s="1"/>
  <c r="AT37" i="19"/>
  <c r="BB37" i="19" s="1"/>
  <c r="AU37" i="19"/>
  <c r="BC37" i="19" s="1"/>
  <c r="AT35" i="19"/>
  <c r="BB35" i="19" s="1"/>
  <c r="AU35" i="19"/>
  <c r="BC35" i="19" s="1"/>
  <c r="AT50" i="19"/>
  <c r="BB50" i="19" s="1"/>
  <c r="K58" i="19"/>
  <c r="K39" i="19"/>
  <c r="K37" i="19"/>
  <c r="K26" i="19"/>
  <c r="K7" i="19"/>
  <c r="Q55" i="19"/>
  <c r="Y55" i="19" s="1"/>
  <c r="Q53" i="19"/>
  <c r="Y53" i="19" s="1"/>
  <c r="Q51" i="19"/>
  <c r="Y51" i="19" s="1"/>
  <c r="Q49" i="19"/>
  <c r="Y49" i="19" s="1"/>
  <c r="Q47" i="19"/>
  <c r="Y47" i="19" s="1"/>
  <c r="Q45" i="19"/>
  <c r="Y45" i="19" s="1"/>
  <c r="Q43" i="19"/>
  <c r="Y43" i="19" s="1"/>
  <c r="Q41" i="19"/>
  <c r="Y41" i="19" s="1"/>
  <c r="Q39" i="19"/>
  <c r="Y39" i="19" s="1"/>
  <c r="Q37" i="19"/>
  <c r="Y37" i="19" s="1"/>
  <c r="Q15" i="19"/>
  <c r="Y15" i="19" s="1"/>
  <c r="Q13" i="19"/>
  <c r="Y13" i="19" s="1"/>
  <c r="AO38" i="19"/>
  <c r="AR38" i="19"/>
  <c r="AZ38" i="19" s="1"/>
  <c r="AS38" i="19"/>
  <c r="BA38" i="19" s="1"/>
  <c r="AT21" i="19"/>
  <c r="BB21" i="19" s="1"/>
  <c r="AU21" i="19"/>
  <c r="BC21" i="19" s="1"/>
  <c r="AT19" i="19"/>
  <c r="BB19" i="19" s="1"/>
  <c r="AU19" i="19"/>
  <c r="BC19" i="19" s="1"/>
  <c r="CH58" i="19"/>
  <c r="CP58" i="19" s="1"/>
  <c r="CI58" i="19"/>
  <c r="CQ58" i="19" s="1"/>
  <c r="CE58" i="19"/>
  <c r="CH56" i="19"/>
  <c r="CP56" i="19" s="1"/>
  <c r="CI56" i="19"/>
  <c r="CQ56" i="19" s="1"/>
  <c r="CE33" i="19"/>
  <c r="CH33" i="19"/>
  <c r="CP33" i="19" s="1"/>
  <c r="CE31" i="19"/>
  <c r="CH31" i="19"/>
  <c r="CP31" i="19" s="1"/>
  <c r="CI31" i="19"/>
  <c r="CQ31" i="19" s="1"/>
  <c r="CJ30" i="19"/>
  <c r="CR30" i="19" s="1"/>
  <c r="CK30" i="19"/>
  <c r="CS30" i="19" s="1"/>
  <c r="CJ28" i="19"/>
  <c r="CR28" i="19" s="1"/>
  <c r="CK28" i="19"/>
  <c r="CS28" i="19" s="1"/>
  <c r="K50" i="19"/>
  <c r="K31" i="19"/>
  <c r="K29" i="19"/>
  <c r="K18" i="19"/>
  <c r="O57" i="19"/>
  <c r="W57" i="19" s="1"/>
  <c r="O55" i="19"/>
  <c r="W55" i="19" s="1"/>
  <c r="O53" i="19"/>
  <c r="W53" i="19" s="1"/>
  <c r="O43" i="19"/>
  <c r="W43" i="19" s="1"/>
  <c r="O41" i="19"/>
  <c r="W41" i="19" s="1"/>
  <c r="O39" i="19"/>
  <c r="W39" i="19" s="1"/>
  <c r="O37" i="19"/>
  <c r="W37" i="19" s="1"/>
  <c r="O35" i="19"/>
  <c r="W35" i="19" s="1"/>
  <c r="O33" i="19"/>
  <c r="W33" i="19" s="1"/>
  <c r="O31" i="19"/>
  <c r="W31" i="19" s="1"/>
  <c r="O29" i="19"/>
  <c r="W29" i="19" s="1"/>
  <c r="O27" i="19"/>
  <c r="W27" i="19" s="1"/>
  <c r="O25" i="19"/>
  <c r="W25" i="19" s="1"/>
  <c r="O23" i="19"/>
  <c r="W23" i="19" s="1"/>
  <c r="O21" i="19"/>
  <c r="W21" i="19" s="1"/>
  <c r="O11" i="19"/>
  <c r="W11" i="19" s="1"/>
  <c r="O9" i="19"/>
  <c r="W9" i="19" s="1"/>
  <c r="O7" i="19"/>
  <c r="W7" i="19" s="1"/>
  <c r="AR53" i="19"/>
  <c r="AZ53" i="19" s="1"/>
  <c r="AS53" i="19"/>
  <c r="BA53" i="19" s="1"/>
  <c r="AO53" i="19"/>
  <c r="AO51" i="19"/>
  <c r="AR51" i="19"/>
  <c r="AZ51" i="19" s="1"/>
  <c r="AS51" i="19"/>
  <c r="BA51" i="19" s="1"/>
  <c r="AO22" i="19"/>
  <c r="AR22" i="19"/>
  <c r="AZ22" i="19" s="1"/>
  <c r="AS22" i="19"/>
  <c r="BA22" i="19" s="1"/>
  <c r="AT44" i="19"/>
  <c r="BB44" i="19" s="1"/>
  <c r="AT28" i="19"/>
  <c r="BB28" i="19" s="1"/>
  <c r="CI33" i="19"/>
  <c r="CQ33" i="19" s="1"/>
  <c r="N57" i="19"/>
  <c r="V57" i="19" s="1"/>
  <c r="N55" i="19"/>
  <c r="V55" i="19" s="1"/>
  <c r="N53" i="19"/>
  <c r="V53" i="19" s="1"/>
  <c r="N43" i="19"/>
  <c r="V43" i="19" s="1"/>
  <c r="N41" i="19"/>
  <c r="V41" i="19" s="1"/>
  <c r="N39" i="19"/>
  <c r="V39" i="19" s="1"/>
  <c r="N37" i="19"/>
  <c r="V37" i="19" s="1"/>
  <c r="N35" i="19"/>
  <c r="V35" i="19" s="1"/>
  <c r="N33" i="19"/>
  <c r="V33" i="19" s="1"/>
  <c r="N31" i="19"/>
  <c r="V31" i="19" s="1"/>
  <c r="N29" i="19"/>
  <c r="V29" i="19" s="1"/>
  <c r="N27" i="19"/>
  <c r="V27" i="19" s="1"/>
  <c r="N25" i="19"/>
  <c r="V25" i="19" s="1"/>
  <c r="N23" i="19"/>
  <c r="V23" i="19" s="1"/>
  <c r="N21" i="19"/>
  <c r="V21" i="19" s="1"/>
  <c r="N11" i="19"/>
  <c r="V11" i="19" s="1"/>
  <c r="N9" i="19"/>
  <c r="V9" i="19" s="1"/>
  <c r="N7" i="19"/>
  <c r="V7" i="19" s="1"/>
  <c r="AS58" i="19"/>
  <c r="BA58" i="19" s="1"/>
  <c r="AS56" i="19"/>
  <c r="BA56" i="19" s="1"/>
  <c r="AS52" i="19"/>
  <c r="BA52" i="19" s="1"/>
  <c r="AS50" i="19"/>
  <c r="BA50" i="19" s="1"/>
  <c r="AS48" i="19"/>
  <c r="BA48" i="19" s="1"/>
  <c r="AS46" i="19"/>
  <c r="BA46" i="19" s="1"/>
  <c r="AS44" i="19"/>
  <c r="BA44" i="19" s="1"/>
  <c r="AS42" i="19"/>
  <c r="BA42" i="19" s="1"/>
  <c r="AS40" i="19"/>
  <c r="BA40" i="19" s="1"/>
  <c r="AS36" i="19"/>
  <c r="BA36" i="19" s="1"/>
  <c r="AS34" i="19"/>
  <c r="BA34" i="19" s="1"/>
  <c r="AS32" i="19"/>
  <c r="BA32" i="19" s="1"/>
  <c r="AS30" i="19"/>
  <c r="BA30" i="19" s="1"/>
  <c r="AS28" i="19"/>
  <c r="BA28" i="19" s="1"/>
  <c r="AS26" i="19"/>
  <c r="BA26" i="19" s="1"/>
  <c r="AS24" i="19"/>
  <c r="BA24" i="19" s="1"/>
  <c r="AS20" i="19"/>
  <c r="BA20" i="19" s="1"/>
  <c r="AS18" i="19"/>
  <c r="BA18" i="19" s="1"/>
  <c r="AS16" i="19"/>
  <c r="BA16" i="19" s="1"/>
  <c r="AS14" i="19"/>
  <c r="BA14" i="19" s="1"/>
  <c r="AS12" i="19"/>
  <c r="BA12" i="19" s="1"/>
  <c r="AS10" i="19"/>
  <c r="BA10" i="19" s="1"/>
  <c r="AS8" i="19"/>
  <c r="BA8" i="19" s="1"/>
  <c r="CE56" i="19"/>
  <c r="CH54" i="19"/>
  <c r="CP54" i="19" s="1"/>
  <c r="CI54" i="19"/>
  <c r="CQ54" i="19" s="1"/>
  <c r="CH52" i="19"/>
  <c r="CP52" i="19" s="1"/>
  <c r="CI52" i="19"/>
  <c r="CQ52" i="19" s="1"/>
  <c r="CJ49" i="19"/>
  <c r="CR49" i="19" s="1"/>
  <c r="CK49" i="19"/>
  <c r="CS49" i="19" s="1"/>
  <c r="CJ47" i="19"/>
  <c r="CR47" i="19" s="1"/>
  <c r="CK47" i="19"/>
  <c r="CS47" i="19" s="1"/>
  <c r="CJ26" i="19"/>
  <c r="CR26" i="19" s="1"/>
  <c r="CK26" i="19"/>
  <c r="CS26" i="19" s="1"/>
  <c r="CJ24" i="19"/>
  <c r="CR24" i="19" s="1"/>
  <c r="CK24" i="19"/>
  <c r="CS24" i="19" s="1"/>
  <c r="CH49" i="19"/>
  <c r="CP49" i="19" s="1"/>
  <c r="CI16" i="19"/>
  <c r="CQ16" i="19" s="1"/>
  <c r="DI58" i="19"/>
  <c r="DL58" i="19"/>
  <c r="DT58" i="19" s="1"/>
  <c r="DM58" i="19"/>
  <c r="DU58" i="19" s="1"/>
  <c r="DN41" i="19"/>
  <c r="DV41" i="19" s="1"/>
  <c r="DO41" i="19"/>
  <c r="DW41" i="19" s="1"/>
  <c r="DN39" i="19"/>
  <c r="DV39" i="19" s="1"/>
  <c r="DO39" i="19"/>
  <c r="DW39" i="19" s="1"/>
  <c r="DO48" i="19"/>
  <c r="DW48" i="19" s="1"/>
  <c r="AO57" i="19"/>
  <c r="AO52" i="19"/>
  <c r="AO41" i="19"/>
  <c r="AO36" i="19"/>
  <c r="AO25" i="19"/>
  <c r="AO20" i="19"/>
  <c r="AO9" i="19"/>
  <c r="AR12" i="19"/>
  <c r="AZ12" i="19" s="1"/>
  <c r="AR10" i="19"/>
  <c r="AZ10" i="19" s="1"/>
  <c r="CE52" i="19"/>
  <c r="CH50" i="19"/>
  <c r="CP50" i="19" s="1"/>
  <c r="CI50" i="19"/>
  <c r="CQ50" i="19" s="1"/>
  <c r="CH48" i="19"/>
  <c r="CP48" i="19" s="1"/>
  <c r="CI48" i="19"/>
  <c r="CQ48" i="19" s="1"/>
  <c r="CJ45" i="19"/>
  <c r="CR45" i="19" s="1"/>
  <c r="CK45" i="19"/>
  <c r="CS45" i="19" s="1"/>
  <c r="CJ43" i="19"/>
  <c r="CR43" i="19" s="1"/>
  <c r="CK43" i="19"/>
  <c r="CS43" i="19" s="1"/>
  <c r="CI47" i="19"/>
  <c r="CQ47" i="19" s="1"/>
  <c r="CI14" i="19"/>
  <c r="CQ14" i="19" s="1"/>
  <c r="CJ7" i="19"/>
  <c r="CR7" i="19" s="1"/>
  <c r="DI42" i="19"/>
  <c r="DL42" i="19"/>
  <c r="DT42" i="19" s="1"/>
  <c r="DM42" i="19"/>
  <c r="DU42" i="19" s="1"/>
  <c r="DI40" i="19"/>
  <c r="DL40" i="19"/>
  <c r="DT40" i="19" s="1"/>
  <c r="DM40" i="19"/>
  <c r="DU40" i="19" s="1"/>
  <c r="AU57" i="19"/>
  <c r="BC57" i="19" s="1"/>
  <c r="AU55" i="19"/>
  <c r="BC55" i="19" s="1"/>
  <c r="AU49" i="19"/>
  <c r="BC49" i="19" s="1"/>
  <c r="AU47" i="19"/>
  <c r="BC47" i="19" s="1"/>
  <c r="AU45" i="19"/>
  <c r="BC45" i="19" s="1"/>
  <c r="AU43" i="19"/>
  <c r="BC43" i="19" s="1"/>
  <c r="AU41" i="19"/>
  <c r="BC41" i="19" s="1"/>
  <c r="AU39" i="19"/>
  <c r="BC39" i="19" s="1"/>
  <c r="AU33" i="19"/>
  <c r="BC33" i="19" s="1"/>
  <c r="AU31" i="19"/>
  <c r="BC31" i="19" s="1"/>
  <c r="AU29" i="19"/>
  <c r="BC29" i="19" s="1"/>
  <c r="AU27" i="19"/>
  <c r="BC27" i="19" s="1"/>
  <c r="AU25" i="19"/>
  <c r="BC25" i="19" s="1"/>
  <c r="AU23" i="19"/>
  <c r="BC23" i="19" s="1"/>
  <c r="AU17" i="19"/>
  <c r="BC17" i="19" s="1"/>
  <c r="AU15" i="19"/>
  <c r="BC15" i="19" s="1"/>
  <c r="AU13" i="19"/>
  <c r="BC13" i="19" s="1"/>
  <c r="AU11" i="19"/>
  <c r="BC11" i="19" s="1"/>
  <c r="AU9" i="19"/>
  <c r="BC9" i="19" s="1"/>
  <c r="AU7" i="19"/>
  <c r="BC7" i="19" s="1"/>
  <c r="CJ58" i="19"/>
  <c r="CR58" i="19" s="1"/>
  <c r="CK58" i="19"/>
  <c r="CS58" i="19" s="1"/>
  <c r="CJ56" i="19"/>
  <c r="CR56" i="19" s="1"/>
  <c r="CK56" i="19"/>
  <c r="CS56" i="19" s="1"/>
  <c r="CE48" i="19"/>
  <c r="CH46" i="19"/>
  <c r="CP46" i="19" s="1"/>
  <c r="CI46" i="19"/>
  <c r="CQ46" i="19" s="1"/>
  <c r="CH44" i="19"/>
  <c r="CP44" i="19" s="1"/>
  <c r="CI44" i="19"/>
  <c r="CQ44" i="19" s="1"/>
  <c r="CJ41" i="19"/>
  <c r="CR41" i="19" s="1"/>
  <c r="CK41" i="19"/>
  <c r="CS41" i="19" s="1"/>
  <c r="CJ39" i="19"/>
  <c r="CR39" i="19" s="1"/>
  <c r="CK39" i="19"/>
  <c r="CS39" i="19" s="1"/>
  <c r="CH47" i="19"/>
  <c r="CP47" i="19" s="1"/>
  <c r="AO48" i="19"/>
  <c r="AO37" i="19"/>
  <c r="AO32" i="19"/>
  <c r="AO21" i="19"/>
  <c r="AO16" i="19"/>
  <c r="CI45" i="19"/>
  <c r="CQ45" i="19" s="1"/>
  <c r="CI29" i="19"/>
  <c r="CQ29" i="19" s="1"/>
  <c r="CH12" i="19"/>
  <c r="CP12" i="19" s="1"/>
  <c r="DL9" i="19"/>
  <c r="DT9" i="19" s="1"/>
  <c r="DM9" i="19"/>
  <c r="DU9" i="19" s="1"/>
  <c r="DI9" i="19"/>
  <c r="AS57" i="19"/>
  <c r="BA57" i="19" s="1"/>
  <c r="AS55" i="19"/>
  <c r="BA55" i="19" s="1"/>
  <c r="AS49" i="19"/>
  <c r="BA49" i="19" s="1"/>
  <c r="AS47" i="19"/>
  <c r="BA47" i="19" s="1"/>
  <c r="AS45" i="19"/>
  <c r="BA45" i="19" s="1"/>
  <c r="AS43" i="19"/>
  <c r="BA43" i="19" s="1"/>
  <c r="AS41" i="19"/>
  <c r="BA41" i="19" s="1"/>
  <c r="AS39" i="19"/>
  <c r="BA39" i="19" s="1"/>
  <c r="AS37" i="19"/>
  <c r="BA37" i="19" s="1"/>
  <c r="AS35" i="19"/>
  <c r="BA35" i="19" s="1"/>
  <c r="AS33" i="19"/>
  <c r="BA33" i="19" s="1"/>
  <c r="AS31" i="19"/>
  <c r="BA31" i="19" s="1"/>
  <c r="AS29" i="19"/>
  <c r="BA29" i="19" s="1"/>
  <c r="AS27" i="19"/>
  <c r="BA27" i="19" s="1"/>
  <c r="AS25" i="19"/>
  <c r="BA25" i="19" s="1"/>
  <c r="AS23" i="19"/>
  <c r="BA23" i="19" s="1"/>
  <c r="AS21" i="19"/>
  <c r="BA21" i="19" s="1"/>
  <c r="AS19" i="19"/>
  <c r="BA19" i="19" s="1"/>
  <c r="AS17" i="19"/>
  <c r="BA17" i="19" s="1"/>
  <c r="AS15" i="19"/>
  <c r="BA15" i="19" s="1"/>
  <c r="AS13" i="19"/>
  <c r="BA13" i="19" s="1"/>
  <c r="AS11" i="19"/>
  <c r="BA11" i="19" s="1"/>
  <c r="AS9" i="19"/>
  <c r="BA9" i="19" s="1"/>
  <c r="AS7" i="19"/>
  <c r="BA7" i="19" s="1"/>
  <c r="CH45" i="19"/>
  <c r="CP45" i="19" s="1"/>
  <c r="CH29" i="19"/>
  <c r="CP29" i="19" s="1"/>
  <c r="CK11" i="19"/>
  <c r="CS11" i="19" s="1"/>
  <c r="DI24" i="19"/>
  <c r="DL24" i="19"/>
  <c r="DT24" i="19" s="1"/>
  <c r="DM24" i="19"/>
  <c r="DU24" i="19" s="1"/>
  <c r="AO44" i="19"/>
  <c r="AO28" i="19"/>
  <c r="AR55" i="19"/>
  <c r="AZ55" i="19" s="1"/>
  <c r="AR43" i="19"/>
  <c r="AZ43" i="19" s="1"/>
  <c r="AR39" i="19"/>
  <c r="AZ39" i="19" s="1"/>
  <c r="AR35" i="19"/>
  <c r="AZ35" i="19" s="1"/>
  <c r="AR27" i="19"/>
  <c r="AZ27" i="19" s="1"/>
  <c r="AR23" i="19"/>
  <c r="AZ23" i="19" s="1"/>
  <c r="AR19" i="19"/>
  <c r="AZ19" i="19" s="1"/>
  <c r="AR11" i="19"/>
  <c r="AZ11" i="19" s="1"/>
  <c r="AR7" i="19"/>
  <c r="AZ7" i="19" s="1"/>
  <c r="CJ46" i="19"/>
  <c r="CR46" i="19" s="1"/>
  <c r="CK46" i="19"/>
  <c r="CS46" i="19" s="1"/>
  <c r="CJ44" i="19"/>
  <c r="CR44" i="19" s="1"/>
  <c r="CK44" i="19"/>
  <c r="CS44" i="19" s="1"/>
  <c r="CE18" i="19"/>
  <c r="CH18" i="19"/>
  <c r="CP18" i="19" s="1"/>
  <c r="CI18" i="19"/>
  <c r="CQ18" i="19" s="1"/>
  <c r="CJ13" i="19"/>
  <c r="CR13" i="19" s="1"/>
  <c r="CK13" i="19"/>
  <c r="CS13" i="19" s="1"/>
  <c r="CI43" i="19"/>
  <c r="CQ43" i="19" s="1"/>
  <c r="CI27" i="19"/>
  <c r="CQ27" i="19" s="1"/>
  <c r="DI20" i="19"/>
  <c r="DL20" i="19"/>
  <c r="DT20" i="19" s="1"/>
  <c r="DM20" i="19"/>
  <c r="DU20" i="19" s="1"/>
  <c r="AO47" i="19"/>
  <c r="AO31" i="19"/>
  <c r="AO15" i="19"/>
  <c r="AO8" i="19"/>
  <c r="CJ57" i="19"/>
  <c r="CR57" i="19" s="1"/>
  <c r="CK57" i="19"/>
  <c r="CS57" i="19" s="1"/>
  <c r="CJ55" i="19"/>
  <c r="CR55" i="19" s="1"/>
  <c r="CK55" i="19"/>
  <c r="CS55" i="19" s="1"/>
  <c r="CJ42" i="19"/>
  <c r="CR42" i="19" s="1"/>
  <c r="CK42" i="19"/>
  <c r="CS42" i="19" s="1"/>
  <c r="CE16" i="19"/>
  <c r="CH43" i="19"/>
  <c r="CP43" i="19" s="1"/>
  <c r="CH27" i="19"/>
  <c r="CP27" i="19" s="1"/>
  <c r="DN32" i="19"/>
  <c r="DV32" i="19" s="1"/>
  <c r="DO32" i="19"/>
  <c r="DW32" i="19" s="1"/>
  <c r="CE44" i="19"/>
  <c r="CE38" i="19"/>
  <c r="CE25" i="19"/>
  <c r="CE23" i="19"/>
  <c r="CE12" i="19"/>
  <c r="CK54" i="19"/>
  <c r="CS54" i="19" s="1"/>
  <c r="CK52" i="19"/>
  <c r="CS52" i="19" s="1"/>
  <c r="CK50" i="19"/>
  <c r="CS50" i="19" s="1"/>
  <c r="CK48" i="19"/>
  <c r="CS48" i="19" s="1"/>
  <c r="CK40" i="19"/>
  <c r="CS40" i="19" s="1"/>
  <c r="CK38" i="19"/>
  <c r="CS38" i="19" s="1"/>
  <c r="CK36" i="19"/>
  <c r="CS36" i="19" s="1"/>
  <c r="CK34" i="19"/>
  <c r="CS34" i="19" s="1"/>
  <c r="CK32" i="19"/>
  <c r="CS32" i="19" s="1"/>
  <c r="CK22" i="19"/>
  <c r="CS22" i="19" s="1"/>
  <c r="CJ20" i="19"/>
  <c r="CR20" i="19" s="1"/>
  <c r="CI9" i="19"/>
  <c r="CQ9" i="19" s="1"/>
  <c r="DI56" i="19"/>
  <c r="DL56" i="19"/>
  <c r="DT56" i="19" s="1"/>
  <c r="DM56" i="19"/>
  <c r="DU56" i="19" s="1"/>
  <c r="DL49" i="19"/>
  <c r="DT49" i="19" s="1"/>
  <c r="DM49" i="19"/>
  <c r="DU49" i="19" s="1"/>
  <c r="DI47" i="19"/>
  <c r="DL47" i="19"/>
  <c r="DT47" i="19" s="1"/>
  <c r="DM47" i="19"/>
  <c r="DU47" i="19" s="1"/>
  <c r="DN46" i="19"/>
  <c r="DV46" i="19" s="1"/>
  <c r="DO46" i="19"/>
  <c r="DW46" i="19" s="1"/>
  <c r="DL38" i="19"/>
  <c r="DT38" i="19" s="1"/>
  <c r="DM38" i="19"/>
  <c r="DU38" i="19" s="1"/>
  <c r="DN37" i="19"/>
  <c r="DV37" i="19" s="1"/>
  <c r="DO37" i="19"/>
  <c r="DW37" i="19" s="1"/>
  <c r="DN35" i="19"/>
  <c r="DV35" i="19" s="1"/>
  <c r="DO35" i="19"/>
  <c r="DW35" i="19" s="1"/>
  <c r="DN26" i="19"/>
  <c r="DV26" i="19" s="1"/>
  <c r="DO26" i="19"/>
  <c r="DW26" i="19" s="1"/>
  <c r="DL18" i="19"/>
  <c r="DT18" i="19" s="1"/>
  <c r="DM18" i="19"/>
  <c r="DU18" i="19" s="1"/>
  <c r="CE53" i="19"/>
  <c r="CE51" i="19"/>
  <c r="CE40" i="19"/>
  <c r="CE34" i="19"/>
  <c r="CE21" i="19"/>
  <c r="CE19" i="19"/>
  <c r="CE8" i="19"/>
  <c r="CI20" i="19"/>
  <c r="CQ20" i="19" s="1"/>
  <c r="CK15" i="19"/>
  <c r="CS15" i="19" s="1"/>
  <c r="CI11" i="19"/>
  <c r="CQ11" i="19" s="1"/>
  <c r="DL54" i="19"/>
  <c r="DT54" i="19" s="1"/>
  <c r="DM54" i="19"/>
  <c r="DU54" i="19" s="1"/>
  <c r="DN53" i="19"/>
  <c r="DV53" i="19" s="1"/>
  <c r="DO53" i="19"/>
  <c r="DW53" i="19" s="1"/>
  <c r="DN51" i="19"/>
  <c r="DV51" i="19" s="1"/>
  <c r="DO51" i="19"/>
  <c r="DW51" i="19" s="1"/>
  <c r="DN44" i="19"/>
  <c r="DV44" i="19" s="1"/>
  <c r="DO44" i="19"/>
  <c r="DW44" i="19" s="1"/>
  <c r="DN42" i="19"/>
  <c r="DV42" i="19" s="1"/>
  <c r="DO42" i="19"/>
  <c r="DW42" i="19" s="1"/>
  <c r="DI36" i="19"/>
  <c r="DL36" i="19"/>
  <c r="DT36" i="19" s="1"/>
  <c r="DM36" i="19"/>
  <c r="DU36" i="19" s="1"/>
  <c r="DL29" i="19"/>
  <c r="DT29" i="19" s="1"/>
  <c r="DM29" i="19"/>
  <c r="DU29" i="19" s="1"/>
  <c r="DI27" i="19"/>
  <c r="DL27" i="19"/>
  <c r="DT27" i="19" s="1"/>
  <c r="DM27" i="19"/>
  <c r="DU27" i="19" s="1"/>
  <c r="DN24" i="19"/>
  <c r="DV24" i="19" s="1"/>
  <c r="DO24" i="19"/>
  <c r="DW24" i="19" s="1"/>
  <c r="DL16" i="19"/>
  <c r="DT16" i="19" s="1"/>
  <c r="DM16" i="19"/>
  <c r="DU16" i="19" s="1"/>
  <c r="CI42" i="19"/>
  <c r="CQ42" i="19" s="1"/>
  <c r="CI40" i="19"/>
  <c r="CQ40" i="19" s="1"/>
  <c r="CI38" i="19"/>
  <c r="CQ38" i="19" s="1"/>
  <c r="CI36" i="19"/>
  <c r="CQ36" i="19" s="1"/>
  <c r="CI34" i="19"/>
  <c r="CQ34" i="19" s="1"/>
  <c r="CI32" i="19"/>
  <c r="CQ32" i="19" s="1"/>
  <c r="CI30" i="19"/>
  <c r="CQ30" i="19" s="1"/>
  <c r="CI28" i="19"/>
  <c r="CQ28" i="19" s="1"/>
  <c r="CI26" i="19"/>
  <c r="CQ26" i="19" s="1"/>
  <c r="CI24" i="19"/>
  <c r="CQ24" i="19" s="1"/>
  <c r="CI22" i="19"/>
  <c r="CQ22" i="19" s="1"/>
  <c r="CK17" i="19"/>
  <c r="CS17" i="19" s="1"/>
  <c r="CI13" i="19"/>
  <c r="CQ13" i="19" s="1"/>
  <c r="CH11" i="19"/>
  <c r="CP11" i="19" s="1"/>
  <c r="CJ8" i="19"/>
  <c r="CR8" i="19" s="1"/>
  <c r="DI52" i="19"/>
  <c r="DL52" i="19"/>
  <c r="DT52" i="19" s="1"/>
  <c r="DM52" i="19"/>
  <c r="DU52" i="19" s="1"/>
  <c r="DL45" i="19"/>
  <c r="DT45" i="19" s="1"/>
  <c r="DM45" i="19"/>
  <c r="DU45" i="19" s="1"/>
  <c r="DI43" i="19"/>
  <c r="DL43" i="19"/>
  <c r="DT43" i="19" s="1"/>
  <c r="DM43" i="19"/>
  <c r="DU43" i="19" s="1"/>
  <c r="DN40" i="19"/>
  <c r="DV40" i="19" s="1"/>
  <c r="DO40" i="19"/>
  <c r="DW40" i="19" s="1"/>
  <c r="DL34" i="19"/>
  <c r="DT34" i="19" s="1"/>
  <c r="DM34" i="19"/>
  <c r="DU34" i="19" s="1"/>
  <c r="DN33" i="19"/>
  <c r="DV33" i="19" s="1"/>
  <c r="DO33" i="19"/>
  <c r="DW33" i="19" s="1"/>
  <c r="DN31" i="19"/>
  <c r="DV31" i="19" s="1"/>
  <c r="DO31" i="19"/>
  <c r="DW31" i="19" s="1"/>
  <c r="DL25" i="19"/>
  <c r="DT25" i="19" s="1"/>
  <c r="DM25" i="19"/>
  <c r="DU25" i="19" s="1"/>
  <c r="DI23" i="19"/>
  <c r="DL23" i="19"/>
  <c r="DT23" i="19" s="1"/>
  <c r="DM23" i="19"/>
  <c r="DU23" i="19" s="1"/>
  <c r="DN22" i="19"/>
  <c r="DV22" i="19" s="1"/>
  <c r="DO22" i="19"/>
  <c r="DW22" i="19" s="1"/>
  <c r="DI10" i="19"/>
  <c r="DL8" i="19"/>
  <c r="DT8" i="19" s="1"/>
  <c r="DM8" i="19"/>
  <c r="DU8" i="19" s="1"/>
  <c r="DO58" i="19"/>
  <c r="DW58" i="19" s="1"/>
  <c r="CE32" i="19"/>
  <c r="CH22" i="19"/>
  <c r="CP22" i="19" s="1"/>
  <c r="CK19" i="19"/>
  <c r="CS19" i="19" s="1"/>
  <c r="CI15" i="19"/>
  <c r="CQ15" i="19" s="1"/>
  <c r="CH13" i="19"/>
  <c r="CP13" i="19" s="1"/>
  <c r="CJ10" i="19"/>
  <c r="CR10" i="19" s="1"/>
  <c r="DL50" i="19"/>
  <c r="DT50" i="19" s="1"/>
  <c r="DM50" i="19"/>
  <c r="DU50" i="19" s="1"/>
  <c r="DN49" i="19"/>
  <c r="DV49" i="19" s="1"/>
  <c r="DO49" i="19"/>
  <c r="DW49" i="19" s="1"/>
  <c r="DN47" i="19"/>
  <c r="DV47" i="19" s="1"/>
  <c r="DO47" i="19"/>
  <c r="DW47" i="19" s="1"/>
  <c r="DL41" i="19"/>
  <c r="DT41" i="19" s="1"/>
  <c r="DM41" i="19"/>
  <c r="DU41" i="19" s="1"/>
  <c r="DI39" i="19"/>
  <c r="DL39" i="19"/>
  <c r="DT39" i="19" s="1"/>
  <c r="DM39" i="19"/>
  <c r="DU39" i="19" s="1"/>
  <c r="DN38" i="19"/>
  <c r="DV38" i="19" s="1"/>
  <c r="DO38" i="19"/>
  <c r="DW38" i="19" s="1"/>
  <c r="DI32" i="19"/>
  <c r="DL32" i="19"/>
  <c r="DT32" i="19" s="1"/>
  <c r="DM32" i="19"/>
  <c r="DU32" i="19" s="1"/>
  <c r="DO56" i="19"/>
  <c r="DW56" i="19" s="1"/>
  <c r="CE41" i="19"/>
  <c r="CE39" i="19"/>
  <c r="CE28" i="19"/>
  <c r="CE9" i="19"/>
  <c r="CE7" i="19"/>
  <c r="CK53" i="19"/>
  <c r="CS53" i="19" s="1"/>
  <c r="CK51" i="19"/>
  <c r="CS51" i="19" s="1"/>
  <c r="CK37" i="19"/>
  <c r="CS37" i="19" s="1"/>
  <c r="CK35" i="19"/>
  <c r="CS35" i="19" s="1"/>
  <c r="CK33" i="19"/>
  <c r="CS33" i="19" s="1"/>
  <c r="CK31" i="19"/>
  <c r="CS31" i="19" s="1"/>
  <c r="CK29" i="19"/>
  <c r="CS29" i="19" s="1"/>
  <c r="CK27" i="19"/>
  <c r="CS27" i="19" s="1"/>
  <c r="CK25" i="19"/>
  <c r="CS25" i="19" s="1"/>
  <c r="CK23" i="19"/>
  <c r="CS23" i="19" s="1"/>
  <c r="CK21" i="19"/>
  <c r="CS21" i="19" s="1"/>
  <c r="CI17" i="19"/>
  <c r="CQ17" i="19" s="1"/>
  <c r="CH15" i="19"/>
  <c r="CP15" i="19" s="1"/>
  <c r="CJ12" i="19"/>
  <c r="CR12" i="19" s="1"/>
  <c r="DL57" i="19"/>
  <c r="DT57" i="19" s="1"/>
  <c r="DM57" i="19"/>
  <c r="DU57" i="19" s="1"/>
  <c r="DI55" i="19"/>
  <c r="DL55" i="19"/>
  <c r="DT55" i="19" s="1"/>
  <c r="DM55" i="19"/>
  <c r="DU55" i="19" s="1"/>
  <c r="DI48" i="19"/>
  <c r="DL48" i="19"/>
  <c r="DT48" i="19" s="1"/>
  <c r="DM48" i="19"/>
  <c r="DU48" i="19" s="1"/>
  <c r="DN36" i="19"/>
  <c r="DV36" i="19" s="1"/>
  <c r="DO36" i="19"/>
  <c r="DW36" i="19" s="1"/>
  <c r="DL30" i="19"/>
  <c r="DT30" i="19" s="1"/>
  <c r="DM30" i="19"/>
  <c r="DU30" i="19" s="1"/>
  <c r="DO54" i="19"/>
  <c r="DW54" i="19" s="1"/>
  <c r="CE37" i="19"/>
  <c r="CE35" i="19"/>
  <c r="CI19" i="19"/>
  <c r="CQ19" i="19" s="1"/>
  <c r="CH17" i="19"/>
  <c r="CP17" i="19" s="1"/>
  <c r="CJ14" i="19"/>
  <c r="CR14" i="19" s="1"/>
  <c r="DL46" i="19"/>
  <c r="DT46" i="19" s="1"/>
  <c r="DM46" i="19"/>
  <c r="DU46" i="19" s="1"/>
  <c r="DN45" i="19"/>
  <c r="DV45" i="19" s="1"/>
  <c r="DO45" i="19"/>
  <c r="DW45" i="19" s="1"/>
  <c r="DN43" i="19"/>
  <c r="DV43" i="19" s="1"/>
  <c r="DO43" i="19"/>
  <c r="DW43" i="19" s="1"/>
  <c r="DI26" i="19"/>
  <c r="DL26" i="19"/>
  <c r="DT26" i="19" s="1"/>
  <c r="DM26" i="19"/>
  <c r="DU26" i="19" s="1"/>
  <c r="DN25" i="19"/>
  <c r="DV25" i="19" s="1"/>
  <c r="DO25" i="19"/>
  <c r="DW25" i="19" s="1"/>
  <c r="DN23" i="19"/>
  <c r="DV23" i="19" s="1"/>
  <c r="DO23" i="19"/>
  <c r="DW23" i="19" s="1"/>
  <c r="DL17" i="19"/>
  <c r="DT17" i="19" s="1"/>
  <c r="DM17" i="19"/>
  <c r="DU17" i="19" s="1"/>
  <c r="DI15" i="19"/>
  <c r="DL15" i="19"/>
  <c r="DT15" i="19" s="1"/>
  <c r="DM15" i="19"/>
  <c r="DU15" i="19" s="1"/>
  <c r="DN14" i="19"/>
  <c r="DV14" i="19" s="1"/>
  <c r="DO14" i="19"/>
  <c r="DW14" i="19" s="1"/>
  <c r="DO52" i="19"/>
  <c r="DW52" i="19" s="1"/>
  <c r="DO28" i="19"/>
  <c r="DW28" i="19" s="1"/>
  <c r="DO20" i="19"/>
  <c r="DW20" i="19" s="1"/>
  <c r="DO16" i="19"/>
  <c r="DW16" i="19" s="1"/>
  <c r="DO12" i="19"/>
  <c r="DW12" i="19" s="1"/>
  <c r="DO10" i="19"/>
  <c r="DW10" i="19" s="1"/>
  <c r="DO8" i="19"/>
  <c r="DW8" i="19" s="1"/>
  <c r="DI13" i="19"/>
  <c r="DI8" i="19"/>
  <c r="Z47" i="20"/>
  <c r="AH47" i="20" s="1"/>
  <c r="AA47" i="20"/>
  <c r="AI47" i="20" s="1"/>
  <c r="DI11" i="19"/>
  <c r="DM44" i="19"/>
  <c r="DU44" i="19" s="1"/>
  <c r="DM28" i="19"/>
  <c r="DU28" i="19" s="1"/>
  <c r="DM22" i="19"/>
  <c r="DU22" i="19" s="1"/>
  <c r="DM14" i="19"/>
  <c r="DU14" i="19" s="1"/>
  <c r="DM12" i="19"/>
  <c r="DU12" i="19" s="1"/>
  <c r="DM10" i="19"/>
  <c r="DU10" i="19" s="1"/>
  <c r="Z31" i="20"/>
  <c r="AH31" i="20" s="1"/>
  <c r="AA31" i="20"/>
  <c r="AI31" i="20" s="1"/>
  <c r="Z15" i="20"/>
  <c r="AH15" i="20" s="1"/>
  <c r="AA15" i="20"/>
  <c r="AI15" i="20" s="1"/>
  <c r="AC15" i="20"/>
  <c r="AK15" i="20" s="1"/>
  <c r="DL10" i="19"/>
  <c r="DT10" i="19" s="1"/>
  <c r="DO29" i="19"/>
  <c r="DW29" i="19" s="1"/>
  <c r="DO27" i="19"/>
  <c r="DW27" i="19" s="1"/>
  <c r="DO21" i="19"/>
  <c r="DW21" i="19" s="1"/>
  <c r="DO19" i="19"/>
  <c r="DW19" i="19" s="1"/>
  <c r="DO17" i="19"/>
  <c r="DW17" i="19" s="1"/>
  <c r="DO15" i="19"/>
  <c r="DW15" i="19" s="1"/>
  <c r="DO13" i="19"/>
  <c r="DW13" i="19" s="1"/>
  <c r="DO11" i="19"/>
  <c r="DW11" i="19" s="1"/>
  <c r="DO9" i="19"/>
  <c r="DW9" i="19" s="1"/>
  <c r="DO7" i="19"/>
  <c r="DW7" i="19" s="1"/>
  <c r="Z54" i="20"/>
  <c r="AH54" i="20" s="1"/>
  <c r="DI16" i="19"/>
  <c r="Z55" i="20"/>
  <c r="AH55" i="20" s="1"/>
  <c r="AA55" i="20"/>
  <c r="AI55" i="20" s="1"/>
  <c r="AC46" i="20"/>
  <c r="AK46" i="20" s="1"/>
  <c r="W46" i="20"/>
  <c r="Z22" i="20"/>
  <c r="AH22" i="20" s="1"/>
  <c r="DI51" i="19"/>
  <c r="DI44" i="19"/>
  <c r="DI35" i="19"/>
  <c r="DI28" i="19"/>
  <c r="DI19" i="19"/>
  <c r="DM53" i="19"/>
  <c r="DU53" i="19" s="1"/>
  <c r="DM51" i="19"/>
  <c r="DU51" i="19" s="1"/>
  <c r="DM37" i="19"/>
  <c r="DU37" i="19" s="1"/>
  <c r="DM35" i="19"/>
  <c r="DU35" i="19" s="1"/>
  <c r="DM21" i="19"/>
  <c r="DU21" i="19" s="1"/>
  <c r="DM19" i="19"/>
  <c r="DU19" i="19" s="1"/>
  <c r="DM13" i="19"/>
  <c r="DU13" i="19" s="1"/>
  <c r="DM11" i="19"/>
  <c r="DU11" i="19" s="1"/>
  <c r="DM7" i="19"/>
  <c r="DU7" i="19" s="1"/>
  <c r="Z39" i="20"/>
  <c r="AH39" i="20" s="1"/>
  <c r="AA39" i="20"/>
  <c r="AI39" i="20" s="1"/>
  <c r="AC30" i="20"/>
  <c r="AK30" i="20" s="1"/>
  <c r="W30" i="20"/>
  <c r="Z23" i="20"/>
  <c r="AH23" i="20" s="1"/>
  <c r="AA23" i="20"/>
  <c r="AI23" i="20" s="1"/>
  <c r="DL51" i="19"/>
  <c r="DT51" i="19" s="1"/>
  <c r="DL35" i="19"/>
  <c r="DT35" i="19" s="1"/>
  <c r="DL19" i="19"/>
  <c r="DT19" i="19" s="1"/>
  <c r="DL11" i="19"/>
  <c r="DT11" i="19" s="1"/>
  <c r="DL7" i="19"/>
  <c r="DT7" i="19" s="1"/>
  <c r="W11" i="20"/>
  <c r="AC58" i="20"/>
  <c r="AK58" i="20" s="1"/>
  <c r="AC56" i="20"/>
  <c r="AK56" i="20" s="1"/>
  <c r="AC54" i="20"/>
  <c r="AK54" i="20" s="1"/>
  <c r="AC52" i="20"/>
  <c r="AK52" i="20" s="1"/>
  <c r="AC50" i="20"/>
  <c r="AK50" i="20" s="1"/>
  <c r="AC48" i="20"/>
  <c r="AK48" i="20" s="1"/>
  <c r="AC44" i="20"/>
  <c r="AK44" i="20" s="1"/>
  <c r="AC42" i="20"/>
  <c r="AK42" i="20" s="1"/>
  <c r="AC40" i="20"/>
  <c r="AK40" i="20" s="1"/>
  <c r="AC38" i="20"/>
  <c r="AK38" i="20" s="1"/>
  <c r="AC36" i="20"/>
  <c r="AK36" i="20" s="1"/>
  <c r="AC34" i="20"/>
  <c r="AK34" i="20" s="1"/>
  <c r="AC32" i="20"/>
  <c r="AK32" i="20" s="1"/>
  <c r="AC28" i="20"/>
  <c r="AK28" i="20" s="1"/>
  <c r="AC26" i="20"/>
  <c r="AK26" i="20" s="1"/>
  <c r="AC24" i="20"/>
  <c r="AK24" i="20" s="1"/>
  <c r="AC22" i="20"/>
  <c r="AK22" i="20" s="1"/>
  <c r="AC20" i="20"/>
  <c r="AK20" i="20" s="1"/>
  <c r="AC18" i="20"/>
  <c r="AK18" i="20" s="1"/>
  <c r="AC16" i="20"/>
  <c r="AK16" i="20" s="1"/>
  <c r="AC14" i="20"/>
  <c r="AK14" i="20" s="1"/>
  <c r="W31" i="20"/>
  <c r="W23" i="20"/>
  <c r="W15" i="20"/>
  <c r="AB58" i="20"/>
  <c r="AJ58" i="20" s="1"/>
  <c r="AB56" i="20"/>
  <c r="AJ56" i="20" s="1"/>
  <c r="AB54" i="20"/>
  <c r="AJ54" i="20" s="1"/>
  <c r="AB52" i="20"/>
  <c r="AJ52" i="20" s="1"/>
  <c r="AB50" i="20"/>
  <c r="AJ50" i="20" s="1"/>
  <c r="AB48" i="20"/>
  <c r="AJ48" i="20" s="1"/>
  <c r="AB46" i="20"/>
  <c r="AJ46" i="20" s="1"/>
  <c r="AB44" i="20"/>
  <c r="AJ44" i="20" s="1"/>
  <c r="AB42" i="20"/>
  <c r="AJ42" i="20" s="1"/>
  <c r="AB40" i="20"/>
  <c r="AJ40" i="20" s="1"/>
  <c r="AB38" i="20"/>
  <c r="AJ38" i="20" s="1"/>
  <c r="AB36" i="20"/>
  <c r="AJ36" i="20" s="1"/>
  <c r="AB34" i="20"/>
  <c r="AJ34" i="20" s="1"/>
  <c r="AB32" i="20"/>
  <c r="AJ32" i="20" s="1"/>
  <c r="AB30" i="20"/>
  <c r="AJ30" i="20" s="1"/>
  <c r="AB28" i="20"/>
  <c r="AJ28" i="20" s="1"/>
  <c r="AB26" i="20"/>
  <c r="AJ26" i="20" s="1"/>
  <c r="AB24" i="20"/>
  <c r="AJ24" i="20" s="1"/>
  <c r="AB22" i="20"/>
  <c r="AJ22" i="20" s="1"/>
  <c r="AB20" i="20"/>
  <c r="AJ20" i="20" s="1"/>
  <c r="AB18" i="20"/>
  <c r="AJ18" i="20" s="1"/>
  <c r="AB16" i="20"/>
  <c r="AJ16" i="20" s="1"/>
  <c r="AB14" i="20"/>
  <c r="AJ14" i="20" s="1"/>
  <c r="W14" i="20"/>
  <c r="W12" i="20"/>
  <c r="AA58" i="20"/>
  <c r="AI58" i="20" s="1"/>
  <c r="AA56" i="20"/>
  <c r="AI56" i="20" s="1"/>
  <c r="AA54" i="20"/>
  <c r="AI54" i="20" s="1"/>
  <c r="AA50" i="20"/>
  <c r="AI50" i="20" s="1"/>
  <c r="AA48" i="20"/>
  <c r="AI48" i="20" s="1"/>
  <c r="AA42" i="20"/>
  <c r="AI42" i="20" s="1"/>
  <c r="AA40" i="20"/>
  <c r="AI40" i="20" s="1"/>
  <c r="AA38" i="20"/>
  <c r="AI38" i="20" s="1"/>
  <c r="AA34" i="20"/>
  <c r="AI34" i="20" s="1"/>
  <c r="AA32" i="20"/>
  <c r="AI32" i="20" s="1"/>
  <c r="AA26" i="20"/>
  <c r="AI26" i="20" s="1"/>
  <c r="AA24" i="20"/>
  <c r="AI24" i="20" s="1"/>
  <c r="AA22" i="20"/>
  <c r="AI22" i="20" s="1"/>
  <c r="AA18" i="20"/>
  <c r="AI18" i="20" s="1"/>
  <c r="AA16" i="20"/>
  <c r="AI16" i="20" s="1"/>
  <c r="AA14" i="20"/>
  <c r="AI14" i="20" s="1"/>
  <c r="AA12" i="20"/>
  <c r="AI12" i="20" s="1"/>
  <c r="W56" i="20"/>
  <c r="W55" i="20"/>
  <c r="W48" i="20"/>
  <c r="W47" i="20"/>
  <c r="W40" i="20"/>
  <c r="W32" i="20"/>
  <c r="W24" i="20"/>
  <c r="W16" i="20"/>
  <c r="W13" i="20"/>
  <c r="AC57" i="20"/>
  <c r="AK57" i="20" s="1"/>
  <c r="AC53" i="20"/>
  <c r="AK53" i="20" s="1"/>
  <c r="AC49" i="20"/>
  <c r="AK49" i="20" s="1"/>
  <c r="AC45" i="20"/>
  <c r="AK45" i="20" s="1"/>
  <c r="AC43" i="20"/>
  <c r="AK43" i="20" s="1"/>
  <c r="AC41" i="20"/>
  <c r="AK41" i="20" s="1"/>
  <c r="AC37" i="20"/>
  <c r="AK37" i="20" s="1"/>
  <c r="AC33" i="20"/>
  <c r="AK33" i="20" s="1"/>
  <c r="AC29" i="20"/>
  <c r="AK29" i="20" s="1"/>
  <c r="AC25" i="20"/>
  <c r="AK25" i="20" s="1"/>
  <c r="AC21" i="20"/>
  <c r="AK21" i="20" s="1"/>
  <c r="AC17" i="20"/>
  <c r="AK17" i="20" s="1"/>
  <c r="AC13" i="20"/>
  <c r="AK13" i="20" s="1"/>
  <c r="AC11" i="20"/>
  <c r="AK11" i="20" s="1"/>
  <c r="AB57" i="20"/>
  <c r="AJ57" i="20" s="1"/>
  <c r="AB53" i="20"/>
  <c r="AJ53" i="20" s="1"/>
  <c r="AB49" i="20"/>
  <c r="AJ49" i="20" s="1"/>
  <c r="AB45" i="20"/>
  <c r="AJ45" i="20" s="1"/>
  <c r="AB41" i="20"/>
  <c r="AJ41" i="20" s="1"/>
  <c r="AB37" i="20"/>
  <c r="AJ37" i="20" s="1"/>
  <c r="AB33" i="20"/>
  <c r="AJ33" i="20" s="1"/>
  <c r="AB29" i="20"/>
  <c r="AJ29" i="20" s="1"/>
  <c r="AB25" i="20"/>
  <c r="AJ25" i="20" s="1"/>
  <c r="AB21" i="20"/>
  <c r="AJ21" i="20" s="1"/>
  <c r="AB17" i="20"/>
  <c r="AJ17" i="20" s="1"/>
  <c r="AB13" i="20"/>
  <c r="AJ13" i="20" s="1"/>
  <c r="AB11" i="20"/>
  <c r="AJ11" i="20" s="1"/>
  <c r="AA57" i="20"/>
  <c r="AI57" i="20" s="1"/>
  <c r="AA53" i="20"/>
  <c r="AI53" i="20" s="1"/>
  <c r="AA51" i="20"/>
  <c r="AI51" i="20" s="1"/>
  <c r="AA49" i="20"/>
  <c r="AI49" i="20" s="1"/>
  <c r="AA43" i="20"/>
  <c r="AI43" i="20" s="1"/>
  <c r="AA41" i="20"/>
  <c r="AI41" i="20" s="1"/>
  <c r="AA37" i="20"/>
  <c r="AI37" i="20" s="1"/>
  <c r="AA35" i="20"/>
  <c r="AI35" i="20" s="1"/>
  <c r="AA33" i="20"/>
  <c r="AI33" i="20" s="1"/>
  <c r="AA27" i="20"/>
  <c r="AI27" i="20" s="1"/>
  <c r="AA25" i="20"/>
  <c r="AI25" i="20" s="1"/>
  <c r="AA21" i="20"/>
  <c r="AI21" i="20" s="1"/>
  <c r="AA19" i="20"/>
  <c r="AI19" i="20" s="1"/>
  <c r="AA17" i="20"/>
  <c r="AI17" i="20" s="1"/>
  <c r="AA13" i="20"/>
  <c r="AI13" i="20" s="1"/>
  <c r="W53" i="20"/>
  <c r="W52" i="20"/>
  <c r="W51" i="20"/>
  <c r="W45" i="20"/>
  <c r="W43" i="20"/>
  <c r="Z36" i="20"/>
  <c r="AH36" i="20" s="1"/>
  <c r="W35" i="20"/>
  <c r="W28" i="20"/>
  <c r="W27" i="20"/>
  <c r="W20" i="20"/>
  <c r="W19" i="20"/>
  <c r="AB55" i="20"/>
  <c r="AJ55" i="20" s="1"/>
  <c r="AB51" i="20"/>
  <c r="AJ51" i="20" s="1"/>
  <c r="AB47" i="20"/>
  <c r="AJ47" i="20" s="1"/>
  <c r="AB43" i="20"/>
  <c r="AJ43" i="20" s="1"/>
  <c r="AB39" i="20"/>
  <c r="AJ39" i="20" s="1"/>
  <c r="AB35" i="20"/>
  <c r="AJ35" i="20" s="1"/>
  <c r="AB31" i="20"/>
  <c r="AJ31" i="20" s="1"/>
  <c r="AB27" i="20"/>
  <c r="AJ27" i="20" s="1"/>
  <c r="AB23" i="20"/>
  <c r="AJ23" i="20" s="1"/>
  <c r="AC19" i="20"/>
  <c r="AK19" i="20" s="1"/>
  <c r="AB15" i="20"/>
  <c r="AJ15" i="20" s="1"/>
  <c r="AC12" i="20"/>
  <c r="AK12" i="20" s="1"/>
  <c r="AM47" i="22"/>
  <c r="AM31" i="22"/>
  <c r="AR17" i="21"/>
  <c r="AZ17" i="21" s="1"/>
  <c r="AM17" i="21"/>
  <c r="AR18" i="21"/>
  <c r="AZ18" i="21" s="1"/>
  <c r="AP18" i="21"/>
  <c r="AX18" i="21" s="1"/>
  <c r="AQ19" i="21"/>
  <c r="AY19" i="21" s="1"/>
  <c r="AP20" i="21"/>
  <c r="AX20" i="21" s="1"/>
  <c r="AS21" i="21"/>
  <c r="BA21" i="21" s="1"/>
  <c r="AR22" i="21"/>
  <c r="AZ22" i="21" s="1"/>
  <c r="AQ23" i="21"/>
  <c r="AY23" i="21" s="1"/>
  <c r="AR24" i="21"/>
  <c r="AZ24" i="21" s="1"/>
  <c r="AR25" i="21"/>
  <c r="AZ25" i="21" s="1"/>
  <c r="AR26" i="21"/>
  <c r="AZ26" i="21" s="1"/>
  <c r="AQ27" i="21"/>
  <c r="AY27" i="21" s="1"/>
  <c r="AR28" i="21"/>
  <c r="AZ28" i="21" s="1"/>
  <c r="AR30" i="21"/>
  <c r="AZ30" i="21" s="1"/>
  <c r="AM30" i="21"/>
  <c r="AQ31" i="21"/>
  <c r="AY31" i="21" s="1"/>
  <c r="AS32" i="21"/>
  <c r="BA32" i="21" s="1"/>
  <c r="AR33" i="21"/>
  <c r="AZ33" i="21" s="1"/>
  <c r="AR34" i="21"/>
  <c r="AZ34" i="21" s="1"/>
  <c r="AM34" i="21"/>
  <c r="AQ35" i="21"/>
  <c r="AY35" i="21" s="1"/>
  <c r="AR36" i="21"/>
  <c r="AZ36" i="21" s="1"/>
  <c r="AP36" i="21"/>
  <c r="AX36" i="21" s="1"/>
  <c r="AP37" i="21"/>
  <c r="AX37" i="21" s="1"/>
  <c r="AR38" i="21"/>
  <c r="AZ38" i="21" s="1"/>
  <c r="AM38" i="21"/>
  <c r="AQ39" i="21"/>
  <c r="AY39" i="21" s="1"/>
  <c r="AR40" i="21"/>
  <c r="AZ40" i="21" s="1"/>
  <c r="AR42" i="21"/>
  <c r="AZ42" i="21" s="1"/>
  <c r="AQ43" i="21"/>
  <c r="AY43" i="21" s="1"/>
  <c r="AM43" i="21"/>
  <c r="AR44" i="21"/>
  <c r="AZ44" i="21" s="1"/>
  <c r="AR45" i="21"/>
  <c r="AZ45" i="21" s="1"/>
  <c r="AM45" i="21"/>
  <c r="AR46" i="21"/>
  <c r="AZ46" i="21" s="1"/>
  <c r="AQ47" i="21"/>
  <c r="AY47" i="21" s="1"/>
  <c r="AR48" i="21"/>
  <c r="AZ48" i="21" s="1"/>
  <c r="AR49" i="21"/>
  <c r="AZ49" i="21" s="1"/>
  <c r="AR50" i="21"/>
  <c r="AZ50" i="21" s="1"/>
  <c r="AM50" i="21"/>
  <c r="AQ51" i="21"/>
  <c r="AR52" i="21"/>
  <c r="AZ52" i="21" s="1"/>
  <c r="AP52" i="21"/>
  <c r="AX52" i="21" s="1"/>
  <c r="AR54" i="21"/>
  <c r="AZ54" i="21" s="1"/>
  <c r="AM54" i="21"/>
  <c r="AQ55" i="21"/>
  <c r="AY55" i="21" s="1"/>
  <c r="AR56" i="21"/>
  <c r="AZ56" i="21" s="1"/>
  <c r="AS57" i="21"/>
  <c r="BA57" i="21" s="1"/>
  <c r="AM57" i="21"/>
  <c r="AR58" i="21"/>
  <c r="AZ58" i="21" s="1"/>
  <c r="AM58" i="21"/>
  <c r="AR16" i="21"/>
  <c r="AZ16" i="21" s="1"/>
  <c r="AS16" i="21"/>
  <c r="BA16" i="21" s="1"/>
  <c r="AP17" i="21"/>
  <c r="AQ17" i="21"/>
  <c r="AQ18" i="21"/>
  <c r="AY18" i="21" s="1"/>
  <c r="AP19" i="21"/>
  <c r="AX19" i="21" s="1"/>
  <c r="AR20" i="21"/>
  <c r="AS20" i="21"/>
  <c r="BA20" i="21" s="1"/>
  <c r="AP21" i="21"/>
  <c r="AX21" i="21" s="1"/>
  <c r="AQ21" i="21"/>
  <c r="AY21" i="21" s="1"/>
  <c r="AR21" i="21"/>
  <c r="AZ21" i="21" s="1"/>
  <c r="AS22" i="21"/>
  <c r="BA22" i="21" s="1"/>
  <c r="AP23" i="21"/>
  <c r="AX23" i="21" s="1"/>
  <c r="AP24" i="21"/>
  <c r="AX24" i="21" s="1"/>
  <c r="AQ25" i="21"/>
  <c r="AP26" i="21"/>
  <c r="AX26" i="21" s="1"/>
  <c r="AQ26" i="21"/>
  <c r="AY26" i="21" s="1"/>
  <c r="AP28" i="21"/>
  <c r="AX28" i="21" s="1"/>
  <c r="AQ29" i="21"/>
  <c r="AY29" i="21" s="1"/>
  <c r="AR29" i="21"/>
  <c r="AS29" i="21"/>
  <c r="BA29" i="21" s="1"/>
  <c r="AS30" i="21"/>
  <c r="BA30" i="21" s="1"/>
  <c r="AP31" i="21"/>
  <c r="AX31" i="21" s="1"/>
  <c r="AR32" i="21"/>
  <c r="AZ32" i="21" s="1"/>
  <c r="AP33" i="21"/>
  <c r="AX33" i="21" s="1"/>
  <c r="AQ33" i="21"/>
  <c r="AY33" i="21" s="1"/>
  <c r="AP34" i="21"/>
  <c r="AX34" i="21" s="1"/>
  <c r="AQ34" i="21"/>
  <c r="AY34" i="21" s="1"/>
  <c r="AS34" i="21"/>
  <c r="BA34" i="21" s="1"/>
  <c r="AS36" i="21"/>
  <c r="BA36" i="21" s="1"/>
  <c r="AR37" i="21"/>
  <c r="AZ37" i="21" s="1"/>
  <c r="AS37" i="21"/>
  <c r="BA37" i="21" s="1"/>
  <c r="AP39" i="21"/>
  <c r="AX39" i="21" s="1"/>
  <c r="AP40" i="21"/>
  <c r="AX40" i="21" s="1"/>
  <c r="AP41" i="21"/>
  <c r="AX41" i="21" s="1"/>
  <c r="AQ41" i="21"/>
  <c r="AY41" i="21" s="1"/>
  <c r="AR41" i="21"/>
  <c r="AZ41" i="21" s="1"/>
  <c r="AS41" i="21"/>
  <c r="BA41" i="21" s="1"/>
  <c r="AP42" i="21"/>
  <c r="AX42" i="21" s="1"/>
  <c r="AQ42" i="21"/>
  <c r="AY42" i="21" s="1"/>
  <c r="AP44" i="21"/>
  <c r="AX44" i="21" s="1"/>
  <c r="AS44" i="21"/>
  <c r="BA44" i="21" s="1"/>
  <c r="AP45" i="21"/>
  <c r="AX45" i="21" s="1"/>
  <c r="AS45" i="21"/>
  <c r="AP46" i="21"/>
  <c r="AQ46" i="21"/>
  <c r="AS46" i="21"/>
  <c r="BA46" i="21" s="1"/>
  <c r="AP47" i="21"/>
  <c r="AX47" i="21" s="1"/>
  <c r="AP48" i="21"/>
  <c r="AX48" i="21" s="1"/>
  <c r="AS48" i="21"/>
  <c r="BA48" i="21" s="1"/>
  <c r="AP49" i="21"/>
  <c r="AX49" i="21" s="1"/>
  <c r="AQ49" i="21"/>
  <c r="AP50" i="21"/>
  <c r="AX50" i="21" s="1"/>
  <c r="AQ50" i="21"/>
  <c r="AY50" i="21" s="1"/>
  <c r="AS50" i="21"/>
  <c r="BA50" i="21" s="1"/>
  <c r="AP51" i="21"/>
  <c r="AX51" i="21" s="1"/>
  <c r="AS52" i="21"/>
  <c r="BA52" i="21" s="1"/>
  <c r="AP53" i="21"/>
  <c r="AX53" i="21" s="1"/>
  <c r="AQ53" i="21"/>
  <c r="AY53" i="21" s="1"/>
  <c r="AR53" i="21"/>
  <c r="AS53" i="21"/>
  <c r="BA53" i="21" s="1"/>
  <c r="AP55" i="21"/>
  <c r="AX55" i="21" s="1"/>
  <c r="AP56" i="21"/>
  <c r="AX56" i="21" s="1"/>
  <c r="AP57" i="21"/>
  <c r="AX57" i="21" s="1"/>
  <c r="AQ57" i="21"/>
  <c r="AY57" i="21" s="1"/>
  <c r="AR57" i="21"/>
  <c r="AZ57" i="21" s="1"/>
  <c r="AP58" i="21"/>
  <c r="AX58" i="21" s="1"/>
  <c r="AQ58" i="21"/>
  <c r="AY58" i="21" s="1"/>
  <c r="AX17" i="21"/>
  <c r="AY17" i="21"/>
  <c r="AZ20" i="21"/>
  <c r="AY25" i="21"/>
  <c r="AZ29" i="21"/>
  <c r="BA45" i="21"/>
  <c r="AX46" i="21"/>
  <c r="AY46" i="21"/>
  <c r="AY49" i="21"/>
  <c r="AY51" i="21"/>
  <c r="AZ53" i="21"/>
  <c r="N14" i="21"/>
  <c r="V14" i="21" s="1"/>
  <c r="K7" i="21"/>
  <c r="P8" i="21"/>
  <c r="X8" i="21" s="1"/>
  <c r="K8" i="21"/>
  <c r="N8" i="21"/>
  <c r="V8" i="21" s="1"/>
  <c r="P9" i="21"/>
  <c r="X9" i="21" s="1"/>
  <c r="P10" i="21"/>
  <c r="X10" i="21" s="1"/>
  <c r="O10" i="21"/>
  <c r="W10" i="21" s="1"/>
  <c r="P11" i="21"/>
  <c r="X11" i="21" s="1"/>
  <c r="P12" i="21"/>
  <c r="X12" i="21" s="1"/>
  <c r="P13" i="21"/>
  <c r="X13" i="21" s="1"/>
  <c r="O13" i="21"/>
  <c r="W13" i="21" s="1"/>
  <c r="P14" i="21"/>
  <c r="X14" i="21" s="1"/>
  <c r="O14" i="21"/>
  <c r="W14" i="21" s="1"/>
  <c r="P15" i="21"/>
  <c r="X15" i="21" s="1"/>
  <c r="N15" i="21"/>
  <c r="V15" i="21" s="1"/>
  <c r="P16" i="21"/>
  <c r="X16" i="21" s="1"/>
  <c r="N16" i="21"/>
  <c r="V16" i="21" s="1"/>
  <c r="P17" i="21"/>
  <c r="X17" i="21" s="1"/>
  <c r="P18" i="21"/>
  <c r="X18" i="21" s="1"/>
  <c r="O18" i="21"/>
  <c r="W18" i="21" s="1"/>
  <c r="P19" i="21"/>
  <c r="X19" i="21" s="1"/>
  <c r="N19" i="21"/>
  <c r="V19" i="21" s="1"/>
  <c r="P20" i="21"/>
  <c r="X20" i="21" s="1"/>
  <c r="N20" i="21"/>
  <c r="V20" i="21" s="1"/>
  <c r="O22" i="21"/>
  <c r="W22" i="21" s="1"/>
  <c r="P24" i="21"/>
  <c r="X24" i="21" s="1"/>
  <c r="O26" i="21"/>
  <c r="W26" i="21" s="1"/>
  <c r="P28" i="21"/>
  <c r="X28" i="21" s="1"/>
  <c r="O30" i="21"/>
  <c r="W30" i="21" s="1"/>
  <c r="O31" i="21"/>
  <c r="W31" i="21" s="1"/>
  <c r="P32" i="21"/>
  <c r="X32" i="21" s="1"/>
  <c r="O34" i="21"/>
  <c r="W34" i="21" s="1"/>
  <c r="O35" i="21"/>
  <c r="W35" i="21" s="1"/>
  <c r="P36" i="21"/>
  <c r="X36" i="21" s="1"/>
  <c r="O38" i="21"/>
  <c r="W38" i="21" s="1"/>
  <c r="P40" i="21"/>
  <c r="X40" i="21" s="1"/>
  <c r="O42" i="21"/>
  <c r="W42" i="21" s="1"/>
  <c r="O44" i="21"/>
  <c r="W44" i="21" s="1"/>
  <c r="N45" i="21"/>
  <c r="V45" i="21" s="1"/>
  <c r="O46" i="21"/>
  <c r="W46" i="21" s="1"/>
  <c r="O48" i="21"/>
  <c r="W48" i="21" s="1"/>
  <c r="N49" i="21"/>
  <c r="V49" i="21" s="1"/>
  <c r="O50" i="21"/>
  <c r="W50" i="21" s="1"/>
  <c r="O52" i="21"/>
  <c r="W52" i="21" s="1"/>
  <c r="N53" i="21"/>
  <c r="V53" i="21" s="1"/>
  <c r="O54" i="21"/>
  <c r="W54" i="21" s="1"/>
  <c r="O56" i="21"/>
  <c r="W56" i="21" s="1"/>
  <c r="O58" i="21"/>
  <c r="W58" i="21" s="1"/>
  <c r="P7" i="16"/>
  <c r="X7" i="16" s="1"/>
  <c r="P17" i="16"/>
  <c r="X17" i="16" s="1"/>
  <c r="P25" i="16"/>
  <c r="X25" i="16" s="1"/>
  <c r="Q25" i="16"/>
  <c r="Y25" i="16" s="1"/>
  <c r="N33" i="16"/>
  <c r="V33" i="16" s="1"/>
  <c r="P33" i="16"/>
  <c r="X33" i="16" s="1"/>
  <c r="Q33" i="16"/>
  <c r="Y33" i="16" s="1"/>
  <c r="Q41" i="16"/>
  <c r="Y41" i="16" s="1"/>
  <c r="Q51" i="16"/>
  <c r="Y51" i="16" s="1"/>
  <c r="N17" i="16"/>
  <c r="V17" i="16" s="1"/>
  <c r="N20" i="16"/>
  <c r="V20" i="16" s="1"/>
  <c r="Q21" i="16"/>
  <c r="Y21" i="16" s="1"/>
  <c r="P22" i="16"/>
  <c r="X22" i="16" s="1"/>
  <c r="O25" i="16"/>
  <c r="W25" i="16" s="1"/>
  <c r="N28" i="16"/>
  <c r="V28" i="16" s="1"/>
  <c r="Q29" i="16"/>
  <c r="Y29" i="16" s="1"/>
  <c r="P30" i="16"/>
  <c r="X30" i="16" s="1"/>
  <c r="O33" i="16"/>
  <c r="W33" i="16" s="1"/>
  <c r="O34" i="16"/>
  <c r="W34" i="16" s="1"/>
  <c r="O38" i="16"/>
  <c r="W38" i="16" s="1"/>
  <c r="N40" i="16"/>
  <c r="V40" i="16" s="1"/>
  <c r="P41" i="16"/>
  <c r="X41" i="16" s="1"/>
  <c r="P42" i="16"/>
  <c r="X42" i="16" s="1"/>
  <c r="O44" i="16"/>
  <c r="W44" i="16" s="1"/>
  <c r="P46" i="16"/>
  <c r="X46" i="16" s="1"/>
  <c r="P50" i="16"/>
  <c r="X50" i="16" s="1"/>
  <c r="O52" i="16"/>
  <c r="W52" i="16" s="1"/>
  <c r="P53" i="16"/>
  <c r="X53" i="16" s="1"/>
  <c r="O54" i="16"/>
  <c r="W54" i="16" s="1"/>
  <c r="Q57" i="16"/>
  <c r="Y57" i="16" s="1"/>
  <c r="N7" i="16"/>
  <c r="V7" i="16" s="1"/>
  <c r="P9" i="16"/>
  <c r="X9" i="16" s="1"/>
  <c r="K9" i="16"/>
  <c r="N11" i="16"/>
  <c r="V11" i="16" s="1"/>
  <c r="P14" i="16"/>
  <c r="X14" i="16" s="1"/>
  <c r="O15" i="16"/>
  <c r="W15" i="16" s="1"/>
  <c r="AM33" i="22" l="1"/>
  <c r="N25" i="16"/>
  <c r="V25" i="16" s="1"/>
  <c r="K36" i="16"/>
  <c r="AP49" i="22"/>
  <c r="AX49" i="22" s="1"/>
  <c r="AM7" i="22"/>
  <c r="AM49" i="22"/>
  <c r="AM29" i="22"/>
  <c r="AM39" i="22"/>
  <c r="K39" i="22"/>
  <c r="AQ19" i="22"/>
  <c r="AY19" i="22" s="1"/>
  <c r="AP23" i="22"/>
  <c r="AX23" i="22" s="1"/>
  <c r="AQ23" i="22"/>
  <c r="AY23" i="22" s="1"/>
  <c r="AQ27" i="22"/>
  <c r="AY27" i="22" s="1"/>
  <c r="AM45" i="22"/>
  <c r="AQ33" i="22"/>
  <c r="AY33" i="22" s="1"/>
  <c r="AQ7" i="22"/>
  <c r="AY7" i="22" s="1"/>
  <c r="AQ47" i="22"/>
  <c r="AY47" i="22" s="1"/>
  <c r="AM27" i="22"/>
  <c r="N47" i="22"/>
  <c r="V47" i="22" s="1"/>
  <c r="AM43" i="22"/>
  <c r="AQ29" i="22"/>
  <c r="AY29" i="22" s="1"/>
  <c r="N51" i="22"/>
  <c r="V51" i="22" s="1"/>
  <c r="N15" i="22"/>
  <c r="V15" i="22" s="1"/>
  <c r="W21" i="20"/>
  <c r="W44" i="20"/>
  <c r="AC47" i="20"/>
  <c r="AK47" i="20" s="1"/>
  <c r="W29" i="20"/>
  <c r="Z45" i="20"/>
  <c r="AH45" i="20" s="1"/>
  <c r="AC27" i="20"/>
  <c r="AK27" i="20" s="1"/>
  <c r="AA44" i="20"/>
  <c r="AI44" i="20" s="1"/>
  <c r="AB12" i="20"/>
  <c r="AJ12" i="20" s="1"/>
  <c r="AA11" i="20"/>
  <c r="AI11" i="20" s="1"/>
  <c r="W37" i="20"/>
  <c r="AA28" i="20"/>
  <c r="AI28" i="20" s="1"/>
  <c r="AC31" i="20"/>
  <c r="AK31" i="20" s="1"/>
  <c r="K44" i="21"/>
  <c r="AM22" i="21"/>
  <c r="K28" i="21"/>
  <c r="K20" i="21"/>
  <c r="AM55" i="21"/>
  <c r="AS18" i="21"/>
  <c r="BA18" i="21" s="1"/>
  <c r="AS28" i="21"/>
  <c r="BA28" i="21" s="1"/>
  <c r="Q20" i="21"/>
  <c r="Y20" i="21" s="1"/>
  <c r="AP38" i="21"/>
  <c r="AX38" i="21" s="1"/>
  <c r="AM26" i="21"/>
  <c r="AM23" i="21"/>
  <c r="AM18" i="21"/>
  <c r="AM46" i="21"/>
  <c r="AM25" i="21"/>
  <c r="Q16" i="21"/>
  <c r="Y16" i="21" s="1"/>
  <c r="AP35" i="21"/>
  <c r="AX35" i="21" s="1"/>
  <c r="AM41" i="21"/>
  <c r="AM39" i="21"/>
  <c r="K36" i="21"/>
  <c r="Q12" i="21"/>
  <c r="Y12" i="21" s="1"/>
  <c r="AQ30" i="21"/>
  <c r="AY30" i="21" s="1"/>
  <c r="AS17" i="21"/>
  <c r="BA17" i="21" s="1"/>
  <c r="AM37" i="21"/>
  <c r="N10" i="21"/>
  <c r="V10" i="21" s="1"/>
  <c r="AP30" i="21"/>
  <c r="AX30" i="21" s="1"/>
  <c r="AM29" i="21"/>
  <c r="AM27" i="21"/>
  <c r="AP54" i="21"/>
  <c r="AX54" i="21" s="1"/>
  <c r="AS25" i="21"/>
  <c r="BA25" i="21" s="1"/>
  <c r="AQ37" i="21"/>
  <c r="AY37" i="21" s="1"/>
  <c r="AM42" i="21"/>
  <c r="Q36" i="21"/>
  <c r="Y36" i="21" s="1"/>
  <c r="Q9" i="16"/>
  <c r="Y9" i="16" s="1"/>
  <c r="K53" i="16"/>
  <c r="Q49" i="16"/>
  <c r="Y49" i="16" s="1"/>
  <c r="Q39" i="16"/>
  <c r="Y39" i="16" s="1"/>
  <c r="O17" i="16"/>
  <c r="W17" i="16" s="1"/>
  <c r="N12" i="16"/>
  <c r="V12" i="16" s="1"/>
  <c r="O42" i="16"/>
  <c r="W42" i="16" s="1"/>
  <c r="K37" i="16"/>
  <c r="Q47" i="16"/>
  <c r="Y47" i="16" s="1"/>
  <c r="P39" i="16"/>
  <c r="X39" i="16" s="1"/>
  <c r="Q7" i="16"/>
  <c r="Y7" i="16" s="1"/>
  <c r="P55" i="16"/>
  <c r="X55" i="16" s="1"/>
  <c r="Q45" i="16"/>
  <c r="Y45" i="16" s="1"/>
  <c r="N38" i="16"/>
  <c r="V38" i="16" s="1"/>
  <c r="Q31" i="16"/>
  <c r="Y31" i="16" s="1"/>
  <c r="Q23" i="16"/>
  <c r="Y23" i="16" s="1"/>
  <c r="Q13" i="16"/>
  <c r="Y13" i="16" s="1"/>
  <c r="P47" i="16"/>
  <c r="X47" i="16" s="1"/>
  <c r="Q15" i="16"/>
  <c r="Y15" i="16" s="1"/>
  <c r="K14" i="16"/>
  <c r="K30" i="16"/>
  <c r="K25" i="16"/>
  <c r="Q53" i="16"/>
  <c r="Y53" i="16" s="1"/>
  <c r="P45" i="16"/>
  <c r="X45" i="16" s="1"/>
  <c r="Q37" i="16"/>
  <c r="Y37" i="16" s="1"/>
  <c r="Q19" i="16"/>
  <c r="Y19" i="16" s="1"/>
  <c r="Q11" i="16"/>
  <c r="Y11" i="16" s="1"/>
  <c r="Q55" i="16"/>
  <c r="Y55" i="16" s="1"/>
  <c r="P38" i="16"/>
  <c r="X38" i="16" s="1"/>
  <c r="K50" i="16"/>
  <c r="N44" i="16"/>
  <c r="V44" i="16" s="1"/>
  <c r="Q35" i="16"/>
  <c r="Y35" i="16" s="1"/>
  <c r="Q27" i="16"/>
  <c r="Y27" i="16" s="1"/>
  <c r="P19" i="16"/>
  <c r="X19" i="16" s="1"/>
  <c r="P11" i="16"/>
  <c r="X11" i="16" s="1"/>
  <c r="N52" i="16"/>
  <c r="V52" i="16" s="1"/>
  <c r="Q43" i="16"/>
  <c r="Y43" i="16" s="1"/>
  <c r="P35" i="16"/>
  <c r="X35" i="16" s="1"/>
  <c r="P27" i="16"/>
  <c r="X27" i="16" s="1"/>
  <c r="Q17" i="16"/>
  <c r="Y17" i="16" s="1"/>
  <c r="O11" i="16"/>
  <c r="W11" i="16" s="1"/>
  <c r="N50" i="16"/>
  <c r="V50" i="16" s="1"/>
  <c r="O50" i="16"/>
  <c r="W50" i="16" s="1"/>
  <c r="P29" i="16"/>
  <c r="X29" i="16" s="1"/>
  <c r="P57" i="16"/>
  <c r="X57" i="16" s="1"/>
  <c r="N11" i="22"/>
  <c r="V11" i="22" s="1"/>
  <c r="O11" i="22"/>
  <c r="W11" i="22" s="1"/>
  <c r="P21" i="16"/>
  <c r="X21" i="16" s="1"/>
  <c r="K45" i="16"/>
  <c r="N45" i="16"/>
  <c r="V45" i="16" s="1"/>
  <c r="O45" i="16"/>
  <c r="W45" i="16" s="1"/>
  <c r="P8" i="16"/>
  <c r="X8" i="16" s="1"/>
  <c r="Q8" i="16"/>
  <c r="Y8" i="16" s="1"/>
  <c r="N42" i="16"/>
  <c r="V42" i="16" s="1"/>
  <c r="K13" i="16"/>
  <c r="N13" i="16"/>
  <c r="V13" i="16" s="1"/>
  <c r="O13" i="16"/>
  <c r="W13" i="16" s="1"/>
  <c r="K10" i="16"/>
  <c r="P49" i="16"/>
  <c r="X49" i="16" s="1"/>
  <c r="P37" i="16"/>
  <c r="X37" i="16" s="1"/>
  <c r="P15" i="16"/>
  <c r="X15" i="16" s="1"/>
  <c r="K58" i="21"/>
  <c r="K56" i="21"/>
  <c r="K54" i="21"/>
  <c r="K50" i="21"/>
  <c r="N26" i="21"/>
  <c r="V26" i="21" s="1"/>
  <c r="AP29" i="21"/>
  <c r="AX29" i="21" s="1"/>
  <c r="P57" i="22"/>
  <c r="X57" i="22" s="1"/>
  <c r="Q57" i="22"/>
  <c r="Y57" i="22" s="1"/>
  <c r="P43" i="22"/>
  <c r="X43" i="22" s="1"/>
  <c r="Q43" i="22"/>
  <c r="Y43" i="22" s="1"/>
  <c r="O39" i="22"/>
  <c r="W39" i="22" s="1"/>
  <c r="Q34" i="22"/>
  <c r="Y34" i="22" s="1"/>
  <c r="P34" i="22"/>
  <c r="X34" i="22" s="1"/>
  <c r="P28" i="22"/>
  <c r="X28" i="22" s="1"/>
  <c r="Q28" i="22"/>
  <c r="Y28" i="22" s="1"/>
  <c r="P25" i="22"/>
  <c r="X25" i="22" s="1"/>
  <c r="Q25" i="22"/>
  <c r="Y25" i="22" s="1"/>
  <c r="AM34" i="22"/>
  <c r="AP34" i="22"/>
  <c r="AX34" i="22" s="1"/>
  <c r="AQ34" i="22"/>
  <c r="AY34" i="22" s="1"/>
  <c r="AB19" i="20"/>
  <c r="AJ19" i="20" s="1"/>
  <c r="AA30" i="20"/>
  <c r="AI30" i="20" s="1"/>
  <c r="AA46" i="20"/>
  <c r="AI46" i="20" s="1"/>
  <c r="AM25" i="22"/>
  <c r="AP25" i="22"/>
  <c r="AX25" i="22" s="1"/>
  <c r="AQ25" i="22"/>
  <c r="AY25" i="22" s="1"/>
  <c r="AM12" i="22"/>
  <c r="AP12" i="22"/>
  <c r="AX12" i="22" s="1"/>
  <c r="AQ12" i="22"/>
  <c r="AY12" i="22" s="1"/>
  <c r="AM52" i="22"/>
  <c r="AP52" i="22"/>
  <c r="AX52" i="22" s="1"/>
  <c r="AQ52" i="22"/>
  <c r="AY52" i="22" s="1"/>
  <c r="AM36" i="22"/>
  <c r="AP36" i="22"/>
  <c r="AX36" i="22" s="1"/>
  <c r="AQ36" i="22"/>
  <c r="AY36" i="22" s="1"/>
  <c r="N7" i="22"/>
  <c r="V7" i="22" s="1"/>
  <c r="O7" i="22"/>
  <c r="W7" i="22" s="1"/>
  <c r="P13" i="16"/>
  <c r="X13" i="16" s="1"/>
  <c r="O9" i="16"/>
  <c r="W9" i="16" s="1"/>
  <c r="O7" i="16"/>
  <c r="W7" i="16" s="1"/>
  <c r="K40" i="21"/>
  <c r="K38" i="21"/>
  <c r="K34" i="21"/>
  <c r="AQ22" i="21"/>
  <c r="AY22" i="21" s="1"/>
  <c r="Q54" i="22"/>
  <c r="Y54" i="22" s="1"/>
  <c r="P54" i="22"/>
  <c r="X54" i="22" s="1"/>
  <c r="P48" i="22"/>
  <c r="X48" i="22" s="1"/>
  <c r="Q48" i="22"/>
  <c r="Y48" i="22" s="1"/>
  <c r="P45" i="22"/>
  <c r="X45" i="22" s="1"/>
  <c r="Q45" i="22"/>
  <c r="Y45" i="22" s="1"/>
  <c r="P31" i="22"/>
  <c r="X31" i="22" s="1"/>
  <c r="Q31" i="22"/>
  <c r="Y31" i="22" s="1"/>
  <c r="K27" i="22"/>
  <c r="N27" i="22"/>
  <c r="V27" i="22" s="1"/>
  <c r="O27" i="22"/>
  <c r="W27" i="22" s="1"/>
  <c r="Q22" i="22"/>
  <c r="Y22" i="22" s="1"/>
  <c r="P22" i="22"/>
  <c r="X22" i="22" s="1"/>
  <c r="P16" i="22"/>
  <c r="X16" i="22" s="1"/>
  <c r="Q16" i="22"/>
  <c r="Y16" i="22" s="1"/>
  <c r="P13" i="22"/>
  <c r="X13" i="22" s="1"/>
  <c r="Q13" i="22"/>
  <c r="Y13" i="22" s="1"/>
  <c r="Q10" i="22"/>
  <c r="Y10" i="22" s="1"/>
  <c r="P10" i="22"/>
  <c r="X10" i="22" s="1"/>
  <c r="K7" i="22"/>
  <c r="P7" i="22"/>
  <c r="X7" i="22" s="1"/>
  <c r="Q7" i="22"/>
  <c r="Y7" i="22" s="1"/>
  <c r="AM38" i="22"/>
  <c r="AP38" i="22"/>
  <c r="AX38" i="22" s="1"/>
  <c r="AQ38" i="22"/>
  <c r="AY38" i="22" s="1"/>
  <c r="Z46" i="20"/>
  <c r="AH46" i="20" s="1"/>
  <c r="AM21" i="22"/>
  <c r="AP21" i="22"/>
  <c r="AX21" i="22" s="1"/>
  <c r="AQ21" i="22"/>
  <c r="AY21" i="22" s="1"/>
  <c r="AM24" i="22"/>
  <c r="AP24" i="22"/>
  <c r="AX24" i="22" s="1"/>
  <c r="AQ24" i="22"/>
  <c r="AY24" i="22" s="1"/>
  <c r="Q55" i="22"/>
  <c r="Y55" i="22" s="1"/>
  <c r="P55" i="22"/>
  <c r="X55" i="22" s="1"/>
  <c r="P40" i="22"/>
  <c r="X40" i="22" s="1"/>
  <c r="Q40" i="22"/>
  <c r="Y40" i="22" s="1"/>
  <c r="Q14" i="22"/>
  <c r="Y14" i="22" s="1"/>
  <c r="P14" i="22"/>
  <c r="X14" i="22" s="1"/>
  <c r="K22" i="16"/>
  <c r="N37" i="16"/>
  <c r="V37" i="16" s="1"/>
  <c r="N15" i="16"/>
  <c r="V15" i="16" s="1"/>
  <c r="N9" i="16"/>
  <c r="V9" i="16" s="1"/>
  <c r="K24" i="21"/>
  <c r="O19" i="21"/>
  <c r="W19" i="21" s="1"/>
  <c r="AS56" i="21"/>
  <c r="BA56" i="21" s="1"/>
  <c r="AS49" i="21"/>
  <c r="BA49" i="21" s="1"/>
  <c r="AP43" i="21"/>
  <c r="AX43" i="21" s="1"/>
  <c r="AS40" i="21"/>
  <c r="BA40" i="21" s="1"/>
  <c r="AP22" i="21"/>
  <c r="AX22" i="21" s="1"/>
  <c r="Q51" i="22"/>
  <c r="Y51" i="22" s="1"/>
  <c r="P51" i="22"/>
  <c r="X51" i="22" s="1"/>
  <c r="K47" i="22"/>
  <c r="O47" i="22"/>
  <c r="W47" i="22" s="1"/>
  <c r="P42" i="22"/>
  <c r="X42" i="22" s="1"/>
  <c r="Q42" i="22"/>
  <c r="Y42" i="22" s="1"/>
  <c r="P36" i="22"/>
  <c r="X36" i="22" s="1"/>
  <c r="Q36" i="22"/>
  <c r="Y36" i="22" s="1"/>
  <c r="P33" i="22"/>
  <c r="X33" i="22" s="1"/>
  <c r="Q33" i="22"/>
  <c r="Y33" i="22" s="1"/>
  <c r="P19" i="22"/>
  <c r="X19" i="22" s="1"/>
  <c r="Q19" i="22"/>
  <c r="Y19" i="22" s="1"/>
  <c r="AM10" i="22"/>
  <c r="AP10" i="22"/>
  <c r="AX10" i="22" s="1"/>
  <c r="AQ10" i="22"/>
  <c r="AY10" i="22" s="1"/>
  <c r="AM42" i="22"/>
  <c r="AP42" i="22"/>
  <c r="AX42" i="22" s="1"/>
  <c r="AQ42" i="22"/>
  <c r="AY42" i="22" s="1"/>
  <c r="AC23" i="20"/>
  <c r="AK23" i="20" s="1"/>
  <c r="AC39" i="20"/>
  <c r="AK39" i="20" s="1"/>
  <c r="AC55" i="20"/>
  <c r="AK55" i="20" s="1"/>
  <c r="AM32" i="22"/>
  <c r="AP32" i="22"/>
  <c r="AX32" i="22" s="1"/>
  <c r="AQ32" i="22"/>
  <c r="AY32" i="22" s="1"/>
  <c r="AM28" i="22"/>
  <c r="AP28" i="22"/>
  <c r="AX28" i="22" s="1"/>
  <c r="AQ28" i="22"/>
  <c r="AY28" i="22" s="1"/>
  <c r="AM40" i="22"/>
  <c r="AP40" i="22"/>
  <c r="AX40" i="22" s="1"/>
  <c r="AQ40" i="22"/>
  <c r="AY40" i="22" s="1"/>
  <c r="P43" i="16"/>
  <c r="X43" i="16" s="1"/>
  <c r="P23" i="16"/>
  <c r="X23" i="16" s="1"/>
  <c r="K33" i="16"/>
  <c r="K17" i="16"/>
  <c r="Q56" i="16"/>
  <c r="Y56" i="16" s="1"/>
  <c r="Q54" i="16"/>
  <c r="Y54" i="16" s="1"/>
  <c r="Q52" i="16"/>
  <c r="Y52" i="16" s="1"/>
  <c r="Q50" i="16"/>
  <c r="Y50" i="16" s="1"/>
  <c r="Q48" i="16"/>
  <c r="Y48" i="16" s="1"/>
  <c r="Q46" i="16"/>
  <c r="Y46" i="16" s="1"/>
  <c r="Q44" i="16"/>
  <c r="Y44" i="16" s="1"/>
  <c r="Q42" i="16"/>
  <c r="Y42" i="16" s="1"/>
  <c r="Q40" i="16"/>
  <c r="Y40" i="16" s="1"/>
  <c r="Q38" i="16"/>
  <c r="Y38" i="16" s="1"/>
  <c r="Q36" i="16"/>
  <c r="Y36" i="16" s="1"/>
  <c r="Q34" i="16"/>
  <c r="Y34" i="16" s="1"/>
  <c r="Q32" i="16"/>
  <c r="Y32" i="16" s="1"/>
  <c r="Q30" i="16"/>
  <c r="Y30" i="16" s="1"/>
  <c r="Q28" i="16"/>
  <c r="Y28" i="16" s="1"/>
  <c r="Q26" i="16"/>
  <c r="Y26" i="16" s="1"/>
  <c r="Q24" i="16"/>
  <c r="Y24" i="16" s="1"/>
  <c r="Q22" i="16"/>
  <c r="Y22" i="16" s="1"/>
  <c r="Q20" i="16"/>
  <c r="Y20" i="16" s="1"/>
  <c r="Q18" i="16"/>
  <c r="Y18" i="16" s="1"/>
  <c r="Q16" i="16"/>
  <c r="Y16" i="16" s="1"/>
  <c r="Q14" i="16"/>
  <c r="Y14" i="16" s="1"/>
  <c r="Q12" i="16"/>
  <c r="Y12" i="16" s="1"/>
  <c r="Q10" i="16"/>
  <c r="Y10" i="16" s="1"/>
  <c r="Q6" i="16"/>
  <c r="Y6" i="16" s="1"/>
  <c r="K18" i="21"/>
  <c r="K14" i="21"/>
  <c r="N58" i="21"/>
  <c r="V58" i="21" s="1"/>
  <c r="N18" i="21"/>
  <c r="V18" i="21" s="1"/>
  <c r="AS58" i="21"/>
  <c r="BA58" i="21" s="1"/>
  <c r="AS42" i="21"/>
  <c r="BA42" i="21" s="1"/>
  <c r="AS33" i="21"/>
  <c r="BA33" i="21" s="1"/>
  <c r="AP25" i="21"/>
  <c r="AX25" i="21" s="1"/>
  <c r="AM53" i="21"/>
  <c r="AM51" i="21"/>
  <c r="AM35" i="21"/>
  <c r="AM21" i="21"/>
  <c r="AM19" i="21"/>
  <c r="Q56" i="22"/>
  <c r="Y56" i="22" s="1"/>
  <c r="P56" i="22"/>
  <c r="X56" i="22" s="1"/>
  <c r="P53" i="22"/>
  <c r="X53" i="22" s="1"/>
  <c r="Q53" i="22"/>
  <c r="Y53" i="22" s="1"/>
  <c r="P39" i="22"/>
  <c r="X39" i="22" s="1"/>
  <c r="Q39" i="22"/>
  <c r="Y39" i="22" s="1"/>
  <c r="Q30" i="22"/>
  <c r="Y30" i="22" s="1"/>
  <c r="P30" i="22"/>
  <c r="X30" i="22" s="1"/>
  <c r="P24" i="22"/>
  <c r="X24" i="22" s="1"/>
  <c r="Q24" i="22"/>
  <c r="Y24" i="22" s="1"/>
  <c r="P21" i="22"/>
  <c r="X21" i="22" s="1"/>
  <c r="Q21" i="22"/>
  <c r="Y21" i="22" s="1"/>
  <c r="P9" i="22"/>
  <c r="X9" i="22" s="1"/>
  <c r="Q9" i="22"/>
  <c r="Y9" i="22" s="1"/>
  <c r="AM14" i="22"/>
  <c r="AP14" i="22"/>
  <c r="AX14" i="22" s="1"/>
  <c r="AQ14" i="22"/>
  <c r="AY14" i="22" s="1"/>
  <c r="AM46" i="22"/>
  <c r="AP46" i="22"/>
  <c r="AX46" i="22" s="1"/>
  <c r="AQ46" i="22"/>
  <c r="AY46" i="22" s="1"/>
  <c r="AC51" i="20"/>
  <c r="AK51" i="20" s="1"/>
  <c r="AA20" i="20"/>
  <c r="AI20" i="20" s="1"/>
  <c r="AA36" i="20"/>
  <c r="AI36" i="20" s="1"/>
  <c r="AA52" i="20"/>
  <c r="AI52" i="20" s="1"/>
  <c r="Z20" i="20"/>
  <c r="AH20" i="20" s="1"/>
  <c r="Z52" i="20"/>
  <c r="AH52" i="20" s="1"/>
  <c r="AM9" i="22"/>
  <c r="AQ9" i="22"/>
  <c r="AY9" i="22" s="1"/>
  <c r="AP9" i="22"/>
  <c r="AX9" i="22" s="1"/>
  <c r="AM41" i="22"/>
  <c r="AP41" i="22"/>
  <c r="AX41" i="22" s="1"/>
  <c r="AQ41" i="22"/>
  <c r="AY41" i="22" s="1"/>
  <c r="AM37" i="22"/>
  <c r="AP37" i="22"/>
  <c r="AX37" i="22" s="1"/>
  <c r="AQ37" i="22"/>
  <c r="AY37" i="22" s="1"/>
  <c r="AM56" i="22"/>
  <c r="AP56" i="22"/>
  <c r="AX56" i="22" s="1"/>
  <c r="AQ56" i="22"/>
  <c r="AY56" i="22" s="1"/>
  <c r="P23" i="22"/>
  <c r="X23" i="22" s="1"/>
  <c r="Q23" i="22"/>
  <c r="Y23" i="22" s="1"/>
  <c r="AP55" i="22"/>
  <c r="AX55" i="22" s="1"/>
  <c r="AQ55" i="22"/>
  <c r="AY55" i="22" s="1"/>
  <c r="O37" i="16"/>
  <c r="W37" i="16" s="1"/>
  <c r="K54" i="16"/>
  <c r="K32" i="16"/>
  <c r="K24" i="16"/>
  <c r="K16" i="16"/>
  <c r="P56" i="16"/>
  <c r="X56" i="16" s="1"/>
  <c r="P54" i="16"/>
  <c r="X54" i="16" s="1"/>
  <c r="P52" i="16"/>
  <c r="X52" i="16" s="1"/>
  <c r="P48" i="16"/>
  <c r="X48" i="16" s="1"/>
  <c r="P44" i="16"/>
  <c r="X44" i="16" s="1"/>
  <c r="P40" i="16"/>
  <c r="X40" i="16" s="1"/>
  <c r="P36" i="16"/>
  <c r="X36" i="16" s="1"/>
  <c r="P34" i="16"/>
  <c r="X34" i="16" s="1"/>
  <c r="P32" i="16"/>
  <c r="X32" i="16" s="1"/>
  <c r="P28" i="16"/>
  <c r="X28" i="16" s="1"/>
  <c r="P26" i="16"/>
  <c r="X26" i="16" s="1"/>
  <c r="P24" i="16"/>
  <c r="X24" i="16" s="1"/>
  <c r="P20" i="16"/>
  <c r="X20" i="16" s="1"/>
  <c r="P18" i="16"/>
  <c r="X18" i="16" s="1"/>
  <c r="P16" i="16"/>
  <c r="X16" i="16" s="1"/>
  <c r="P12" i="16"/>
  <c r="X12" i="16" s="1"/>
  <c r="P10" i="16"/>
  <c r="X10" i="16" s="1"/>
  <c r="P6" i="16"/>
  <c r="X6" i="16" s="1"/>
  <c r="N54" i="21"/>
  <c r="V54" i="21" s="1"/>
  <c r="AP27" i="21"/>
  <c r="AX27" i="21" s="1"/>
  <c r="AS24" i="21"/>
  <c r="BA24" i="21" s="1"/>
  <c r="P50" i="22"/>
  <c r="X50" i="22" s="1"/>
  <c r="Q50" i="22"/>
  <c r="Y50" i="22" s="1"/>
  <c r="P44" i="22"/>
  <c r="X44" i="22" s="1"/>
  <c r="Q44" i="22"/>
  <c r="Y44" i="22" s="1"/>
  <c r="Q41" i="22"/>
  <c r="Y41" i="22" s="1"/>
  <c r="P41" i="22"/>
  <c r="X41" i="22" s="1"/>
  <c r="P27" i="22"/>
  <c r="X27" i="22" s="1"/>
  <c r="Q27" i="22"/>
  <c r="Y27" i="22" s="1"/>
  <c r="Q18" i="22"/>
  <c r="Y18" i="22" s="1"/>
  <c r="P18" i="22"/>
  <c r="X18" i="22" s="1"/>
  <c r="P12" i="22"/>
  <c r="X12" i="22" s="1"/>
  <c r="Q12" i="22"/>
  <c r="Y12" i="22" s="1"/>
  <c r="AM18" i="22"/>
  <c r="AP18" i="22"/>
  <c r="AX18" i="22" s="1"/>
  <c r="AQ18" i="22"/>
  <c r="AY18" i="22" s="1"/>
  <c r="AM50" i="22"/>
  <c r="AP50" i="22"/>
  <c r="AX50" i="22" s="1"/>
  <c r="AQ50" i="22"/>
  <c r="AY50" i="22" s="1"/>
  <c r="W22" i="20"/>
  <c r="W38" i="20"/>
  <c r="W54" i="20"/>
  <c r="AP39" i="22"/>
  <c r="AX39" i="22" s="1"/>
  <c r="AQ39" i="22"/>
  <c r="AY39" i="22" s="1"/>
  <c r="AM44" i="22"/>
  <c r="AP44" i="22"/>
  <c r="AX44" i="22" s="1"/>
  <c r="AQ44" i="22"/>
  <c r="AY44" i="22" s="1"/>
  <c r="P37" i="22"/>
  <c r="X37" i="22" s="1"/>
  <c r="Q37" i="22"/>
  <c r="Y37" i="22" s="1"/>
  <c r="K19" i="22"/>
  <c r="N19" i="22"/>
  <c r="V19" i="22" s="1"/>
  <c r="O19" i="22"/>
  <c r="W19" i="22" s="1"/>
  <c r="AM30" i="22"/>
  <c r="AP30" i="22"/>
  <c r="AX30" i="22" s="1"/>
  <c r="AQ30" i="22"/>
  <c r="AY30" i="22" s="1"/>
  <c r="AM16" i="22"/>
  <c r="AP16" i="22"/>
  <c r="AX16" i="22" s="1"/>
  <c r="AQ16" i="22"/>
  <c r="AY16" i="22" s="1"/>
  <c r="AM20" i="22"/>
  <c r="AP20" i="22"/>
  <c r="AX20" i="22" s="1"/>
  <c r="AQ20" i="22"/>
  <c r="AY20" i="22" s="1"/>
  <c r="P51" i="16"/>
  <c r="X51" i="16" s="1"/>
  <c r="P31" i="16"/>
  <c r="X31" i="16" s="1"/>
  <c r="O40" i="16"/>
  <c r="W40" i="16" s="1"/>
  <c r="O36" i="16"/>
  <c r="W36" i="16" s="1"/>
  <c r="O30" i="16"/>
  <c r="W30" i="16" s="1"/>
  <c r="O28" i="16"/>
  <c r="W28" i="16" s="1"/>
  <c r="O22" i="16"/>
  <c r="W22" i="16" s="1"/>
  <c r="O20" i="16"/>
  <c r="W20" i="16" s="1"/>
  <c r="O12" i="16"/>
  <c r="W12" i="16" s="1"/>
  <c r="O10" i="16"/>
  <c r="W10" i="16" s="1"/>
  <c r="N50" i="21"/>
  <c r="V50" i="21" s="1"/>
  <c r="O15" i="21"/>
  <c r="W15" i="21" s="1"/>
  <c r="AS54" i="21"/>
  <c r="BA54" i="21" s="1"/>
  <c r="AS38" i="21"/>
  <c r="BA38" i="21" s="1"/>
  <c r="AS26" i="21"/>
  <c r="BA26" i="21" s="1"/>
  <c r="AM49" i="21"/>
  <c r="AM47" i="21"/>
  <c r="AM33" i="21"/>
  <c r="AM31" i="21"/>
  <c r="Q47" i="22"/>
  <c r="Y47" i="22" s="1"/>
  <c r="P47" i="22"/>
  <c r="X47" i="22" s="1"/>
  <c r="Q38" i="22"/>
  <c r="Y38" i="22" s="1"/>
  <c r="P38" i="22"/>
  <c r="X38" i="22" s="1"/>
  <c r="P32" i="22"/>
  <c r="X32" i="22" s="1"/>
  <c r="Q32" i="22"/>
  <c r="Y32" i="22" s="1"/>
  <c r="P29" i="22"/>
  <c r="X29" i="22" s="1"/>
  <c r="Q29" i="22"/>
  <c r="Y29" i="22" s="1"/>
  <c r="P15" i="22"/>
  <c r="X15" i="22" s="1"/>
  <c r="Q15" i="22"/>
  <c r="Y15" i="22" s="1"/>
  <c r="AM22" i="22"/>
  <c r="AP22" i="22"/>
  <c r="AX22" i="22" s="1"/>
  <c r="AQ22" i="22"/>
  <c r="AY22" i="22" s="1"/>
  <c r="AM54" i="22"/>
  <c r="AP54" i="22"/>
  <c r="AX54" i="22" s="1"/>
  <c r="AQ54" i="22"/>
  <c r="AY54" i="22" s="1"/>
  <c r="AM55" i="22"/>
  <c r="AC35" i="20"/>
  <c r="AK35" i="20" s="1"/>
  <c r="Z38" i="20"/>
  <c r="AH38" i="20" s="1"/>
  <c r="AM48" i="22"/>
  <c r="AP48" i="22"/>
  <c r="AX48" i="22" s="1"/>
  <c r="AQ48" i="22"/>
  <c r="AY48" i="22" s="1"/>
  <c r="AM53" i="22"/>
  <c r="AP53" i="22"/>
  <c r="AX53" i="22" s="1"/>
  <c r="AQ53" i="22"/>
  <c r="AY53" i="22" s="1"/>
  <c r="AM8" i="22"/>
  <c r="AP8" i="22"/>
  <c r="AX8" i="22" s="1"/>
  <c r="AQ8" i="22"/>
  <c r="AY8" i="22" s="1"/>
  <c r="AM35" i="22"/>
  <c r="AP35" i="22"/>
  <c r="AX35" i="22" s="1"/>
  <c r="AQ35" i="22"/>
  <c r="AY35" i="22" s="1"/>
  <c r="P46" i="22"/>
  <c r="X46" i="22" s="1"/>
  <c r="Q46" i="22"/>
  <c r="Y46" i="22" s="1"/>
  <c r="P11" i="22"/>
  <c r="X11" i="22" s="1"/>
  <c r="Q11" i="22"/>
  <c r="Y11" i="22" s="1"/>
  <c r="K34" i="16"/>
  <c r="N54" i="16"/>
  <c r="V54" i="16" s="1"/>
  <c r="N36" i="16"/>
  <c r="V36" i="16" s="1"/>
  <c r="N34" i="16"/>
  <c r="V34" i="16" s="1"/>
  <c r="N30" i="16"/>
  <c r="V30" i="16" s="1"/>
  <c r="N22" i="16"/>
  <c r="V22" i="16" s="1"/>
  <c r="N10" i="16"/>
  <c r="V10" i="16" s="1"/>
  <c r="N42" i="21"/>
  <c r="V42" i="21" s="1"/>
  <c r="AQ54" i="21"/>
  <c r="AY54" i="21" s="1"/>
  <c r="AQ45" i="21"/>
  <c r="AY45" i="21" s="1"/>
  <c r="AQ38" i="21"/>
  <c r="AY38" i="21" s="1"/>
  <c r="P58" i="22"/>
  <c r="X58" i="22" s="1"/>
  <c r="Q58" i="22"/>
  <c r="Y58" i="22" s="1"/>
  <c r="P52" i="22"/>
  <c r="X52" i="22" s="1"/>
  <c r="Q52" i="22"/>
  <c r="Y52" i="22" s="1"/>
  <c r="P49" i="22"/>
  <c r="X49" i="22" s="1"/>
  <c r="Q49" i="22"/>
  <c r="Y49" i="22" s="1"/>
  <c r="P35" i="22"/>
  <c r="X35" i="22" s="1"/>
  <c r="Q35" i="22"/>
  <c r="Y35" i="22" s="1"/>
  <c r="Q26" i="22"/>
  <c r="Y26" i="22" s="1"/>
  <c r="P26" i="22"/>
  <c r="X26" i="22" s="1"/>
  <c r="P20" i="22"/>
  <c r="X20" i="22" s="1"/>
  <c r="Q20" i="22"/>
  <c r="Y20" i="22" s="1"/>
  <c r="P17" i="22"/>
  <c r="X17" i="22" s="1"/>
  <c r="Q17" i="22"/>
  <c r="Y17" i="22" s="1"/>
  <c r="P8" i="22"/>
  <c r="X8" i="22" s="1"/>
  <c r="Q8" i="22"/>
  <c r="Y8" i="22" s="1"/>
  <c r="AM26" i="22"/>
  <c r="AP26" i="22"/>
  <c r="AX26" i="22" s="1"/>
  <c r="AQ26" i="22"/>
  <c r="AY26" i="22" s="1"/>
  <c r="AM58" i="22"/>
  <c r="AP58" i="22"/>
  <c r="AX58" i="22" s="1"/>
  <c r="AQ58" i="22"/>
  <c r="AY58" i="22" s="1"/>
  <c r="W36" i="20"/>
  <c r="Z28" i="20"/>
  <c r="AH28" i="20" s="1"/>
  <c r="Z44" i="20"/>
  <c r="AH44" i="20" s="1"/>
  <c r="Z11" i="20"/>
  <c r="AH11" i="20" s="1"/>
  <c r="Z30" i="20"/>
  <c r="AH30" i="20" s="1"/>
  <c r="AM57" i="22"/>
  <c r="AP57" i="22"/>
  <c r="AX57" i="22" s="1"/>
  <c r="AQ57" i="22"/>
  <c r="AY57" i="22" s="1"/>
  <c r="AM51" i="22"/>
  <c r="AP51" i="22"/>
  <c r="AX51" i="22" s="1"/>
  <c r="AQ51" i="22"/>
  <c r="AY51" i="22" s="1"/>
  <c r="K11" i="22"/>
  <c r="AM56" i="21"/>
  <c r="AQ56" i="21"/>
  <c r="AY56" i="21" s="1"/>
  <c r="AR55" i="21"/>
  <c r="AZ55" i="21" s="1"/>
  <c r="AS55" i="21"/>
  <c r="BA55" i="21" s="1"/>
  <c r="AM24" i="21"/>
  <c r="AQ24" i="21"/>
  <c r="AY24" i="21" s="1"/>
  <c r="AR47" i="21"/>
  <c r="AZ47" i="21" s="1"/>
  <c r="AS47" i="21"/>
  <c r="BA47" i="21" s="1"/>
  <c r="AM40" i="21"/>
  <c r="AQ40" i="21"/>
  <c r="AY40" i="21" s="1"/>
  <c r="AR39" i="21"/>
  <c r="AZ39" i="21" s="1"/>
  <c r="AS39" i="21"/>
  <c r="BA39" i="21" s="1"/>
  <c r="AM32" i="21"/>
  <c r="AQ32" i="21"/>
  <c r="AY32" i="21" s="1"/>
  <c r="AR23" i="21"/>
  <c r="AZ23" i="21" s="1"/>
  <c r="AS23" i="21"/>
  <c r="BA23" i="21" s="1"/>
  <c r="AM16" i="21"/>
  <c r="AQ16" i="21"/>
  <c r="AY16" i="21" s="1"/>
  <c r="AP32" i="21"/>
  <c r="AX32" i="21" s="1"/>
  <c r="AP16" i="21"/>
  <c r="AX16" i="21" s="1"/>
  <c r="AM52" i="21"/>
  <c r="AQ52" i="21"/>
  <c r="AY52" i="21" s="1"/>
  <c r="AR51" i="21"/>
  <c r="AZ51" i="21" s="1"/>
  <c r="AS51" i="21"/>
  <c r="BA51" i="21" s="1"/>
  <c r="AM44" i="21"/>
  <c r="AQ44" i="21"/>
  <c r="AY44" i="21" s="1"/>
  <c r="AR43" i="21"/>
  <c r="AZ43" i="21" s="1"/>
  <c r="AS43" i="21"/>
  <c r="BA43" i="21" s="1"/>
  <c r="AM36" i="21"/>
  <c r="AQ36" i="21"/>
  <c r="AY36" i="21" s="1"/>
  <c r="AR35" i="21"/>
  <c r="AZ35" i="21" s="1"/>
  <c r="AS35" i="21"/>
  <c r="BA35" i="21" s="1"/>
  <c r="AM28" i="21"/>
  <c r="AQ28" i="21"/>
  <c r="AY28" i="21" s="1"/>
  <c r="AR27" i="21"/>
  <c r="AZ27" i="21" s="1"/>
  <c r="AS27" i="21"/>
  <c r="BA27" i="21" s="1"/>
  <c r="AM20" i="21"/>
  <c r="AQ20" i="21"/>
  <c r="AY20" i="21" s="1"/>
  <c r="AR19" i="21"/>
  <c r="AZ19" i="21" s="1"/>
  <c r="AS19" i="21"/>
  <c r="BA19" i="21" s="1"/>
  <c r="AM48" i="21"/>
  <c r="AQ48" i="21"/>
  <c r="AY48" i="21" s="1"/>
  <c r="AR31" i="21"/>
  <c r="AZ31" i="21" s="1"/>
  <c r="AS31" i="21"/>
  <c r="BA31" i="21" s="1"/>
  <c r="K47" i="21"/>
  <c r="O47" i="21"/>
  <c r="W47" i="21" s="1"/>
  <c r="P42" i="21"/>
  <c r="X42" i="21" s="1"/>
  <c r="Q42" i="21"/>
  <c r="Y42" i="21" s="1"/>
  <c r="P26" i="21"/>
  <c r="X26" i="21" s="1"/>
  <c r="Q26" i="21"/>
  <c r="Y26" i="21" s="1"/>
  <c r="P25" i="21"/>
  <c r="X25" i="21" s="1"/>
  <c r="Q25" i="21"/>
  <c r="Y25" i="21" s="1"/>
  <c r="K57" i="21"/>
  <c r="O57" i="21"/>
  <c r="W57" i="21" s="1"/>
  <c r="P56" i="21"/>
  <c r="X56" i="21" s="1"/>
  <c r="Q56" i="21"/>
  <c r="Y56" i="21" s="1"/>
  <c r="P55" i="21"/>
  <c r="X55" i="21" s="1"/>
  <c r="Q55" i="21"/>
  <c r="Y55" i="21" s="1"/>
  <c r="P54" i="21"/>
  <c r="X54" i="21" s="1"/>
  <c r="Q54" i="21"/>
  <c r="Y54" i="21" s="1"/>
  <c r="P53" i="21"/>
  <c r="X53" i="21" s="1"/>
  <c r="Q53" i="21"/>
  <c r="Y53" i="21" s="1"/>
  <c r="K46" i="21"/>
  <c r="K43" i="21"/>
  <c r="O43" i="21"/>
  <c r="W43" i="21" s="1"/>
  <c r="K41" i="21"/>
  <c r="N41" i="21"/>
  <c r="V41" i="21" s="1"/>
  <c r="O41" i="21"/>
  <c r="W41" i="21" s="1"/>
  <c r="P39" i="21"/>
  <c r="X39" i="21" s="1"/>
  <c r="Q39" i="21"/>
  <c r="Y39" i="21" s="1"/>
  <c r="P38" i="21"/>
  <c r="X38" i="21" s="1"/>
  <c r="Q38" i="21"/>
  <c r="Y38" i="21" s="1"/>
  <c r="P37" i="21"/>
  <c r="X37" i="21" s="1"/>
  <c r="Q37" i="21"/>
  <c r="Y37" i="21" s="1"/>
  <c r="K30" i="21"/>
  <c r="N28" i="21"/>
  <c r="V28" i="21" s="1"/>
  <c r="O28" i="21"/>
  <c r="W28" i="21" s="1"/>
  <c r="K27" i="21"/>
  <c r="N27" i="21"/>
  <c r="V27" i="21" s="1"/>
  <c r="K25" i="21"/>
  <c r="N25" i="21"/>
  <c r="V25" i="21" s="1"/>
  <c r="O25" i="21"/>
  <c r="W25" i="21" s="1"/>
  <c r="P23" i="21"/>
  <c r="X23" i="21" s="1"/>
  <c r="Q23" i="21"/>
  <c r="Y23" i="21" s="1"/>
  <c r="P22" i="21"/>
  <c r="X22" i="21" s="1"/>
  <c r="Q22" i="21"/>
  <c r="Y22" i="21" s="1"/>
  <c r="P21" i="21"/>
  <c r="X21" i="21" s="1"/>
  <c r="Q21" i="21"/>
  <c r="Y21" i="21" s="1"/>
  <c r="N57" i="21"/>
  <c r="V57" i="21" s="1"/>
  <c r="Q40" i="21"/>
  <c r="Y40" i="21" s="1"/>
  <c r="N30" i="21"/>
  <c r="V30" i="21" s="1"/>
  <c r="Q24" i="21"/>
  <c r="Y24" i="21" s="1"/>
  <c r="Q8" i="21"/>
  <c r="Y8" i="21" s="1"/>
  <c r="P57" i="21"/>
  <c r="X57" i="21" s="1"/>
  <c r="Q57" i="21"/>
  <c r="Y57" i="21" s="1"/>
  <c r="P44" i="21"/>
  <c r="X44" i="21" s="1"/>
  <c r="Q44" i="21"/>
  <c r="Y44" i="21" s="1"/>
  <c r="N32" i="21"/>
  <c r="V32" i="21" s="1"/>
  <c r="O32" i="21"/>
  <c r="W32" i="21" s="1"/>
  <c r="K55" i="21"/>
  <c r="O55" i="21"/>
  <c r="W55" i="21" s="1"/>
  <c r="K53" i="21"/>
  <c r="O53" i="21"/>
  <c r="W53" i="21" s="1"/>
  <c r="K52" i="21"/>
  <c r="P52" i="21"/>
  <c r="X52" i="21" s="1"/>
  <c r="Q52" i="21"/>
  <c r="Y52" i="21" s="1"/>
  <c r="P51" i="21"/>
  <c r="X51" i="21" s="1"/>
  <c r="Q51" i="21"/>
  <c r="Y51" i="21" s="1"/>
  <c r="P50" i="21"/>
  <c r="X50" i="21" s="1"/>
  <c r="Q50" i="21"/>
  <c r="Y50" i="21" s="1"/>
  <c r="P49" i="21"/>
  <c r="X49" i="21" s="1"/>
  <c r="Q49" i="21"/>
  <c r="Y49" i="21" s="1"/>
  <c r="K42" i="21"/>
  <c r="N40" i="21"/>
  <c r="V40" i="21" s="1"/>
  <c r="O40" i="21"/>
  <c r="W40" i="21" s="1"/>
  <c r="K39" i="21"/>
  <c r="N39" i="21"/>
  <c r="V39" i="21" s="1"/>
  <c r="K37" i="21"/>
  <c r="N37" i="21"/>
  <c r="V37" i="21" s="1"/>
  <c r="O37" i="21"/>
  <c r="W37" i="21" s="1"/>
  <c r="P35" i="21"/>
  <c r="X35" i="21" s="1"/>
  <c r="Q35" i="21"/>
  <c r="Y35" i="21" s="1"/>
  <c r="P34" i="21"/>
  <c r="X34" i="21" s="1"/>
  <c r="Q34" i="21"/>
  <c r="Y34" i="21" s="1"/>
  <c r="P33" i="21"/>
  <c r="X33" i="21" s="1"/>
  <c r="Q33" i="21"/>
  <c r="Y33" i="21" s="1"/>
  <c r="K26" i="21"/>
  <c r="N24" i="21"/>
  <c r="V24" i="21" s="1"/>
  <c r="O24" i="21"/>
  <c r="W24" i="21" s="1"/>
  <c r="K23" i="21"/>
  <c r="N23" i="21"/>
  <c r="V23" i="21" s="1"/>
  <c r="K21" i="21"/>
  <c r="N21" i="21"/>
  <c r="V21" i="21" s="1"/>
  <c r="O21" i="21"/>
  <c r="W21" i="21" s="1"/>
  <c r="N56" i="21"/>
  <c r="V56" i="21" s="1"/>
  <c r="N52" i="21"/>
  <c r="V52" i="21" s="1"/>
  <c r="N48" i="21"/>
  <c r="V48" i="21" s="1"/>
  <c r="N44" i="21"/>
  <c r="V44" i="21" s="1"/>
  <c r="O39" i="21"/>
  <c r="W39" i="21" s="1"/>
  <c r="N34" i="21"/>
  <c r="V34" i="21" s="1"/>
  <c r="Q28" i="21"/>
  <c r="Y28" i="21" s="1"/>
  <c r="O23" i="21"/>
  <c r="W23" i="21" s="1"/>
  <c r="P58" i="21"/>
  <c r="X58" i="21" s="1"/>
  <c r="Q58" i="21"/>
  <c r="Y58" i="21" s="1"/>
  <c r="K45" i="21"/>
  <c r="O45" i="21"/>
  <c r="W45" i="21" s="1"/>
  <c r="P43" i="21"/>
  <c r="X43" i="21" s="1"/>
  <c r="Q43" i="21"/>
  <c r="Y43" i="21" s="1"/>
  <c r="P41" i="21"/>
  <c r="X41" i="21" s="1"/>
  <c r="Q41" i="21"/>
  <c r="Y41" i="21" s="1"/>
  <c r="K31" i="21"/>
  <c r="N31" i="21"/>
  <c r="V31" i="21" s="1"/>
  <c r="K29" i="21"/>
  <c r="N29" i="21"/>
  <c r="V29" i="21" s="1"/>
  <c r="O29" i="21"/>
  <c r="W29" i="21" s="1"/>
  <c r="P27" i="21"/>
  <c r="X27" i="21" s="1"/>
  <c r="Q27" i="21"/>
  <c r="Y27" i="21" s="1"/>
  <c r="N46" i="21"/>
  <c r="V46" i="21" s="1"/>
  <c r="K51" i="21"/>
  <c r="O51" i="21"/>
  <c r="W51" i="21" s="1"/>
  <c r="K49" i="21"/>
  <c r="O49" i="21"/>
  <c r="W49" i="21" s="1"/>
  <c r="K48" i="21"/>
  <c r="P48" i="21"/>
  <c r="X48" i="21" s="1"/>
  <c r="Q48" i="21"/>
  <c r="Y48" i="21" s="1"/>
  <c r="P47" i="21"/>
  <c r="X47" i="21" s="1"/>
  <c r="Q47" i="21"/>
  <c r="Y47" i="21" s="1"/>
  <c r="P46" i="21"/>
  <c r="X46" i="21" s="1"/>
  <c r="Q46" i="21"/>
  <c r="Y46" i="21" s="1"/>
  <c r="P45" i="21"/>
  <c r="X45" i="21" s="1"/>
  <c r="Q45" i="21"/>
  <c r="Y45" i="21" s="1"/>
  <c r="N36" i="21"/>
  <c r="V36" i="21" s="1"/>
  <c r="O36" i="21"/>
  <c r="W36" i="21" s="1"/>
  <c r="K35" i="21"/>
  <c r="N35" i="21"/>
  <c r="V35" i="21" s="1"/>
  <c r="K33" i="21"/>
  <c r="N33" i="21"/>
  <c r="V33" i="21" s="1"/>
  <c r="O33" i="21"/>
  <c r="W33" i="21" s="1"/>
  <c r="K32" i="21"/>
  <c r="P31" i="21"/>
  <c r="X31" i="21" s="1"/>
  <c r="Q31" i="21"/>
  <c r="Y31" i="21" s="1"/>
  <c r="P30" i="21"/>
  <c r="X30" i="21" s="1"/>
  <c r="Q30" i="21"/>
  <c r="Y30" i="21" s="1"/>
  <c r="P29" i="21"/>
  <c r="X29" i="21" s="1"/>
  <c r="Q29" i="21"/>
  <c r="Y29" i="21" s="1"/>
  <c r="K12" i="21"/>
  <c r="N12" i="21"/>
  <c r="V12" i="21" s="1"/>
  <c r="O12" i="21"/>
  <c r="W12" i="21" s="1"/>
  <c r="K11" i="21"/>
  <c r="N11" i="21"/>
  <c r="V11" i="21" s="1"/>
  <c r="K9" i="21"/>
  <c r="N9" i="21"/>
  <c r="V9" i="21" s="1"/>
  <c r="O9" i="21"/>
  <c r="W9" i="21" s="1"/>
  <c r="N55" i="21"/>
  <c r="V55" i="21" s="1"/>
  <c r="N51" i="21"/>
  <c r="V51" i="21" s="1"/>
  <c r="N47" i="21"/>
  <c r="V47" i="21" s="1"/>
  <c r="N43" i="21"/>
  <c r="V43" i="21" s="1"/>
  <c r="N38" i="21"/>
  <c r="V38" i="21" s="1"/>
  <c r="Q32" i="21"/>
  <c r="Y32" i="21" s="1"/>
  <c r="O27" i="21"/>
  <c r="W27" i="21" s="1"/>
  <c r="N22" i="21"/>
  <c r="V22" i="21" s="1"/>
  <c r="O11" i="21"/>
  <c r="W11" i="21" s="1"/>
  <c r="K10" i="21"/>
  <c r="O20" i="21"/>
  <c r="W20" i="21" s="1"/>
  <c r="Q17" i="21"/>
  <c r="Y17" i="21" s="1"/>
  <c r="O16" i="21"/>
  <c r="W16" i="21" s="1"/>
  <c r="Q13" i="21"/>
  <c r="Y13" i="21" s="1"/>
  <c r="Q9" i="21"/>
  <c r="Y9" i="21" s="1"/>
  <c r="O8" i="21"/>
  <c r="W8" i="21" s="1"/>
  <c r="K22" i="21"/>
  <c r="K19" i="21"/>
  <c r="K17" i="21"/>
  <c r="K16" i="21"/>
  <c r="Q18" i="21"/>
  <c r="Y18" i="21" s="1"/>
  <c r="O17" i="21"/>
  <c r="W17" i="21" s="1"/>
  <c r="Q14" i="21"/>
  <c r="Y14" i="21" s="1"/>
  <c r="Q10" i="21"/>
  <c r="Y10" i="21" s="1"/>
  <c r="K15" i="21"/>
  <c r="K13" i="21"/>
  <c r="Q19" i="21"/>
  <c r="Y19" i="21" s="1"/>
  <c r="N17" i="21"/>
  <c r="V17" i="21" s="1"/>
  <c r="Q15" i="21"/>
  <c r="Y15" i="21" s="1"/>
  <c r="N13" i="21"/>
  <c r="V13" i="21" s="1"/>
  <c r="Q11" i="21"/>
  <c r="Y11" i="21" s="1"/>
  <c r="K38" i="16"/>
  <c r="K28" i="16"/>
  <c r="K20" i="16"/>
  <c r="K52" i="16"/>
  <c r="K44" i="16"/>
  <c r="K40" i="16"/>
  <c r="K12" i="16"/>
  <c r="K8" i="16"/>
  <c r="K15" i="16"/>
  <c r="K11" i="16"/>
  <c r="K7" i="16"/>
  <c r="K5" i="16"/>
  <c r="O15" i="22" l="1"/>
  <c r="W15" i="22" s="1"/>
  <c r="K15" i="22"/>
  <c r="O14" i="16"/>
  <c r="W14" i="16" s="1"/>
  <c r="N53" i="16"/>
  <c r="V53" i="16" s="1"/>
  <c r="N14" i="16"/>
  <c r="V14" i="16" s="1"/>
  <c r="O53" i="16"/>
  <c r="W53" i="16" s="1"/>
  <c r="N39" i="22"/>
  <c r="V39" i="22" s="1"/>
  <c r="K51" i="22"/>
  <c r="O51" i="22"/>
  <c r="W51" i="22" s="1"/>
  <c r="K42" i="16"/>
  <c r="K9" i="22"/>
  <c r="N9" i="22"/>
  <c r="V9" i="22" s="1"/>
  <c r="O9" i="22"/>
  <c r="W9" i="22" s="1"/>
  <c r="K43" i="16"/>
  <c r="O43" i="16"/>
  <c r="W43" i="16" s="1"/>
  <c r="N43" i="16"/>
  <c r="V43" i="16" s="1"/>
  <c r="K13" i="22"/>
  <c r="N13" i="22"/>
  <c r="V13" i="22" s="1"/>
  <c r="O13" i="22"/>
  <c r="W13" i="22" s="1"/>
  <c r="K45" i="22"/>
  <c r="N45" i="22"/>
  <c r="V45" i="22" s="1"/>
  <c r="O45" i="22"/>
  <c r="W45" i="22" s="1"/>
  <c r="K26" i="22"/>
  <c r="O26" i="22"/>
  <c r="W26" i="22" s="1"/>
  <c r="N26" i="22"/>
  <c r="V26" i="22" s="1"/>
  <c r="K58" i="22"/>
  <c r="O58" i="22"/>
  <c r="W58" i="22" s="1"/>
  <c r="N58" i="22"/>
  <c r="V58" i="22" s="1"/>
  <c r="K31" i="22"/>
  <c r="N31" i="22"/>
  <c r="V31" i="22" s="1"/>
  <c r="O31" i="22"/>
  <c r="W31" i="22" s="1"/>
  <c r="K18" i="16"/>
  <c r="N18" i="16"/>
  <c r="V18" i="16" s="1"/>
  <c r="O18" i="16"/>
  <c r="W18" i="16" s="1"/>
  <c r="K35" i="22"/>
  <c r="N35" i="22"/>
  <c r="V35" i="22" s="1"/>
  <c r="O35" i="22"/>
  <c r="W35" i="22" s="1"/>
  <c r="K56" i="22"/>
  <c r="O56" i="22"/>
  <c r="W56" i="22" s="1"/>
  <c r="N56" i="22"/>
  <c r="V56" i="22" s="1"/>
  <c r="K21" i="16"/>
  <c r="N21" i="16"/>
  <c r="V21" i="16" s="1"/>
  <c r="O21" i="16"/>
  <c r="W21" i="16" s="1"/>
  <c r="K29" i="16"/>
  <c r="O29" i="16"/>
  <c r="W29" i="16" s="1"/>
  <c r="N29" i="16"/>
  <c r="V29" i="16" s="1"/>
  <c r="K54" i="22"/>
  <c r="O54" i="22"/>
  <c r="W54" i="22" s="1"/>
  <c r="N54" i="22"/>
  <c r="V54" i="22" s="1"/>
  <c r="K23" i="22"/>
  <c r="N23" i="22"/>
  <c r="V23" i="22" s="1"/>
  <c r="O23" i="22"/>
  <c r="W23" i="22" s="1"/>
  <c r="K17" i="22"/>
  <c r="N17" i="22"/>
  <c r="V17" i="22" s="1"/>
  <c r="O17" i="22"/>
  <c r="W17" i="22" s="1"/>
  <c r="K23" i="16"/>
  <c r="N23" i="16"/>
  <c r="V23" i="16" s="1"/>
  <c r="O23" i="16"/>
  <c r="W23" i="16" s="1"/>
  <c r="K47" i="16"/>
  <c r="O47" i="16"/>
  <c r="W47" i="16" s="1"/>
  <c r="N47" i="16"/>
  <c r="V47" i="16" s="1"/>
  <c r="K21" i="22"/>
  <c r="N21" i="22"/>
  <c r="V21" i="22" s="1"/>
  <c r="O21" i="22"/>
  <c r="W21" i="22" s="1"/>
  <c r="K53" i="22"/>
  <c r="N53" i="22"/>
  <c r="V53" i="22" s="1"/>
  <c r="O53" i="22"/>
  <c r="W53" i="22" s="1"/>
  <c r="K34" i="22"/>
  <c r="O34" i="22"/>
  <c r="W34" i="22" s="1"/>
  <c r="N34" i="22"/>
  <c r="V34" i="22" s="1"/>
  <c r="N24" i="16"/>
  <c r="V24" i="16" s="1"/>
  <c r="O24" i="16"/>
  <c r="W24" i="16" s="1"/>
  <c r="K41" i="16"/>
  <c r="N41" i="16"/>
  <c r="V41" i="16" s="1"/>
  <c r="O41" i="16"/>
  <c r="W41" i="16" s="1"/>
  <c r="K41" i="22"/>
  <c r="N41" i="22"/>
  <c r="V41" i="22" s="1"/>
  <c r="O41" i="22"/>
  <c r="W41" i="22" s="1"/>
  <c r="K44" i="22"/>
  <c r="O44" i="22"/>
  <c r="W44" i="22" s="1"/>
  <c r="N44" i="22"/>
  <c r="V44" i="22" s="1"/>
  <c r="K49" i="22"/>
  <c r="N49" i="22"/>
  <c r="V49" i="22" s="1"/>
  <c r="O49" i="22"/>
  <c r="W49" i="22" s="1"/>
  <c r="K43" i="22"/>
  <c r="N43" i="22"/>
  <c r="V43" i="22" s="1"/>
  <c r="O43" i="22"/>
  <c r="W43" i="22" s="1"/>
  <c r="K26" i="16"/>
  <c r="N26" i="16"/>
  <c r="V26" i="16" s="1"/>
  <c r="O26" i="16"/>
  <c r="W26" i="16" s="1"/>
  <c r="N16" i="16"/>
  <c r="V16" i="16" s="1"/>
  <c r="O16" i="16"/>
  <c r="W16" i="16" s="1"/>
  <c r="N8" i="16"/>
  <c r="V8" i="16" s="1"/>
  <c r="O8" i="16"/>
  <c r="W8" i="16" s="1"/>
  <c r="K6" i="16"/>
  <c r="N6" i="16"/>
  <c r="V6" i="16" s="1"/>
  <c r="O6" i="16"/>
  <c r="W6" i="16" s="1"/>
  <c r="K27" i="16"/>
  <c r="O27" i="16"/>
  <c r="W27" i="16" s="1"/>
  <c r="N27" i="16"/>
  <c r="V27" i="16" s="1"/>
  <c r="K51" i="16"/>
  <c r="O51" i="16"/>
  <c r="W51" i="16" s="1"/>
  <c r="N51" i="16"/>
  <c r="V51" i="16" s="1"/>
  <c r="K25" i="22"/>
  <c r="N25" i="22"/>
  <c r="V25" i="22" s="1"/>
  <c r="O25" i="22"/>
  <c r="W25" i="22" s="1"/>
  <c r="K57" i="22"/>
  <c r="N57" i="22"/>
  <c r="V57" i="22" s="1"/>
  <c r="O57" i="22"/>
  <c r="W57" i="22" s="1"/>
  <c r="K38" i="22"/>
  <c r="O38" i="22"/>
  <c r="W38" i="22" s="1"/>
  <c r="N38" i="22"/>
  <c r="V38" i="22" s="1"/>
  <c r="K20" i="22"/>
  <c r="O20" i="22"/>
  <c r="W20" i="22" s="1"/>
  <c r="N20" i="22"/>
  <c r="V20" i="22" s="1"/>
  <c r="K12" i="22"/>
  <c r="O12" i="22"/>
  <c r="W12" i="22" s="1"/>
  <c r="N12" i="22"/>
  <c r="V12" i="22" s="1"/>
  <c r="K55" i="22"/>
  <c r="N55" i="22"/>
  <c r="V55" i="22" s="1"/>
  <c r="O55" i="22"/>
  <c r="W55" i="22" s="1"/>
  <c r="N32" i="16"/>
  <c r="V32" i="16" s="1"/>
  <c r="O32" i="16"/>
  <c r="W32" i="16" s="1"/>
  <c r="K46" i="16"/>
  <c r="N46" i="16"/>
  <c r="V46" i="16" s="1"/>
  <c r="O46" i="16"/>
  <c r="W46" i="16" s="1"/>
  <c r="K48" i="22"/>
  <c r="O48" i="22"/>
  <c r="W48" i="22" s="1"/>
  <c r="N48" i="22"/>
  <c r="V48" i="22" s="1"/>
  <c r="K28" i="22"/>
  <c r="O28" i="22"/>
  <c r="W28" i="22" s="1"/>
  <c r="N28" i="22"/>
  <c r="V28" i="22" s="1"/>
  <c r="K30" i="22"/>
  <c r="O30" i="22"/>
  <c r="W30" i="22" s="1"/>
  <c r="N30" i="22"/>
  <c r="V30" i="22" s="1"/>
  <c r="K31" i="16"/>
  <c r="N31" i="16"/>
  <c r="V31" i="16" s="1"/>
  <c r="O31" i="16"/>
  <c r="W31" i="16" s="1"/>
  <c r="K29" i="22"/>
  <c r="N29" i="22"/>
  <c r="V29" i="22" s="1"/>
  <c r="O29" i="22"/>
  <c r="W29" i="22" s="1"/>
  <c r="K10" i="22"/>
  <c r="O10" i="22"/>
  <c r="W10" i="22" s="1"/>
  <c r="N10" i="22"/>
  <c r="V10" i="22" s="1"/>
  <c r="K42" i="22"/>
  <c r="O42" i="22"/>
  <c r="W42" i="22" s="1"/>
  <c r="N42" i="22"/>
  <c r="V42" i="22" s="1"/>
  <c r="K32" i="22"/>
  <c r="O32" i="22"/>
  <c r="W32" i="22" s="1"/>
  <c r="N32" i="22"/>
  <c r="V32" i="22" s="1"/>
  <c r="K52" i="22"/>
  <c r="O52" i="22"/>
  <c r="W52" i="22" s="1"/>
  <c r="N52" i="22"/>
  <c r="V52" i="22" s="1"/>
  <c r="K24" i="22"/>
  <c r="O24" i="22"/>
  <c r="W24" i="22" s="1"/>
  <c r="N24" i="22"/>
  <c r="V24" i="22" s="1"/>
  <c r="K49" i="16"/>
  <c r="N49" i="16"/>
  <c r="V49" i="16" s="1"/>
  <c r="O49" i="16"/>
  <c r="W49" i="16" s="1"/>
  <c r="K36" i="22"/>
  <c r="O36" i="22"/>
  <c r="W36" i="22" s="1"/>
  <c r="N36" i="22"/>
  <c r="V36" i="22" s="1"/>
  <c r="K57" i="16"/>
  <c r="N57" i="16"/>
  <c r="V57" i="16" s="1"/>
  <c r="O57" i="16"/>
  <c r="W57" i="16" s="1"/>
  <c r="K56" i="16"/>
  <c r="N56" i="16"/>
  <c r="V56" i="16" s="1"/>
  <c r="O56" i="16"/>
  <c r="W56" i="16" s="1"/>
  <c r="K35" i="16"/>
  <c r="N35" i="16"/>
  <c r="V35" i="16" s="1"/>
  <c r="O35" i="16"/>
  <c r="W35" i="16" s="1"/>
  <c r="K33" i="22"/>
  <c r="N33" i="22"/>
  <c r="V33" i="22" s="1"/>
  <c r="O33" i="22"/>
  <c r="W33" i="22" s="1"/>
  <c r="K14" i="22"/>
  <c r="O14" i="22"/>
  <c r="W14" i="22" s="1"/>
  <c r="N14" i="22"/>
  <c r="V14" i="22" s="1"/>
  <c r="K46" i="22"/>
  <c r="O46" i="22"/>
  <c r="W46" i="22" s="1"/>
  <c r="N46" i="22"/>
  <c r="V46" i="22" s="1"/>
  <c r="K8" i="22"/>
  <c r="O8" i="22"/>
  <c r="W8" i="22" s="1"/>
  <c r="N8" i="22"/>
  <c r="V8" i="22" s="1"/>
  <c r="K40" i="22"/>
  <c r="O40" i="22"/>
  <c r="W40" i="22" s="1"/>
  <c r="N40" i="22"/>
  <c r="V40" i="22" s="1"/>
  <c r="K16" i="22"/>
  <c r="O16" i="22"/>
  <c r="W16" i="22" s="1"/>
  <c r="N16" i="22"/>
  <c r="V16" i="22" s="1"/>
  <c r="K22" i="22"/>
  <c r="O22" i="22"/>
  <c r="W22" i="22" s="1"/>
  <c r="N22" i="22"/>
  <c r="V22" i="22" s="1"/>
  <c r="K19" i="16"/>
  <c r="O19" i="16"/>
  <c r="W19" i="16" s="1"/>
  <c r="N19" i="16"/>
  <c r="V19" i="16" s="1"/>
  <c r="K55" i="16"/>
  <c r="O55" i="16"/>
  <c r="W55" i="16" s="1"/>
  <c r="N55" i="16"/>
  <c r="V55" i="16" s="1"/>
  <c r="K39" i="16"/>
  <c r="O39" i="16"/>
  <c r="W39" i="16" s="1"/>
  <c r="N39" i="16"/>
  <c r="V39" i="16" s="1"/>
  <c r="K48" i="16"/>
  <c r="N48" i="16"/>
  <c r="V48" i="16" s="1"/>
  <c r="O48" i="16"/>
  <c r="W48" i="16" s="1"/>
  <c r="K37" i="22"/>
  <c r="N37" i="22"/>
  <c r="V37" i="22" s="1"/>
  <c r="O37" i="22"/>
  <c r="W37" i="22" s="1"/>
  <c r="K18" i="22"/>
  <c r="O18" i="22"/>
  <c r="W18" i="22" s="1"/>
  <c r="N18" i="22"/>
  <c r="V18" i="22" s="1"/>
  <c r="K50" i="22"/>
  <c r="O50" i="22"/>
  <c r="W50" i="22" s="1"/>
  <c r="N50" i="22"/>
  <c r="V50" i="22" s="1"/>
  <c r="M10" i="20"/>
  <c r="S10" i="20" s="1"/>
  <c r="M9" i="20"/>
  <c r="S9" i="20" s="1"/>
  <c r="M8" i="20"/>
  <c r="S8" i="20" s="1"/>
  <c r="M7" i="20"/>
  <c r="S7" i="20" s="1"/>
  <c r="M6" i="20"/>
  <c r="S6" i="20" s="1"/>
  <c r="H6" i="20"/>
  <c r="N6" i="20" s="1"/>
  <c r="H7" i="20"/>
  <c r="N7" i="20" s="1"/>
  <c r="H8" i="20"/>
  <c r="N8" i="20" s="1"/>
  <c r="H9" i="20"/>
  <c r="N9" i="20" s="1"/>
  <c r="H10" i="20"/>
  <c r="N10" i="20" s="1"/>
  <c r="L10" i="20"/>
  <c r="R10" i="20" s="1"/>
  <c r="L9" i="20"/>
  <c r="R9" i="20" s="1"/>
  <c r="L7" i="20"/>
  <c r="R7" i="20" s="1"/>
  <c r="L6" i="20"/>
  <c r="K9" i="20"/>
  <c r="Q9" i="20" s="1"/>
  <c r="K8" i="20"/>
  <c r="Q8" i="20" s="1"/>
  <c r="K7" i="20"/>
  <c r="Q7" i="20" s="1"/>
  <c r="K6" i="20"/>
  <c r="J6" i="20"/>
  <c r="J7" i="20"/>
  <c r="P7" i="20" s="1"/>
  <c r="J8" i="20"/>
  <c r="P8" i="20" s="1"/>
  <c r="J9" i="20"/>
  <c r="P9" i="20" s="1"/>
  <c r="J10" i="20"/>
  <c r="P10" i="20" s="1"/>
  <c r="I10" i="20"/>
  <c r="O10" i="20" s="1"/>
  <c r="I8" i="20"/>
  <c r="O8" i="20" s="1"/>
  <c r="I7" i="20"/>
  <c r="O7" i="20" s="1"/>
  <c r="I6" i="20"/>
  <c r="L8" i="20"/>
  <c r="R8" i="20" s="1"/>
  <c r="I9" i="20"/>
  <c r="O9" i="20" s="1"/>
  <c r="K10" i="20"/>
  <c r="Q10" i="20" s="1"/>
  <c r="AB10" i="20" l="1"/>
  <c r="AJ10" i="20" s="1"/>
  <c r="AB9" i="20"/>
  <c r="AJ9" i="20" s="1"/>
  <c r="AA8" i="20"/>
  <c r="AI8" i="20" s="1"/>
  <c r="AB8" i="20"/>
  <c r="AJ8" i="20" s="1"/>
  <c r="Z7" i="20"/>
  <c r="AH7" i="20" s="1"/>
  <c r="AB7" i="20"/>
  <c r="AJ7" i="20" s="1"/>
  <c r="W10" i="20"/>
  <c r="AS15" i="21"/>
  <c r="BA15" i="21" s="1"/>
  <c r="AR13" i="21"/>
  <c r="AZ13" i="21" s="1"/>
  <c r="AS12" i="21"/>
  <c r="BA12" i="21" s="1"/>
  <c r="AS11" i="21"/>
  <c r="BA11" i="21" s="1"/>
  <c r="AR9" i="21"/>
  <c r="AZ9" i="21" s="1"/>
  <c r="AS8" i="21"/>
  <c r="BA8" i="21" s="1"/>
  <c r="AS7" i="21"/>
  <c r="BA7" i="21" s="1"/>
  <c r="P6" i="22"/>
  <c r="X6" i="22" s="1"/>
  <c r="P7" i="21"/>
  <c r="X7" i="21" s="1"/>
  <c r="P6" i="21"/>
  <c r="X6" i="21" s="1"/>
  <c r="AR6" i="22" l="1"/>
  <c r="AZ6" i="22" s="1"/>
  <c r="AC10" i="20"/>
  <c r="AK10" i="20" s="1"/>
  <c r="AC7" i="20"/>
  <c r="AK7" i="20" s="1"/>
  <c r="W9" i="20"/>
  <c r="AA9" i="20"/>
  <c r="AI9" i="20" s="1"/>
  <c r="Z9" i="20"/>
  <c r="AH9" i="20" s="1"/>
  <c r="W7" i="20"/>
  <c r="Z10" i="20"/>
  <c r="AH10" i="20" s="1"/>
  <c r="W8" i="20"/>
  <c r="AC9" i="20"/>
  <c r="AK9" i="20" s="1"/>
  <c r="AC8" i="20"/>
  <c r="AK8" i="20" s="1"/>
  <c r="AA10" i="20"/>
  <c r="AI10" i="20" s="1"/>
  <c r="Z8" i="20"/>
  <c r="AH8" i="20" s="1"/>
  <c r="AA7" i="20"/>
  <c r="AI7" i="20" s="1"/>
  <c r="AR8" i="21"/>
  <c r="AZ8" i="21" s="1"/>
  <c r="AP7" i="21"/>
  <c r="AX7" i="21" s="1"/>
  <c r="AQ14" i="21"/>
  <c r="AY14" i="21" s="1"/>
  <c r="AR6" i="21"/>
  <c r="AZ6" i="21" s="1"/>
  <c r="AR14" i="21"/>
  <c r="AZ14" i="21" s="1"/>
  <c r="AP15" i="21"/>
  <c r="AX15" i="21" s="1"/>
  <c r="O7" i="21"/>
  <c r="W7" i="21" s="1"/>
  <c r="AR11" i="21"/>
  <c r="AZ11" i="21" s="1"/>
  <c r="AR7" i="21"/>
  <c r="AZ7" i="21" s="1"/>
  <c r="AQ10" i="21"/>
  <c r="AY10" i="21" s="1"/>
  <c r="AQ6" i="21"/>
  <c r="AY6" i="21" s="1"/>
  <c r="AR10" i="21"/>
  <c r="AZ10" i="21" s="1"/>
  <c r="AR15" i="21"/>
  <c r="AZ15" i="21" s="1"/>
  <c r="AP8" i="21"/>
  <c r="AX8" i="21" s="1"/>
  <c r="AQ8" i="21"/>
  <c r="AY8" i="21" s="1"/>
  <c r="AS9" i="21"/>
  <c r="BA9" i="21" s="1"/>
  <c r="AS6" i="21"/>
  <c r="BA6" i="21" s="1"/>
  <c r="AM8" i="21"/>
  <c r="AS14" i="21"/>
  <c r="BA14" i="21" s="1"/>
  <c r="AP10" i="21"/>
  <c r="AX10" i="21" s="1"/>
  <c r="AR12" i="21"/>
  <c r="AZ12" i="21" s="1"/>
  <c r="AS13" i="21"/>
  <c r="BA13" i="21" s="1"/>
  <c r="AM10" i="21"/>
  <c r="AS10" i="21"/>
  <c r="BA10" i="21" s="1"/>
  <c r="AS6" i="22"/>
  <c r="BA6" i="22" s="1"/>
  <c r="Q6" i="22"/>
  <c r="Y6" i="22" s="1"/>
  <c r="Q6" i="21"/>
  <c r="Y6" i="21" s="1"/>
  <c r="Q7" i="21"/>
  <c r="Y7" i="21" s="1"/>
  <c r="N7" i="21"/>
  <c r="V7" i="21" s="1"/>
  <c r="AP14" i="21" l="1"/>
  <c r="AX14" i="21" s="1"/>
  <c r="AQ7" i="21"/>
  <c r="AY7" i="21" s="1"/>
  <c r="AP6" i="21"/>
  <c r="AX6" i="21" s="1"/>
  <c r="AQ15" i="21"/>
  <c r="AY15" i="21" s="1"/>
  <c r="AM15" i="21"/>
  <c r="AM14" i="21"/>
  <c r="AM6" i="21"/>
  <c r="AM7" i="21"/>
  <c r="AM11" i="21"/>
  <c r="AP11" i="21"/>
  <c r="AX11" i="21" s="1"/>
  <c r="AQ11" i="21"/>
  <c r="AY11" i="21" s="1"/>
  <c r="AP9" i="21"/>
  <c r="AX9" i="21" s="1"/>
  <c r="AM9" i="21"/>
  <c r="AQ9" i="21"/>
  <c r="AY9" i="21" s="1"/>
  <c r="AM12" i="21"/>
  <c r="AQ12" i="21"/>
  <c r="AY12" i="21" s="1"/>
  <c r="AP12" i="21"/>
  <c r="AX12" i="21" s="1"/>
  <c r="AQ13" i="21"/>
  <c r="AY13" i="21" s="1"/>
  <c r="AP13" i="21"/>
  <c r="AX13" i="21" s="1"/>
  <c r="AM13" i="21"/>
  <c r="AP6" i="22"/>
  <c r="AX6" i="22" s="1"/>
  <c r="AQ6" i="22"/>
  <c r="AY6" i="22" s="1"/>
  <c r="N6" i="22"/>
  <c r="V6" i="22" s="1"/>
  <c r="O6" i="22"/>
  <c r="W6" i="22" s="1"/>
  <c r="K6" i="22"/>
  <c r="O6" i="21"/>
  <c r="W6" i="21" s="1"/>
  <c r="K6" i="21"/>
  <c r="N6" i="21"/>
  <c r="V6" i="21" s="1"/>
  <c r="CX7" i="12" l="1"/>
  <c r="CX8" i="12"/>
  <c r="CX9" i="12"/>
  <c r="CX10" i="12"/>
  <c r="CX11" i="12"/>
  <c r="CX12" i="12"/>
  <c r="CX13" i="12"/>
  <c r="CX14" i="12"/>
  <c r="CX15" i="12"/>
  <c r="CX16" i="12"/>
  <c r="CX17" i="12"/>
  <c r="CX18" i="12"/>
  <c r="CX19" i="12"/>
  <c r="CX20" i="12"/>
  <c r="CX21" i="12"/>
  <c r="CX22" i="12"/>
  <c r="CX23" i="12"/>
  <c r="CX24" i="12"/>
  <c r="CX25" i="12"/>
  <c r="CX26" i="12"/>
  <c r="CX27" i="12"/>
  <c r="CX28" i="12"/>
  <c r="CX29" i="12"/>
  <c r="CX30" i="12"/>
  <c r="CX31" i="12"/>
  <c r="CX32" i="12"/>
  <c r="CX33" i="12"/>
  <c r="CX34" i="12"/>
  <c r="CX35" i="12"/>
  <c r="CX36" i="12"/>
  <c r="CX37" i="12"/>
  <c r="CX38" i="12"/>
  <c r="CX39" i="12"/>
  <c r="CX40" i="12"/>
  <c r="CX41" i="12"/>
  <c r="CX42" i="12"/>
  <c r="CX43" i="12"/>
  <c r="CX44" i="12"/>
  <c r="CX45" i="12"/>
  <c r="CX46" i="12"/>
  <c r="CX47" i="12"/>
  <c r="CX48" i="12"/>
  <c r="CX49" i="12"/>
  <c r="CX50" i="12"/>
  <c r="CX51" i="12"/>
  <c r="CX52" i="12"/>
  <c r="CX53" i="12"/>
  <c r="CX54" i="12"/>
  <c r="CX55" i="12"/>
  <c r="CX56" i="12"/>
  <c r="CX57" i="12"/>
  <c r="CX6" i="12"/>
  <c r="BW7" i="12"/>
  <c r="BW8" i="12"/>
  <c r="BW9" i="12"/>
  <c r="BW10" i="12"/>
  <c r="BW11" i="12"/>
  <c r="BW12" i="12"/>
  <c r="BW13" i="12"/>
  <c r="BW14" i="12"/>
  <c r="BW15" i="12"/>
  <c r="BW16" i="12"/>
  <c r="BW17" i="12"/>
  <c r="BW18" i="12"/>
  <c r="BW19" i="12"/>
  <c r="BW20" i="12"/>
  <c r="BW21" i="12"/>
  <c r="BW22" i="12"/>
  <c r="BW23" i="12"/>
  <c r="BW24" i="12"/>
  <c r="BW25" i="12"/>
  <c r="BW26" i="12"/>
  <c r="BW27" i="12"/>
  <c r="BW28" i="12"/>
  <c r="BW29" i="12"/>
  <c r="BW30" i="12"/>
  <c r="BW31" i="12"/>
  <c r="BW32" i="12"/>
  <c r="BW33" i="12"/>
  <c r="BW34" i="12"/>
  <c r="BW35" i="12"/>
  <c r="BW36" i="12"/>
  <c r="BW37" i="12"/>
  <c r="BW38" i="12"/>
  <c r="BW39" i="12"/>
  <c r="BW40" i="12"/>
  <c r="BW41" i="12"/>
  <c r="BW42" i="12"/>
  <c r="BW43" i="12"/>
  <c r="BW44" i="12"/>
  <c r="BW45" i="12"/>
  <c r="BW46" i="12"/>
  <c r="BW47" i="12"/>
  <c r="BW48" i="12"/>
  <c r="BW49" i="12"/>
  <c r="BW50" i="12"/>
  <c r="BW51" i="12"/>
  <c r="BW52" i="12"/>
  <c r="BW53" i="12"/>
  <c r="BW54" i="12"/>
  <c r="BW55" i="12"/>
  <c r="BW56" i="12"/>
  <c r="BW57" i="12"/>
  <c r="BW6" i="12"/>
  <c r="AJ7" i="12"/>
  <c r="AJ8" i="12"/>
  <c r="AJ9" i="12"/>
  <c r="AJ10" i="12"/>
  <c r="AJ11" i="12"/>
  <c r="AJ12" i="12"/>
  <c r="AJ13" i="12"/>
  <c r="AJ14" i="12"/>
  <c r="AJ15" i="12"/>
  <c r="AJ16" i="12"/>
  <c r="AJ17" i="12"/>
  <c r="AJ18" i="12"/>
  <c r="AJ19" i="12"/>
  <c r="AJ20" i="12"/>
  <c r="AJ21" i="12"/>
  <c r="AJ22" i="12"/>
  <c r="AJ23" i="12"/>
  <c r="AJ24" i="12"/>
  <c r="AJ25" i="12"/>
  <c r="AJ26" i="12"/>
  <c r="AJ27" i="12"/>
  <c r="AJ28" i="12"/>
  <c r="AJ29" i="12"/>
  <c r="AJ30" i="12"/>
  <c r="AJ31" i="12"/>
  <c r="AJ32" i="12"/>
  <c r="AJ33" i="12"/>
  <c r="AJ34" i="12"/>
  <c r="AJ35" i="12"/>
  <c r="AJ36" i="12"/>
  <c r="AJ37" i="12"/>
  <c r="AJ38" i="12"/>
  <c r="AJ39" i="12"/>
  <c r="AJ40" i="12"/>
  <c r="AJ41" i="12"/>
  <c r="AJ42" i="12"/>
  <c r="AJ43" i="12"/>
  <c r="AJ44" i="12"/>
  <c r="AJ45" i="12"/>
  <c r="AJ46" i="12"/>
  <c r="AJ47" i="12"/>
  <c r="AJ48" i="12"/>
  <c r="AJ49" i="12"/>
  <c r="AJ50" i="12"/>
  <c r="AJ51" i="12"/>
  <c r="AJ52" i="12"/>
  <c r="AJ53" i="12"/>
  <c r="AJ54" i="12"/>
  <c r="AJ55" i="12"/>
  <c r="AJ56" i="12"/>
  <c r="AJ57" i="12"/>
  <c r="AJ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6" i="12"/>
  <c r="AJ7" i="11"/>
  <c r="AJ8" i="11"/>
  <c r="AJ9" i="11"/>
  <c r="AJ10" i="11"/>
  <c r="AJ11" i="11"/>
  <c r="AJ12" i="11"/>
  <c r="AJ13" i="11"/>
  <c r="AJ14" i="11"/>
  <c r="AJ15" i="11"/>
  <c r="AJ16" i="11"/>
  <c r="AJ17" i="11"/>
  <c r="AJ18" i="11"/>
  <c r="AJ19" i="11"/>
  <c r="AJ20" i="11"/>
  <c r="AJ21" i="11"/>
  <c r="AJ22" i="11"/>
  <c r="AJ23" i="11"/>
  <c r="AJ24" i="11"/>
  <c r="AJ25" i="11"/>
  <c r="AJ26" i="11"/>
  <c r="AJ27" i="11"/>
  <c r="AJ28" i="11"/>
  <c r="AJ29" i="11"/>
  <c r="AJ30" i="11"/>
  <c r="AJ31" i="11"/>
  <c r="AJ32" i="11"/>
  <c r="AJ33" i="11"/>
  <c r="AJ34" i="11"/>
  <c r="AJ35" i="11"/>
  <c r="AJ36" i="11"/>
  <c r="AJ37" i="11"/>
  <c r="AJ38" i="11"/>
  <c r="AJ39" i="11"/>
  <c r="AJ40" i="11"/>
  <c r="AJ41" i="11"/>
  <c r="AJ42" i="11"/>
  <c r="AJ43" i="11"/>
  <c r="AJ44" i="11"/>
  <c r="AJ45" i="11"/>
  <c r="AJ46" i="11"/>
  <c r="AJ47" i="11"/>
  <c r="AJ48" i="11"/>
  <c r="AJ49" i="11"/>
  <c r="AJ50" i="11"/>
  <c r="AJ51" i="11"/>
  <c r="AJ52" i="11"/>
  <c r="AJ53" i="11"/>
  <c r="AJ54" i="11"/>
  <c r="AJ55" i="11"/>
  <c r="AJ56" i="11"/>
  <c r="AJ57" i="11"/>
  <c r="AJ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I32" i="11"/>
  <c r="I33" i="11"/>
  <c r="I34" i="11"/>
  <c r="I35" i="11"/>
  <c r="I36" i="11"/>
  <c r="I37" i="11"/>
  <c r="I38" i="11"/>
  <c r="I39" i="11"/>
  <c r="I40" i="11"/>
  <c r="I41" i="11"/>
  <c r="I42" i="11"/>
  <c r="I43" i="11"/>
  <c r="I44" i="11"/>
  <c r="I45" i="11"/>
  <c r="I46" i="11"/>
  <c r="I47" i="11"/>
  <c r="I48" i="11"/>
  <c r="I49" i="11"/>
  <c r="I50" i="11"/>
  <c r="I51" i="11"/>
  <c r="I52" i="11"/>
  <c r="I53" i="11"/>
  <c r="I54" i="11"/>
  <c r="I55" i="11"/>
  <c r="I56" i="11"/>
  <c r="I57" i="11"/>
  <c r="I6" i="11"/>
  <c r="AU7" i="9"/>
  <c r="AU8" i="9"/>
  <c r="AU9" i="9"/>
  <c r="AU10" i="9"/>
  <c r="AU11" i="9"/>
  <c r="AU12" i="9"/>
  <c r="AU13" i="9"/>
  <c r="AU14" i="9"/>
  <c r="AU15" i="9"/>
  <c r="AU16" i="9"/>
  <c r="AU17" i="9"/>
  <c r="AU18" i="9"/>
  <c r="AU19" i="9"/>
  <c r="AU20" i="9"/>
  <c r="AU21" i="9"/>
  <c r="AU22" i="9"/>
  <c r="AU23" i="9"/>
  <c r="AU24" i="9"/>
  <c r="AU25" i="9"/>
  <c r="AU26" i="9"/>
  <c r="AU27" i="9"/>
  <c r="AU28" i="9"/>
  <c r="AU29" i="9"/>
  <c r="AU30" i="9"/>
  <c r="AU31" i="9"/>
  <c r="AU32" i="9"/>
  <c r="AU33" i="9"/>
  <c r="AU34" i="9"/>
  <c r="AU35" i="9"/>
  <c r="AU36" i="9"/>
  <c r="AU37" i="9"/>
  <c r="AU38" i="9"/>
  <c r="AU39" i="9"/>
  <c r="AU40" i="9"/>
  <c r="AU41" i="9"/>
  <c r="AU42" i="9"/>
  <c r="AU43" i="9"/>
  <c r="AU44" i="9"/>
  <c r="AU45" i="9"/>
  <c r="AU46" i="9"/>
  <c r="AU47" i="9"/>
  <c r="AU48" i="9"/>
  <c r="AU49" i="9"/>
  <c r="AU50" i="9"/>
  <c r="AU51" i="9"/>
  <c r="AU52" i="9"/>
  <c r="AU53" i="9"/>
  <c r="AU54" i="9"/>
  <c r="AU55" i="9"/>
  <c r="AU56" i="9"/>
  <c r="AU57" i="9"/>
  <c r="AU6" i="9"/>
  <c r="I7" i="9"/>
  <c r="I8" i="9"/>
  <c r="I9" i="9"/>
  <c r="I10" i="9"/>
  <c r="I11" i="9"/>
  <c r="I12" i="9"/>
  <c r="I13" i="9"/>
  <c r="I14" i="9"/>
  <c r="I15" i="9"/>
  <c r="I16" i="9"/>
  <c r="I17" i="9"/>
  <c r="I18" i="9"/>
  <c r="I19" i="9"/>
  <c r="I20" i="9"/>
  <c r="I21" i="9"/>
  <c r="I22" i="9"/>
  <c r="I23" i="9"/>
  <c r="I24" i="9"/>
  <c r="I25" i="9"/>
  <c r="I26" i="9"/>
  <c r="I27" i="9"/>
  <c r="I28" i="9"/>
  <c r="I29" i="9"/>
  <c r="I30" i="9"/>
  <c r="I31" i="9"/>
  <c r="I32" i="9"/>
  <c r="I33" i="9"/>
  <c r="I34" i="9"/>
  <c r="I35" i="9"/>
  <c r="I36" i="9"/>
  <c r="I37" i="9"/>
  <c r="I38" i="9"/>
  <c r="I39" i="9"/>
  <c r="I40" i="9"/>
  <c r="I41" i="9"/>
  <c r="I42" i="9"/>
  <c r="I43" i="9"/>
  <c r="I44" i="9"/>
  <c r="I45" i="9"/>
  <c r="I46" i="9"/>
  <c r="I47" i="9"/>
  <c r="I48" i="9"/>
  <c r="I49" i="9"/>
  <c r="I50" i="9"/>
  <c r="I51" i="9"/>
  <c r="I52" i="9"/>
  <c r="I53" i="9"/>
  <c r="I54" i="9"/>
  <c r="I55" i="9"/>
  <c r="I56" i="9"/>
  <c r="I57" i="9"/>
  <c r="I6" i="9"/>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6" i="8"/>
  <c r="M59" i="20" l="1"/>
  <c r="L59" i="20"/>
  <c r="K59" i="20"/>
  <c r="J59" i="20"/>
  <c r="I59" i="20"/>
  <c r="H59" i="20"/>
  <c r="G59" i="20"/>
  <c r="F59" i="20"/>
  <c r="E59" i="20"/>
  <c r="D59" i="20"/>
  <c r="C59" i="20"/>
  <c r="B59" i="20"/>
  <c r="R6" i="20"/>
  <c r="Q6" i="20"/>
  <c r="P6" i="20"/>
  <c r="O6" i="20"/>
  <c r="BV6" i="12"/>
  <c r="BX6" i="12" s="1"/>
  <c r="CW6" i="12"/>
  <c r="BV7" i="12"/>
  <c r="CW7" i="12"/>
  <c r="BV8" i="12"/>
  <c r="BX8" i="12" s="1"/>
  <c r="CW8" i="12"/>
  <c r="CY8" i="12" s="1"/>
  <c r="BV9" i="12"/>
  <c r="CW9" i="12"/>
  <c r="CY9" i="12" s="1"/>
  <c r="BV10" i="12"/>
  <c r="BX10" i="12" s="1"/>
  <c r="CW10" i="12"/>
  <c r="BV11" i="12"/>
  <c r="CW11" i="12"/>
  <c r="BV12" i="12"/>
  <c r="BX12" i="12" s="1"/>
  <c r="CW12" i="12"/>
  <c r="BV13" i="12"/>
  <c r="BX13" i="12" s="1"/>
  <c r="CW13" i="12"/>
  <c r="CY13" i="12" s="1"/>
  <c r="BV14" i="12"/>
  <c r="BX14" i="12" s="1"/>
  <c r="CW14" i="12"/>
  <c r="BV15" i="12"/>
  <c r="CW15" i="12"/>
  <c r="BV16" i="12"/>
  <c r="BX16" i="12" s="1"/>
  <c r="CW16" i="12"/>
  <c r="CY16" i="12" s="1"/>
  <c r="BV17" i="12"/>
  <c r="BX17" i="12" s="1"/>
  <c r="CW17" i="12"/>
  <c r="CY17" i="12" s="1"/>
  <c r="BV18" i="12"/>
  <c r="BX18" i="12" s="1"/>
  <c r="CW18" i="12"/>
  <c r="BV19" i="12"/>
  <c r="CW19" i="12"/>
  <c r="BV20" i="12"/>
  <c r="BX20" i="12" s="1"/>
  <c r="CW20" i="12"/>
  <c r="CY20" i="12" s="1"/>
  <c r="BV21" i="12"/>
  <c r="BX21" i="12" s="1"/>
  <c r="CW21" i="12"/>
  <c r="CY21" i="12" s="1"/>
  <c r="BV22" i="12"/>
  <c r="CW22" i="12"/>
  <c r="BV23" i="12"/>
  <c r="BX23" i="12" s="1"/>
  <c r="CW23" i="12"/>
  <c r="CY23" i="12" s="1"/>
  <c r="BV24" i="12"/>
  <c r="BX24" i="12" s="1"/>
  <c r="CW24" i="12"/>
  <c r="CY24" i="12" s="1"/>
  <c r="BV25" i="12"/>
  <c r="CW25" i="12"/>
  <c r="BV26" i="12"/>
  <c r="BX26" i="12" s="1"/>
  <c r="CW26" i="12"/>
  <c r="BV27" i="12"/>
  <c r="BX27" i="12" s="1"/>
  <c r="CW27" i="12"/>
  <c r="BV28" i="12"/>
  <c r="CW28" i="12"/>
  <c r="BV29" i="12"/>
  <c r="BX29" i="12" s="1"/>
  <c r="CW29" i="12"/>
  <c r="BV30" i="12"/>
  <c r="BX30" i="12" s="1"/>
  <c r="CW30" i="12"/>
  <c r="BV31" i="12"/>
  <c r="CW31" i="12"/>
  <c r="CY31" i="12" s="1"/>
  <c r="BV32" i="12"/>
  <c r="BX32" i="12" s="1"/>
  <c r="CW32" i="12"/>
  <c r="BV33" i="12"/>
  <c r="CW33" i="12"/>
  <c r="CY33" i="12" s="1"/>
  <c r="BV34" i="12"/>
  <c r="BX34" i="12" s="1"/>
  <c r="CW34" i="12"/>
  <c r="CY34" i="12" s="1"/>
  <c r="BV35" i="12"/>
  <c r="CW35" i="12"/>
  <c r="CY35" i="12" s="1"/>
  <c r="BV36" i="12"/>
  <c r="BX36" i="12" s="1"/>
  <c r="CW36" i="12"/>
  <c r="CY36" i="12" s="1"/>
  <c r="BV37" i="12"/>
  <c r="BX37" i="12" s="1"/>
  <c r="CW37" i="12"/>
  <c r="CY37" i="12" s="1"/>
  <c r="BV38" i="12"/>
  <c r="BX38" i="12" s="1"/>
  <c r="CW38" i="12"/>
  <c r="CY38" i="12" s="1"/>
  <c r="BV39" i="12"/>
  <c r="CW39" i="12"/>
  <c r="BV40" i="12"/>
  <c r="BX40" i="12" s="1"/>
  <c r="CW40" i="12"/>
  <c r="BV41" i="12"/>
  <c r="CW41" i="12"/>
  <c r="CY41" i="12" s="1"/>
  <c r="BV42" i="12"/>
  <c r="CW42" i="12"/>
  <c r="CY42" i="12" s="1"/>
  <c r="BV43" i="12"/>
  <c r="CW43" i="12"/>
  <c r="BV44" i="12"/>
  <c r="BX44" i="12" s="1"/>
  <c r="CW44" i="12"/>
  <c r="BV45" i="12"/>
  <c r="BX45" i="12" s="1"/>
  <c r="CW45" i="12"/>
  <c r="BV46" i="12"/>
  <c r="BX46" i="12" s="1"/>
  <c r="CW46" i="12"/>
  <c r="CY46" i="12" s="1"/>
  <c r="BV47" i="12"/>
  <c r="CW47" i="12"/>
  <c r="CY47" i="12" s="1"/>
  <c r="BV48" i="12"/>
  <c r="BX48" i="12" s="1"/>
  <c r="CW48" i="12"/>
  <c r="CY48" i="12" s="1"/>
  <c r="BV49" i="12"/>
  <c r="CW49" i="12"/>
  <c r="CY49" i="12" s="1"/>
  <c r="BV50" i="12"/>
  <c r="CW50" i="12"/>
  <c r="CY50" i="12" s="1"/>
  <c r="BV51" i="12"/>
  <c r="BX51" i="12" s="1"/>
  <c r="CW51" i="12"/>
  <c r="CY51" i="12" s="1"/>
  <c r="BV52" i="12"/>
  <c r="CW52" i="12"/>
  <c r="CY52" i="12" s="1"/>
  <c r="BV53" i="12"/>
  <c r="BX53" i="12" s="1"/>
  <c r="CW53" i="12"/>
  <c r="CY53" i="12" s="1"/>
  <c r="BV54" i="12"/>
  <c r="BX54" i="12" s="1"/>
  <c r="CW54" i="12"/>
  <c r="CY54" i="12" s="1"/>
  <c r="BV55" i="12"/>
  <c r="CW55" i="12"/>
  <c r="CY55" i="12" s="1"/>
  <c r="BV56" i="12"/>
  <c r="BX56" i="12" s="1"/>
  <c r="CW56" i="12"/>
  <c r="CY56" i="12" s="1"/>
  <c r="BV57" i="12"/>
  <c r="BX57" i="12" s="1"/>
  <c r="CW57" i="12"/>
  <c r="CY57" i="12" s="1"/>
  <c r="AI57" i="12"/>
  <c r="H57" i="12"/>
  <c r="AI56" i="12"/>
  <c r="AK56" i="12" s="1"/>
  <c r="H56" i="12"/>
  <c r="AI55" i="12"/>
  <c r="H55" i="12"/>
  <c r="AI54" i="12"/>
  <c r="H54" i="12"/>
  <c r="AI53" i="12"/>
  <c r="H53" i="12"/>
  <c r="AI52" i="12"/>
  <c r="H52" i="12"/>
  <c r="AI51" i="12"/>
  <c r="AK51" i="12" s="1"/>
  <c r="H51" i="12"/>
  <c r="AI50" i="12"/>
  <c r="AK50" i="12" s="1"/>
  <c r="H50" i="12"/>
  <c r="AI49" i="12"/>
  <c r="AK49" i="12" s="1"/>
  <c r="H49" i="12"/>
  <c r="AI48" i="12"/>
  <c r="AK48" i="12" s="1"/>
  <c r="H48" i="12"/>
  <c r="AI47" i="12"/>
  <c r="AK47" i="12" s="1"/>
  <c r="H47" i="12"/>
  <c r="AI46" i="12"/>
  <c r="H46" i="12"/>
  <c r="AI45" i="12"/>
  <c r="AK45" i="12" s="1"/>
  <c r="H45" i="12"/>
  <c r="AI44" i="12"/>
  <c r="AK44" i="12" s="1"/>
  <c r="H44" i="12"/>
  <c r="AI43" i="12"/>
  <c r="AK43" i="12" s="1"/>
  <c r="H43" i="12"/>
  <c r="AI42" i="12"/>
  <c r="AK42" i="12" s="1"/>
  <c r="H42" i="12"/>
  <c r="AI41" i="12"/>
  <c r="H41" i="12"/>
  <c r="J41" i="12" s="1"/>
  <c r="AI40" i="12"/>
  <c r="H40" i="12"/>
  <c r="AI39" i="12"/>
  <c r="H39" i="12"/>
  <c r="AI38" i="12"/>
  <c r="AK38" i="12" s="1"/>
  <c r="H38" i="12"/>
  <c r="AI37" i="12"/>
  <c r="H37" i="12"/>
  <c r="AI36" i="12"/>
  <c r="H36" i="12"/>
  <c r="AI35" i="12"/>
  <c r="AK35" i="12" s="1"/>
  <c r="H35" i="12"/>
  <c r="AI34" i="12"/>
  <c r="H34" i="12"/>
  <c r="AI33" i="12"/>
  <c r="H33" i="12"/>
  <c r="AI32" i="12"/>
  <c r="H32" i="12"/>
  <c r="AI31" i="12"/>
  <c r="H31" i="12"/>
  <c r="AI30" i="12"/>
  <c r="AK30" i="12" s="1"/>
  <c r="H30" i="12"/>
  <c r="AI29" i="12"/>
  <c r="H29" i="12"/>
  <c r="AI28" i="12"/>
  <c r="H28" i="12"/>
  <c r="AI27" i="12"/>
  <c r="AK27" i="12" s="1"/>
  <c r="H27" i="12"/>
  <c r="AI26" i="12"/>
  <c r="H26" i="12"/>
  <c r="J26" i="12" s="1"/>
  <c r="AI25" i="12"/>
  <c r="H25" i="12"/>
  <c r="AI24" i="12"/>
  <c r="H24" i="12"/>
  <c r="J24" i="12" s="1"/>
  <c r="AI23" i="12"/>
  <c r="H23" i="12"/>
  <c r="AI22" i="12"/>
  <c r="H22" i="12"/>
  <c r="AI21" i="12"/>
  <c r="H21" i="12"/>
  <c r="AI20" i="12"/>
  <c r="AK20" i="12" s="1"/>
  <c r="H20" i="12"/>
  <c r="AI19" i="12"/>
  <c r="H19" i="12"/>
  <c r="J19" i="12" s="1"/>
  <c r="AI18" i="12"/>
  <c r="AK18" i="12" s="1"/>
  <c r="H18" i="12"/>
  <c r="AI17" i="12"/>
  <c r="H17" i="12"/>
  <c r="J17" i="12" s="1"/>
  <c r="AI16" i="12"/>
  <c r="H16" i="12"/>
  <c r="AI15" i="12"/>
  <c r="H15" i="12"/>
  <c r="J15" i="12" s="1"/>
  <c r="AI14" i="12"/>
  <c r="H14" i="12"/>
  <c r="AI13" i="12"/>
  <c r="H13" i="12"/>
  <c r="AI12" i="12"/>
  <c r="H12" i="12"/>
  <c r="AI11" i="12"/>
  <c r="H11" i="12"/>
  <c r="J11" i="12" s="1"/>
  <c r="AI10" i="12"/>
  <c r="H10" i="12"/>
  <c r="AI9" i="12"/>
  <c r="H9" i="12"/>
  <c r="AI8" i="12"/>
  <c r="H8" i="12"/>
  <c r="AI7" i="12"/>
  <c r="AK7" i="12" s="1"/>
  <c r="H7" i="12"/>
  <c r="AI6" i="12"/>
  <c r="H6" i="12"/>
  <c r="AI6" i="11"/>
  <c r="AK6" i="11" s="1"/>
  <c r="H57" i="11"/>
  <c r="H56" i="11"/>
  <c r="H51" i="11"/>
  <c r="H50" i="11"/>
  <c r="H47" i="11"/>
  <c r="H43" i="11"/>
  <c r="H42" i="11"/>
  <c r="H39" i="11"/>
  <c r="H33" i="11"/>
  <c r="H32" i="11"/>
  <c r="H31" i="11"/>
  <c r="H27" i="11"/>
  <c r="J27" i="11" s="1"/>
  <c r="H26" i="11"/>
  <c r="J26" i="11" s="1"/>
  <c r="H24" i="11"/>
  <c r="J24" i="11" s="1"/>
  <c r="H23" i="11"/>
  <c r="H18" i="11"/>
  <c r="J18" i="11" s="1"/>
  <c r="H17" i="11"/>
  <c r="J17" i="11" s="1"/>
  <c r="H16" i="11"/>
  <c r="J16" i="11" s="1"/>
  <c r="H11" i="11"/>
  <c r="J11" i="11" s="1"/>
  <c r="H10" i="11"/>
  <c r="H9" i="11"/>
  <c r="J9" i="11" s="1"/>
  <c r="H8" i="11"/>
  <c r="J8" i="11" s="1"/>
  <c r="H7" i="11"/>
  <c r="J7" i="11" s="1"/>
  <c r="AI57" i="11"/>
  <c r="AK57" i="11" s="1"/>
  <c r="AI56" i="11"/>
  <c r="AI55" i="11"/>
  <c r="H55" i="11"/>
  <c r="AI54" i="11"/>
  <c r="H54" i="11"/>
  <c r="AI53" i="11"/>
  <c r="AK53" i="11" s="1"/>
  <c r="H53" i="11"/>
  <c r="AI52" i="11"/>
  <c r="H52" i="11"/>
  <c r="AI51" i="11"/>
  <c r="AK51" i="11" s="1"/>
  <c r="AI50" i="11"/>
  <c r="AI49" i="11"/>
  <c r="H49" i="11"/>
  <c r="AI48" i="11"/>
  <c r="H48" i="11"/>
  <c r="AI47" i="11"/>
  <c r="AK47" i="11" s="1"/>
  <c r="AI46" i="11"/>
  <c r="H46" i="11"/>
  <c r="AI45" i="11"/>
  <c r="H45" i="11"/>
  <c r="AI44" i="11"/>
  <c r="H44" i="11"/>
  <c r="J44" i="11" s="1"/>
  <c r="AI43" i="11"/>
  <c r="AI42" i="11"/>
  <c r="AI41" i="11"/>
  <c r="H41" i="11"/>
  <c r="AI40" i="11"/>
  <c r="H40" i="11"/>
  <c r="J40" i="11" s="1"/>
  <c r="AI39" i="11"/>
  <c r="AI38" i="11"/>
  <c r="AK38" i="11" s="1"/>
  <c r="H38" i="11"/>
  <c r="AI37" i="11"/>
  <c r="AK37" i="11" s="1"/>
  <c r="H37" i="11"/>
  <c r="AI36" i="11"/>
  <c r="H36" i="11"/>
  <c r="AI35" i="11"/>
  <c r="H35" i="11"/>
  <c r="AI34" i="11"/>
  <c r="H34" i="11"/>
  <c r="AI33" i="11"/>
  <c r="AI32" i="11"/>
  <c r="AI31" i="11"/>
  <c r="AI30" i="11"/>
  <c r="H30" i="11"/>
  <c r="AI29" i="11"/>
  <c r="H29" i="11"/>
  <c r="AI28" i="11"/>
  <c r="H28" i="11"/>
  <c r="J28" i="11" s="1"/>
  <c r="AI27" i="11"/>
  <c r="AI26" i="11"/>
  <c r="AI25" i="11"/>
  <c r="H25" i="11"/>
  <c r="AI24" i="11"/>
  <c r="AI23" i="11"/>
  <c r="AI22" i="11"/>
  <c r="AK22" i="11" s="1"/>
  <c r="H22" i="11"/>
  <c r="AI21" i="11"/>
  <c r="H21" i="11"/>
  <c r="J21" i="11" s="1"/>
  <c r="AI20" i="11"/>
  <c r="H20" i="11"/>
  <c r="AI19" i="11"/>
  <c r="H19" i="11"/>
  <c r="J19" i="11" s="1"/>
  <c r="AI18" i="11"/>
  <c r="AI17" i="11"/>
  <c r="AI16" i="11"/>
  <c r="AK16" i="11" s="1"/>
  <c r="AI15" i="11"/>
  <c r="H15" i="11"/>
  <c r="J15" i="11" s="1"/>
  <c r="AI14" i="11"/>
  <c r="H14" i="11"/>
  <c r="AI13" i="11"/>
  <c r="H13" i="11"/>
  <c r="J13" i="11" s="1"/>
  <c r="AI12" i="11"/>
  <c r="AK12" i="11" s="1"/>
  <c r="H12" i="11"/>
  <c r="AI11" i="11"/>
  <c r="AI10" i="11"/>
  <c r="AK10" i="11" s="1"/>
  <c r="AI9" i="11"/>
  <c r="AI8" i="11"/>
  <c r="AI7" i="11"/>
  <c r="H6" i="11"/>
  <c r="AT57" i="9"/>
  <c r="AT56" i="9"/>
  <c r="AV56" i="9" s="1"/>
  <c r="AT55" i="9"/>
  <c r="AT54" i="9"/>
  <c r="AT53" i="9"/>
  <c r="AV53" i="9" s="1"/>
  <c r="AT52" i="9"/>
  <c r="AV52" i="9" s="1"/>
  <c r="AT51" i="9"/>
  <c r="AT50" i="9"/>
  <c r="AT49" i="9"/>
  <c r="AV49" i="9" s="1"/>
  <c r="AT48" i="9"/>
  <c r="AV48" i="9" s="1"/>
  <c r="AT47" i="9"/>
  <c r="AT46" i="9"/>
  <c r="AT45" i="9"/>
  <c r="AV45" i="9" s="1"/>
  <c r="AT44" i="9"/>
  <c r="AV44" i="9" s="1"/>
  <c r="AT43" i="9"/>
  <c r="AT42" i="9"/>
  <c r="AT41" i="9"/>
  <c r="AV41" i="9" s="1"/>
  <c r="AT40" i="9"/>
  <c r="AV40" i="9" s="1"/>
  <c r="AT39" i="9"/>
  <c r="AT38" i="9"/>
  <c r="AT37" i="9"/>
  <c r="AT36" i="9"/>
  <c r="AV36" i="9" s="1"/>
  <c r="AT35" i="9"/>
  <c r="AT34" i="9"/>
  <c r="AT33" i="9"/>
  <c r="AV33" i="9" s="1"/>
  <c r="AT32" i="9"/>
  <c r="AV32" i="9" s="1"/>
  <c r="AT31" i="9"/>
  <c r="AT30" i="9"/>
  <c r="AT29" i="9"/>
  <c r="AT28" i="9"/>
  <c r="AV28" i="9" s="1"/>
  <c r="AT27" i="9"/>
  <c r="AT26" i="9"/>
  <c r="AT25" i="9"/>
  <c r="AV25" i="9" s="1"/>
  <c r="AT24" i="9"/>
  <c r="AV24" i="9" s="1"/>
  <c r="AT23" i="9"/>
  <c r="AT22" i="9"/>
  <c r="AT21" i="9"/>
  <c r="AT20" i="9"/>
  <c r="AT19" i="9"/>
  <c r="AT18" i="9"/>
  <c r="AT17" i="9"/>
  <c r="AT16" i="9"/>
  <c r="AT15" i="9"/>
  <c r="AT14" i="9"/>
  <c r="AT13" i="9"/>
  <c r="AT12" i="9"/>
  <c r="AV12" i="9" s="1"/>
  <c r="AT11" i="9"/>
  <c r="AT10" i="9"/>
  <c r="AT9" i="9"/>
  <c r="AT8" i="9"/>
  <c r="AT7" i="9"/>
  <c r="AV7" i="9" s="1"/>
  <c r="AT6" i="9"/>
  <c r="BD10" i="9" l="1"/>
  <c r="BJ10" i="9" s="1"/>
  <c r="AV10" i="9"/>
  <c r="BD42" i="9"/>
  <c r="BJ42" i="9" s="1"/>
  <c r="AV42" i="9"/>
  <c r="AR43" i="11"/>
  <c r="AX43" i="11" s="1"/>
  <c r="AK43" i="11"/>
  <c r="R42" i="11"/>
  <c r="X42" i="11" s="1"/>
  <c r="J42" i="11"/>
  <c r="Q18" i="12"/>
  <c r="W18" i="12" s="1"/>
  <c r="J18" i="12"/>
  <c r="Q42" i="12"/>
  <c r="W42" i="12" s="1"/>
  <c r="J42" i="12"/>
  <c r="DG29" i="12"/>
  <c r="DM29" i="12" s="1"/>
  <c r="CY29" i="12"/>
  <c r="BC11" i="9"/>
  <c r="BI11" i="9" s="1"/>
  <c r="AV11" i="9"/>
  <c r="BD43" i="9"/>
  <c r="BJ43" i="9" s="1"/>
  <c r="AV43" i="9"/>
  <c r="AR13" i="11"/>
  <c r="AX13" i="11" s="1"/>
  <c r="AK13" i="11"/>
  <c r="AS10" i="12"/>
  <c r="AY10" i="12" s="1"/>
  <c r="AK10" i="12"/>
  <c r="CE33" i="12"/>
  <c r="CK33" i="12" s="1"/>
  <c r="BX33" i="12"/>
  <c r="AR19" i="11"/>
  <c r="AX19" i="11" s="1"/>
  <c r="AK19" i="11"/>
  <c r="Q35" i="11"/>
  <c r="W35" i="11" s="1"/>
  <c r="J35" i="11"/>
  <c r="Q49" i="11"/>
  <c r="W49" i="11" s="1"/>
  <c r="J49" i="11"/>
  <c r="Q47" i="11"/>
  <c r="W47" i="11" s="1"/>
  <c r="J47" i="11"/>
  <c r="Q31" i="12"/>
  <c r="W31" i="12" s="1"/>
  <c r="J31" i="12"/>
  <c r="Q47" i="12"/>
  <c r="W47" i="12" s="1"/>
  <c r="J47" i="12"/>
  <c r="DG28" i="12"/>
  <c r="DM28" i="12" s="1"/>
  <c r="CY28" i="12"/>
  <c r="DF12" i="12"/>
  <c r="DL12" i="12" s="1"/>
  <c r="CY12" i="12"/>
  <c r="BD13" i="9"/>
  <c r="BJ13" i="9" s="1"/>
  <c r="AV13" i="9"/>
  <c r="BD21" i="9"/>
  <c r="BJ21" i="9" s="1"/>
  <c r="AV21" i="9"/>
  <c r="BD29" i="9"/>
  <c r="BJ29" i="9" s="1"/>
  <c r="AV29" i="9"/>
  <c r="BC37" i="9"/>
  <c r="BI37" i="9" s="1"/>
  <c r="AV37" i="9"/>
  <c r="AR9" i="11"/>
  <c r="AX9" i="11" s="1"/>
  <c r="AK9" i="11"/>
  <c r="AS14" i="11"/>
  <c r="AY14" i="11" s="1"/>
  <c r="AK14" i="11"/>
  <c r="Q20" i="11"/>
  <c r="W20" i="11" s="1"/>
  <c r="J20" i="11"/>
  <c r="Q25" i="11"/>
  <c r="W25" i="11" s="1"/>
  <c r="J25" i="11"/>
  <c r="R30" i="11"/>
  <c r="X30" i="11" s="1"/>
  <c r="J30" i="11"/>
  <c r="AS35" i="11"/>
  <c r="AY35" i="11" s="1"/>
  <c r="AK35" i="11"/>
  <c r="Q45" i="11"/>
  <c r="W45" i="11" s="1"/>
  <c r="J45" i="11"/>
  <c r="AR49" i="11"/>
  <c r="AX49" i="11" s="1"/>
  <c r="AK49" i="11"/>
  <c r="AS54" i="11"/>
  <c r="AY54" i="11" s="1"/>
  <c r="AK54" i="11"/>
  <c r="Q10" i="11"/>
  <c r="W10" i="11" s="1"/>
  <c r="J10" i="11"/>
  <c r="R50" i="11"/>
  <c r="X50" i="11" s="1"/>
  <c r="J50" i="11"/>
  <c r="AR11" i="12"/>
  <c r="AX11" i="12" s="1"/>
  <c r="AK11" i="12"/>
  <c r="AR15" i="12"/>
  <c r="AX15" i="12" s="1"/>
  <c r="AK15" i="12"/>
  <c r="AR19" i="12"/>
  <c r="AX19" i="12" s="1"/>
  <c r="AK19" i="12"/>
  <c r="AR23" i="12"/>
  <c r="AX23" i="12" s="1"/>
  <c r="AK23" i="12"/>
  <c r="AR31" i="12"/>
  <c r="AX31" i="12" s="1"/>
  <c r="AK31" i="12"/>
  <c r="AS39" i="12"/>
  <c r="AY39" i="12" s="1"/>
  <c r="AK39" i="12"/>
  <c r="AS55" i="12"/>
  <c r="AY55" i="12" s="1"/>
  <c r="AK55" i="12"/>
  <c r="CE52" i="12"/>
  <c r="CK52" i="12" s="1"/>
  <c r="BX52" i="12"/>
  <c r="CE28" i="12"/>
  <c r="CK28" i="12" s="1"/>
  <c r="BX28" i="12"/>
  <c r="BD26" i="9"/>
  <c r="BJ26" i="9" s="1"/>
  <c r="AV26" i="9"/>
  <c r="Q6" i="11"/>
  <c r="W6" i="11" s="1"/>
  <c r="J6" i="11"/>
  <c r="AS28" i="11"/>
  <c r="AY28" i="11" s="1"/>
  <c r="AK28" i="11"/>
  <c r="R48" i="11"/>
  <c r="X48" i="11" s="1"/>
  <c r="J48" i="11"/>
  <c r="Q23" i="11"/>
  <c r="W23" i="11" s="1"/>
  <c r="J23" i="11"/>
  <c r="Q10" i="12"/>
  <c r="W10" i="12" s="1"/>
  <c r="J10" i="12"/>
  <c r="Q22" i="12"/>
  <c r="W22" i="12" s="1"/>
  <c r="J22" i="12"/>
  <c r="Q38" i="12"/>
  <c r="W38" i="12" s="1"/>
  <c r="J38" i="12"/>
  <c r="BD27" i="9"/>
  <c r="BJ27" i="9" s="1"/>
  <c r="AV27" i="9"/>
  <c r="AR7" i="11"/>
  <c r="AX7" i="11" s="1"/>
  <c r="AK7" i="11"/>
  <c r="AS34" i="11"/>
  <c r="AY34" i="11" s="1"/>
  <c r="AK34" i="11"/>
  <c r="AS6" i="12"/>
  <c r="AY6" i="12" s="1"/>
  <c r="AK6" i="12"/>
  <c r="AS22" i="12"/>
  <c r="AY22" i="12" s="1"/>
  <c r="AK22" i="12"/>
  <c r="AS54" i="12"/>
  <c r="AY54" i="12" s="1"/>
  <c r="AK54" i="12"/>
  <c r="CE41" i="12"/>
  <c r="CK41" i="12" s="1"/>
  <c r="BX41" i="12"/>
  <c r="BY9" i="12"/>
  <c r="BX9" i="12"/>
  <c r="AR29" i="11"/>
  <c r="AX29" i="11" s="1"/>
  <c r="AK29" i="11"/>
  <c r="Q7" i="12"/>
  <c r="W7" i="12" s="1"/>
  <c r="J7" i="12"/>
  <c r="Q23" i="12"/>
  <c r="W23" i="12" s="1"/>
  <c r="J23" i="12"/>
  <c r="Q39" i="12"/>
  <c r="W39" i="12" s="1"/>
  <c r="J39" i="12"/>
  <c r="Q51" i="12"/>
  <c r="W51" i="12" s="1"/>
  <c r="J51" i="12"/>
  <c r="BD6" i="9"/>
  <c r="AV6" i="9"/>
  <c r="BD14" i="9"/>
  <c r="BJ14" i="9" s="1"/>
  <c r="AV14" i="9"/>
  <c r="BD22" i="9"/>
  <c r="BJ22" i="9" s="1"/>
  <c r="AV22" i="9"/>
  <c r="BD30" i="9"/>
  <c r="BJ30" i="9" s="1"/>
  <c r="AV30" i="9"/>
  <c r="BD38" i="9"/>
  <c r="BJ38" i="9" s="1"/>
  <c r="AV38" i="9"/>
  <c r="BD46" i="9"/>
  <c r="BJ46" i="9" s="1"/>
  <c r="AV46" i="9"/>
  <c r="BD54" i="9"/>
  <c r="BJ54" i="9" s="1"/>
  <c r="AV54" i="9"/>
  <c r="AS20" i="11"/>
  <c r="AY20" i="11" s="1"/>
  <c r="AK20" i="11"/>
  <c r="AR25" i="11"/>
  <c r="AX25" i="11" s="1"/>
  <c r="AK25" i="11"/>
  <c r="AL30" i="11"/>
  <c r="AM30" i="11" s="1"/>
  <c r="AK30" i="11"/>
  <c r="Q36" i="11"/>
  <c r="W36" i="11" s="1"/>
  <c r="J36" i="11"/>
  <c r="AR40" i="11"/>
  <c r="AX40" i="11" s="1"/>
  <c r="AK40" i="11"/>
  <c r="AR45" i="11"/>
  <c r="AX45" i="11" s="1"/>
  <c r="AK45" i="11"/>
  <c r="AS50" i="11"/>
  <c r="AY50" i="11" s="1"/>
  <c r="AK50" i="11"/>
  <c r="Q55" i="11"/>
  <c r="W55" i="11" s="1"/>
  <c r="J55" i="11"/>
  <c r="Q31" i="11"/>
  <c r="W31" i="11" s="1"/>
  <c r="J31" i="11"/>
  <c r="Q51" i="11"/>
  <c r="W51" i="11" s="1"/>
  <c r="J51" i="11"/>
  <c r="Q8" i="12"/>
  <c r="W8" i="12" s="1"/>
  <c r="J8" i="12"/>
  <c r="Q12" i="12"/>
  <c r="W12" i="12" s="1"/>
  <c r="J12" i="12"/>
  <c r="Q16" i="12"/>
  <c r="W16" i="12" s="1"/>
  <c r="J16" i="12"/>
  <c r="Q20" i="12"/>
  <c r="W20" i="12" s="1"/>
  <c r="J20" i="12"/>
  <c r="Q28" i="12"/>
  <c r="W28" i="12" s="1"/>
  <c r="J28" i="12"/>
  <c r="Q32" i="12"/>
  <c r="W32" i="12" s="1"/>
  <c r="J32" i="12"/>
  <c r="Q36" i="12"/>
  <c r="W36" i="12" s="1"/>
  <c r="J36" i="12"/>
  <c r="Q40" i="12"/>
  <c r="W40" i="12" s="1"/>
  <c r="J40" i="12"/>
  <c r="Q44" i="12"/>
  <c r="W44" i="12" s="1"/>
  <c r="J44" i="12"/>
  <c r="Q48" i="12"/>
  <c r="W48" i="12" s="1"/>
  <c r="J48" i="12"/>
  <c r="Q52" i="12"/>
  <c r="W52" i="12" s="1"/>
  <c r="J52" i="12"/>
  <c r="Q56" i="12"/>
  <c r="W56" i="12" s="1"/>
  <c r="J56" i="12"/>
  <c r="DF43" i="12"/>
  <c r="DL43" i="12" s="1"/>
  <c r="CY43" i="12"/>
  <c r="DF39" i="12"/>
  <c r="DL39" i="12" s="1"/>
  <c r="CY39" i="12"/>
  <c r="DG27" i="12"/>
  <c r="DM27" i="12" s="1"/>
  <c r="CY27" i="12"/>
  <c r="DF19" i="12"/>
  <c r="DL19" i="12" s="1"/>
  <c r="CY19" i="12"/>
  <c r="DF15" i="12"/>
  <c r="DL15" i="12" s="1"/>
  <c r="CY15" i="12"/>
  <c r="DF11" i="12"/>
  <c r="DL11" i="12" s="1"/>
  <c r="CY11" i="12"/>
  <c r="CZ7" i="12"/>
  <c r="CY7" i="12"/>
  <c r="BD18" i="9"/>
  <c r="BJ18" i="9" s="1"/>
  <c r="AV18" i="9"/>
  <c r="Q34" i="11"/>
  <c r="W34" i="11" s="1"/>
  <c r="J34" i="11"/>
  <c r="Q34" i="12"/>
  <c r="W34" i="12" s="1"/>
  <c r="J34" i="12"/>
  <c r="Q50" i="12"/>
  <c r="W50" i="12" s="1"/>
  <c r="J50" i="12"/>
  <c r="DF45" i="12"/>
  <c r="DL45" i="12" s="1"/>
  <c r="CY45" i="12"/>
  <c r="BD51" i="9"/>
  <c r="BJ51" i="9" s="1"/>
  <c r="AV51" i="9"/>
  <c r="Q43" i="11"/>
  <c r="W43" i="11" s="1"/>
  <c r="J43" i="11"/>
  <c r="AS34" i="12"/>
  <c r="AY34" i="12" s="1"/>
  <c r="AK34" i="12"/>
  <c r="Q54" i="11"/>
  <c r="W54" i="11" s="1"/>
  <c r="J54" i="11"/>
  <c r="DF44" i="12"/>
  <c r="DL44" i="12" s="1"/>
  <c r="CY44" i="12"/>
  <c r="BC15" i="9"/>
  <c r="BI15" i="9" s="1"/>
  <c r="AV15" i="9"/>
  <c r="BC23" i="9"/>
  <c r="BI23" i="9" s="1"/>
  <c r="AV23" i="9"/>
  <c r="BD31" i="9"/>
  <c r="BJ31" i="9" s="1"/>
  <c r="AV31" i="9"/>
  <c r="BD39" i="9"/>
  <c r="BJ39" i="9" s="1"/>
  <c r="AV39" i="9"/>
  <c r="BD47" i="9"/>
  <c r="BJ47" i="9" s="1"/>
  <c r="AV47" i="9"/>
  <c r="BD55" i="9"/>
  <c r="BJ55" i="9" s="1"/>
  <c r="AV55" i="9"/>
  <c r="AR11" i="11"/>
  <c r="AX11" i="11" s="1"/>
  <c r="AK11" i="11"/>
  <c r="AR15" i="11"/>
  <c r="AX15" i="11" s="1"/>
  <c r="AK15" i="11"/>
  <c r="AR26" i="11"/>
  <c r="AX26" i="11" s="1"/>
  <c r="AK26" i="11"/>
  <c r="AS31" i="11"/>
  <c r="AY31" i="11" s="1"/>
  <c r="AK31" i="11"/>
  <c r="AS36" i="11"/>
  <c r="AY36" i="11" s="1"/>
  <c r="AK36" i="11"/>
  <c r="Q41" i="11"/>
  <c r="W41" i="11" s="1"/>
  <c r="J41" i="11"/>
  <c r="R46" i="11"/>
  <c r="X46" i="11" s="1"/>
  <c r="J46" i="11"/>
  <c r="AR55" i="11"/>
  <c r="AX55" i="11" s="1"/>
  <c r="AK55" i="11"/>
  <c r="Q32" i="11"/>
  <c r="W32" i="11" s="1"/>
  <c r="J32" i="11"/>
  <c r="Q56" i="11"/>
  <c r="W56" i="11" s="1"/>
  <c r="J56" i="11"/>
  <c r="AS8" i="12"/>
  <c r="AY8" i="12" s="1"/>
  <c r="AK8" i="12"/>
  <c r="AS12" i="12"/>
  <c r="AY12" i="12" s="1"/>
  <c r="AK12" i="12"/>
  <c r="AS16" i="12"/>
  <c r="AY16" i="12" s="1"/>
  <c r="AK16" i="12"/>
  <c r="AS24" i="12"/>
  <c r="AY24" i="12" s="1"/>
  <c r="AK24" i="12"/>
  <c r="AS28" i="12"/>
  <c r="AY28" i="12" s="1"/>
  <c r="AK28" i="12"/>
  <c r="AR32" i="12"/>
  <c r="AX32" i="12" s="1"/>
  <c r="AK32" i="12"/>
  <c r="AS36" i="12"/>
  <c r="AY36" i="12" s="1"/>
  <c r="AK36" i="12"/>
  <c r="AS40" i="12"/>
  <c r="AY40" i="12" s="1"/>
  <c r="AK40" i="12"/>
  <c r="AS52" i="12"/>
  <c r="AY52" i="12" s="1"/>
  <c r="AK52" i="12"/>
  <c r="CE55" i="12"/>
  <c r="CK55" i="12" s="1"/>
  <c r="BX55" i="12"/>
  <c r="CE47" i="12"/>
  <c r="CK47" i="12" s="1"/>
  <c r="BX47" i="12"/>
  <c r="CE43" i="12"/>
  <c r="CK43" i="12" s="1"/>
  <c r="BX43" i="12"/>
  <c r="CE39" i="12"/>
  <c r="CK39" i="12" s="1"/>
  <c r="BX39" i="12"/>
  <c r="CE35" i="12"/>
  <c r="CK35" i="12" s="1"/>
  <c r="BX35" i="12"/>
  <c r="CE31" i="12"/>
  <c r="CK31" i="12" s="1"/>
  <c r="BX31" i="12"/>
  <c r="CF19" i="12"/>
  <c r="CL19" i="12" s="1"/>
  <c r="BX19" i="12"/>
  <c r="BY15" i="12"/>
  <c r="CC15" i="12" s="1"/>
  <c r="CI15" i="12" s="1"/>
  <c r="BX15" i="12"/>
  <c r="CE11" i="12"/>
  <c r="CK11" i="12" s="1"/>
  <c r="BX11" i="12"/>
  <c r="BY7" i="12"/>
  <c r="BZ7" i="12" s="1"/>
  <c r="BX7" i="12"/>
  <c r="BD34" i="9"/>
  <c r="BJ34" i="9" s="1"/>
  <c r="AV34" i="9"/>
  <c r="BD50" i="9"/>
  <c r="BJ50" i="9" s="1"/>
  <c r="AV50" i="9"/>
  <c r="AS18" i="11"/>
  <c r="AY18" i="11" s="1"/>
  <c r="AK18" i="11"/>
  <c r="Q38" i="11"/>
  <c r="W38" i="11" s="1"/>
  <c r="J38" i="11"/>
  <c r="Q53" i="11"/>
  <c r="W53" i="11" s="1"/>
  <c r="J53" i="11"/>
  <c r="Q6" i="12"/>
  <c r="W6" i="12" s="1"/>
  <c r="J6" i="12"/>
  <c r="Q14" i="12"/>
  <c r="W14" i="12" s="1"/>
  <c r="J14" i="12"/>
  <c r="Q30" i="12"/>
  <c r="W30" i="12" s="1"/>
  <c r="J30" i="12"/>
  <c r="Q46" i="12"/>
  <c r="W46" i="12" s="1"/>
  <c r="J46" i="12"/>
  <c r="Q54" i="12"/>
  <c r="W54" i="12" s="1"/>
  <c r="J54" i="12"/>
  <c r="DF25" i="12"/>
  <c r="DL25" i="12" s="1"/>
  <c r="CY25" i="12"/>
  <c r="BD35" i="9"/>
  <c r="BJ35" i="9" s="1"/>
  <c r="AV35" i="9"/>
  <c r="AR23" i="11"/>
  <c r="AX23" i="11" s="1"/>
  <c r="AK23" i="11"/>
  <c r="AS14" i="12"/>
  <c r="AY14" i="12" s="1"/>
  <c r="AK14" i="12"/>
  <c r="AR26" i="12"/>
  <c r="AX26" i="12" s="1"/>
  <c r="AK26" i="12"/>
  <c r="AL46" i="12"/>
  <c r="AQ46" i="12" s="1"/>
  <c r="AW46" i="12" s="1"/>
  <c r="AK46" i="12"/>
  <c r="CF49" i="12"/>
  <c r="CL49" i="12" s="1"/>
  <c r="BX49" i="12"/>
  <c r="BC20" i="9"/>
  <c r="BI20" i="9" s="1"/>
  <c r="AV20" i="9"/>
  <c r="Q14" i="11"/>
  <c r="W14" i="11" s="1"/>
  <c r="J14" i="11"/>
  <c r="AR44" i="11"/>
  <c r="AX44" i="11" s="1"/>
  <c r="AK44" i="11"/>
  <c r="Q35" i="12"/>
  <c r="W35" i="12" s="1"/>
  <c r="J35" i="12"/>
  <c r="DF40" i="12"/>
  <c r="DL40" i="12" s="1"/>
  <c r="CY40" i="12"/>
  <c r="BC16" i="9"/>
  <c r="BI16" i="9" s="1"/>
  <c r="AV16" i="9"/>
  <c r="AS32" i="11"/>
  <c r="AY32" i="11" s="1"/>
  <c r="AK32" i="11"/>
  <c r="AR41" i="11"/>
  <c r="AX41" i="11" s="1"/>
  <c r="AK41" i="11"/>
  <c r="AR46" i="11"/>
  <c r="AX46" i="11" s="1"/>
  <c r="AK46" i="11"/>
  <c r="AS56" i="11"/>
  <c r="AY56" i="11" s="1"/>
  <c r="AK56" i="11"/>
  <c r="Q33" i="11"/>
  <c r="W33" i="11" s="1"/>
  <c r="J33" i="11"/>
  <c r="Q57" i="11"/>
  <c r="W57" i="11" s="1"/>
  <c r="J57" i="11"/>
  <c r="Q9" i="12"/>
  <c r="W9" i="12" s="1"/>
  <c r="J9" i="12"/>
  <c r="Q13" i="12"/>
  <c r="W13" i="12" s="1"/>
  <c r="J13" i="12"/>
  <c r="Q21" i="12"/>
  <c r="W21" i="12" s="1"/>
  <c r="J21" i="12"/>
  <c r="Q25" i="12"/>
  <c r="W25" i="12" s="1"/>
  <c r="J25" i="12"/>
  <c r="Q29" i="12"/>
  <c r="W29" i="12" s="1"/>
  <c r="J29" i="12"/>
  <c r="Q33" i="12"/>
  <c r="W33" i="12" s="1"/>
  <c r="J33" i="12"/>
  <c r="Q37" i="12"/>
  <c r="W37" i="12" s="1"/>
  <c r="J37" i="12"/>
  <c r="Q45" i="12"/>
  <c r="W45" i="12" s="1"/>
  <c r="J45" i="12"/>
  <c r="Q49" i="12"/>
  <c r="W49" i="12" s="1"/>
  <c r="J49" i="12"/>
  <c r="Q53" i="12"/>
  <c r="W53" i="12" s="1"/>
  <c r="J53" i="12"/>
  <c r="Q57" i="12"/>
  <c r="W57" i="12" s="1"/>
  <c r="J57" i="12"/>
  <c r="DF30" i="12"/>
  <c r="DL30" i="12" s="1"/>
  <c r="CY30" i="12"/>
  <c r="DF26" i="12"/>
  <c r="DL26" i="12" s="1"/>
  <c r="CY26" i="12"/>
  <c r="DF22" i="12"/>
  <c r="DL22" i="12" s="1"/>
  <c r="CY22" i="12"/>
  <c r="DF18" i="12"/>
  <c r="DL18" i="12" s="1"/>
  <c r="CY18" i="12"/>
  <c r="DF14" i="12"/>
  <c r="DL14" i="12" s="1"/>
  <c r="CY14" i="12"/>
  <c r="DF10" i="12"/>
  <c r="DL10" i="12" s="1"/>
  <c r="CY10" i="12"/>
  <c r="DF6" i="12"/>
  <c r="DL6" i="12" s="1"/>
  <c r="CY6" i="12"/>
  <c r="BC19" i="9"/>
  <c r="BI19" i="9" s="1"/>
  <c r="AV19" i="9"/>
  <c r="R29" i="11"/>
  <c r="X29" i="11" s="1"/>
  <c r="J29" i="11"/>
  <c r="AR48" i="11"/>
  <c r="AX48" i="11" s="1"/>
  <c r="AK48" i="11"/>
  <c r="CE25" i="12"/>
  <c r="CK25" i="12" s="1"/>
  <c r="BX25" i="12"/>
  <c r="AS8" i="11"/>
  <c r="AY8" i="11" s="1"/>
  <c r="AK8" i="11"/>
  <c r="AR24" i="11"/>
  <c r="AX24" i="11" s="1"/>
  <c r="AK24" i="11"/>
  <c r="AS39" i="11"/>
  <c r="AY39" i="11" s="1"/>
  <c r="AK39" i="11"/>
  <c r="Q27" i="12"/>
  <c r="W27" i="12" s="1"/>
  <c r="J27" i="12"/>
  <c r="Q43" i="12"/>
  <c r="W43" i="12" s="1"/>
  <c r="J43" i="12"/>
  <c r="Q55" i="12"/>
  <c r="W55" i="12" s="1"/>
  <c r="J55" i="12"/>
  <c r="DF32" i="12"/>
  <c r="DL32" i="12" s="1"/>
  <c r="CY32" i="12"/>
  <c r="BC8" i="9"/>
  <c r="BI8" i="9" s="1"/>
  <c r="AV8" i="9"/>
  <c r="Q12" i="11"/>
  <c r="W12" i="11" s="1"/>
  <c r="J12" i="11"/>
  <c r="AR21" i="11"/>
  <c r="AX21" i="11" s="1"/>
  <c r="AK21" i="11"/>
  <c r="AR27" i="11"/>
  <c r="AX27" i="11" s="1"/>
  <c r="AK27" i="11"/>
  <c r="Q37" i="11"/>
  <c r="W37" i="11" s="1"/>
  <c r="J37" i="11"/>
  <c r="Q52" i="11"/>
  <c r="W52" i="11" s="1"/>
  <c r="J52" i="11"/>
  <c r="BC9" i="9"/>
  <c r="BI9" i="9" s="1"/>
  <c r="AV9" i="9"/>
  <c r="BC17" i="9"/>
  <c r="BI17" i="9" s="1"/>
  <c r="AV17" i="9"/>
  <c r="BD57" i="9"/>
  <c r="BJ57" i="9" s="1"/>
  <c r="AV57" i="9"/>
  <c r="AR17" i="11"/>
  <c r="AX17" i="11" s="1"/>
  <c r="AK17" i="11"/>
  <c r="R22" i="11"/>
  <c r="X22" i="11" s="1"/>
  <c r="J22" i="11"/>
  <c r="AS33" i="11"/>
  <c r="AY33" i="11" s="1"/>
  <c r="AK33" i="11"/>
  <c r="AR42" i="11"/>
  <c r="AX42" i="11" s="1"/>
  <c r="AK42" i="11"/>
  <c r="AS52" i="11"/>
  <c r="AY52" i="11" s="1"/>
  <c r="AK52" i="11"/>
  <c r="Q39" i="11"/>
  <c r="W39" i="11" s="1"/>
  <c r="J39" i="11"/>
  <c r="AR9" i="12"/>
  <c r="AX9" i="12" s="1"/>
  <c r="AK9" i="12"/>
  <c r="AR13" i="12"/>
  <c r="AX13" i="12" s="1"/>
  <c r="AK13" i="12"/>
  <c r="AR17" i="12"/>
  <c r="AX17" i="12" s="1"/>
  <c r="AK17" i="12"/>
  <c r="AR21" i="12"/>
  <c r="AX21" i="12" s="1"/>
  <c r="AK21" i="12"/>
  <c r="AS25" i="12"/>
  <c r="AY25" i="12" s="1"/>
  <c r="AK25" i="12"/>
  <c r="AR29" i="12"/>
  <c r="AX29" i="12" s="1"/>
  <c r="AK29" i="12"/>
  <c r="AR33" i="12"/>
  <c r="AX33" i="12" s="1"/>
  <c r="AK33" i="12"/>
  <c r="AR37" i="12"/>
  <c r="AX37" i="12" s="1"/>
  <c r="AK37" i="12"/>
  <c r="AS41" i="12"/>
  <c r="AY41" i="12" s="1"/>
  <c r="AK41" i="12"/>
  <c r="AS53" i="12"/>
  <c r="AY53" i="12" s="1"/>
  <c r="AK53" i="12"/>
  <c r="AS57" i="12"/>
  <c r="AY57" i="12" s="1"/>
  <c r="AK57" i="12"/>
  <c r="CE50" i="12"/>
  <c r="CK50" i="12" s="1"/>
  <c r="BX50" i="12"/>
  <c r="CE42" i="12"/>
  <c r="CK42" i="12" s="1"/>
  <c r="BX42" i="12"/>
  <c r="CE22" i="12"/>
  <c r="CK22" i="12" s="1"/>
  <c r="BX22" i="12"/>
  <c r="R59" i="20"/>
  <c r="S59" i="20"/>
  <c r="AT6" i="19"/>
  <c r="BB6" i="19" s="1"/>
  <c r="P6" i="19"/>
  <c r="X6" i="19" s="1"/>
  <c r="DN6" i="19"/>
  <c r="DV6" i="19" s="1"/>
  <c r="P5" i="16"/>
  <c r="X5" i="16" s="1"/>
  <c r="CJ6" i="19"/>
  <c r="CR6" i="19" s="1"/>
  <c r="N59" i="20"/>
  <c r="O59" i="20"/>
  <c r="P59" i="20"/>
  <c r="Q59" i="20"/>
  <c r="AS20" i="12"/>
  <c r="AY20" i="12" s="1"/>
  <c r="CK6" i="19"/>
  <c r="CS6" i="19" s="1"/>
  <c r="CH6" i="19"/>
  <c r="CP6" i="19" s="1"/>
  <c r="DO6" i="19"/>
  <c r="DW6" i="19" s="1"/>
  <c r="AU6" i="19"/>
  <c r="BC6" i="19" s="1"/>
  <c r="Q6" i="19"/>
  <c r="Y6" i="19" s="1"/>
  <c r="Q5" i="16"/>
  <c r="Y5" i="16" s="1"/>
  <c r="AL52" i="12"/>
  <c r="AP52" i="12" s="1"/>
  <c r="AV52" i="12" s="1"/>
  <c r="DF56" i="12"/>
  <c r="DL56" i="12" s="1"/>
  <c r="CF27" i="12"/>
  <c r="CL27" i="12" s="1"/>
  <c r="CE32" i="12"/>
  <c r="CK32" i="12" s="1"/>
  <c r="CZ10" i="12"/>
  <c r="CE36" i="12"/>
  <c r="CK36" i="12" s="1"/>
  <c r="CE19" i="12"/>
  <c r="CK19" i="12" s="1"/>
  <c r="CF38" i="12"/>
  <c r="CL38" i="12" s="1"/>
  <c r="DF27" i="12"/>
  <c r="DL27" i="12" s="1"/>
  <c r="DG56" i="12"/>
  <c r="DM56" i="12" s="1"/>
  <c r="CZ27" i="12"/>
  <c r="DD27" i="12" s="1"/>
  <c r="DJ27" i="12" s="1"/>
  <c r="DG14" i="12"/>
  <c r="DM14" i="12" s="1"/>
  <c r="DF8" i="12"/>
  <c r="DL8" i="12" s="1"/>
  <c r="DF52" i="12"/>
  <c r="DL52" i="12" s="1"/>
  <c r="DG48" i="12"/>
  <c r="DM48" i="12" s="1"/>
  <c r="DF51" i="12"/>
  <c r="DL51" i="12" s="1"/>
  <c r="DF48" i="12"/>
  <c r="DL48" i="12" s="1"/>
  <c r="CF36" i="12"/>
  <c r="CL36" i="12" s="1"/>
  <c r="BY19" i="12"/>
  <c r="CC19" i="12" s="1"/>
  <c r="CI19" i="12" s="1"/>
  <c r="CE57" i="12"/>
  <c r="CK57" i="12" s="1"/>
  <c r="CE38" i="12"/>
  <c r="CK38" i="12" s="1"/>
  <c r="CE27" i="12"/>
  <c r="CK27" i="12" s="1"/>
  <c r="CF13" i="12"/>
  <c r="CL13" i="12" s="1"/>
  <c r="CF15" i="12"/>
  <c r="CL15" i="12" s="1"/>
  <c r="CE13" i="12"/>
  <c r="CK13" i="12" s="1"/>
  <c r="CF17" i="12"/>
  <c r="CL17" i="12" s="1"/>
  <c r="AS37" i="12"/>
  <c r="AY37" i="12" s="1"/>
  <c r="AS11" i="12"/>
  <c r="AY11" i="12" s="1"/>
  <c r="K25" i="12"/>
  <c r="P25" i="12" s="1"/>
  <c r="V25" i="12" s="1"/>
  <c r="DG52" i="12"/>
  <c r="DM52" i="12" s="1"/>
  <c r="DG50" i="12"/>
  <c r="DM50" i="12" s="1"/>
  <c r="DG16" i="12"/>
  <c r="DM16" i="12" s="1"/>
  <c r="DF50" i="12"/>
  <c r="DL50" i="12" s="1"/>
  <c r="DF16" i="12"/>
  <c r="DL16" i="12" s="1"/>
  <c r="DG45" i="12"/>
  <c r="DM45" i="12" s="1"/>
  <c r="DG38" i="12"/>
  <c r="DM38" i="12" s="1"/>
  <c r="CF48" i="12"/>
  <c r="CL48" i="12" s="1"/>
  <c r="BY36" i="12"/>
  <c r="BZ36" i="12" s="1"/>
  <c r="CF29" i="12"/>
  <c r="CL29" i="12" s="1"/>
  <c r="CE17" i="12"/>
  <c r="CK17" i="12" s="1"/>
  <c r="BY11" i="12"/>
  <c r="CC11" i="12" s="1"/>
  <c r="CI11" i="12" s="1"/>
  <c r="CE48" i="12"/>
  <c r="CK48" i="12" s="1"/>
  <c r="CE29" i="12"/>
  <c r="CK29" i="12" s="1"/>
  <c r="CE20" i="12"/>
  <c r="CK20" i="12" s="1"/>
  <c r="BY55" i="12"/>
  <c r="CE45" i="12"/>
  <c r="CK45" i="12" s="1"/>
  <c r="BY42" i="12"/>
  <c r="CF32" i="12"/>
  <c r="CL32" i="12" s="1"/>
  <c r="CF30" i="12"/>
  <c r="CL30" i="12" s="1"/>
  <c r="CE15" i="12"/>
  <c r="CK15" i="12" s="1"/>
  <c r="CE14" i="12"/>
  <c r="CK14" i="12" s="1"/>
  <c r="BY30" i="12"/>
  <c r="CC30" i="12" s="1"/>
  <c r="CI30" i="12" s="1"/>
  <c r="CE12" i="12"/>
  <c r="CK12" i="12" s="1"/>
  <c r="CE16" i="12"/>
  <c r="CK16" i="12" s="1"/>
  <c r="AL13" i="12"/>
  <c r="AR50" i="12"/>
  <c r="AX50" i="12" s="1"/>
  <c r="AR52" i="12"/>
  <c r="AX52" i="12" s="1"/>
  <c r="AS13" i="12"/>
  <c r="AY13" i="12" s="1"/>
  <c r="AR43" i="12"/>
  <c r="AX43" i="12" s="1"/>
  <c r="AS50" i="12"/>
  <c r="AY50" i="12" s="1"/>
  <c r="R18" i="12"/>
  <c r="X18" i="12" s="1"/>
  <c r="R52" i="12"/>
  <c r="X52" i="12" s="1"/>
  <c r="R44" i="12"/>
  <c r="X44" i="12" s="1"/>
  <c r="R46" i="12"/>
  <c r="X46" i="12" s="1"/>
  <c r="K22" i="12"/>
  <c r="O22" i="12" s="1"/>
  <c r="U22" i="12" s="1"/>
  <c r="CZ52" i="12"/>
  <c r="DD52" i="12" s="1"/>
  <c r="DJ52" i="12" s="1"/>
  <c r="CZ54" i="12"/>
  <c r="DA54" i="12" s="1"/>
  <c r="CZ56" i="12"/>
  <c r="DA56" i="12" s="1"/>
  <c r="DF33" i="12"/>
  <c r="DL33" i="12" s="1"/>
  <c r="DG6" i="12"/>
  <c r="DM6" i="12" s="1"/>
  <c r="DF53" i="12"/>
  <c r="DL53" i="12" s="1"/>
  <c r="DG49" i="12"/>
  <c r="DM49" i="12" s="1"/>
  <c r="DG44" i="12"/>
  <c r="DM44" i="12" s="1"/>
  <c r="DG36" i="12"/>
  <c r="DM36" i="12" s="1"/>
  <c r="DG18" i="12"/>
  <c r="DM18" i="12" s="1"/>
  <c r="DG12" i="12"/>
  <c r="DM12" i="12" s="1"/>
  <c r="DF9" i="12"/>
  <c r="DL9" i="12" s="1"/>
  <c r="CZ8" i="12"/>
  <c r="DE8" i="12" s="1"/>
  <c r="DK8" i="12" s="1"/>
  <c r="DG54" i="12"/>
  <c r="DM54" i="12" s="1"/>
  <c r="CZ50" i="12"/>
  <c r="DD50" i="12" s="1"/>
  <c r="DJ50" i="12" s="1"/>
  <c r="DF49" i="12"/>
  <c r="DL49" i="12" s="1"/>
  <c r="DF36" i="12"/>
  <c r="DL36" i="12" s="1"/>
  <c r="DF35" i="12"/>
  <c r="DL35" i="12" s="1"/>
  <c r="DF31" i="12"/>
  <c r="DL31" i="12" s="1"/>
  <c r="DF54" i="12"/>
  <c r="DL54" i="12" s="1"/>
  <c r="DG41" i="12"/>
  <c r="DM41" i="12" s="1"/>
  <c r="DG20" i="12"/>
  <c r="DM20" i="12" s="1"/>
  <c r="DF41" i="12"/>
  <c r="DL41" i="12" s="1"/>
  <c r="DF20" i="12"/>
  <c r="DL20" i="12" s="1"/>
  <c r="DG10" i="12"/>
  <c r="DM10" i="12" s="1"/>
  <c r="DF7" i="12"/>
  <c r="DL7" i="12" s="1"/>
  <c r="DF55" i="12"/>
  <c r="DL55" i="12" s="1"/>
  <c r="DF37" i="12"/>
  <c r="DL37" i="12" s="1"/>
  <c r="DG8" i="12"/>
  <c r="DM8" i="12" s="1"/>
  <c r="DA7" i="12"/>
  <c r="BY34" i="12"/>
  <c r="CC34" i="12" s="1"/>
  <c r="CI34" i="12" s="1"/>
  <c r="BY48" i="12"/>
  <c r="CC48" i="12" s="1"/>
  <c r="CI48" i="12" s="1"/>
  <c r="CF53" i="12"/>
  <c r="CL53" i="12" s="1"/>
  <c r="CF51" i="12"/>
  <c r="CL51" i="12" s="1"/>
  <c r="CF34" i="12"/>
  <c r="CL34" i="12" s="1"/>
  <c r="BY32" i="12"/>
  <c r="CC32" i="12" s="1"/>
  <c r="CI32" i="12" s="1"/>
  <c r="CF55" i="12"/>
  <c r="CL55" i="12" s="1"/>
  <c r="CE53" i="12"/>
  <c r="CK53" i="12" s="1"/>
  <c r="CE51" i="12"/>
  <c r="CK51" i="12" s="1"/>
  <c r="CF40" i="12"/>
  <c r="CL40" i="12" s="1"/>
  <c r="CE34" i="12"/>
  <c r="CK34" i="12" s="1"/>
  <c r="CF21" i="12"/>
  <c r="CL21" i="12" s="1"/>
  <c r="CF57" i="12"/>
  <c r="CL57" i="12" s="1"/>
  <c r="CF45" i="12"/>
  <c r="CL45" i="12" s="1"/>
  <c r="CF44" i="12"/>
  <c r="CL44" i="12" s="1"/>
  <c r="CE40" i="12"/>
  <c r="CK40" i="12" s="1"/>
  <c r="CE21" i="12"/>
  <c r="CK21" i="12" s="1"/>
  <c r="CE18" i="12"/>
  <c r="CK18" i="12" s="1"/>
  <c r="CF50" i="12"/>
  <c r="CL50" i="12" s="1"/>
  <c r="CF46" i="12"/>
  <c r="CL46" i="12" s="1"/>
  <c r="CE44" i="12"/>
  <c r="CK44" i="12" s="1"/>
  <c r="BY40" i="12"/>
  <c r="BZ40" i="12" s="1"/>
  <c r="CF11" i="12"/>
  <c r="CL11" i="12" s="1"/>
  <c r="CF9" i="12"/>
  <c r="CL9" i="12" s="1"/>
  <c r="CF7" i="12"/>
  <c r="CL7" i="12" s="1"/>
  <c r="CF47" i="12"/>
  <c r="CL47" i="12" s="1"/>
  <c r="CE46" i="12"/>
  <c r="CK46" i="12" s="1"/>
  <c r="CF42" i="12"/>
  <c r="CL42" i="12" s="1"/>
  <c r="CE9" i="12"/>
  <c r="CK9" i="12" s="1"/>
  <c r="CE8" i="12"/>
  <c r="CK8" i="12" s="1"/>
  <c r="CE7" i="12"/>
  <c r="CK7" i="12" s="1"/>
  <c r="CE6" i="12"/>
  <c r="CK6" i="12" s="1"/>
  <c r="BY29" i="12"/>
  <c r="CD29" i="12" s="1"/>
  <c r="CJ29" i="12" s="1"/>
  <c r="BY27" i="12"/>
  <c r="CC27" i="12" s="1"/>
  <c r="CI27" i="12" s="1"/>
  <c r="CE10" i="12"/>
  <c r="CK10" i="12" s="1"/>
  <c r="CZ48" i="12"/>
  <c r="BY53" i="12"/>
  <c r="BY51" i="12"/>
  <c r="BY57" i="12"/>
  <c r="CZ41" i="12"/>
  <c r="CZ49" i="12"/>
  <c r="CZ35" i="12"/>
  <c r="BY46" i="12"/>
  <c r="BY21" i="12"/>
  <c r="CF56" i="12"/>
  <c r="CL56" i="12" s="1"/>
  <c r="CF54" i="12"/>
  <c r="CL54" i="12" s="1"/>
  <c r="CF52" i="12"/>
  <c r="CL52" i="12" s="1"/>
  <c r="BY45" i="12"/>
  <c r="CF37" i="12"/>
  <c r="CL37" i="12" s="1"/>
  <c r="CZ31" i="12"/>
  <c r="DF24" i="12"/>
  <c r="DL24" i="12" s="1"/>
  <c r="DG24" i="12"/>
  <c r="DM24" i="12" s="1"/>
  <c r="DF57" i="12"/>
  <c r="DL57" i="12" s="1"/>
  <c r="DG47" i="12"/>
  <c r="DM47" i="12" s="1"/>
  <c r="CF33" i="12"/>
  <c r="CL33" i="12" s="1"/>
  <c r="DG30" i="12"/>
  <c r="DM30" i="12" s="1"/>
  <c r="BY17" i="12"/>
  <c r="CE56" i="12"/>
  <c r="CK56" i="12" s="1"/>
  <c r="DF47" i="12"/>
  <c r="DL47" i="12" s="1"/>
  <c r="DG42" i="12"/>
  <c r="DM42" i="12" s="1"/>
  <c r="CE23" i="12"/>
  <c r="CK23" i="12" s="1"/>
  <c r="CF23" i="12"/>
  <c r="CL23" i="12" s="1"/>
  <c r="DF46" i="12"/>
  <c r="DL46" i="12" s="1"/>
  <c r="CZ57" i="12"/>
  <c r="CZ55" i="12"/>
  <c r="CZ53" i="12"/>
  <c r="CZ51" i="12"/>
  <c r="CE49" i="12"/>
  <c r="CK49" i="12" s="1"/>
  <c r="DF42" i="12"/>
  <c r="DL42" i="12" s="1"/>
  <c r="CZ33" i="12"/>
  <c r="DF29" i="12"/>
  <c r="DL29" i="12" s="1"/>
  <c r="DG26" i="12"/>
  <c r="DM26" i="12" s="1"/>
  <c r="BY13" i="12"/>
  <c r="CE54" i="12"/>
  <c r="CK54" i="12" s="1"/>
  <c r="DG46" i="12"/>
  <c r="DM46" i="12" s="1"/>
  <c r="DG40" i="12"/>
  <c r="DM40" i="12" s="1"/>
  <c r="CZ38" i="12"/>
  <c r="CE37" i="12"/>
  <c r="CK37" i="12" s="1"/>
  <c r="CF35" i="12"/>
  <c r="CL35" i="12" s="1"/>
  <c r="DG32" i="12"/>
  <c r="DM32" i="12" s="1"/>
  <c r="BY50" i="12"/>
  <c r="BY44" i="12"/>
  <c r="DG43" i="12"/>
  <c r="DM43" i="12" s="1"/>
  <c r="DG39" i="12"/>
  <c r="DM39" i="12" s="1"/>
  <c r="BY38" i="12"/>
  <c r="DG34" i="12"/>
  <c r="DM34" i="12" s="1"/>
  <c r="CF25" i="12"/>
  <c r="CL25" i="12" s="1"/>
  <c r="CF41" i="12"/>
  <c r="CL41" i="12" s="1"/>
  <c r="DF38" i="12"/>
  <c r="DL38" i="12" s="1"/>
  <c r="DG57" i="12"/>
  <c r="DM57" i="12" s="1"/>
  <c r="DG55" i="12"/>
  <c r="DM55" i="12" s="1"/>
  <c r="DG53" i="12"/>
  <c r="DM53" i="12" s="1"/>
  <c r="DG51" i="12"/>
  <c r="DM51" i="12" s="1"/>
  <c r="CF43" i="12"/>
  <c r="CL43" i="12" s="1"/>
  <c r="CF39" i="12"/>
  <c r="CL39" i="12" s="1"/>
  <c r="CZ37" i="12"/>
  <c r="CZ36" i="12"/>
  <c r="DF34" i="12"/>
  <c r="DL34" i="12" s="1"/>
  <c r="CF31" i="12"/>
  <c r="CL31" i="12" s="1"/>
  <c r="DF28" i="12"/>
  <c r="DL28" i="12" s="1"/>
  <c r="CF26" i="12"/>
  <c r="CL26" i="12" s="1"/>
  <c r="CE26" i="12"/>
  <c r="CK26" i="12" s="1"/>
  <c r="DF23" i="12"/>
  <c r="DL23" i="12" s="1"/>
  <c r="DG21" i="12"/>
  <c r="DM21" i="12" s="1"/>
  <c r="DG17" i="12"/>
  <c r="DM17" i="12" s="1"/>
  <c r="DG13" i="12"/>
  <c r="DM13" i="12" s="1"/>
  <c r="DG37" i="12"/>
  <c r="DM37" i="12" s="1"/>
  <c r="DG35" i="12"/>
  <c r="DM35" i="12" s="1"/>
  <c r="DG33" i="12"/>
  <c r="DM33" i="12" s="1"/>
  <c r="DG31" i="12"/>
  <c r="DM31" i="12" s="1"/>
  <c r="CF22" i="12"/>
  <c r="CL22" i="12" s="1"/>
  <c r="BZ15" i="12"/>
  <c r="BZ9" i="12"/>
  <c r="CF24" i="12"/>
  <c r="CL24" i="12" s="1"/>
  <c r="CD15" i="12"/>
  <c r="CJ15" i="12" s="1"/>
  <c r="CC9" i="12"/>
  <c r="CI9" i="12" s="1"/>
  <c r="CD9" i="12"/>
  <c r="CJ9" i="12" s="1"/>
  <c r="CC7" i="12"/>
  <c r="CI7" i="12" s="1"/>
  <c r="CD7" i="12"/>
  <c r="CJ7" i="12" s="1"/>
  <c r="DG25" i="12"/>
  <c r="DM25" i="12" s="1"/>
  <c r="DG22" i="12"/>
  <c r="DM22" i="12" s="1"/>
  <c r="DG19" i="12"/>
  <c r="DM19" i="12" s="1"/>
  <c r="DG15" i="12"/>
  <c r="DM15" i="12" s="1"/>
  <c r="DG11" i="12"/>
  <c r="DM11" i="12" s="1"/>
  <c r="CE30" i="12"/>
  <c r="CK30" i="12" s="1"/>
  <c r="CF28" i="12"/>
  <c r="CL28" i="12" s="1"/>
  <c r="CE24" i="12"/>
  <c r="CK24" i="12" s="1"/>
  <c r="DF21" i="12"/>
  <c r="DL21" i="12" s="1"/>
  <c r="CZ20" i="12"/>
  <c r="DF17" i="12"/>
  <c r="DL17" i="12" s="1"/>
  <c r="CZ16" i="12"/>
  <c r="DF13" i="12"/>
  <c r="DL13" i="12" s="1"/>
  <c r="DD7" i="12"/>
  <c r="DJ7" i="12" s="1"/>
  <c r="DE7" i="12"/>
  <c r="DK7" i="12" s="1"/>
  <c r="DG23" i="12"/>
  <c r="DM23" i="12" s="1"/>
  <c r="CZ9" i="12"/>
  <c r="BY20" i="12"/>
  <c r="BY18" i="12"/>
  <c r="BY16" i="12"/>
  <c r="BY14" i="12"/>
  <c r="BY12" i="12"/>
  <c r="BY10" i="12"/>
  <c r="BY8" i="12"/>
  <c r="BY6" i="12"/>
  <c r="DG9" i="12"/>
  <c r="DM9" i="12" s="1"/>
  <c r="DG7" i="12"/>
  <c r="DM7" i="12" s="1"/>
  <c r="CF20" i="12"/>
  <c r="CL20" i="12" s="1"/>
  <c r="CF18" i="12"/>
  <c r="CL18" i="12" s="1"/>
  <c r="CF16" i="12"/>
  <c r="CL16" i="12" s="1"/>
  <c r="CF14" i="12"/>
  <c r="CL14" i="12" s="1"/>
  <c r="CF12" i="12"/>
  <c r="CL12" i="12" s="1"/>
  <c r="CF10" i="12"/>
  <c r="CL10" i="12" s="1"/>
  <c r="CF8" i="12"/>
  <c r="CL8" i="12" s="1"/>
  <c r="CF6" i="12"/>
  <c r="CL6" i="12" s="1"/>
  <c r="AL29" i="12"/>
  <c r="AP29" i="12" s="1"/>
  <c r="AV29" i="12" s="1"/>
  <c r="AL9" i="12"/>
  <c r="AL36" i="12"/>
  <c r="AS49" i="12"/>
  <c r="AY49" i="12" s="1"/>
  <c r="AR34" i="12"/>
  <c r="AX34" i="12" s="1"/>
  <c r="AS38" i="12"/>
  <c r="AY38" i="12" s="1"/>
  <c r="AS51" i="12"/>
  <c r="AY51" i="12" s="1"/>
  <c r="AL19" i="12"/>
  <c r="AL21" i="12"/>
  <c r="AR56" i="12"/>
  <c r="AX56" i="12" s="1"/>
  <c r="AR8" i="12"/>
  <c r="AX8" i="12" s="1"/>
  <c r="AR12" i="12"/>
  <c r="AX12" i="12" s="1"/>
  <c r="AS9" i="12"/>
  <c r="AY9" i="12" s="1"/>
  <c r="AR36" i="12"/>
  <c r="AX36" i="12" s="1"/>
  <c r="AR38" i="12"/>
  <c r="AX38" i="12" s="1"/>
  <c r="AS48" i="12"/>
  <c r="AY48" i="12" s="1"/>
  <c r="K18" i="12"/>
  <c r="O18" i="12" s="1"/>
  <c r="U18" i="12" s="1"/>
  <c r="K46" i="12"/>
  <c r="O46" i="12" s="1"/>
  <c r="U46" i="12" s="1"/>
  <c r="K52" i="12"/>
  <c r="R22" i="12"/>
  <c r="X22" i="12" s="1"/>
  <c r="R54" i="12"/>
  <c r="X54" i="12" s="1"/>
  <c r="R25" i="12"/>
  <c r="X25" i="12" s="1"/>
  <c r="R6" i="12"/>
  <c r="X6" i="12" s="1"/>
  <c r="R10" i="12"/>
  <c r="X10" i="12" s="1"/>
  <c r="AS15" i="12"/>
  <c r="AY15" i="12" s="1"/>
  <c r="AS19" i="12"/>
  <c r="AY19" i="12" s="1"/>
  <c r="AS33" i="12"/>
  <c r="AY33" i="12" s="1"/>
  <c r="AL54" i="12"/>
  <c r="AL18" i="12"/>
  <c r="AQ18" i="12" s="1"/>
  <c r="AW18" i="12" s="1"/>
  <c r="AR24" i="12"/>
  <c r="AX24" i="12" s="1"/>
  <c r="AS32" i="12"/>
  <c r="AY32" i="12" s="1"/>
  <c r="AR41" i="12"/>
  <c r="AX41" i="12" s="1"/>
  <c r="AR53" i="12"/>
  <c r="AX53" i="12" s="1"/>
  <c r="AR54" i="12"/>
  <c r="AX54" i="12" s="1"/>
  <c r="AR55" i="12"/>
  <c r="AX55" i="12" s="1"/>
  <c r="AL17" i="12"/>
  <c r="AS18" i="12"/>
  <c r="AY18" i="12" s="1"/>
  <c r="AS21" i="12"/>
  <c r="AY21" i="12" s="1"/>
  <c r="AS29" i="12"/>
  <c r="AY29" i="12" s="1"/>
  <c r="AS46" i="12"/>
  <c r="AY46" i="12" s="1"/>
  <c r="AL50" i="12"/>
  <c r="AQ50" i="12" s="1"/>
  <c r="AW50" i="12" s="1"/>
  <c r="AS17" i="12"/>
  <c r="AY17" i="12" s="1"/>
  <c r="AR39" i="12"/>
  <c r="AX39" i="12" s="1"/>
  <c r="AR57" i="12"/>
  <c r="AX57" i="12" s="1"/>
  <c r="AS31" i="12"/>
  <c r="AY31" i="12" s="1"/>
  <c r="AR40" i="12"/>
  <c r="AX40" i="12" s="1"/>
  <c r="R9" i="12"/>
  <c r="X9" i="12" s="1"/>
  <c r="K16" i="12"/>
  <c r="P16" i="12" s="1"/>
  <c r="V16" i="12" s="1"/>
  <c r="K31" i="12"/>
  <c r="K42" i="12"/>
  <c r="P42" i="12" s="1"/>
  <c r="V42" i="12" s="1"/>
  <c r="R16" i="12"/>
  <c r="X16" i="12" s="1"/>
  <c r="K27" i="12"/>
  <c r="O27" i="12" s="1"/>
  <c r="U27" i="12" s="1"/>
  <c r="R31" i="12"/>
  <c r="X31" i="12" s="1"/>
  <c r="R36" i="12"/>
  <c r="X36" i="12" s="1"/>
  <c r="R50" i="12"/>
  <c r="X50" i="12" s="1"/>
  <c r="R42" i="12"/>
  <c r="X42" i="12" s="1"/>
  <c r="K12" i="12"/>
  <c r="P12" i="12" s="1"/>
  <c r="V12" i="12" s="1"/>
  <c r="K14" i="12"/>
  <c r="K20" i="12"/>
  <c r="O20" i="12" s="1"/>
  <c r="U20" i="12" s="1"/>
  <c r="R27" i="12"/>
  <c r="X27" i="12" s="1"/>
  <c r="R33" i="12"/>
  <c r="X33" i="12" s="1"/>
  <c r="R38" i="12"/>
  <c r="X38" i="12" s="1"/>
  <c r="R40" i="12"/>
  <c r="X40" i="12" s="1"/>
  <c r="K56" i="12"/>
  <c r="R7" i="12"/>
  <c r="X7" i="12" s="1"/>
  <c r="R12" i="12"/>
  <c r="X12" i="12" s="1"/>
  <c r="R13" i="12"/>
  <c r="X13" i="12" s="1"/>
  <c r="R20" i="12"/>
  <c r="X20" i="12" s="1"/>
  <c r="R29" i="12"/>
  <c r="X29" i="12" s="1"/>
  <c r="R34" i="12"/>
  <c r="X34" i="12" s="1"/>
  <c r="R48" i="12"/>
  <c r="X48" i="12" s="1"/>
  <c r="R56" i="12"/>
  <c r="X56" i="12" s="1"/>
  <c r="R14" i="12"/>
  <c r="X14" i="12" s="1"/>
  <c r="K7" i="12"/>
  <c r="AL11" i="12"/>
  <c r="AL15" i="12"/>
  <c r="R17" i="12"/>
  <c r="X17" i="12" s="1"/>
  <c r="K8" i="12"/>
  <c r="AL8" i="12"/>
  <c r="R24" i="12"/>
  <c r="X24" i="12" s="1"/>
  <c r="Q24" i="12"/>
  <c r="W24" i="12" s="1"/>
  <c r="R26" i="12"/>
  <c r="X26" i="12" s="1"/>
  <c r="Q26" i="12"/>
  <c r="W26" i="12" s="1"/>
  <c r="AR35" i="12"/>
  <c r="AX35" i="12" s="1"/>
  <c r="AS35" i="12"/>
  <c r="AY35" i="12" s="1"/>
  <c r="K50" i="12"/>
  <c r="R19" i="12"/>
  <c r="X19" i="12" s="1"/>
  <c r="AS27" i="12"/>
  <c r="AY27" i="12" s="1"/>
  <c r="AR27" i="12"/>
  <c r="AX27" i="12" s="1"/>
  <c r="K15" i="12"/>
  <c r="AS7" i="12"/>
  <c r="AY7" i="12" s="1"/>
  <c r="AR10" i="12"/>
  <c r="AX10" i="12" s="1"/>
  <c r="AR14" i="12"/>
  <c r="AX14" i="12" s="1"/>
  <c r="Q19" i="12"/>
  <c r="W19" i="12" s="1"/>
  <c r="AS23" i="12"/>
  <c r="AY23" i="12" s="1"/>
  <c r="AR7" i="12"/>
  <c r="AX7" i="12" s="1"/>
  <c r="AR6" i="12"/>
  <c r="AX6" i="12" s="1"/>
  <c r="Q17" i="12"/>
  <c r="W17" i="12" s="1"/>
  <c r="AR25" i="12"/>
  <c r="AX25" i="12" s="1"/>
  <c r="R8" i="12"/>
  <c r="X8" i="12" s="1"/>
  <c r="Q11" i="12"/>
  <c r="W11" i="12" s="1"/>
  <c r="Q15" i="12"/>
  <c r="W15" i="12" s="1"/>
  <c r="R23" i="12"/>
  <c r="X23" i="12" s="1"/>
  <c r="K38" i="12"/>
  <c r="R11" i="12"/>
  <c r="X11" i="12" s="1"/>
  <c r="R15" i="12"/>
  <c r="X15" i="12" s="1"/>
  <c r="AL20" i="12"/>
  <c r="R21" i="12"/>
  <c r="X21" i="12" s="1"/>
  <c r="AS26" i="12"/>
  <c r="AY26" i="12" s="1"/>
  <c r="K44" i="12"/>
  <c r="AR28" i="12"/>
  <c r="AX28" i="12" s="1"/>
  <c r="R30" i="12"/>
  <c r="X30" i="12" s="1"/>
  <c r="AR30" i="12"/>
  <c r="AX30" i="12" s="1"/>
  <c r="AR16" i="12"/>
  <c r="AX16" i="12" s="1"/>
  <c r="AR18" i="12"/>
  <c r="AX18" i="12" s="1"/>
  <c r="AR20" i="12"/>
  <c r="AX20" i="12" s="1"/>
  <c r="AR22" i="12"/>
  <c r="AX22" i="12" s="1"/>
  <c r="AS30" i="12"/>
  <c r="AY30" i="12" s="1"/>
  <c r="R41" i="12"/>
  <c r="X41" i="12" s="1"/>
  <c r="Q41" i="12"/>
  <c r="W41" i="12" s="1"/>
  <c r="AS42" i="12"/>
  <c r="AY42" i="12" s="1"/>
  <c r="AR42" i="12"/>
  <c r="AX42" i="12" s="1"/>
  <c r="AM46" i="12"/>
  <c r="AS47" i="12"/>
  <c r="AY47" i="12" s="1"/>
  <c r="AR47" i="12"/>
  <c r="AX47" i="12" s="1"/>
  <c r="AL49" i="12"/>
  <c r="R32" i="12"/>
  <c r="X32" i="12" s="1"/>
  <c r="AL38" i="12"/>
  <c r="AL42" i="12"/>
  <c r="AL43" i="12"/>
  <c r="AQ52" i="12"/>
  <c r="AW52" i="12" s="1"/>
  <c r="AL56" i="12"/>
  <c r="AS44" i="12"/>
  <c r="AY44" i="12" s="1"/>
  <c r="AS45" i="12"/>
  <c r="AY45" i="12" s="1"/>
  <c r="AR45" i="12"/>
  <c r="AX45" i="12" s="1"/>
  <c r="R28" i="12"/>
  <c r="X28" i="12" s="1"/>
  <c r="R43" i="12"/>
  <c r="X43" i="12" s="1"/>
  <c r="AR44" i="12"/>
  <c r="AX44" i="12" s="1"/>
  <c r="AS43" i="12"/>
  <c r="AY43" i="12" s="1"/>
  <c r="AR46" i="12"/>
  <c r="AX46" i="12" s="1"/>
  <c r="AL48" i="12"/>
  <c r="R49" i="12"/>
  <c r="X49" i="12" s="1"/>
  <c r="AR49" i="12"/>
  <c r="AX49" i="12" s="1"/>
  <c r="AL51" i="12"/>
  <c r="AS56" i="12"/>
  <c r="AY56" i="12" s="1"/>
  <c r="R39" i="12"/>
  <c r="X39" i="12" s="1"/>
  <c r="R55" i="12"/>
  <c r="X55" i="12" s="1"/>
  <c r="R45" i="12"/>
  <c r="X45" i="12" s="1"/>
  <c r="L46" i="12"/>
  <c r="R35" i="12"/>
  <c r="X35" i="12" s="1"/>
  <c r="AR48" i="12"/>
  <c r="AX48" i="12" s="1"/>
  <c r="R51" i="12"/>
  <c r="X51" i="12" s="1"/>
  <c r="AR51" i="12"/>
  <c r="AX51" i="12" s="1"/>
  <c r="R57" i="12"/>
  <c r="X57" i="12" s="1"/>
  <c r="R47" i="12"/>
  <c r="X47" i="12" s="1"/>
  <c r="AM52" i="12"/>
  <c r="R37" i="12"/>
  <c r="X37" i="12" s="1"/>
  <c r="R53" i="12"/>
  <c r="X53" i="12" s="1"/>
  <c r="AS29" i="11"/>
  <c r="AY29" i="11" s="1"/>
  <c r="AR6" i="11"/>
  <c r="AX6" i="11" s="1"/>
  <c r="AS27" i="11"/>
  <c r="AY27" i="11" s="1"/>
  <c r="AS25" i="11"/>
  <c r="AY25" i="11" s="1"/>
  <c r="AL6" i="11"/>
  <c r="AM6" i="11" s="1"/>
  <c r="AS6" i="11"/>
  <c r="AY6" i="11" s="1"/>
  <c r="Q18" i="11"/>
  <c r="W18" i="11" s="1"/>
  <c r="K18" i="11"/>
  <c r="P18" i="11" s="1"/>
  <c r="V18" i="11" s="1"/>
  <c r="Q8" i="11"/>
  <c r="W8" i="11" s="1"/>
  <c r="R8" i="11"/>
  <c r="X8" i="11" s="1"/>
  <c r="K8" i="11"/>
  <c r="O8" i="11" s="1"/>
  <c r="U8" i="11" s="1"/>
  <c r="Q16" i="11"/>
  <c r="W16" i="11" s="1"/>
  <c r="K16" i="11"/>
  <c r="P16" i="11" s="1"/>
  <c r="V16" i="11" s="1"/>
  <c r="R14" i="11"/>
  <c r="X14" i="11" s="1"/>
  <c r="R54" i="11"/>
  <c r="X54" i="11" s="1"/>
  <c r="AS7" i="11"/>
  <c r="AY7" i="11" s="1"/>
  <c r="AL9" i="11"/>
  <c r="AL15" i="11"/>
  <c r="AS24" i="11"/>
  <c r="AY24" i="11" s="1"/>
  <c r="AS26" i="11"/>
  <c r="AY26" i="11" s="1"/>
  <c r="AL31" i="11"/>
  <c r="AQ31" i="11" s="1"/>
  <c r="AW31" i="11" s="1"/>
  <c r="AS9" i="11"/>
  <c r="AY9" i="11" s="1"/>
  <c r="AS15" i="11"/>
  <c r="AY15" i="11" s="1"/>
  <c r="AR31" i="11"/>
  <c r="AX31" i="11" s="1"/>
  <c r="R18" i="11"/>
  <c r="X18" i="11" s="1"/>
  <c r="Q24" i="11"/>
  <c r="W24" i="11" s="1"/>
  <c r="K43" i="11"/>
  <c r="R24" i="11"/>
  <c r="X24" i="11" s="1"/>
  <c r="K12" i="11"/>
  <c r="P12" i="11" s="1"/>
  <c r="V12" i="11" s="1"/>
  <c r="Q22" i="11"/>
  <c r="W22" i="11" s="1"/>
  <c r="K47" i="11"/>
  <c r="R53" i="11"/>
  <c r="X53" i="11" s="1"/>
  <c r="K31" i="11"/>
  <c r="R56" i="11"/>
  <c r="X56" i="11" s="1"/>
  <c r="R35" i="11"/>
  <c r="X35" i="11" s="1"/>
  <c r="R43" i="11"/>
  <c r="X43" i="11" s="1"/>
  <c r="R12" i="11"/>
  <c r="X12" i="11" s="1"/>
  <c r="R31" i="11"/>
  <c r="X31" i="11" s="1"/>
  <c r="R47" i="11"/>
  <c r="X47" i="11" s="1"/>
  <c r="R52" i="11"/>
  <c r="X52" i="11" s="1"/>
  <c r="R39" i="11"/>
  <c r="X39" i="11" s="1"/>
  <c r="AS10" i="11"/>
  <c r="AY10" i="11" s="1"/>
  <c r="AL13" i="11"/>
  <c r="AS16" i="11"/>
  <c r="AY16" i="11" s="1"/>
  <c r="AS21" i="11"/>
  <c r="AY21" i="11" s="1"/>
  <c r="AS13" i="11"/>
  <c r="AY13" i="11" s="1"/>
  <c r="AS19" i="11"/>
  <c r="AY19" i="11" s="1"/>
  <c r="AS23" i="11"/>
  <c r="AY23" i="11" s="1"/>
  <c r="AL32" i="11"/>
  <c r="AP32" i="11" s="1"/>
  <c r="AV32" i="11" s="1"/>
  <c r="AL39" i="11"/>
  <c r="AQ39" i="11" s="1"/>
  <c r="AW39" i="11" s="1"/>
  <c r="AL11" i="11"/>
  <c r="AS12" i="11"/>
  <c r="AY12" i="11" s="1"/>
  <c r="AL17" i="11"/>
  <c r="AR39" i="11"/>
  <c r="AX39" i="11" s="1"/>
  <c r="AS11" i="11"/>
  <c r="AY11" i="11" s="1"/>
  <c r="AS17" i="11"/>
  <c r="AY17" i="11" s="1"/>
  <c r="AR32" i="11"/>
  <c r="AX32" i="11" s="1"/>
  <c r="AR34" i="11"/>
  <c r="AX34" i="11" s="1"/>
  <c r="AL37" i="11"/>
  <c r="AQ37" i="11" s="1"/>
  <c r="AW37" i="11" s="1"/>
  <c r="K24" i="11"/>
  <c r="R49" i="11"/>
  <c r="X49" i="11" s="1"/>
  <c r="K6" i="11"/>
  <c r="K10" i="11"/>
  <c r="P10" i="11" s="1"/>
  <c r="V10" i="11" s="1"/>
  <c r="R16" i="11"/>
  <c r="X16" i="11" s="1"/>
  <c r="R41" i="11"/>
  <c r="X41" i="11" s="1"/>
  <c r="R10" i="11"/>
  <c r="X10" i="11" s="1"/>
  <c r="R33" i="11"/>
  <c r="X33" i="11" s="1"/>
  <c r="R45" i="11"/>
  <c r="X45" i="11" s="1"/>
  <c r="R51" i="11"/>
  <c r="X51" i="11" s="1"/>
  <c r="R6" i="11"/>
  <c r="X6" i="11" s="1"/>
  <c r="R20" i="11"/>
  <c r="X20" i="11" s="1"/>
  <c r="R37" i="11"/>
  <c r="X37" i="11" s="1"/>
  <c r="R57" i="11"/>
  <c r="X57" i="11" s="1"/>
  <c r="K39" i="11"/>
  <c r="R55" i="11"/>
  <c r="X55" i="11" s="1"/>
  <c r="AQ30" i="11"/>
  <c r="AW30" i="11" s="1"/>
  <c r="R26" i="11"/>
  <c r="X26" i="11" s="1"/>
  <c r="Q26" i="11"/>
  <c r="W26" i="11" s="1"/>
  <c r="R21" i="11"/>
  <c r="X21" i="11" s="1"/>
  <c r="Q21" i="11"/>
  <c r="W21" i="11" s="1"/>
  <c r="AL27" i="11"/>
  <c r="AL19" i="11"/>
  <c r="AL10" i="11"/>
  <c r="AM10" i="11" s="1"/>
  <c r="AS22" i="11"/>
  <c r="AY22" i="11" s="1"/>
  <c r="AR22" i="11"/>
  <c r="AX22" i="11" s="1"/>
  <c r="Q7" i="11"/>
  <c r="W7" i="11" s="1"/>
  <c r="Q9" i="11"/>
  <c r="W9" i="11" s="1"/>
  <c r="Q11" i="11"/>
  <c r="W11" i="11" s="1"/>
  <c r="Q13" i="11"/>
  <c r="W13" i="11" s="1"/>
  <c r="Q15" i="11"/>
  <c r="W15" i="11" s="1"/>
  <c r="Q17" i="11"/>
  <c r="W17" i="11" s="1"/>
  <c r="Q19" i="11"/>
  <c r="W19" i="11" s="1"/>
  <c r="K28" i="11"/>
  <c r="R7" i="11"/>
  <c r="X7" i="11" s="1"/>
  <c r="R9" i="11"/>
  <c r="X9" i="11" s="1"/>
  <c r="R11" i="11"/>
  <c r="X11" i="11" s="1"/>
  <c r="R13" i="11"/>
  <c r="X13" i="11" s="1"/>
  <c r="R15" i="11"/>
  <c r="X15" i="11" s="1"/>
  <c r="R17" i="11"/>
  <c r="X17" i="11" s="1"/>
  <c r="R19" i="11"/>
  <c r="X19" i="11" s="1"/>
  <c r="R25" i="11"/>
  <c r="X25" i="11" s="1"/>
  <c r="R44" i="11"/>
  <c r="X44" i="11" s="1"/>
  <c r="Q44" i="11"/>
  <c r="W44" i="11" s="1"/>
  <c r="AR8" i="11"/>
  <c r="AX8" i="11" s="1"/>
  <c r="AR10" i="11"/>
  <c r="AX10" i="11" s="1"/>
  <c r="AR12" i="11"/>
  <c r="AX12" i="11" s="1"/>
  <c r="AR14" i="11"/>
  <c r="AX14" i="11" s="1"/>
  <c r="AR16" i="11"/>
  <c r="AX16" i="11" s="1"/>
  <c r="AR18" i="11"/>
  <c r="AX18" i="11" s="1"/>
  <c r="AR33" i="11"/>
  <c r="AX33" i="11" s="1"/>
  <c r="R40" i="11"/>
  <c r="X40" i="11" s="1"/>
  <c r="Q40" i="11"/>
  <c r="W40" i="11" s="1"/>
  <c r="R27" i="11"/>
  <c r="X27" i="11" s="1"/>
  <c r="Q27" i="11"/>
  <c r="W27" i="11" s="1"/>
  <c r="Q28" i="11"/>
  <c r="W28" i="11" s="1"/>
  <c r="AR28" i="11"/>
  <c r="AX28" i="11" s="1"/>
  <c r="R32" i="11"/>
  <c r="X32" i="11" s="1"/>
  <c r="AR35" i="11"/>
  <c r="AX35" i="11" s="1"/>
  <c r="R28" i="11"/>
  <c r="X28" i="11" s="1"/>
  <c r="AR36" i="11"/>
  <c r="AX36" i="11" s="1"/>
  <c r="AS47" i="11"/>
  <c r="AY47" i="11" s="1"/>
  <c r="AR47" i="11"/>
  <c r="AX47" i="11" s="1"/>
  <c r="AR20" i="11"/>
  <c r="AX20" i="11" s="1"/>
  <c r="R23" i="11"/>
  <c r="X23" i="11" s="1"/>
  <c r="Q30" i="11"/>
  <c r="W30" i="11" s="1"/>
  <c r="AL38" i="11"/>
  <c r="AR30" i="11"/>
  <c r="AX30" i="11" s="1"/>
  <c r="AR37" i="11"/>
  <c r="AX37" i="11" s="1"/>
  <c r="AR38" i="11"/>
  <c r="AX38" i="11" s="1"/>
  <c r="AS43" i="11"/>
  <c r="AY43" i="11" s="1"/>
  <c r="AS45" i="11"/>
  <c r="AY45" i="11" s="1"/>
  <c r="AS30" i="11"/>
  <c r="AY30" i="11" s="1"/>
  <c r="R34" i="11"/>
  <c r="X34" i="11" s="1"/>
  <c r="AS37" i="11"/>
  <c r="AY37" i="11" s="1"/>
  <c r="AS38" i="11"/>
  <c r="AY38" i="11" s="1"/>
  <c r="AS40" i="11"/>
  <c r="AY40" i="11" s="1"/>
  <c r="Q42" i="11"/>
  <c r="W42" i="11" s="1"/>
  <c r="Q48" i="11"/>
  <c r="W48" i="11" s="1"/>
  <c r="AS53" i="11"/>
  <c r="AY53" i="11" s="1"/>
  <c r="Q29" i="11"/>
  <c r="W29" i="11" s="1"/>
  <c r="Q46" i="11"/>
  <c r="W46" i="11" s="1"/>
  <c r="Q50" i="11"/>
  <c r="W50" i="11" s="1"/>
  <c r="K36" i="11"/>
  <c r="R36" i="11"/>
  <c r="X36" i="11" s="1"/>
  <c r="AR53" i="11"/>
  <c r="AX53" i="11" s="1"/>
  <c r="AS55" i="11"/>
  <c r="AY55" i="11" s="1"/>
  <c r="AS41" i="11"/>
  <c r="AY41" i="11" s="1"/>
  <c r="AS48" i="11"/>
  <c r="AY48" i="11" s="1"/>
  <c r="AS51" i="11"/>
  <c r="AY51" i="11" s="1"/>
  <c r="AS57" i="11"/>
  <c r="AY57" i="11" s="1"/>
  <c r="R38" i="11"/>
  <c r="X38" i="11" s="1"/>
  <c r="AS42" i="11"/>
  <c r="AY42" i="11" s="1"/>
  <c r="AS46" i="11"/>
  <c r="AY46" i="11" s="1"/>
  <c r="K48" i="11"/>
  <c r="AR57" i="11"/>
  <c r="AX57" i="11" s="1"/>
  <c r="AS44" i="11"/>
  <c r="AY44" i="11" s="1"/>
  <c r="AS49" i="11"/>
  <c r="AY49" i="11" s="1"/>
  <c r="AR51" i="11"/>
  <c r="AX51" i="11" s="1"/>
  <c r="K52" i="11"/>
  <c r="AR50" i="11"/>
  <c r="AX50" i="11" s="1"/>
  <c r="AR52" i="11"/>
  <c r="AX52" i="11" s="1"/>
  <c r="AR54" i="11"/>
  <c r="AX54" i="11" s="1"/>
  <c r="AR56" i="11"/>
  <c r="AX56" i="11" s="1"/>
  <c r="BD15" i="9"/>
  <c r="BJ15" i="9" s="1"/>
  <c r="BD19" i="9"/>
  <c r="BJ19" i="9" s="1"/>
  <c r="BD23" i="9"/>
  <c r="BJ23" i="9" s="1"/>
  <c r="BC6" i="9"/>
  <c r="BI6" i="9" s="1"/>
  <c r="BD9" i="9"/>
  <c r="BJ9" i="9" s="1"/>
  <c r="BC25" i="9"/>
  <c r="BI25" i="9" s="1"/>
  <c r="BD17" i="9"/>
  <c r="BJ17" i="9" s="1"/>
  <c r="BD25" i="9"/>
  <c r="BJ25" i="9" s="1"/>
  <c r="BD37" i="9"/>
  <c r="BJ37" i="9" s="1"/>
  <c r="AW8" i="9"/>
  <c r="BB8" i="9" s="1"/>
  <c r="BH8" i="9" s="1"/>
  <c r="BC29" i="9"/>
  <c r="BI29" i="9" s="1"/>
  <c r="BC33" i="9"/>
  <c r="BI33" i="9" s="1"/>
  <c r="BD33" i="9"/>
  <c r="BJ33" i="9" s="1"/>
  <c r="BC13" i="9"/>
  <c r="BI13" i="9" s="1"/>
  <c r="BD8" i="9"/>
  <c r="BJ8" i="9" s="1"/>
  <c r="BD11" i="9"/>
  <c r="BJ11" i="9" s="1"/>
  <c r="BD7" i="9"/>
  <c r="BJ7" i="9" s="1"/>
  <c r="AW45" i="9"/>
  <c r="BD24" i="9"/>
  <c r="BJ24" i="9" s="1"/>
  <c r="BC41" i="9"/>
  <c r="BI41" i="9" s="1"/>
  <c r="BC7" i="9"/>
  <c r="BI7" i="9" s="1"/>
  <c r="BD12" i="9"/>
  <c r="BJ12" i="9" s="1"/>
  <c r="BJ6" i="9"/>
  <c r="BD41" i="9"/>
  <c r="BJ41" i="9" s="1"/>
  <c r="BC45" i="9"/>
  <c r="BI45" i="9" s="1"/>
  <c r="BC12" i="9"/>
  <c r="BI12" i="9" s="1"/>
  <c r="BD20" i="9"/>
  <c r="BJ20" i="9" s="1"/>
  <c r="BD45" i="9"/>
  <c r="BJ45" i="9" s="1"/>
  <c r="BC49" i="9"/>
  <c r="BI49" i="9" s="1"/>
  <c r="BC24" i="9"/>
  <c r="BI24" i="9" s="1"/>
  <c r="BD49" i="9"/>
  <c r="BJ49" i="9" s="1"/>
  <c r="BC53" i="9"/>
  <c r="BI53" i="9" s="1"/>
  <c r="BD16" i="9"/>
  <c r="BJ16" i="9" s="1"/>
  <c r="AW19" i="9"/>
  <c r="BC21" i="9"/>
  <c r="BI21" i="9" s="1"/>
  <c r="AW25" i="9"/>
  <c r="AW33" i="9"/>
  <c r="BD53" i="9"/>
  <c r="BJ53" i="9" s="1"/>
  <c r="BC57" i="9"/>
  <c r="BI57" i="9" s="1"/>
  <c r="BC28" i="9"/>
  <c r="BI28" i="9" s="1"/>
  <c r="BC32" i="9"/>
  <c r="BI32" i="9" s="1"/>
  <c r="BC36" i="9"/>
  <c r="BI36" i="9" s="1"/>
  <c r="BC40" i="9"/>
  <c r="BI40" i="9" s="1"/>
  <c r="BC44" i="9"/>
  <c r="BI44" i="9" s="1"/>
  <c r="BC48" i="9"/>
  <c r="BI48" i="9" s="1"/>
  <c r="BC52" i="9"/>
  <c r="BI52" i="9" s="1"/>
  <c r="BC56" i="9"/>
  <c r="BI56" i="9" s="1"/>
  <c r="BD28" i="9"/>
  <c r="BJ28" i="9" s="1"/>
  <c r="BD32" i="9"/>
  <c r="BJ32" i="9" s="1"/>
  <c r="BD36" i="9"/>
  <c r="BJ36" i="9" s="1"/>
  <c r="BD40" i="9"/>
  <c r="BJ40" i="9" s="1"/>
  <c r="BD44" i="9"/>
  <c r="BJ44" i="9" s="1"/>
  <c r="BD48" i="9"/>
  <c r="BJ48" i="9" s="1"/>
  <c r="BD52" i="9"/>
  <c r="BJ52" i="9" s="1"/>
  <c r="BD56" i="9"/>
  <c r="BJ56" i="9" s="1"/>
  <c r="BC27" i="9"/>
  <c r="BI27" i="9" s="1"/>
  <c r="BC31" i="9"/>
  <c r="BI31" i="9" s="1"/>
  <c r="BC35" i="9"/>
  <c r="BI35" i="9" s="1"/>
  <c r="BC39" i="9"/>
  <c r="BI39" i="9" s="1"/>
  <c r="BC43" i="9"/>
  <c r="BI43" i="9" s="1"/>
  <c r="BC47" i="9"/>
  <c r="BI47" i="9" s="1"/>
  <c r="BC51" i="9"/>
  <c r="BI51" i="9" s="1"/>
  <c r="BC55" i="9"/>
  <c r="BI55" i="9" s="1"/>
  <c r="BC10" i="9"/>
  <c r="BI10" i="9" s="1"/>
  <c r="BC14" i="9"/>
  <c r="BI14" i="9" s="1"/>
  <c r="BC18" i="9"/>
  <c r="BI18" i="9" s="1"/>
  <c r="BC22" i="9"/>
  <c r="BI22" i="9" s="1"/>
  <c r="BC26" i="9"/>
  <c r="BI26" i="9" s="1"/>
  <c r="BC30" i="9"/>
  <c r="BI30" i="9" s="1"/>
  <c r="BC34" i="9"/>
  <c r="BI34" i="9" s="1"/>
  <c r="BC38" i="9"/>
  <c r="BI38" i="9" s="1"/>
  <c r="BC42" i="9"/>
  <c r="BI42" i="9" s="1"/>
  <c r="BC46" i="9"/>
  <c r="BI46" i="9" s="1"/>
  <c r="BC50" i="9"/>
  <c r="BI50" i="9" s="1"/>
  <c r="BC54" i="9"/>
  <c r="BI54" i="9" s="1"/>
  <c r="H6" i="9"/>
  <c r="H7" i="9"/>
  <c r="J7" i="9" s="1"/>
  <c r="H8" i="9"/>
  <c r="J8" i="9" s="1"/>
  <c r="H10" i="9"/>
  <c r="J10" i="9" s="1"/>
  <c r="H11" i="9"/>
  <c r="J11" i="9" s="1"/>
  <c r="H12" i="9"/>
  <c r="J12" i="9" s="1"/>
  <c r="H13" i="9"/>
  <c r="J13" i="9" s="1"/>
  <c r="H14" i="9"/>
  <c r="J14" i="9" s="1"/>
  <c r="H15" i="9"/>
  <c r="J15" i="9" s="1"/>
  <c r="H16" i="9"/>
  <c r="J16" i="9" s="1"/>
  <c r="H18" i="9"/>
  <c r="J18" i="9" s="1"/>
  <c r="H19" i="9"/>
  <c r="J19" i="9" s="1"/>
  <c r="H20" i="9"/>
  <c r="J20" i="9" s="1"/>
  <c r="H21" i="9"/>
  <c r="J21" i="9" s="1"/>
  <c r="H22" i="9"/>
  <c r="J22" i="9" s="1"/>
  <c r="H23" i="9"/>
  <c r="J23" i="9" s="1"/>
  <c r="H24" i="9"/>
  <c r="J24" i="9" s="1"/>
  <c r="H26" i="9"/>
  <c r="J26" i="9" s="1"/>
  <c r="H27" i="9"/>
  <c r="J27" i="9" s="1"/>
  <c r="H28" i="9"/>
  <c r="J28" i="9" s="1"/>
  <c r="H29" i="9"/>
  <c r="J29" i="9" s="1"/>
  <c r="H30" i="9"/>
  <c r="J30" i="9" s="1"/>
  <c r="H32" i="9"/>
  <c r="J32" i="9" s="1"/>
  <c r="H33" i="9"/>
  <c r="J33" i="9" s="1"/>
  <c r="H34" i="9"/>
  <c r="J34" i="9" s="1"/>
  <c r="H35" i="9"/>
  <c r="J35" i="9" s="1"/>
  <c r="H36" i="9"/>
  <c r="J36" i="9" s="1"/>
  <c r="H37" i="9"/>
  <c r="J37" i="9" s="1"/>
  <c r="H38" i="9"/>
  <c r="J38" i="9" s="1"/>
  <c r="H40" i="9"/>
  <c r="J40" i="9" s="1"/>
  <c r="H41" i="9"/>
  <c r="J41" i="9" s="1"/>
  <c r="H42" i="9"/>
  <c r="J42" i="9" s="1"/>
  <c r="H43" i="9"/>
  <c r="J43" i="9" s="1"/>
  <c r="H44" i="9"/>
  <c r="J44" i="9" s="1"/>
  <c r="H45" i="9"/>
  <c r="J45" i="9" s="1"/>
  <c r="H46" i="9"/>
  <c r="J46" i="9" s="1"/>
  <c r="H47" i="9"/>
  <c r="J47" i="9" s="1"/>
  <c r="H48" i="9"/>
  <c r="J48" i="9" s="1"/>
  <c r="H49" i="9"/>
  <c r="J49" i="9" s="1"/>
  <c r="H50" i="9"/>
  <c r="J50" i="9" s="1"/>
  <c r="H51" i="9"/>
  <c r="J51" i="9" s="1"/>
  <c r="H52" i="9"/>
  <c r="J52" i="9" s="1"/>
  <c r="H53" i="9"/>
  <c r="J53" i="9" s="1"/>
  <c r="H54" i="9"/>
  <c r="J54" i="9" s="1"/>
  <c r="H55" i="9"/>
  <c r="J55" i="9" s="1"/>
  <c r="H56" i="9"/>
  <c r="J56" i="9" s="1"/>
  <c r="H57" i="9"/>
  <c r="J57" i="9" s="1"/>
  <c r="AP30" i="11" l="1"/>
  <c r="AV30" i="11" s="1"/>
  <c r="J6" i="9"/>
  <c r="K6" i="9"/>
  <c r="AP46" i="12"/>
  <c r="AV46" i="12" s="1"/>
  <c r="AP37" i="11"/>
  <c r="AV37" i="11" s="1"/>
  <c r="T59" i="20"/>
  <c r="AC59" i="20" s="1"/>
  <c r="AK59" i="20" s="1"/>
  <c r="CE6" i="19"/>
  <c r="O18" i="11"/>
  <c r="U18" i="11" s="1"/>
  <c r="DE27" i="12"/>
  <c r="DK27" i="12" s="1"/>
  <c r="CD36" i="12"/>
  <c r="CJ36" i="12" s="1"/>
  <c r="BZ30" i="12"/>
  <c r="BZ19" i="12"/>
  <c r="DA10" i="12"/>
  <c r="CD34" i="12"/>
  <c r="CJ34" i="12" s="1"/>
  <c r="DD56" i="12"/>
  <c r="DJ56" i="12" s="1"/>
  <c r="DE56" i="12"/>
  <c r="DK56" i="12" s="1"/>
  <c r="CD19" i="12"/>
  <c r="CJ19" i="12" s="1"/>
  <c r="CI6" i="19"/>
  <c r="CQ6" i="19" s="1"/>
  <c r="DD54" i="12"/>
  <c r="DJ54" i="12" s="1"/>
  <c r="CD48" i="12"/>
  <c r="CJ48" i="12" s="1"/>
  <c r="CC40" i="12"/>
  <c r="CI40" i="12" s="1"/>
  <c r="P18" i="12"/>
  <c r="V18" i="12" s="1"/>
  <c r="L14" i="12"/>
  <c r="L18" i="12"/>
  <c r="K38" i="11"/>
  <c r="L38" i="11" s="1"/>
  <c r="AW9" i="9"/>
  <c r="BB9" i="9" s="1"/>
  <c r="BH9" i="9" s="1"/>
  <c r="AW23" i="9"/>
  <c r="BA23" i="9" s="1"/>
  <c r="BG23" i="9" s="1"/>
  <c r="AW27" i="9"/>
  <c r="AX27" i="9" s="1"/>
  <c r="AC6" i="20"/>
  <c r="AK6" i="20" s="1"/>
  <c r="AB6" i="20"/>
  <c r="AJ6" i="20" s="1"/>
  <c r="K6" i="19"/>
  <c r="O5" i="16"/>
  <c r="W5" i="16" s="1"/>
  <c r="N5" i="16"/>
  <c r="V5" i="16" s="1"/>
  <c r="DA50" i="12"/>
  <c r="AM13" i="12"/>
  <c r="K40" i="12"/>
  <c r="P40" i="12" s="1"/>
  <c r="V40" i="12" s="1"/>
  <c r="K36" i="12"/>
  <c r="P36" i="12" s="1"/>
  <c r="V36" i="12" s="1"/>
  <c r="K54" i="12"/>
  <c r="O54" i="12" s="1"/>
  <c r="U54" i="12" s="1"/>
  <c r="K33" i="12"/>
  <c r="P33" i="12" s="1"/>
  <c r="V33" i="12" s="1"/>
  <c r="CZ14" i="12"/>
  <c r="DA14" i="12" s="1"/>
  <c r="CZ12" i="12"/>
  <c r="DD12" i="12" s="1"/>
  <c r="DJ12" i="12" s="1"/>
  <c r="DE50" i="12"/>
  <c r="DK50" i="12" s="1"/>
  <c r="BY22" i="12"/>
  <c r="CC22" i="12" s="1"/>
  <c r="CI22" i="12" s="1"/>
  <c r="BZ48" i="12"/>
  <c r="AQ29" i="12"/>
  <c r="AW29" i="12" s="1"/>
  <c r="AL55" i="12"/>
  <c r="AM55" i="12" s="1"/>
  <c r="AM29" i="12"/>
  <c r="AL31" i="12"/>
  <c r="AQ31" i="12" s="1"/>
  <c r="AW31" i="12" s="1"/>
  <c r="AL37" i="12"/>
  <c r="AM37" i="12" s="1"/>
  <c r="P20" i="12"/>
  <c r="V20" i="12" s="1"/>
  <c r="DE52" i="12"/>
  <c r="DK52" i="12" s="1"/>
  <c r="DE54" i="12"/>
  <c r="DK54" i="12" s="1"/>
  <c r="DA27" i="12"/>
  <c r="DA52" i="12"/>
  <c r="CZ47" i="12"/>
  <c r="DA47" i="12" s="1"/>
  <c r="CZ18" i="12"/>
  <c r="BY49" i="12"/>
  <c r="BZ49" i="12" s="1"/>
  <c r="BY47" i="12"/>
  <c r="BZ47" i="12" s="1"/>
  <c r="CC36" i="12"/>
  <c r="CI36" i="12" s="1"/>
  <c r="AM21" i="12"/>
  <c r="AL12" i="12"/>
  <c r="AM12" i="12" s="1"/>
  <c r="AM54" i="12"/>
  <c r="AL16" i="12"/>
  <c r="AQ16" i="12" s="1"/>
  <c r="AW16" i="12" s="1"/>
  <c r="AL57" i="12"/>
  <c r="AQ57" i="12" s="1"/>
  <c r="AW57" i="12" s="1"/>
  <c r="K48" i="12"/>
  <c r="L48" i="12" s="1"/>
  <c r="O25" i="12"/>
  <c r="U25" i="12" s="1"/>
  <c r="CZ6" i="12"/>
  <c r="CD11" i="12"/>
  <c r="CJ11" i="12" s="1"/>
  <c r="CD27" i="12"/>
  <c r="CJ27" i="12" s="1"/>
  <c r="BZ55" i="12"/>
  <c r="BY23" i="12"/>
  <c r="BZ23" i="12" s="1"/>
  <c r="CC29" i="12"/>
  <c r="CI29" i="12" s="1"/>
  <c r="BZ29" i="12"/>
  <c r="BZ11" i="12"/>
  <c r="BZ34" i="12"/>
  <c r="AM19" i="12"/>
  <c r="AM36" i="12"/>
  <c r="AL39" i="12"/>
  <c r="AQ39" i="12" s="1"/>
  <c r="AW39" i="12" s="1"/>
  <c r="AL41" i="12"/>
  <c r="AQ41" i="12" s="1"/>
  <c r="AW41" i="12" s="1"/>
  <c r="K6" i="12"/>
  <c r="O6" i="12" s="1"/>
  <c r="U6" i="12" s="1"/>
  <c r="K34" i="12"/>
  <c r="L34" i="12" s="1"/>
  <c r="L25" i="12"/>
  <c r="DD8" i="12"/>
  <c r="DJ8" i="12" s="1"/>
  <c r="DA8" i="12"/>
  <c r="CZ40" i="12"/>
  <c r="DE40" i="12" s="1"/>
  <c r="DK40" i="12" s="1"/>
  <c r="CZ13" i="12"/>
  <c r="DD13" i="12" s="1"/>
  <c r="DJ13" i="12" s="1"/>
  <c r="CD30" i="12"/>
  <c r="CJ30" i="12" s="1"/>
  <c r="BY52" i="12"/>
  <c r="CC52" i="12" s="1"/>
  <c r="CI52" i="12" s="1"/>
  <c r="BY35" i="12"/>
  <c r="CD35" i="12" s="1"/>
  <c r="CJ35" i="12" s="1"/>
  <c r="AP18" i="12"/>
  <c r="AV18" i="12" s="1"/>
  <c r="AL14" i="12"/>
  <c r="AQ14" i="12" s="1"/>
  <c r="AW14" i="12" s="1"/>
  <c r="AL32" i="12"/>
  <c r="AP32" i="12" s="1"/>
  <c r="AV32" i="12" s="1"/>
  <c r="AL40" i="12"/>
  <c r="AM18" i="12"/>
  <c r="P46" i="12"/>
  <c r="V46" i="12" s="1"/>
  <c r="L22" i="12"/>
  <c r="L31" i="12"/>
  <c r="L20" i="12"/>
  <c r="P22" i="12"/>
  <c r="V22" i="12" s="1"/>
  <c r="O16" i="12"/>
  <c r="U16" i="12" s="1"/>
  <c r="CZ29" i="12"/>
  <c r="DD29" i="12" s="1"/>
  <c r="DJ29" i="12" s="1"/>
  <c r="CZ46" i="12"/>
  <c r="DA46" i="12" s="1"/>
  <c r="CZ32" i="12"/>
  <c r="DA32" i="12" s="1"/>
  <c r="BY31" i="12"/>
  <c r="CC31" i="12" s="1"/>
  <c r="CI31" i="12" s="1"/>
  <c r="BY41" i="12"/>
  <c r="CC41" i="12" s="1"/>
  <c r="CI41" i="12" s="1"/>
  <c r="BZ27" i="12"/>
  <c r="BY37" i="12"/>
  <c r="CC37" i="12" s="1"/>
  <c r="CI37" i="12" s="1"/>
  <c r="CD32" i="12"/>
  <c r="CJ32" i="12" s="1"/>
  <c r="CD40" i="12"/>
  <c r="CJ40" i="12" s="1"/>
  <c r="BZ32" i="12"/>
  <c r="CC14" i="12"/>
  <c r="CI14" i="12" s="1"/>
  <c r="BZ14" i="12"/>
  <c r="CD14" i="12"/>
  <c r="CJ14" i="12" s="1"/>
  <c r="DD37" i="12"/>
  <c r="DJ37" i="12" s="1"/>
  <c r="DA37" i="12"/>
  <c r="DE37" i="12"/>
  <c r="DK37" i="12" s="1"/>
  <c r="CZ39" i="12"/>
  <c r="DA51" i="12"/>
  <c r="DD51" i="12"/>
  <c r="DJ51" i="12" s="1"/>
  <c r="DE51" i="12"/>
  <c r="DK51" i="12" s="1"/>
  <c r="BY33" i="12"/>
  <c r="DA31" i="12"/>
  <c r="DD31" i="12"/>
  <c r="DJ31" i="12" s="1"/>
  <c r="DE31" i="12"/>
  <c r="DK31" i="12" s="1"/>
  <c r="BZ45" i="12"/>
  <c r="CC45" i="12"/>
  <c r="CI45" i="12" s="1"/>
  <c r="CD45" i="12"/>
  <c r="CJ45" i="12" s="1"/>
  <c r="CC16" i="12"/>
  <c r="CI16" i="12" s="1"/>
  <c r="BZ16" i="12"/>
  <c r="CD16" i="12"/>
  <c r="CJ16" i="12" s="1"/>
  <c r="DE12" i="12"/>
  <c r="DK12" i="12" s="1"/>
  <c r="BY28" i="12"/>
  <c r="CZ19" i="12"/>
  <c r="CZ22" i="12"/>
  <c r="CZ28" i="12"/>
  <c r="DA38" i="12"/>
  <c r="DE38" i="12"/>
  <c r="DK38" i="12" s="1"/>
  <c r="DD38" i="12"/>
  <c r="DJ38" i="12" s="1"/>
  <c r="DA33" i="12"/>
  <c r="DD33" i="12"/>
  <c r="DJ33" i="12" s="1"/>
  <c r="DE33" i="12"/>
  <c r="DK33" i="12" s="1"/>
  <c r="DA53" i="12"/>
  <c r="DD53" i="12"/>
  <c r="DJ53" i="12" s="1"/>
  <c r="DE53" i="12"/>
  <c r="DK53" i="12" s="1"/>
  <c r="CZ30" i="12"/>
  <c r="CZ34" i="12"/>
  <c r="DD41" i="12"/>
  <c r="DJ41" i="12" s="1"/>
  <c r="DA41" i="12"/>
  <c r="DE41" i="12"/>
  <c r="DK41" i="12" s="1"/>
  <c r="CC12" i="12"/>
  <c r="CI12" i="12" s="1"/>
  <c r="BZ12" i="12"/>
  <c r="CD12" i="12"/>
  <c r="CJ12" i="12" s="1"/>
  <c r="DL58" i="12"/>
  <c r="BZ13" i="12"/>
  <c r="CD13" i="12"/>
  <c r="CJ13" i="12" s="1"/>
  <c r="CC13" i="12"/>
  <c r="CI13" i="12" s="1"/>
  <c r="DA55" i="12"/>
  <c r="DD55" i="12"/>
  <c r="DJ55" i="12" s="1"/>
  <c r="DE55" i="12"/>
  <c r="DK55" i="12" s="1"/>
  <c r="CD51" i="12"/>
  <c r="CJ51" i="12" s="1"/>
  <c r="BZ51" i="12"/>
  <c r="CC51" i="12"/>
  <c r="CI51" i="12" s="1"/>
  <c r="CC20" i="12"/>
  <c r="CI20" i="12" s="1"/>
  <c r="BZ20" i="12"/>
  <c r="CD20" i="12"/>
  <c r="CJ20" i="12" s="1"/>
  <c r="DA16" i="12"/>
  <c r="DD16" i="12"/>
  <c r="DJ16" i="12" s="1"/>
  <c r="DE16" i="12"/>
  <c r="DK16" i="12" s="1"/>
  <c r="CZ11" i="12"/>
  <c r="CZ17" i="12"/>
  <c r="CZ23" i="12"/>
  <c r="BY39" i="12"/>
  <c r="DD57" i="12"/>
  <c r="DJ57" i="12" s="1"/>
  <c r="DA57" i="12"/>
  <c r="DE57" i="12"/>
  <c r="DK57" i="12" s="1"/>
  <c r="CD53" i="12"/>
  <c r="CJ53" i="12" s="1"/>
  <c r="BZ53" i="12"/>
  <c r="CC53" i="12"/>
  <c r="CI53" i="12" s="1"/>
  <c r="CC18" i="12"/>
  <c r="CI18" i="12" s="1"/>
  <c r="BZ18" i="12"/>
  <c r="CD18" i="12"/>
  <c r="CJ18" i="12" s="1"/>
  <c r="BZ44" i="12"/>
  <c r="CC44" i="12"/>
  <c r="CI44" i="12" s="1"/>
  <c r="CD44" i="12"/>
  <c r="CJ44" i="12" s="1"/>
  <c r="BZ46" i="12"/>
  <c r="CC46" i="12"/>
  <c r="CI46" i="12" s="1"/>
  <c r="CD46" i="12"/>
  <c r="CJ46" i="12" s="1"/>
  <c r="BY54" i="12"/>
  <c r="CC6" i="12"/>
  <c r="CI6" i="12" s="1"/>
  <c r="BZ6" i="12"/>
  <c r="CD6" i="12"/>
  <c r="CJ6" i="12" s="1"/>
  <c r="DD9" i="12"/>
  <c r="DJ9" i="12" s="1"/>
  <c r="DE9" i="12"/>
  <c r="DK9" i="12" s="1"/>
  <c r="DA9" i="12"/>
  <c r="BY24" i="12"/>
  <c r="CD49" i="12"/>
  <c r="CJ49" i="12" s="1"/>
  <c r="BY25" i="12"/>
  <c r="BZ50" i="12"/>
  <c r="CC50" i="12"/>
  <c r="CI50" i="12" s="1"/>
  <c r="CD50" i="12"/>
  <c r="CJ50" i="12" s="1"/>
  <c r="CZ26" i="12"/>
  <c r="CZ43" i="12"/>
  <c r="BY56" i="12"/>
  <c r="CD57" i="12"/>
  <c r="CJ57" i="12" s="1"/>
  <c r="CC57" i="12"/>
  <c r="CI57" i="12" s="1"/>
  <c r="BZ57" i="12"/>
  <c r="CC8" i="12"/>
  <c r="CI8" i="12" s="1"/>
  <c r="BZ8" i="12"/>
  <c r="CD8" i="12"/>
  <c r="CJ8" i="12" s="1"/>
  <c r="DA20" i="12"/>
  <c r="DD20" i="12"/>
  <c r="DJ20" i="12" s="1"/>
  <c r="DE20" i="12"/>
  <c r="DK20" i="12" s="1"/>
  <c r="CZ44" i="12"/>
  <c r="BZ17" i="12"/>
  <c r="CD17" i="12"/>
  <c r="CJ17" i="12" s="1"/>
  <c r="CC17" i="12"/>
  <c r="CI17" i="12" s="1"/>
  <c r="BZ21" i="12"/>
  <c r="CD21" i="12"/>
  <c r="CJ21" i="12" s="1"/>
  <c r="CC21" i="12"/>
  <c r="CI21" i="12" s="1"/>
  <c r="DD35" i="12"/>
  <c r="DJ35" i="12" s="1"/>
  <c r="DE35" i="12"/>
  <c r="DK35" i="12" s="1"/>
  <c r="DA35" i="12"/>
  <c r="CC10" i="12"/>
  <c r="CI10" i="12" s="1"/>
  <c r="BZ10" i="12"/>
  <c r="CD10" i="12"/>
  <c r="CJ10" i="12" s="1"/>
  <c r="CZ15" i="12"/>
  <c r="CZ25" i="12"/>
  <c r="DD10" i="12"/>
  <c r="DJ10" i="12" s="1"/>
  <c r="DE10" i="12"/>
  <c r="DK10" i="12" s="1"/>
  <c r="CZ21" i="12"/>
  <c r="BY26" i="12"/>
  <c r="BY43" i="12"/>
  <c r="BZ38" i="12"/>
  <c r="CC38" i="12"/>
  <c r="CI38" i="12" s="1"/>
  <c r="CD38" i="12"/>
  <c r="CJ38" i="12" s="1"/>
  <c r="CZ45" i="12"/>
  <c r="CZ24" i="12"/>
  <c r="CD55" i="12"/>
  <c r="CJ55" i="12" s="1"/>
  <c r="CC55" i="12"/>
  <c r="CI55" i="12" s="1"/>
  <c r="DA48" i="12"/>
  <c r="DD48" i="12"/>
  <c r="DJ48" i="12" s="1"/>
  <c r="DE48" i="12"/>
  <c r="DK48" i="12" s="1"/>
  <c r="BZ42" i="12"/>
  <c r="CC42" i="12"/>
  <c r="CI42" i="12" s="1"/>
  <c r="CD42" i="12"/>
  <c r="CJ42" i="12" s="1"/>
  <c r="DA36" i="12"/>
  <c r="DE36" i="12"/>
  <c r="DK36" i="12" s="1"/>
  <c r="DD36" i="12"/>
  <c r="DJ36" i="12" s="1"/>
  <c r="CK58" i="12"/>
  <c r="DD49" i="12"/>
  <c r="DJ49" i="12" s="1"/>
  <c r="DA49" i="12"/>
  <c r="DE49" i="12"/>
  <c r="DK49" i="12" s="1"/>
  <c r="CZ42" i="12"/>
  <c r="AL33" i="12"/>
  <c r="AL45" i="12"/>
  <c r="AQ45" i="12" s="1"/>
  <c r="AW45" i="12" s="1"/>
  <c r="AL34" i="12"/>
  <c r="AM17" i="12"/>
  <c r="L16" i="12"/>
  <c r="K45" i="12"/>
  <c r="O45" i="12" s="1"/>
  <c r="U45" i="12" s="1"/>
  <c r="K29" i="12"/>
  <c r="L29" i="12" s="1"/>
  <c r="K37" i="12"/>
  <c r="O37" i="12" s="1"/>
  <c r="U37" i="12" s="1"/>
  <c r="K41" i="12"/>
  <c r="O41" i="12" s="1"/>
  <c r="U41" i="12" s="1"/>
  <c r="W58" i="12"/>
  <c r="K10" i="12"/>
  <c r="K23" i="12"/>
  <c r="P23" i="12" s="1"/>
  <c r="V23" i="12" s="1"/>
  <c r="L52" i="12"/>
  <c r="K9" i="12"/>
  <c r="P9" i="12" s="1"/>
  <c r="V9" i="12" s="1"/>
  <c r="L27" i="12"/>
  <c r="P27" i="12"/>
  <c r="V27" i="12" s="1"/>
  <c r="K26" i="12"/>
  <c r="L26" i="12" s="1"/>
  <c r="AP50" i="12"/>
  <c r="AV50" i="12" s="1"/>
  <c r="AM50" i="12"/>
  <c r="AL22" i="12"/>
  <c r="AP22" i="12" s="1"/>
  <c r="AV22" i="12" s="1"/>
  <c r="AL24" i="12"/>
  <c r="AP24" i="12" s="1"/>
  <c r="AV24" i="12" s="1"/>
  <c r="AL35" i="12"/>
  <c r="AM35" i="12" s="1"/>
  <c r="AL53" i="12"/>
  <c r="AP53" i="12" s="1"/>
  <c r="AV53" i="12" s="1"/>
  <c r="AL10" i="12"/>
  <c r="AQ10" i="12" s="1"/>
  <c r="AW10" i="12" s="1"/>
  <c r="K30" i="12"/>
  <c r="P30" i="12" s="1"/>
  <c r="V30" i="12" s="1"/>
  <c r="K51" i="12"/>
  <c r="L51" i="12" s="1"/>
  <c r="L42" i="12"/>
  <c r="O42" i="12"/>
  <c r="U42" i="12" s="1"/>
  <c r="K13" i="12"/>
  <c r="P13" i="12" s="1"/>
  <c r="V13" i="12" s="1"/>
  <c r="O12" i="12"/>
  <c r="U12" i="12" s="1"/>
  <c r="K53" i="12"/>
  <c r="O53" i="12" s="1"/>
  <c r="U53" i="12" s="1"/>
  <c r="L56" i="12"/>
  <c r="K28" i="12"/>
  <c r="O28" i="12" s="1"/>
  <c r="U28" i="12" s="1"/>
  <c r="L12" i="12"/>
  <c r="P14" i="12"/>
  <c r="V14" i="12" s="1"/>
  <c r="O14" i="12"/>
  <c r="U14" i="12" s="1"/>
  <c r="AP21" i="12"/>
  <c r="AV21" i="12" s="1"/>
  <c r="AQ21" i="12"/>
  <c r="AW21" i="12" s="1"/>
  <c r="AP13" i="12"/>
  <c r="AV13" i="12" s="1"/>
  <c r="AQ13" i="12"/>
  <c r="AW13" i="12" s="1"/>
  <c r="AP51" i="12"/>
  <c r="AV51" i="12" s="1"/>
  <c r="AQ51" i="12"/>
  <c r="AW51" i="12" s="1"/>
  <c r="AM51" i="12"/>
  <c r="AQ38" i="12"/>
  <c r="AW38" i="12" s="1"/>
  <c r="AP38" i="12"/>
  <c r="AV38" i="12" s="1"/>
  <c r="AM38" i="12"/>
  <c r="AP37" i="12"/>
  <c r="AV37" i="12" s="1"/>
  <c r="AL25" i="12"/>
  <c r="AQ36" i="12"/>
  <c r="AW36" i="12" s="1"/>
  <c r="AP36" i="12"/>
  <c r="AV36" i="12" s="1"/>
  <c r="AL27" i="12"/>
  <c r="AP17" i="12"/>
  <c r="AV17" i="12" s="1"/>
  <c r="AQ17" i="12"/>
  <c r="AW17" i="12" s="1"/>
  <c r="L7" i="12"/>
  <c r="P7" i="12"/>
  <c r="V7" i="12" s="1"/>
  <c r="O7" i="12"/>
  <c r="U7" i="12" s="1"/>
  <c r="K47" i="12"/>
  <c r="AQ56" i="12"/>
  <c r="AW56" i="12" s="1"/>
  <c r="AP56" i="12"/>
  <c r="AV56" i="12" s="1"/>
  <c r="AM56" i="12"/>
  <c r="AL30" i="12"/>
  <c r="L44" i="12"/>
  <c r="P44" i="12"/>
  <c r="V44" i="12" s="1"/>
  <c r="O44" i="12"/>
  <c r="U44" i="12" s="1"/>
  <c r="AL26" i="12"/>
  <c r="AX58" i="12"/>
  <c r="AL28" i="12"/>
  <c r="AP11" i="12"/>
  <c r="AV11" i="12" s="1"/>
  <c r="AQ11" i="12"/>
  <c r="AW11" i="12" s="1"/>
  <c r="AM11" i="12"/>
  <c r="P31" i="12"/>
  <c r="V31" i="12" s="1"/>
  <c r="O31" i="12"/>
  <c r="U31" i="12" s="1"/>
  <c r="AQ54" i="12"/>
  <c r="AW54" i="12" s="1"/>
  <c r="AP54" i="12"/>
  <c r="AV54" i="12" s="1"/>
  <c r="O40" i="12"/>
  <c r="U40" i="12" s="1"/>
  <c r="L38" i="12"/>
  <c r="P38" i="12"/>
  <c r="V38" i="12" s="1"/>
  <c r="O38" i="12"/>
  <c r="U38" i="12" s="1"/>
  <c r="O15" i="12"/>
  <c r="U15" i="12" s="1"/>
  <c r="P15" i="12"/>
  <c r="V15" i="12" s="1"/>
  <c r="L15" i="12"/>
  <c r="AP15" i="12"/>
  <c r="AV15" i="12" s="1"/>
  <c r="AM15" i="12"/>
  <c r="AQ15" i="12"/>
  <c r="AW15" i="12" s="1"/>
  <c r="K55" i="12"/>
  <c r="K32" i="12"/>
  <c r="AP49" i="12"/>
  <c r="AV49" i="12" s="1"/>
  <c r="AM49" i="12"/>
  <c r="AQ49" i="12"/>
  <c r="AW49" i="12" s="1"/>
  <c r="AL23" i="12"/>
  <c r="K19" i="12"/>
  <c r="K24" i="12"/>
  <c r="K11" i="12"/>
  <c r="K57" i="12"/>
  <c r="K35" i="12"/>
  <c r="K49" i="12"/>
  <c r="P52" i="12"/>
  <c r="V52" i="12" s="1"/>
  <c r="O52" i="12"/>
  <c r="U52" i="12" s="1"/>
  <c r="AL7" i="12"/>
  <c r="AQ20" i="12"/>
  <c r="AW20" i="12" s="1"/>
  <c r="AP20" i="12"/>
  <c r="AV20" i="12" s="1"/>
  <c r="AM20" i="12"/>
  <c r="P8" i="12"/>
  <c r="V8" i="12" s="1"/>
  <c r="O8" i="12"/>
  <c r="U8" i="12" s="1"/>
  <c r="L8" i="12"/>
  <c r="AQ48" i="12"/>
  <c r="AW48" i="12" s="1"/>
  <c r="AP48" i="12"/>
  <c r="AV48" i="12" s="1"/>
  <c r="AM48" i="12"/>
  <c r="AP43" i="12"/>
  <c r="AV43" i="12" s="1"/>
  <c r="AQ43" i="12"/>
  <c r="AW43" i="12" s="1"/>
  <c r="AM43" i="12"/>
  <c r="L50" i="12"/>
  <c r="P50" i="12"/>
  <c r="V50" i="12" s="1"/>
  <c r="O50" i="12"/>
  <c r="U50" i="12" s="1"/>
  <c r="AP9" i="12"/>
  <c r="AV9" i="12" s="1"/>
  <c r="AQ9" i="12"/>
  <c r="AW9" i="12" s="1"/>
  <c r="AM9" i="12"/>
  <c r="K39" i="12"/>
  <c r="K43" i="12"/>
  <c r="AL44" i="12"/>
  <c r="AQ42" i="12"/>
  <c r="AW42" i="12" s="1"/>
  <c r="AP42" i="12"/>
  <c r="AV42" i="12" s="1"/>
  <c r="AM42" i="12"/>
  <c r="AL47" i="12"/>
  <c r="P56" i="12"/>
  <c r="V56" i="12" s="1"/>
  <c r="O56" i="12"/>
  <c r="U56" i="12" s="1"/>
  <c r="K21" i="12"/>
  <c r="AL6" i="12"/>
  <c r="AQ8" i="12"/>
  <c r="AW8" i="12" s="1"/>
  <c r="AP8" i="12"/>
  <c r="AV8" i="12" s="1"/>
  <c r="AM8" i="12"/>
  <c r="K17" i="12"/>
  <c r="AP19" i="12"/>
  <c r="AV19" i="12" s="1"/>
  <c r="AQ19" i="12"/>
  <c r="AW19" i="12" s="1"/>
  <c r="AL24" i="11"/>
  <c r="AM24" i="11" s="1"/>
  <c r="AL26" i="11"/>
  <c r="AQ26" i="11" s="1"/>
  <c r="AW26" i="11" s="1"/>
  <c r="AM37" i="11"/>
  <c r="AL28" i="11"/>
  <c r="AP28" i="11" s="1"/>
  <c r="AV28" i="11" s="1"/>
  <c r="AL7" i="11"/>
  <c r="AM7" i="11" s="1"/>
  <c r="AL29" i="11"/>
  <c r="AQ29" i="11" s="1"/>
  <c r="AW29" i="11" s="1"/>
  <c r="AM19" i="11"/>
  <c r="AL23" i="11"/>
  <c r="AP23" i="11" s="1"/>
  <c r="AV23" i="11" s="1"/>
  <c r="K56" i="11"/>
  <c r="P56" i="11" s="1"/>
  <c r="V56" i="11" s="1"/>
  <c r="AM39" i="11"/>
  <c r="AM15" i="11"/>
  <c r="AM32" i="11"/>
  <c r="AL21" i="11"/>
  <c r="AM21" i="11" s="1"/>
  <c r="AQ32" i="11"/>
  <c r="AW32" i="11" s="1"/>
  <c r="L47" i="11"/>
  <c r="AL34" i="11"/>
  <c r="AP34" i="11" s="1"/>
  <c r="AV34" i="11" s="1"/>
  <c r="AM9" i="11"/>
  <c r="AL25" i="11"/>
  <c r="AQ25" i="11" s="1"/>
  <c r="AW25" i="11" s="1"/>
  <c r="L43" i="11"/>
  <c r="O16" i="11"/>
  <c r="U16" i="11" s="1"/>
  <c r="K51" i="11"/>
  <c r="L51" i="11" s="1"/>
  <c r="L16" i="11"/>
  <c r="L24" i="11"/>
  <c r="K21" i="11"/>
  <c r="O21" i="11" s="1"/>
  <c r="U21" i="11" s="1"/>
  <c r="L39" i="11"/>
  <c r="AX58" i="11"/>
  <c r="AM31" i="11"/>
  <c r="AM13" i="11"/>
  <c r="AP31" i="11"/>
  <c r="AV31" i="11" s="1"/>
  <c r="AP6" i="11"/>
  <c r="AV6" i="11" s="1"/>
  <c r="AQ6" i="11"/>
  <c r="AW6" i="11" s="1"/>
  <c r="K35" i="11"/>
  <c r="O35" i="11" s="1"/>
  <c r="U35" i="11" s="1"/>
  <c r="K57" i="11"/>
  <c r="P57" i="11" s="1"/>
  <c r="V57" i="11" s="1"/>
  <c r="K49" i="11"/>
  <c r="L49" i="11" s="1"/>
  <c r="K33" i="11"/>
  <c r="P33" i="11" s="1"/>
  <c r="V33" i="11" s="1"/>
  <c r="L18" i="11"/>
  <c r="K22" i="11"/>
  <c r="O22" i="11" s="1"/>
  <c r="U22" i="11" s="1"/>
  <c r="P8" i="11"/>
  <c r="V8" i="11" s="1"/>
  <c r="L6" i="11"/>
  <c r="O24" i="11"/>
  <c r="U24" i="11" s="1"/>
  <c r="L12" i="11"/>
  <c r="K53" i="11"/>
  <c r="L53" i="11" s="1"/>
  <c r="P24" i="11"/>
  <c r="V24" i="11" s="1"/>
  <c r="O10" i="11"/>
  <c r="U10" i="11" s="1"/>
  <c r="O12" i="11"/>
  <c r="U12" i="11" s="1"/>
  <c r="L10" i="11"/>
  <c r="L8" i="11"/>
  <c r="AL35" i="11"/>
  <c r="AQ35" i="11" s="1"/>
  <c r="AW35" i="11" s="1"/>
  <c r="AM11" i="11"/>
  <c r="AL12" i="11"/>
  <c r="AM12" i="11" s="1"/>
  <c r="AL16" i="11"/>
  <c r="AM16" i="11" s="1"/>
  <c r="AL55" i="11"/>
  <c r="AM55" i="11" s="1"/>
  <c r="AL14" i="11"/>
  <c r="AM14" i="11" s="1"/>
  <c r="AL51" i="11"/>
  <c r="AP51" i="11" s="1"/>
  <c r="AV51" i="11" s="1"/>
  <c r="W58" i="11"/>
  <c r="L31" i="11"/>
  <c r="K54" i="11"/>
  <c r="O54" i="11" s="1"/>
  <c r="U54" i="11" s="1"/>
  <c r="AL33" i="11"/>
  <c r="AQ33" i="11" s="1"/>
  <c r="AW33" i="11" s="1"/>
  <c r="AL36" i="11"/>
  <c r="AP36" i="11" s="1"/>
  <c r="AV36" i="11" s="1"/>
  <c r="AL8" i="11"/>
  <c r="AM8" i="11" s="1"/>
  <c r="AM17" i="11"/>
  <c r="AL18" i="11"/>
  <c r="AM18" i="11" s="1"/>
  <c r="AP39" i="11"/>
  <c r="AV39" i="11" s="1"/>
  <c r="K14" i="11"/>
  <c r="K37" i="11"/>
  <c r="K20" i="11"/>
  <c r="K46" i="11"/>
  <c r="P46" i="11" s="1"/>
  <c r="V46" i="11" s="1"/>
  <c r="K45" i="11"/>
  <c r="P6" i="11"/>
  <c r="V6" i="11" s="1"/>
  <c r="O6" i="11"/>
  <c r="U6" i="11" s="1"/>
  <c r="K41" i="11"/>
  <c r="L41" i="11" s="1"/>
  <c r="K55" i="11"/>
  <c r="L55" i="11" s="1"/>
  <c r="AL49" i="11"/>
  <c r="P48" i="11"/>
  <c r="V48" i="11" s="1"/>
  <c r="L48" i="11"/>
  <c r="O48" i="11"/>
  <c r="U48" i="11" s="1"/>
  <c r="AL48" i="11"/>
  <c r="AL44" i="11"/>
  <c r="K34" i="11"/>
  <c r="AQ28" i="11"/>
  <c r="AW28" i="11" s="1"/>
  <c r="K44" i="11"/>
  <c r="AM23" i="11"/>
  <c r="AQ10" i="11"/>
  <c r="AW10" i="11" s="1"/>
  <c r="AP10" i="11"/>
  <c r="AV10" i="11" s="1"/>
  <c r="K17" i="11"/>
  <c r="K7" i="11"/>
  <c r="AL57" i="11"/>
  <c r="K42" i="11"/>
  <c r="AL40" i="11"/>
  <c r="AL46" i="11"/>
  <c r="K27" i="11"/>
  <c r="K32" i="11"/>
  <c r="AL45" i="11"/>
  <c r="AL47" i="11"/>
  <c r="AQ19" i="11"/>
  <c r="AW19" i="11" s="1"/>
  <c r="AP19" i="11"/>
  <c r="AV19" i="11" s="1"/>
  <c r="AP11" i="11"/>
  <c r="AV11" i="11" s="1"/>
  <c r="AQ11" i="11"/>
  <c r="AW11" i="11" s="1"/>
  <c r="K26" i="11"/>
  <c r="AQ17" i="11"/>
  <c r="AW17" i="11" s="1"/>
  <c r="AP17" i="11"/>
  <c r="AV17" i="11" s="1"/>
  <c r="AL56" i="11"/>
  <c r="P36" i="11"/>
  <c r="V36" i="11" s="1"/>
  <c r="O36" i="11"/>
  <c r="U36" i="11" s="1"/>
  <c r="L36" i="11"/>
  <c r="AL53" i="11"/>
  <c r="AP38" i="11"/>
  <c r="AV38" i="11" s="1"/>
  <c r="AM38" i="11"/>
  <c r="AQ38" i="11"/>
  <c r="AW38" i="11" s="1"/>
  <c r="P43" i="11"/>
  <c r="V43" i="11" s="1"/>
  <c r="O43" i="11"/>
  <c r="U43" i="11" s="1"/>
  <c r="K40" i="11"/>
  <c r="K25" i="11"/>
  <c r="AQ27" i="11"/>
  <c r="AW27" i="11" s="1"/>
  <c r="AP27" i="11"/>
  <c r="AV27" i="11" s="1"/>
  <c r="AM27" i="11"/>
  <c r="AL54" i="11"/>
  <c r="K29" i="11"/>
  <c r="AL43" i="11"/>
  <c r="AL20" i="11"/>
  <c r="AM20" i="11" s="1"/>
  <c r="AP9" i="11"/>
  <c r="AV9" i="11" s="1"/>
  <c r="AQ9" i="11"/>
  <c r="AW9" i="11" s="1"/>
  <c r="AL52" i="11"/>
  <c r="P52" i="11"/>
  <c r="V52" i="11" s="1"/>
  <c r="O52" i="11"/>
  <c r="U52" i="11" s="1"/>
  <c r="L52" i="11"/>
  <c r="AL41" i="11"/>
  <c r="K50" i="11"/>
  <c r="K30" i="11"/>
  <c r="P39" i="11"/>
  <c r="V39" i="11" s="1"/>
  <c r="O39" i="11"/>
  <c r="U39" i="11" s="1"/>
  <c r="P31" i="11"/>
  <c r="V31" i="11" s="1"/>
  <c r="O31" i="11"/>
  <c r="U31" i="11" s="1"/>
  <c r="K23" i="11"/>
  <c r="L28" i="11"/>
  <c r="P28" i="11"/>
  <c r="V28" i="11" s="1"/>
  <c r="O28" i="11"/>
  <c r="U28" i="11" s="1"/>
  <c r="AL22" i="11"/>
  <c r="AQ15" i="11"/>
  <c r="AW15" i="11" s="1"/>
  <c r="AP15" i="11"/>
  <c r="AV15" i="11" s="1"/>
  <c r="K13" i="11"/>
  <c r="K19" i="11"/>
  <c r="AL50" i="11"/>
  <c r="AL42" i="11"/>
  <c r="P47" i="11"/>
  <c r="V47" i="11" s="1"/>
  <c r="O47" i="11"/>
  <c r="U47" i="11" s="1"/>
  <c r="K11" i="11"/>
  <c r="K9" i="11"/>
  <c r="AQ13" i="11"/>
  <c r="AW13" i="11" s="1"/>
  <c r="AP13" i="11"/>
  <c r="AV13" i="11" s="1"/>
  <c r="K15" i="11"/>
  <c r="AW37" i="9"/>
  <c r="BB37" i="9" s="1"/>
  <c r="BH37" i="9" s="1"/>
  <c r="BA8" i="9"/>
  <c r="BG8" i="9" s="1"/>
  <c r="Q24" i="9"/>
  <c r="W24" i="9" s="1"/>
  <c r="R24" i="9"/>
  <c r="X24" i="9" s="1"/>
  <c r="Q56" i="9"/>
  <c r="W56" i="9" s="1"/>
  <c r="R56" i="9"/>
  <c r="X56" i="9" s="1"/>
  <c r="R47" i="9"/>
  <c r="Q47" i="9"/>
  <c r="W47" i="9" s="1"/>
  <c r="Q54" i="9"/>
  <c r="W54" i="9" s="1"/>
  <c r="R54" i="9"/>
  <c r="X54" i="9" s="1"/>
  <c r="Q46" i="9"/>
  <c r="W46" i="9" s="1"/>
  <c r="R46" i="9"/>
  <c r="X46" i="9" s="1"/>
  <c r="R37" i="9"/>
  <c r="X37" i="9" s="1"/>
  <c r="Q37" i="9"/>
  <c r="W37" i="9" s="1"/>
  <c r="R28" i="9"/>
  <c r="Q28" i="9"/>
  <c r="W28" i="9" s="1"/>
  <c r="R19" i="9"/>
  <c r="Q19" i="9"/>
  <c r="W19" i="9" s="1"/>
  <c r="R10" i="9"/>
  <c r="Q10" i="9"/>
  <c r="R43" i="9"/>
  <c r="X43" i="9" s="1"/>
  <c r="Q43" i="9"/>
  <c r="W43" i="9" s="1"/>
  <c r="Q40" i="9"/>
  <c r="R40" i="9"/>
  <c r="R21" i="9"/>
  <c r="X21" i="9" s="1"/>
  <c r="Q21" i="9"/>
  <c r="W21" i="9" s="1"/>
  <c r="R12" i="9"/>
  <c r="X12" i="9" s="1"/>
  <c r="Q12" i="9"/>
  <c r="W12" i="9" s="1"/>
  <c r="AW36" i="9"/>
  <c r="BB36" i="9" s="1"/>
  <c r="BH36" i="9" s="1"/>
  <c r="R29" i="9"/>
  <c r="X29" i="9" s="1"/>
  <c r="Q29" i="9"/>
  <c r="W29" i="9" s="1"/>
  <c r="R53" i="9"/>
  <c r="X53" i="9" s="1"/>
  <c r="Q53" i="9"/>
  <c r="W53" i="9" s="1"/>
  <c r="R45" i="9"/>
  <c r="X45" i="9" s="1"/>
  <c r="Q45" i="9"/>
  <c r="W45" i="9" s="1"/>
  <c r="R36" i="9"/>
  <c r="X36" i="9" s="1"/>
  <c r="Q36" i="9"/>
  <c r="W36" i="9" s="1"/>
  <c r="Q27" i="9"/>
  <c r="W27" i="9" s="1"/>
  <c r="R27" i="9"/>
  <c r="R18" i="9"/>
  <c r="Q18" i="9"/>
  <c r="Q8" i="9"/>
  <c r="W8" i="9" s="1"/>
  <c r="R8" i="9"/>
  <c r="X8" i="9" s="1"/>
  <c r="AW29" i="9"/>
  <c r="BA29" i="9" s="1"/>
  <c r="BG29" i="9" s="1"/>
  <c r="R51" i="9"/>
  <c r="X51" i="9" s="1"/>
  <c r="Q51" i="9"/>
  <c r="W51" i="9" s="1"/>
  <c r="R15" i="9"/>
  <c r="X15" i="9" s="1"/>
  <c r="Q15" i="9"/>
  <c r="Q48" i="9"/>
  <c r="W48" i="9" s="1"/>
  <c r="R48" i="9"/>
  <c r="X48" i="9" s="1"/>
  <c r="Q30" i="9"/>
  <c r="W30" i="9" s="1"/>
  <c r="R30" i="9"/>
  <c r="X30" i="9" s="1"/>
  <c r="Q55" i="9"/>
  <c r="W55" i="9" s="1"/>
  <c r="R55" i="9"/>
  <c r="X55" i="9" s="1"/>
  <c r="Q38" i="9"/>
  <c r="R38" i="9"/>
  <c r="X38" i="9" s="1"/>
  <c r="R20" i="9"/>
  <c r="X20" i="9" s="1"/>
  <c r="Q20" i="9"/>
  <c r="W20" i="9" s="1"/>
  <c r="R11" i="9"/>
  <c r="X11" i="9" s="1"/>
  <c r="Q11" i="9"/>
  <c r="W11" i="9" s="1"/>
  <c r="R52" i="9"/>
  <c r="X52" i="9" s="1"/>
  <c r="Q52" i="9"/>
  <c r="W52" i="9" s="1"/>
  <c r="R44" i="9"/>
  <c r="X44" i="9" s="1"/>
  <c r="Q44" i="9"/>
  <c r="R35" i="9"/>
  <c r="X35" i="9" s="1"/>
  <c r="Q35" i="9"/>
  <c r="W35" i="9" s="1"/>
  <c r="R26" i="9"/>
  <c r="Q26" i="9"/>
  <c r="Q16" i="9"/>
  <c r="W16" i="9" s="1"/>
  <c r="R16" i="9"/>
  <c r="X16" i="9" s="1"/>
  <c r="Q7" i="9"/>
  <c r="R7" i="9"/>
  <c r="AW17" i="9"/>
  <c r="BA17" i="9" s="1"/>
  <c r="BG17" i="9" s="1"/>
  <c r="AW15" i="9"/>
  <c r="BA15" i="9" s="1"/>
  <c r="BG15" i="9" s="1"/>
  <c r="R34" i="9"/>
  <c r="X34" i="9" s="1"/>
  <c r="Q34" i="9"/>
  <c r="W34" i="9" s="1"/>
  <c r="AW53" i="9"/>
  <c r="BB53" i="9" s="1"/>
  <c r="BH53" i="9" s="1"/>
  <c r="R6" i="9"/>
  <c r="X6" i="9" s="1"/>
  <c r="Q6" i="9"/>
  <c r="W6" i="9" s="1"/>
  <c r="R50" i="9"/>
  <c r="X50" i="9" s="1"/>
  <c r="Q50" i="9"/>
  <c r="W50" i="9" s="1"/>
  <c r="R42" i="9"/>
  <c r="X42" i="9" s="1"/>
  <c r="Q42" i="9"/>
  <c r="W42" i="9" s="1"/>
  <c r="Q33" i="9"/>
  <c r="W33" i="9" s="1"/>
  <c r="R33" i="9"/>
  <c r="X33" i="9" s="1"/>
  <c r="Q23" i="9"/>
  <c r="W23" i="9" s="1"/>
  <c r="R23" i="9"/>
  <c r="Q14" i="9"/>
  <c r="W14" i="9" s="1"/>
  <c r="R14" i="9"/>
  <c r="X14" i="9" s="1"/>
  <c r="Q57" i="9"/>
  <c r="R57" i="9"/>
  <c r="X57" i="9" s="1"/>
  <c r="Q49" i="9"/>
  <c r="W49" i="9" s="1"/>
  <c r="R49" i="9"/>
  <c r="X49" i="9" s="1"/>
  <c r="Q41" i="9"/>
  <c r="W41" i="9" s="1"/>
  <c r="R41" i="9"/>
  <c r="X41" i="9" s="1"/>
  <c r="Q32" i="9"/>
  <c r="R32" i="9"/>
  <c r="Q22" i="9"/>
  <c r="W22" i="9" s="1"/>
  <c r="R22" i="9"/>
  <c r="X22" i="9" s="1"/>
  <c r="R13" i="9"/>
  <c r="X13" i="9" s="1"/>
  <c r="Q13" i="9"/>
  <c r="W13" i="9" s="1"/>
  <c r="AX8" i="9"/>
  <c r="AW20" i="9"/>
  <c r="BB20" i="9" s="1"/>
  <c r="BH20" i="9" s="1"/>
  <c r="AW11" i="9"/>
  <c r="AW16" i="9"/>
  <c r="AX16" i="9" s="1"/>
  <c r="AW41" i="9"/>
  <c r="BA41" i="9" s="1"/>
  <c r="BG41" i="9" s="1"/>
  <c r="BB27" i="9"/>
  <c r="BH27" i="9" s="1"/>
  <c r="BA27" i="9"/>
  <c r="BG27" i="9" s="1"/>
  <c r="AW13" i="9"/>
  <c r="BB13" i="9" s="1"/>
  <c r="BH13" i="9" s="1"/>
  <c r="AW31" i="9"/>
  <c r="AW56" i="9"/>
  <c r="AW26" i="9"/>
  <c r="AW48" i="9"/>
  <c r="BB25" i="9"/>
  <c r="BH25" i="9" s="1"/>
  <c r="BA25" i="9"/>
  <c r="BG25" i="9" s="1"/>
  <c r="AX25" i="9"/>
  <c r="AW28" i="9"/>
  <c r="BB45" i="9"/>
  <c r="BH45" i="9" s="1"/>
  <c r="BA45" i="9"/>
  <c r="BG45" i="9" s="1"/>
  <c r="AX45" i="9"/>
  <c r="AW6" i="9"/>
  <c r="AW55" i="9"/>
  <c r="AX9" i="9"/>
  <c r="AW54" i="9"/>
  <c r="AW50" i="9"/>
  <c r="AW18" i="9"/>
  <c r="AW51" i="9"/>
  <c r="BB19" i="9"/>
  <c r="BH19" i="9" s="1"/>
  <c r="AX19" i="9"/>
  <c r="BA19" i="9"/>
  <c r="BG19" i="9" s="1"/>
  <c r="AW40" i="9"/>
  <c r="BB23" i="9"/>
  <c r="BH23" i="9" s="1"/>
  <c r="AW22" i="9"/>
  <c r="AW46" i="9"/>
  <c r="AW14" i="9"/>
  <c r="AW47" i="9"/>
  <c r="AW24" i="9"/>
  <c r="AW7" i="9"/>
  <c r="AW30" i="9"/>
  <c r="AW42" i="9"/>
  <c r="AW10" i="9"/>
  <c r="AW43" i="9"/>
  <c r="AW44" i="9"/>
  <c r="AW12" i="9"/>
  <c r="AW21" i="9"/>
  <c r="AW39" i="9"/>
  <c r="BB33" i="9"/>
  <c r="BH33" i="9" s="1"/>
  <c r="BA33" i="9"/>
  <c r="BG33" i="9" s="1"/>
  <c r="AX33" i="9"/>
  <c r="AW57" i="9"/>
  <c r="AW32" i="9"/>
  <c r="AW38" i="9"/>
  <c r="AW34" i="9"/>
  <c r="AW35" i="9"/>
  <c r="AW49" i="9"/>
  <c r="BI58" i="9"/>
  <c r="AW52" i="9"/>
  <c r="X23" i="9"/>
  <c r="K38" i="9"/>
  <c r="W57" i="9"/>
  <c r="K46" i="9"/>
  <c r="X47" i="9"/>
  <c r="W38" i="9"/>
  <c r="X28" i="9"/>
  <c r="X27" i="9"/>
  <c r="W15" i="9"/>
  <c r="X19" i="9"/>
  <c r="W44" i="9"/>
  <c r="X7" i="9"/>
  <c r="W7" i="9"/>
  <c r="K54" i="9"/>
  <c r="K22" i="9"/>
  <c r="H39" i="9"/>
  <c r="J39" i="9" s="1"/>
  <c r="H9" i="9"/>
  <c r="J9" i="9" s="1"/>
  <c r="H17" i="9"/>
  <c r="J17" i="9" s="1"/>
  <c r="H31" i="9"/>
  <c r="J31" i="9" s="1"/>
  <c r="K16" i="9"/>
  <c r="K14" i="9"/>
  <c r="H25" i="9"/>
  <c r="J25" i="9" s="1"/>
  <c r="AQ55" i="12" l="1"/>
  <c r="AW55" i="12" s="1"/>
  <c r="V59" i="20"/>
  <c r="AA59" i="20" s="1"/>
  <c r="AI59" i="20" s="1"/>
  <c r="AB59" i="20"/>
  <c r="AJ59" i="20" s="1"/>
  <c r="AP24" i="11"/>
  <c r="AV24" i="11" s="1"/>
  <c r="DD14" i="12"/>
  <c r="DJ14" i="12" s="1"/>
  <c r="AQ24" i="11"/>
  <c r="AW24" i="11" s="1"/>
  <c r="U59" i="20"/>
  <c r="DE14" i="12"/>
  <c r="DK14" i="12" s="1"/>
  <c r="AM57" i="12"/>
  <c r="BZ22" i="12"/>
  <c r="AM31" i="12"/>
  <c r="BA16" i="9"/>
  <c r="BG16" i="9" s="1"/>
  <c r="AX37" i="9"/>
  <c r="CD22" i="12"/>
  <c r="CJ22" i="12" s="1"/>
  <c r="CC35" i="12"/>
  <c r="CI35" i="12" s="1"/>
  <c r="O36" i="12"/>
  <c r="U36" i="12" s="1"/>
  <c r="BZ35" i="12"/>
  <c r="L36" i="12"/>
  <c r="BZ41" i="12"/>
  <c r="BZ31" i="12"/>
  <c r="BZ52" i="12"/>
  <c r="CD31" i="12"/>
  <c r="CJ31" i="12" s="1"/>
  <c r="DD46" i="12"/>
  <c r="DJ46" i="12" s="1"/>
  <c r="CC23" i="12"/>
  <c r="CI23" i="12" s="1"/>
  <c r="O33" i="12"/>
  <c r="U33" i="12" s="1"/>
  <c r="DA12" i="12"/>
  <c r="AP16" i="12"/>
  <c r="AV16" i="12" s="1"/>
  <c r="N6" i="19"/>
  <c r="V6" i="19" s="1"/>
  <c r="P41" i="12"/>
  <c r="V41" i="12" s="1"/>
  <c r="L40" i="12"/>
  <c r="O51" i="12"/>
  <c r="U51" i="12" s="1"/>
  <c r="CD41" i="12"/>
  <c r="CJ41" i="12" s="1"/>
  <c r="CD52" i="12"/>
  <c r="CJ52" i="12" s="1"/>
  <c r="L54" i="12"/>
  <c r="P54" i="12"/>
  <c r="V54" i="12" s="1"/>
  <c r="AP35" i="12"/>
  <c r="AV35" i="12" s="1"/>
  <c r="O34" i="12"/>
  <c r="U34" i="12" s="1"/>
  <c r="AP55" i="12"/>
  <c r="AV55" i="12" s="1"/>
  <c r="P48" i="12"/>
  <c r="V48" i="12" s="1"/>
  <c r="P28" i="12"/>
  <c r="V28" i="12" s="1"/>
  <c r="L6" i="12"/>
  <c r="P6" i="12"/>
  <c r="V6" i="12" s="1"/>
  <c r="O6" i="19"/>
  <c r="W6" i="19" s="1"/>
  <c r="O38" i="11"/>
  <c r="U38" i="11" s="1"/>
  <c r="P38" i="11"/>
  <c r="V38" i="11" s="1"/>
  <c r="AP29" i="11"/>
  <c r="AV29" i="11" s="1"/>
  <c r="AQ21" i="11"/>
  <c r="AW21" i="11" s="1"/>
  <c r="AM28" i="11"/>
  <c r="AQ7" i="11"/>
  <c r="AW7" i="11" s="1"/>
  <c r="AP7" i="11"/>
  <c r="AV7" i="11" s="1"/>
  <c r="AQ55" i="11"/>
  <c r="AW55" i="11" s="1"/>
  <c r="AM26" i="11"/>
  <c r="AX23" i="9"/>
  <c r="BA9" i="9"/>
  <c r="BG9" i="9" s="1"/>
  <c r="AX20" i="9"/>
  <c r="BB29" i="9"/>
  <c r="BH29" i="9" s="1"/>
  <c r="BB17" i="9"/>
  <c r="BH17" i="9" s="1"/>
  <c r="BA20" i="9"/>
  <c r="BG20" i="9" s="1"/>
  <c r="BA36" i="9"/>
  <c r="BG36" i="9" s="1"/>
  <c r="AX36" i="9"/>
  <c r="W6" i="20"/>
  <c r="AA6" i="20"/>
  <c r="AI6" i="20" s="1"/>
  <c r="Z6" i="20"/>
  <c r="AH6" i="20" s="1"/>
  <c r="AR6" i="19"/>
  <c r="AZ6" i="19" s="1"/>
  <c r="AO6" i="19"/>
  <c r="AS6" i="19"/>
  <c r="BA6" i="19" s="1"/>
  <c r="DM6" i="19"/>
  <c r="DU6" i="19" s="1"/>
  <c r="DL6" i="19"/>
  <c r="DT6" i="19" s="1"/>
  <c r="DI6" i="19"/>
  <c r="CD23" i="12"/>
  <c r="CJ23" i="12" s="1"/>
  <c r="CC49" i="12"/>
  <c r="CI49" i="12" s="1"/>
  <c r="AP57" i="12"/>
  <c r="AV57" i="12" s="1"/>
  <c r="AM41" i="12"/>
  <c r="AQ35" i="12"/>
  <c r="AW35" i="12" s="1"/>
  <c r="AP39" i="12"/>
  <c r="AV39" i="12" s="1"/>
  <c r="AP41" i="12"/>
  <c r="AV41" i="12" s="1"/>
  <c r="L33" i="12"/>
  <c r="P53" i="12"/>
  <c r="V53" i="12" s="1"/>
  <c r="L37" i="12"/>
  <c r="DD47" i="12"/>
  <c r="DJ47" i="12" s="1"/>
  <c r="DA13" i="12"/>
  <c r="CD47" i="12"/>
  <c r="CJ47" i="12" s="1"/>
  <c r="CC47" i="12"/>
  <c r="CI47" i="12" s="1"/>
  <c r="BZ37" i="12"/>
  <c r="CD37" i="12"/>
  <c r="CJ37" i="12" s="1"/>
  <c r="AP31" i="12"/>
  <c r="AV31" i="12" s="1"/>
  <c r="AQ12" i="12"/>
  <c r="AW12" i="12" s="1"/>
  <c r="AP45" i="12"/>
  <c r="AV45" i="12" s="1"/>
  <c r="AP12" i="12"/>
  <c r="AV12" i="12" s="1"/>
  <c r="AQ37" i="12"/>
  <c r="AW37" i="12" s="1"/>
  <c r="P34" i="12"/>
  <c r="V34" i="12" s="1"/>
  <c r="O48" i="12"/>
  <c r="U48" i="12" s="1"/>
  <c r="DD18" i="12"/>
  <c r="DJ18" i="12" s="1"/>
  <c r="DE18" i="12"/>
  <c r="DK18" i="12" s="1"/>
  <c r="DA18" i="12"/>
  <c r="DE47" i="12"/>
  <c r="DK47" i="12" s="1"/>
  <c r="AQ32" i="12"/>
  <c r="AW32" i="12" s="1"/>
  <c r="AM39" i="12"/>
  <c r="AM16" i="12"/>
  <c r="DA40" i="12"/>
  <c r="DE6" i="12"/>
  <c r="DK6" i="12" s="1"/>
  <c r="DD6" i="12"/>
  <c r="DJ6" i="12" s="1"/>
  <c r="DA6" i="12"/>
  <c r="AM53" i="12"/>
  <c r="AM10" i="12"/>
  <c r="AQ53" i="12"/>
  <c r="AW53" i="12" s="1"/>
  <c r="AM45" i="12"/>
  <c r="O9" i="12"/>
  <c r="U9" i="12" s="1"/>
  <c r="L13" i="12"/>
  <c r="L45" i="12"/>
  <c r="O13" i="12"/>
  <c r="U13" i="12" s="1"/>
  <c r="L41" i="12"/>
  <c r="L23" i="12"/>
  <c r="P51" i="12"/>
  <c r="V51" i="12" s="1"/>
  <c r="DE46" i="12"/>
  <c r="DK46" i="12" s="1"/>
  <c r="DE13" i="12"/>
  <c r="DK13" i="12" s="1"/>
  <c r="DE32" i="12"/>
  <c r="DK32" i="12" s="1"/>
  <c r="DD40" i="12"/>
  <c r="DJ40" i="12" s="1"/>
  <c r="DD32" i="12"/>
  <c r="DJ32" i="12" s="1"/>
  <c r="AM14" i="12"/>
  <c r="AP14" i="12"/>
  <c r="AV14" i="12" s="1"/>
  <c r="AM32" i="12"/>
  <c r="AM40" i="12"/>
  <c r="AQ40" i="12"/>
  <c r="AW40" i="12" s="1"/>
  <c r="AP40" i="12"/>
  <c r="AV40" i="12" s="1"/>
  <c r="AQ22" i="12"/>
  <c r="AW22" i="12" s="1"/>
  <c r="P37" i="12"/>
  <c r="V37" i="12" s="1"/>
  <c r="L9" i="12"/>
  <c r="P45" i="12"/>
  <c r="V45" i="12" s="1"/>
  <c r="DA29" i="12"/>
  <c r="DE29" i="12"/>
  <c r="DK29" i="12" s="1"/>
  <c r="DE42" i="12"/>
  <c r="DK42" i="12" s="1"/>
  <c r="DA42" i="12"/>
  <c r="DD42" i="12"/>
  <c r="DJ42" i="12" s="1"/>
  <c r="DD45" i="12"/>
  <c r="DJ45" i="12" s="1"/>
  <c r="DE45" i="12"/>
  <c r="DK45" i="12" s="1"/>
  <c r="DA45" i="12"/>
  <c r="CC43" i="12"/>
  <c r="CI43" i="12" s="1"/>
  <c r="BZ43" i="12"/>
  <c r="CD43" i="12"/>
  <c r="CJ43" i="12" s="1"/>
  <c r="CD39" i="12"/>
  <c r="CJ39" i="12" s="1"/>
  <c r="CC39" i="12"/>
  <c r="CI39" i="12" s="1"/>
  <c r="BZ39" i="12"/>
  <c r="DA22" i="12"/>
  <c r="DE22" i="12"/>
  <c r="DK22" i="12" s="1"/>
  <c r="DD22" i="12"/>
  <c r="DJ22" i="12" s="1"/>
  <c r="BZ26" i="12"/>
  <c r="CC26" i="12"/>
  <c r="CI26" i="12" s="1"/>
  <c r="CD26" i="12"/>
  <c r="CJ26" i="12" s="1"/>
  <c r="DD15" i="12"/>
  <c r="DJ15" i="12" s="1"/>
  <c r="DE15" i="12"/>
  <c r="DK15" i="12" s="1"/>
  <c r="DA15" i="12"/>
  <c r="BZ25" i="12"/>
  <c r="CD25" i="12"/>
  <c r="CJ25" i="12" s="1"/>
  <c r="CC25" i="12"/>
  <c r="CI25" i="12" s="1"/>
  <c r="DE23" i="12"/>
  <c r="DK23" i="12" s="1"/>
  <c r="DA23" i="12"/>
  <c r="DD23" i="12"/>
  <c r="DJ23" i="12" s="1"/>
  <c r="DD19" i="12"/>
  <c r="DJ19" i="12" s="1"/>
  <c r="DE19" i="12"/>
  <c r="DK19" i="12" s="1"/>
  <c r="DA19" i="12"/>
  <c r="DD17" i="12"/>
  <c r="DJ17" i="12" s="1"/>
  <c r="DE17" i="12"/>
  <c r="DK17" i="12" s="1"/>
  <c r="DA17" i="12"/>
  <c r="DD21" i="12"/>
  <c r="DJ21" i="12" s="1"/>
  <c r="DE21" i="12"/>
  <c r="DK21" i="12" s="1"/>
  <c r="DA21" i="12"/>
  <c r="DD43" i="12"/>
  <c r="DJ43" i="12" s="1"/>
  <c r="DA43" i="12"/>
  <c r="DE43" i="12"/>
  <c r="DK43" i="12" s="1"/>
  <c r="DD11" i="12"/>
  <c r="DJ11" i="12" s="1"/>
  <c r="DE11" i="12"/>
  <c r="DK11" i="12" s="1"/>
  <c r="DA11" i="12"/>
  <c r="BZ33" i="12"/>
  <c r="CC33" i="12"/>
  <c r="CI33" i="12" s="1"/>
  <c r="CD33" i="12"/>
  <c r="CJ33" i="12" s="1"/>
  <c r="DE44" i="12"/>
  <c r="DK44" i="12" s="1"/>
  <c r="DA44" i="12"/>
  <c r="DD44" i="12"/>
  <c r="DJ44" i="12" s="1"/>
  <c r="DA34" i="12"/>
  <c r="DE34" i="12"/>
  <c r="DK34" i="12" s="1"/>
  <c r="DD34" i="12"/>
  <c r="DJ34" i="12" s="1"/>
  <c r="DA26" i="12"/>
  <c r="DD26" i="12"/>
  <c r="DJ26" i="12" s="1"/>
  <c r="DE26" i="12"/>
  <c r="DK26" i="12" s="1"/>
  <c r="CD24" i="12"/>
  <c r="CJ24" i="12" s="1"/>
  <c r="BZ24" i="12"/>
  <c r="CC24" i="12"/>
  <c r="CI24" i="12" s="1"/>
  <c r="CD54" i="12"/>
  <c r="CJ54" i="12" s="1"/>
  <c r="BZ54" i="12"/>
  <c r="CC54" i="12"/>
  <c r="CI54" i="12" s="1"/>
  <c r="DA30" i="12"/>
  <c r="DE30" i="12"/>
  <c r="DK30" i="12" s="1"/>
  <c r="DD30" i="12"/>
  <c r="DJ30" i="12" s="1"/>
  <c r="DD39" i="12"/>
  <c r="DJ39" i="12" s="1"/>
  <c r="DA39" i="12"/>
  <c r="DE39" i="12"/>
  <c r="DK39" i="12" s="1"/>
  <c r="CC28" i="12"/>
  <c r="CI28" i="12" s="1"/>
  <c r="BZ28" i="12"/>
  <c r="CD28" i="12"/>
  <c r="CJ28" i="12" s="1"/>
  <c r="CD56" i="12"/>
  <c r="CJ56" i="12" s="1"/>
  <c r="BZ56" i="12"/>
  <c r="CC56" i="12"/>
  <c r="CI56" i="12" s="1"/>
  <c r="DA24" i="12"/>
  <c r="DD24" i="12"/>
  <c r="DJ24" i="12" s="1"/>
  <c r="DE24" i="12"/>
  <c r="DK24" i="12" s="1"/>
  <c r="DE25" i="12"/>
  <c r="DK25" i="12" s="1"/>
  <c r="DA25" i="12"/>
  <c r="DD25" i="12"/>
  <c r="DJ25" i="12" s="1"/>
  <c r="DA28" i="12"/>
  <c r="DD28" i="12"/>
  <c r="DJ28" i="12" s="1"/>
  <c r="DE28" i="12"/>
  <c r="DK28" i="12" s="1"/>
  <c r="AM34" i="12"/>
  <c r="AP34" i="12"/>
  <c r="AV34" i="12" s="1"/>
  <c r="AQ34" i="12"/>
  <c r="AW34" i="12" s="1"/>
  <c r="AQ33" i="12"/>
  <c r="AW33" i="12" s="1"/>
  <c r="AP33" i="12"/>
  <c r="AV33" i="12" s="1"/>
  <c r="AM33" i="12"/>
  <c r="AQ24" i="12"/>
  <c r="AW24" i="12" s="1"/>
  <c r="L28" i="12"/>
  <c r="O23" i="12"/>
  <c r="U23" i="12" s="1"/>
  <c r="P10" i="12"/>
  <c r="V10" i="12" s="1"/>
  <c r="L10" i="12"/>
  <c r="O10" i="12"/>
  <c r="U10" i="12" s="1"/>
  <c r="O30" i="12"/>
  <c r="U30" i="12" s="1"/>
  <c r="L30" i="12"/>
  <c r="O26" i="12"/>
  <c r="U26" i="12" s="1"/>
  <c r="P26" i="12"/>
  <c r="V26" i="12" s="1"/>
  <c r="O29" i="12"/>
  <c r="U29" i="12" s="1"/>
  <c r="P29" i="12"/>
  <c r="V29" i="12" s="1"/>
  <c r="AM24" i="12"/>
  <c r="AP10" i="12"/>
  <c r="AV10" i="12" s="1"/>
  <c r="AM22" i="12"/>
  <c r="L53" i="12"/>
  <c r="AQ23" i="12"/>
  <c r="AW23" i="12" s="1"/>
  <c r="AP23" i="12"/>
  <c r="AV23" i="12" s="1"/>
  <c r="AM23" i="12"/>
  <c r="AQ25" i="12"/>
  <c r="AW25" i="12" s="1"/>
  <c r="AM25" i="12"/>
  <c r="AP25" i="12"/>
  <c r="AV25" i="12" s="1"/>
  <c r="AP47" i="12"/>
  <c r="AV47" i="12" s="1"/>
  <c r="AM47" i="12"/>
  <c r="AQ47" i="12"/>
  <c r="AW47" i="12" s="1"/>
  <c r="P49" i="12"/>
  <c r="V49" i="12" s="1"/>
  <c r="O49" i="12"/>
  <c r="U49" i="12" s="1"/>
  <c r="L49" i="12"/>
  <c r="P47" i="12"/>
  <c r="V47" i="12" s="1"/>
  <c r="O47" i="12"/>
  <c r="U47" i="12" s="1"/>
  <c r="L47" i="12"/>
  <c r="AQ27" i="12"/>
  <c r="AW27" i="12" s="1"/>
  <c r="AP27" i="12"/>
  <c r="AV27" i="12" s="1"/>
  <c r="AM27" i="12"/>
  <c r="AQ6" i="12"/>
  <c r="AW6" i="12" s="1"/>
  <c r="AP6" i="12"/>
  <c r="AV6" i="12" s="1"/>
  <c r="AM6" i="12"/>
  <c r="L57" i="12"/>
  <c r="O57" i="12"/>
  <c r="U57" i="12" s="1"/>
  <c r="P57" i="12"/>
  <c r="V57" i="12" s="1"/>
  <c r="AP30" i="12"/>
  <c r="AV30" i="12" s="1"/>
  <c r="AQ30" i="12"/>
  <c r="AW30" i="12" s="1"/>
  <c r="AM30" i="12"/>
  <c r="O17" i="12"/>
  <c r="U17" i="12" s="1"/>
  <c r="L17" i="12"/>
  <c r="P17" i="12"/>
  <c r="V17" i="12" s="1"/>
  <c r="AQ7" i="12"/>
  <c r="AW7" i="12" s="1"/>
  <c r="AP7" i="12"/>
  <c r="AV7" i="12" s="1"/>
  <c r="AM7" i="12"/>
  <c r="O11" i="12"/>
  <c r="U11" i="12" s="1"/>
  <c r="P11" i="12"/>
  <c r="V11" i="12" s="1"/>
  <c r="L11" i="12"/>
  <c r="P32" i="12"/>
  <c r="V32" i="12" s="1"/>
  <c r="O32" i="12"/>
  <c r="U32" i="12" s="1"/>
  <c r="L32" i="12"/>
  <c r="O21" i="12"/>
  <c r="U21" i="12" s="1"/>
  <c r="P21" i="12"/>
  <c r="V21" i="12" s="1"/>
  <c r="L21" i="12"/>
  <c r="AQ44" i="12"/>
  <c r="AW44" i="12" s="1"/>
  <c r="AM44" i="12"/>
  <c r="AP44" i="12"/>
  <c r="AV44" i="12" s="1"/>
  <c r="O24" i="12"/>
  <c r="U24" i="12" s="1"/>
  <c r="P24" i="12"/>
  <c r="V24" i="12" s="1"/>
  <c r="L24" i="12"/>
  <c r="P55" i="12"/>
  <c r="V55" i="12" s="1"/>
  <c r="O55" i="12"/>
  <c r="U55" i="12" s="1"/>
  <c r="L55" i="12"/>
  <c r="AP28" i="12"/>
  <c r="AV28" i="12" s="1"/>
  <c r="AM28" i="12"/>
  <c r="AQ28" i="12"/>
  <c r="AW28" i="12" s="1"/>
  <c r="AP26" i="12"/>
  <c r="AV26" i="12" s="1"/>
  <c r="AQ26" i="12"/>
  <c r="AW26" i="12" s="1"/>
  <c r="AM26" i="12"/>
  <c r="L35" i="12"/>
  <c r="P35" i="12"/>
  <c r="V35" i="12" s="1"/>
  <c r="O35" i="12"/>
  <c r="U35" i="12" s="1"/>
  <c r="O43" i="12"/>
  <c r="U43" i="12" s="1"/>
  <c r="L43" i="12"/>
  <c r="P43" i="12"/>
  <c r="V43" i="12" s="1"/>
  <c r="O19" i="12"/>
  <c r="U19" i="12" s="1"/>
  <c r="P19" i="12"/>
  <c r="V19" i="12" s="1"/>
  <c r="L19" i="12"/>
  <c r="P39" i="12"/>
  <c r="V39" i="12" s="1"/>
  <c r="O39" i="12"/>
  <c r="U39" i="12" s="1"/>
  <c r="L39" i="12"/>
  <c r="AP26" i="11"/>
  <c r="AV26" i="11" s="1"/>
  <c r="AQ34" i="11"/>
  <c r="AW34" i="11" s="1"/>
  <c r="AP21" i="11"/>
  <c r="AV21" i="11" s="1"/>
  <c r="O51" i="11"/>
  <c r="U51" i="11" s="1"/>
  <c r="AM25" i="11"/>
  <c r="AP25" i="11"/>
  <c r="AV25" i="11" s="1"/>
  <c r="AM29" i="11"/>
  <c r="AM34" i="11"/>
  <c r="AQ23" i="11"/>
  <c r="AW23" i="11" s="1"/>
  <c r="AQ12" i="11"/>
  <c r="AW12" i="11" s="1"/>
  <c r="L56" i="11"/>
  <c r="O56" i="11"/>
  <c r="U56" i="11" s="1"/>
  <c r="P21" i="11"/>
  <c r="V21" i="11" s="1"/>
  <c r="AP35" i="11"/>
  <c r="AV35" i="11" s="1"/>
  <c r="AM35" i="11"/>
  <c r="L33" i="11"/>
  <c r="O33" i="11"/>
  <c r="U33" i="11" s="1"/>
  <c r="AP55" i="11"/>
  <c r="AV55" i="11" s="1"/>
  <c r="AP12" i="11"/>
  <c r="AV12" i="11" s="1"/>
  <c r="AQ51" i="11"/>
  <c r="AW51" i="11" s="1"/>
  <c r="AQ16" i="11"/>
  <c r="AW16" i="11" s="1"/>
  <c r="P35" i="11"/>
  <c r="V35" i="11" s="1"/>
  <c r="L21" i="11"/>
  <c r="P51" i="11"/>
  <c r="V51" i="11" s="1"/>
  <c r="P54" i="11"/>
  <c r="V54" i="11" s="1"/>
  <c r="AM51" i="11"/>
  <c r="AM36" i="11"/>
  <c r="AQ36" i="11"/>
  <c r="AW36" i="11" s="1"/>
  <c r="L35" i="11"/>
  <c r="O53" i="11"/>
  <c r="U53" i="11" s="1"/>
  <c r="L54" i="11"/>
  <c r="P53" i="11"/>
  <c r="V53" i="11" s="1"/>
  <c r="P22" i="11"/>
  <c r="V22" i="11" s="1"/>
  <c r="O57" i="11"/>
  <c r="U57" i="11" s="1"/>
  <c r="L57" i="11"/>
  <c r="L22" i="11"/>
  <c r="P49" i="11"/>
  <c r="V49" i="11" s="1"/>
  <c r="O49" i="11"/>
  <c r="U49" i="11" s="1"/>
  <c r="P41" i="11"/>
  <c r="V41" i="11" s="1"/>
  <c r="AQ14" i="11"/>
  <c r="AW14" i="11" s="1"/>
  <c r="AP16" i="11"/>
  <c r="AV16" i="11" s="1"/>
  <c r="AP14" i="11"/>
  <c r="AV14" i="11" s="1"/>
  <c r="L46" i="11"/>
  <c r="AM33" i="11"/>
  <c r="AP33" i="11"/>
  <c r="AV33" i="11" s="1"/>
  <c r="AQ8" i="11"/>
  <c r="AW8" i="11" s="1"/>
  <c r="AP8" i="11"/>
  <c r="AV8" i="11" s="1"/>
  <c r="AP18" i="11"/>
  <c r="AV18" i="11" s="1"/>
  <c r="AQ18" i="11"/>
  <c r="AW18" i="11" s="1"/>
  <c r="O46" i="11"/>
  <c r="U46" i="11" s="1"/>
  <c r="P45" i="11"/>
  <c r="V45" i="11" s="1"/>
  <c r="L45" i="11"/>
  <c r="O45" i="11"/>
  <c r="U45" i="11" s="1"/>
  <c r="P14" i="11"/>
  <c r="V14" i="11" s="1"/>
  <c r="O14" i="11"/>
  <c r="U14" i="11" s="1"/>
  <c r="L14" i="11"/>
  <c r="P37" i="11"/>
  <c r="V37" i="11" s="1"/>
  <c r="O37" i="11"/>
  <c r="U37" i="11" s="1"/>
  <c r="L37" i="11"/>
  <c r="P20" i="11"/>
  <c r="V20" i="11" s="1"/>
  <c r="O20" i="11"/>
  <c r="U20" i="11" s="1"/>
  <c r="L20" i="11"/>
  <c r="P55" i="11"/>
  <c r="V55" i="11" s="1"/>
  <c r="O55" i="11"/>
  <c r="U55" i="11" s="1"/>
  <c r="O41" i="11"/>
  <c r="U41" i="11" s="1"/>
  <c r="O23" i="11"/>
  <c r="U23" i="11" s="1"/>
  <c r="L23" i="11"/>
  <c r="P23" i="11"/>
  <c r="V23" i="11" s="1"/>
  <c r="AM46" i="11"/>
  <c r="AQ46" i="11"/>
  <c r="AW46" i="11" s="1"/>
  <c r="AP46" i="11"/>
  <c r="AV46" i="11" s="1"/>
  <c r="O9" i="11"/>
  <c r="U9" i="11" s="1"/>
  <c r="P9" i="11"/>
  <c r="V9" i="11" s="1"/>
  <c r="L9" i="11"/>
  <c r="AM43" i="11"/>
  <c r="AQ43" i="11"/>
  <c r="AW43" i="11" s="1"/>
  <c r="AP43" i="11"/>
  <c r="AV43" i="11" s="1"/>
  <c r="O7" i="11"/>
  <c r="U7" i="11" s="1"/>
  <c r="P7" i="11"/>
  <c r="V7" i="11" s="1"/>
  <c r="L7" i="11"/>
  <c r="O11" i="11"/>
  <c r="U11" i="11" s="1"/>
  <c r="L11" i="11"/>
  <c r="P11" i="11"/>
  <c r="V11" i="11" s="1"/>
  <c r="O29" i="11"/>
  <c r="U29" i="11" s="1"/>
  <c r="P29" i="11"/>
  <c r="V29" i="11" s="1"/>
  <c r="L29" i="11"/>
  <c r="AM40" i="11"/>
  <c r="AP40" i="11"/>
  <c r="AV40" i="11" s="1"/>
  <c r="AQ40" i="11"/>
  <c r="AW40" i="11" s="1"/>
  <c r="P50" i="11"/>
  <c r="V50" i="11" s="1"/>
  <c r="O50" i="11"/>
  <c r="U50" i="11" s="1"/>
  <c r="L50" i="11"/>
  <c r="AM47" i="11"/>
  <c r="AQ47" i="11"/>
  <c r="AW47" i="11" s="1"/>
  <c r="AP47" i="11"/>
  <c r="AV47" i="11" s="1"/>
  <c r="P42" i="11"/>
  <c r="V42" i="11" s="1"/>
  <c r="O42" i="11"/>
  <c r="U42" i="11" s="1"/>
  <c r="L42" i="11"/>
  <c r="O13" i="11"/>
  <c r="U13" i="11" s="1"/>
  <c r="L13" i="11"/>
  <c r="P13" i="11"/>
  <c r="V13" i="11" s="1"/>
  <c r="AM42" i="11"/>
  <c r="AP42" i="11"/>
  <c r="AV42" i="11" s="1"/>
  <c r="AQ42" i="11"/>
  <c r="AW42" i="11" s="1"/>
  <c r="AQ22" i="11"/>
  <c r="AW22" i="11" s="1"/>
  <c r="AP22" i="11"/>
  <c r="AV22" i="11" s="1"/>
  <c r="AM22" i="11"/>
  <c r="AM52" i="11"/>
  <c r="AQ52" i="11"/>
  <c r="AW52" i="11" s="1"/>
  <c r="AP52" i="11"/>
  <c r="AV52" i="11" s="1"/>
  <c r="O25" i="11"/>
  <c r="U25" i="11" s="1"/>
  <c r="P25" i="11"/>
  <c r="V25" i="11" s="1"/>
  <c r="L25" i="11"/>
  <c r="AM45" i="11"/>
  <c r="AQ45" i="11"/>
  <c r="AW45" i="11" s="1"/>
  <c r="AP45" i="11"/>
  <c r="AV45" i="11" s="1"/>
  <c r="AQ57" i="11"/>
  <c r="AW57" i="11" s="1"/>
  <c r="AP57" i="11"/>
  <c r="AV57" i="11" s="1"/>
  <c r="AM57" i="11"/>
  <c r="AM49" i="11"/>
  <c r="AQ49" i="11"/>
  <c r="AW49" i="11" s="1"/>
  <c r="AP49" i="11"/>
  <c r="AV49" i="11" s="1"/>
  <c r="O15" i="11"/>
  <c r="U15" i="11" s="1"/>
  <c r="L15" i="11"/>
  <c r="P15" i="11"/>
  <c r="V15" i="11" s="1"/>
  <c r="P40" i="11"/>
  <c r="V40" i="11" s="1"/>
  <c r="O40" i="11"/>
  <c r="U40" i="11" s="1"/>
  <c r="L40" i="11"/>
  <c r="L32" i="11"/>
  <c r="P32" i="11"/>
  <c r="V32" i="11" s="1"/>
  <c r="O32" i="11"/>
  <c r="U32" i="11" s="1"/>
  <c r="L34" i="11"/>
  <c r="P34" i="11"/>
  <c r="V34" i="11" s="1"/>
  <c r="O34" i="11"/>
  <c r="U34" i="11" s="1"/>
  <c r="AM50" i="11"/>
  <c r="AQ50" i="11"/>
  <c r="AW50" i="11" s="1"/>
  <c r="AP50" i="11"/>
  <c r="AV50" i="11" s="1"/>
  <c r="AQ20" i="11"/>
  <c r="AW20" i="11" s="1"/>
  <c r="AP20" i="11"/>
  <c r="AV20" i="11" s="1"/>
  <c r="AM54" i="11"/>
  <c r="AQ54" i="11"/>
  <c r="AW54" i="11" s="1"/>
  <c r="AP54" i="11"/>
  <c r="AV54" i="11" s="1"/>
  <c r="AM56" i="11"/>
  <c r="AQ56" i="11"/>
  <c r="AW56" i="11" s="1"/>
  <c r="AP56" i="11"/>
  <c r="AV56" i="11" s="1"/>
  <c r="L26" i="11"/>
  <c r="P26" i="11"/>
  <c r="V26" i="11" s="1"/>
  <c r="O26" i="11"/>
  <c r="U26" i="11" s="1"/>
  <c r="O27" i="11"/>
  <c r="U27" i="11" s="1"/>
  <c r="P27" i="11"/>
  <c r="V27" i="11" s="1"/>
  <c r="L27" i="11"/>
  <c r="P44" i="11"/>
  <c r="V44" i="11" s="1"/>
  <c r="L44" i="11"/>
  <c r="O44" i="11"/>
  <c r="U44" i="11" s="1"/>
  <c r="AM44" i="11"/>
  <c r="AQ44" i="11"/>
  <c r="AW44" i="11" s="1"/>
  <c r="AP44" i="11"/>
  <c r="AV44" i="11" s="1"/>
  <c r="O19" i="11"/>
  <c r="U19" i="11" s="1"/>
  <c r="L19" i="11"/>
  <c r="P19" i="11"/>
  <c r="V19" i="11" s="1"/>
  <c r="P30" i="11"/>
  <c r="V30" i="11" s="1"/>
  <c r="O30" i="11"/>
  <c r="U30" i="11" s="1"/>
  <c r="L30" i="11"/>
  <c r="AM41" i="11"/>
  <c r="AQ41" i="11"/>
  <c r="AW41" i="11" s="1"/>
  <c r="AP41" i="11"/>
  <c r="AV41" i="11" s="1"/>
  <c r="AP53" i="11"/>
  <c r="AV53" i="11" s="1"/>
  <c r="AM53" i="11"/>
  <c r="AQ53" i="11"/>
  <c r="AW53" i="11" s="1"/>
  <c r="O17" i="11"/>
  <c r="U17" i="11" s="1"/>
  <c r="L17" i="11"/>
  <c r="P17" i="11"/>
  <c r="V17" i="11" s="1"/>
  <c r="AM48" i="11"/>
  <c r="AQ48" i="11"/>
  <c r="AW48" i="11" s="1"/>
  <c r="AP48" i="11"/>
  <c r="AV48" i="11" s="1"/>
  <c r="AX29" i="9"/>
  <c r="BA37" i="9"/>
  <c r="BG37" i="9" s="1"/>
  <c r="K49" i="9"/>
  <c r="O49" i="9" s="1"/>
  <c r="BB16" i="9"/>
  <c r="BH16" i="9" s="1"/>
  <c r="AX17" i="9"/>
  <c r="BB6" i="9"/>
  <c r="BH6" i="9" s="1"/>
  <c r="BA6" i="9"/>
  <c r="BG6" i="9" s="1"/>
  <c r="K42" i="9"/>
  <c r="L42" i="9" s="1"/>
  <c r="Q9" i="9"/>
  <c r="W9" i="9" s="1"/>
  <c r="R9" i="9"/>
  <c r="X9" i="9" s="1"/>
  <c r="AX41" i="9"/>
  <c r="Q31" i="9"/>
  <c r="W31" i="9" s="1"/>
  <c r="R31" i="9"/>
  <c r="X31" i="9" s="1"/>
  <c r="O22" i="9"/>
  <c r="P22" i="9"/>
  <c r="AX53" i="9"/>
  <c r="BB15" i="9"/>
  <c r="BH15" i="9" s="1"/>
  <c r="AX15" i="9"/>
  <c r="Q39" i="9"/>
  <c r="W39" i="9" s="1"/>
  <c r="R39" i="9"/>
  <c r="X39" i="9" s="1"/>
  <c r="O54" i="9"/>
  <c r="U54" i="9" s="1"/>
  <c r="P54" i="9"/>
  <c r="V54" i="9" s="1"/>
  <c r="BA53" i="9"/>
  <c r="BG53" i="9" s="1"/>
  <c r="O14" i="9"/>
  <c r="P14" i="9"/>
  <c r="O16" i="9"/>
  <c r="P16" i="9"/>
  <c r="O38" i="9"/>
  <c r="P38" i="9"/>
  <c r="Q25" i="9"/>
  <c r="W25" i="9" s="1"/>
  <c r="R25" i="9"/>
  <c r="X25" i="9" s="1"/>
  <c r="K11" i="9"/>
  <c r="L11" i="9" s="1"/>
  <c r="Q17" i="9"/>
  <c r="W17" i="9" s="1"/>
  <c r="R17" i="9"/>
  <c r="X17" i="9" s="1"/>
  <c r="O46" i="9"/>
  <c r="P46" i="9"/>
  <c r="AX13" i="9"/>
  <c r="BB41" i="9"/>
  <c r="BH41" i="9" s="1"/>
  <c r="BA13" i="9"/>
  <c r="BG13" i="9" s="1"/>
  <c r="BB11" i="9"/>
  <c r="BH11" i="9" s="1"/>
  <c r="BA11" i="9"/>
  <c r="BG11" i="9" s="1"/>
  <c r="AX11" i="9"/>
  <c r="BB39" i="9"/>
  <c r="BH39" i="9" s="1"/>
  <c r="BA39" i="9"/>
  <c r="BG39" i="9" s="1"/>
  <c r="AX39" i="9"/>
  <c r="BB57" i="9"/>
  <c r="BH57" i="9" s="1"/>
  <c r="BA57" i="9"/>
  <c r="BG57" i="9" s="1"/>
  <c r="AX57" i="9"/>
  <c r="BA22" i="9"/>
  <c r="BG22" i="9" s="1"/>
  <c r="AX22" i="9"/>
  <c r="BB22" i="9"/>
  <c r="BH22" i="9" s="1"/>
  <c r="BB51" i="9"/>
  <c r="BH51" i="9" s="1"/>
  <c r="BA51" i="9"/>
  <c r="BG51" i="9" s="1"/>
  <c r="AX51" i="9"/>
  <c r="BB26" i="9"/>
  <c r="BH26" i="9" s="1"/>
  <c r="BA26" i="9"/>
  <c r="BG26" i="9" s="1"/>
  <c r="AX26" i="9"/>
  <c r="BB34" i="9"/>
  <c r="BH34" i="9" s="1"/>
  <c r="BA34" i="9"/>
  <c r="BG34" i="9" s="1"/>
  <c r="AX34" i="9"/>
  <c r="BB21" i="9"/>
  <c r="BH21" i="9" s="1"/>
  <c r="BA21" i="9"/>
  <c r="BG21" i="9" s="1"/>
  <c r="AX21" i="9"/>
  <c r="BB42" i="9"/>
  <c r="BH42" i="9" s="1"/>
  <c r="BA42" i="9"/>
  <c r="BG42" i="9" s="1"/>
  <c r="AX42" i="9"/>
  <c r="BB47" i="9"/>
  <c r="BH47" i="9" s="1"/>
  <c r="BA47" i="9"/>
  <c r="BG47" i="9" s="1"/>
  <c r="AX47" i="9"/>
  <c r="AX12" i="9"/>
  <c r="BB12" i="9"/>
  <c r="BH12" i="9" s="1"/>
  <c r="BA12" i="9"/>
  <c r="BG12" i="9" s="1"/>
  <c r="AX28" i="9"/>
  <c r="BB28" i="9"/>
  <c r="BH28" i="9" s="1"/>
  <c r="BA28" i="9"/>
  <c r="BG28" i="9" s="1"/>
  <c r="BB49" i="9"/>
  <c r="BH49" i="9" s="1"/>
  <c r="BA49" i="9"/>
  <c r="BG49" i="9" s="1"/>
  <c r="AX49" i="9"/>
  <c r="BA10" i="9"/>
  <c r="BG10" i="9" s="1"/>
  <c r="AX10" i="9"/>
  <c r="BB10" i="9"/>
  <c r="BH10" i="9" s="1"/>
  <c r="BB38" i="9"/>
  <c r="BH38" i="9" s="1"/>
  <c r="BA38" i="9"/>
  <c r="BG38" i="9" s="1"/>
  <c r="AX38" i="9"/>
  <c r="AX44" i="9"/>
  <c r="BA44" i="9"/>
  <c r="BG44" i="9" s="1"/>
  <c r="BB44" i="9"/>
  <c r="BH44" i="9" s="1"/>
  <c r="BB30" i="9"/>
  <c r="BH30" i="9" s="1"/>
  <c r="BA30" i="9"/>
  <c r="BG30" i="9" s="1"/>
  <c r="AX30" i="9"/>
  <c r="BA14" i="9"/>
  <c r="BG14" i="9" s="1"/>
  <c r="AX14" i="9"/>
  <c r="BB14" i="9"/>
  <c r="BH14" i="9" s="1"/>
  <c r="BA18" i="9"/>
  <c r="BG18" i="9" s="1"/>
  <c r="AX18" i="9"/>
  <c r="BB18" i="9"/>
  <c r="BH18" i="9" s="1"/>
  <c r="BB54" i="9"/>
  <c r="BH54" i="9" s="1"/>
  <c r="BA54" i="9"/>
  <c r="BG54" i="9" s="1"/>
  <c r="AX54" i="9"/>
  <c r="AX32" i="9"/>
  <c r="BB32" i="9"/>
  <c r="BH32" i="9" s="1"/>
  <c r="BA32" i="9"/>
  <c r="BG32" i="9" s="1"/>
  <c r="BB43" i="9"/>
  <c r="BH43" i="9" s="1"/>
  <c r="BA43" i="9"/>
  <c r="BG43" i="9" s="1"/>
  <c r="AX43" i="9"/>
  <c r="BB7" i="9"/>
  <c r="BH7" i="9" s="1"/>
  <c r="BA7" i="9"/>
  <c r="BG7" i="9" s="1"/>
  <c r="AX7" i="9"/>
  <c r="AX40" i="9"/>
  <c r="BB40" i="9"/>
  <c r="BH40" i="9" s="1"/>
  <c r="BA40" i="9"/>
  <c r="BG40" i="9" s="1"/>
  <c r="BB55" i="9"/>
  <c r="BH55" i="9" s="1"/>
  <c r="BA55" i="9"/>
  <c r="BG55" i="9" s="1"/>
  <c r="AX55" i="9"/>
  <c r="AX56" i="9"/>
  <c r="BB56" i="9"/>
  <c r="BH56" i="9" s="1"/>
  <c r="BA56" i="9"/>
  <c r="BG56" i="9" s="1"/>
  <c r="AX52" i="9"/>
  <c r="BB52" i="9"/>
  <c r="BH52" i="9" s="1"/>
  <c r="BA52" i="9"/>
  <c r="BG52" i="9" s="1"/>
  <c r="AX24" i="9"/>
  <c r="BB24" i="9"/>
  <c r="BH24" i="9" s="1"/>
  <c r="BA24" i="9"/>
  <c r="BG24" i="9" s="1"/>
  <c r="BB50" i="9"/>
  <c r="BH50" i="9" s="1"/>
  <c r="BA50" i="9"/>
  <c r="BG50" i="9" s="1"/>
  <c r="AX50" i="9"/>
  <c r="BB31" i="9"/>
  <c r="BH31" i="9" s="1"/>
  <c r="BA31" i="9"/>
  <c r="BG31" i="9" s="1"/>
  <c r="AX31" i="9"/>
  <c r="BB35" i="9"/>
  <c r="BH35" i="9" s="1"/>
  <c r="BA35" i="9"/>
  <c r="BG35" i="9" s="1"/>
  <c r="AX35" i="9"/>
  <c r="BB46" i="9"/>
  <c r="BH46" i="9" s="1"/>
  <c r="BA46" i="9"/>
  <c r="BG46" i="9" s="1"/>
  <c r="AX46" i="9"/>
  <c r="AX6" i="9"/>
  <c r="AX48" i="9"/>
  <c r="BB48" i="9"/>
  <c r="BH48" i="9" s="1"/>
  <c r="BA48" i="9"/>
  <c r="BG48" i="9" s="1"/>
  <c r="K30" i="9"/>
  <c r="L38" i="9"/>
  <c r="L46" i="9"/>
  <c r="K53" i="9"/>
  <c r="L53" i="9" s="1"/>
  <c r="K24" i="9"/>
  <c r="L24" i="9" s="1"/>
  <c r="X10" i="9"/>
  <c r="W10" i="9"/>
  <c r="K28" i="9"/>
  <c r="X26" i="9"/>
  <c r="W26" i="9"/>
  <c r="K40" i="9"/>
  <c r="X40" i="9"/>
  <c r="W40" i="9"/>
  <c r="X32" i="9"/>
  <c r="W32" i="9"/>
  <c r="K36" i="9"/>
  <c r="K44" i="9"/>
  <c r="X18" i="9"/>
  <c r="W18" i="9"/>
  <c r="L54" i="9"/>
  <c r="K10" i="9"/>
  <c r="K18" i="9"/>
  <c r="K27" i="9"/>
  <c r="K21" i="9"/>
  <c r="K51" i="9"/>
  <c r="K19" i="9"/>
  <c r="K12" i="9"/>
  <c r="K20" i="9"/>
  <c r="K29" i="9"/>
  <c r="K37" i="9"/>
  <c r="K52" i="9"/>
  <c r="K8" i="9"/>
  <c r="K13" i="9"/>
  <c r="L22" i="9"/>
  <c r="K50" i="9"/>
  <c r="K41" i="9"/>
  <c r="K55" i="9"/>
  <c r="K48" i="9"/>
  <c r="K35" i="9"/>
  <c r="K47" i="9"/>
  <c r="L14" i="9"/>
  <c r="K7" i="9"/>
  <c r="K32" i="9"/>
  <c r="K57" i="9"/>
  <c r="K15" i="9"/>
  <c r="L16" i="9"/>
  <c r="K23" i="9"/>
  <c r="K43" i="9"/>
  <c r="K26" i="9"/>
  <c r="K34" i="9"/>
  <c r="K45" i="9"/>
  <c r="K33" i="9"/>
  <c r="K56" i="9"/>
  <c r="Z59" i="20" l="1"/>
  <c r="AH59" i="20" s="1"/>
  <c r="W59" i="20"/>
  <c r="P49" i="9"/>
  <c r="V49" i="9" s="1"/>
  <c r="L49" i="9"/>
  <c r="DJ58" i="12"/>
  <c r="CI58" i="12"/>
  <c r="U58" i="12"/>
  <c r="AV58" i="12"/>
  <c r="U58" i="11"/>
  <c r="AV58" i="11"/>
  <c r="K9" i="9"/>
  <c r="O9" i="9" s="1"/>
  <c r="U9" i="9" s="1"/>
  <c r="K31" i="9"/>
  <c r="L31" i="9" s="1"/>
  <c r="P43" i="9"/>
  <c r="V43" i="9" s="1"/>
  <c r="O43" i="9"/>
  <c r="U43" i="9" s="1"/>
  <c r="P37" i="9"/>
  <c r="V37" i="9" s="1"/>
  <c r="O37" i="9"/>
  <c r="U37" i="9" s="1"/>
  <c r="O33" i="9"/>
  <c r="U33" i="9" s="1"/>
  <c r="P33" i="9"/>
  <c r="V33" i="9" s="1"/>
  <c r="P50" i="9"/>
  <c r="V50" i="9" s="1"/>
  <c r="O50" i="9"/>
  <c r="U50" i="9" s="1"/>
  <c r="P29" i="9"/>
  <c r="O29" i="9"/>
  <c r="U29" i="9" s="1"/>
  <c r="P6" i="9"/>
  <c r="V6" i="9" s="1"/>
  <c r="O6" i="9"/>
  <c r="U6" i="9" s="1"/>
  <c r="O7" i="9"/>
  <c r="U7" i="9" s="1"/>
  <c r="P7" i="9"/>
  <c r="V7" i="9" s="1"/>
  <c r="O47" i="9"/>
  <c r="U47" i="9" s="1"/>
  <c r="P47" i="9"/>
  <c r="V47" i="9" s="1"/>
  <c r="L27" i="9"/>
  <c r="P27" i="9"/>
  <c r="V27" i="9" s="1"/>
  <c r="O27" i="9"/>
  <c r="U27" i="9" s="1"/>
  <c r="P45" i="9"/>
  <c r="V45" i="9" s="1"/>
  <c r="O45" i="9"/>
  <c r="U45" i="9" s="1"/>
  <c r="P35" i="9"/>
  <c r="V35" i="9" s="1"/>
  <c r="O35" i="9"/>
  <c r="U35" i="9" s="1"/>
  <c r="P34" i="9"/>
  <c r="V34" i="9" s="1"/>
  <c r="O34" i="9"/>
  <c r="U34" i="9" s="1"/>
  <c r="O48" i="9"/>
  <c r="U48" i="9" s="1"/>
  <c r="P48" i="9"/>
  <c r="V48" i="9" s="1"/>
  <c r="P20" i="9"/>
  <c r="V20" i="9" s="1"/>
  <c r="O20" i="9"/>
  <c r="U20" i="9" s="1"/>
  <c r="P10" i="9"/>
  <c r="V10" i="9" s="1"/>
  <c r="O10" i="9"/>
  <c r="U10" i="9" s="1"/>
  <c r="O24" i="9"/>
  <c r="U24" i="9" s="1"/>
  <c r="P24" i="9"/>
  <c r="O41" i="9"/>
  <c r="U41" i="9" s="1"/>
  <c r="P41" i="9"/>
  <c r="V41" i="9" s="1"/>
  <c r="O15" i="9"/>
  <c r="U15" i="9" s="1"/>
  <c r="P15" i="9"/>
  <c r="V15" i="9" s="1"/>
  <c r="P18" i="9"/>
  <c r="O18" i="9"/>
  <c r="O57" i="9"/>
  <c r="U57" i="9" s="1"/>
  <c r="P57" i="9"/>
  <c r="V57" i="9" s="1"/>
  <c r="P13" i="9"/>
  <c r="V13" i="9" s="1"/>
  <c r="O13" i="9"/>
  <c r="U13" i="9" s="1"/>
  <c r="P26" i="9"/>
  <c r="O26" i="9"/>
  <c r="O32" i="9"/>
  <c r="U32" i="9" s="1"/>
  <c r="P32" i="9"/>
  <c r="V32" i="9" s="1"/>
  <c r="O8" i="9"/>
  <c r="U8" i="9" s="1"/>
  <c r="P8" i="9"/>
  <c r="V8" i="9" s="1"/>
  <c r="L12" i="9"/>
  <c r="P12" i="9"/>
  <c r="V12" i="9" s="1"/>
  <c r="O12" i="9"/>
  <c r="U12" i="9" s="1"/>
  <c r="P53" i="9"/>
  <c r="V53" i="9" s="1"/>
  <c r="O53" i="9"/>
  <c r="U53" i="9" s="1"/>
  <c r="P19" i="9"/>
  <c r="V19" i="9" s="1"/>
  <c r="O19" i="9"/>
  <c r="U19" i="9" s="1"/>
  <c r="O55" i="9"/>
  <c r="U55" i="9" s="1"/>
  <c r="P55" i="9"/>
  <c r="V55" i="9" s="1"/>
  <c r="P51" i="9"/>
  <c r="V51" i="9" s="1"/>
  <c r="O51" i="9"/>
  <c r="U51" i="9" s="1"/>
  <c r="P44" i="9"/>
  <c r="V44" i="9" s="1"/>
  <c r="O44" i="9"/>
  <c r="U44" i="9" s="1"/>
  <c r="L28" i="9"/>
  <c r="P28" i="9"/>
  <c r="V28" i="9" s="1"/>
  <c r="O28" i="9"/>
  <c r="U28" i="9" s="1"/>
  <c r="P52" i="9"/>
  <c r="V52" i="9" s="1"/>
  <c r="O52" i="9"/>
  <c r="U52" i="9" s="1"/>
  <c r="O11" i="9"/>
  <c r="U11" i="9" s="1"/>
  <c r="P11" i="9"/>
  <c r="V11" i="9" s="1"/>
  <c r="O56" i="9"/>
  <c r="U56" i="9" s="1"/>
  <c r="P56" i="9"/>
  <c r="V56" i="9" s="1"/>
  <c r="P23" i="9"/>
  <c r="V23" i="9" s="1"/>
  <c r="O23" i="9"/>
  <c r="U23" i="9" s="1"/>
  <c r="L21" i="9"/>
  <c r="P21" i="9"/>
  <c r="V21" i="9" s="1"/>
  <c r="O21" i="9"/>
  <c r="U21" i="9" s="1"/>
  <c r="P36" i="9"/>
  <c r="V36" i="9" s="1"/>
  <c r="O36" i="9"/>
  <c r="U36" i="9" s="1"/>
  <c r="L40" i="9"/>
  <c r="O40" i="9"/>
  <c r="P40" i="9"/>
  <c r="W58" i="9"/>
  <c r="L30" i="9"/>
  <c r="O30" i="9"/>
  <c r="U30" i="9" s="1"/>
  <c r="P30" i="9"/>
  <c r="V30" i="9" s="1"/>
  <c r="P42" i="9"/>
  <c r="V42" i="9" s="1"/>
  <c r="O42" i="9"/>
  <c r="U42" i="9" s="1"/>
  <c r="BG58" i="9"/>
  <c r="L18" i="9"/>
  <c r="V29" i="9"/>
  <c r="L37" i="9"/>
  <c r="V38" i="9"/>
  <c r="U38" i="9"/>
  <c r="U49" i="9"/>
  <c r="L29" i="9"/>
  <c r="L19" i="9"/>
  <c r="V24" i="9"/>
  <c r="V14" i="9"/>
  <c r="U14" i="9"/>
  <c r="V16" i="9"/>
  <c r="U16" i="9"/>
  <c r="L36" i="9"/>
  <c r="V46" i="9"/>
  <c r="U46" i="9"/>
  <c r="L44" i="9"/>
  <c r="L20" i="9"/>
  <c r="V22" i="9"/>
  <c r="U22" i="9"/>
  <c r="K17" i="9"/>
  <c r="L8" i="9"/>
  <c r="L51" i="9"/>
  <c r="L10" i="9"/>
  <c r="L6" i="9"/>
  <c r="K25" i="9"/>
  <c r="K39" i="9"/>
  <c r="L50" i="9"/>
  <c r="L41" i="9"/>
  <c r="L13" i="9"/>
  <c r="L52" i="9"/>
  <c r="L55" i="9"/>
  <c r="L48" i="9"/>
  <c r="L47" i="9"/>
  <c r="L15" i="9"/>
  <c r="L33" i="9"/>
  <c r="L56" i="9"/>
  <c r="L45" i="9"/>
  <c r="L34" i="9"/>
  <c r="L23" i="9"/>
  <c r="L7" i="9"/>
  <c r="L26" i="9"/>
  <c r="L43" i="9"/>
  <c r="L57" i="9"/>
  <c r="L32" i="9"/>
  <c r="L35" i="9"/>
  <c r="H57" i="8"/>
  <c r="J57" i="8" s="1"/>
  <c r="H56" i="8"/>
  <c r="J56" i="8" s="1"/>
  <c r="H55" i="8"/>
  <c r="J55" i="8" s="1"/>
  <c r="H54" i="8"/>
  <c r="J54" i="8" s="1"/>
  <c r="H53" i="8"/>
  <c r="J53" i="8" s="1"/>
  <c r="H52" i="8"/>
  <c r="J52" i="8" s="1"/>
  <c r="H51" i="8"/>
  <c r="J51" i="8" s="1"/>
  <c r="H50" i="8"/>
  <c r="J50" i="8" s="1"/>
  <c r="H49" i="8"/>
  <c r="J49" i="8" s="1"/>
  <c r="H48" i="8"/>
  <c r="J48" i="8" s="1"/>
  <c r="H47" i="8"/>
  <c r="J47" i="8" s="1"/>
  <c r="H46" i="8"/>
  <c r="J46" i="8" s="1"/>
  <c r="H45" i="8"/>
  <c r="J45" i="8" s="1"/>
  <c r="H44" i="8"/>
  <c r="J44" i="8" s="1"/>
  <c r="H43" i="8"/>
  <c r="J43" i="8" s="1"/>
  <c r="H42" i="8"/>
  <c r="J42" i="8" s="1"/>
  <c r="H41" i="8"/>
  <c r="J41" i="8" s="1"/>
  <c r="H40" i="8"/>
  <c r="J40" i="8" s="1"/>
  <c r="H39" i="8"/>
  <c r="J39" i="8" s="1"/>
  <c r="H38" i="8"/>
  <c r="J38" i="8" s="1"/>
  <c r="H37" i="8"/>
  <c r="J37" i="8" s="1"/>
  <c r="H36" i="8"/>
  <c r="J36" i="8" s="1"/>
  <c r="H35" i="8"/>
  <c r="J35" i="8" s="1"/>
  <c r="H34" i="8"/>
  <c r="J34" i="8" s="1"/>
  <c r="H33" i="8"/>
  <c r="J33" i="8" s="1"/>
  <c r="H32" i="8"/>
  <c r="J32" i="8" s="1"/>
  <c r="H31" i="8"/>
  <c r="J31" i="8" s="1"/>
  <c r="H30" i="8"/>
  <c r="J30" i="8" s="1"/>
  <c r="H29" i="8"/>
  <c r="J29" i="8" s="1"/>
  <c r="H28" i="8"/>
  <c r="J28" i="8" s="1"/>
  <c r="H27" i="8"/>
  <c r="J27" i="8" s="1"/>
  <c r="H26" i="8"/>
  <c r="J26" i="8" s="1"/>
  <c r="H25" i="8"/>
  <c r="J25" i="8" s="1"/>
  <c r="H24" i="8"/>
  <c r="J24" i="8" s="1"/>
  <c r="H23" i="8"/>
  <c r="J23" i="8" s="1"/>
  <c r="H22" i="8"/>
  <c r="J22" i="8" s="1"/>
  <c r="H21" i="8"/>
  <c r="J21" i="8" s="1"/>
  <c r="H20" i="8"/>
  <c r="J20" i="8" s="1"/>
  <c r="H19" i="8"/>
  <c r="J19" i="8" s="1"/>
  <c r="H18" i="8"/>
  <c r="J18" i="8" s="1"/>
  <c r="H17" i="8"/>
  <c r="J17" i="8" s="1"/>
  <c r="H16" i="8"/>
  <c r="J16" i="8" s="1"/>
  <c r="H15" i="8"/>
  <c r="J15" i="8" s="1"/>
  <c r="H14" i="8"/>
  <c r="J14" i="8" s="1"/>
  <c r="H13" i="8"/>
  <c r="J13" i="8" s="1"/>
  <c r="H12" i="8"/>
  <c r="J12" i="8" s="1"/>
  <c r="H11" i="8"/>
  <c r="J11" i="8" s="1"/>
  <c r="H10" i="8"/>
  <c r="J10" i="8" s="1"/>
  <c r="H9" i="8"/>
  <c r="J9" i="8" s="1"/>
  <c r="H8" i="8"/>
  <c r="J8" i="8" s="1"/>
  <c r="H7" i="8"/>
  <c r="J7" i="8" s="1"/>
  <c r="H6" i="8"/>
  <c r="K6" i="8" l="1"/>
  <c r="J6" i="8"/>
  <c r="P31" i="9"/>
  <c r="V31" i="9" s="1"/>
  <c r="L9" i="9"/>
  <c r="P9" i="9"/>
  <c r="V9" i="9" s="1"/>
  <c r="O31" i="9"/>
  <c r="U31" i="9" s="1"/>
  <c r="O17" i="9"/>
  <c r="U17" i="9" s="1"/>
  <c r="P17" i="9"/>
  <c r="V17" i="9" s="1"/>
  <c r="O25" i="9"/>
  <c r="U25" i="9" s="1"/>
  <c r="P25" i="9"/>
  <c r="V25" i="9" s="1"/>
  <c r="L17" i="9"/>
  <c r="O39" i="9"/>
  <c r="U39" i="9" s="1"/>
  <c r="P39" i="9"/>
  <c r="V39" i="9" s="1"/>
  <c r="L39" i="9"/>
  <c r="V40" i="9"/>
  <c r="U40" i="9"/>
  <c r="L25" i="9"/>
  <c r="V26" i="9"/>
  <c r="U26" i="9"/>
  <c r="V18" i="9"/>
  <c r="U18" i="9"/>
  <c r="Q10" i="8"/>
  <c r="W10" i="8" s="1"/>
  <c r="Q34" i="8"/>
  <c r="W34" i="8" s="1"/>
  <c r="Q35" i="8"/>
  <c r="W35" i="8" s="1"/>
  <c r="Q51" i="8"/>
  <c r="W51" i="8" s="1"/>
  <c r="Q12" i="8"/>
  <c r="W12" i="8" s="1"/>
  <c r="Q20" i="8"/>
  <c r="W20" i="8" s="1"/>
  <c r="Q28" i="8"/>
  <c r="W28" i="8" s="1"/>
  <c r="Q36" i="8"/>
  <c r="W36" i="8" s="1"/>
  <c r="Q44" i="8"/>
  <c r="W44" i="8" s="1"/>
  <c r="Q52" i="8"/>
  <c r="W52" i="8" s="1"/>
  <c r="Q13" i="8"/>
  <c r="W13" i="8" s="1"/>
  <c r="Q21" i="8"/>
  <c r="W21" i="8" s="1"/>
  <c r="Q29" i="8"/>
  <c r="W29" i="8" s="1"/>
  <c r="Q37" i="8"/>
  <c r="W37" i="8" s="1"/>
  <c r="Q45" i="8"/>
  <c r="W45" i="8" s="1"/>
  <c r="Q53" i="8"/>
  <c r="W53" i="8" s="1"/>
  <c r="Q26" i="8"/>
  <c r="W26" i="8" s="1"/>
  <c r="Q50" i="8"/>
  <c r="W50" i="8" s="1"/>
  <c r="Q11" i="8"/>
  <c r="W11" i="8" s="1"/>
  <c r="Q43" i="8"/>
  <c r="W43" i="8" s="1"/>
  <c r="Q6" i="8"/>
  <c r="W6" i="8" s="1"/>
  <c r="Q22" i="8"/>
  <c r="W22" i="8" s="1"/>
  <c r="Q38" i="8"/>
  <c r="W38" i="8" s="1"/>
  <c r="Q54" i="8"/>
  <c r="W54" i="8" s="1"/>
  <c r="Q7" i="8"/>
  <c r="W7" i="8" s="1"/>
  <c r="Q23" i="8"/>
  <c r="W23" i="8" s="1"/>
  <c r="Q39" i="8"/>
  <c r="W39" i="8" s="1"/>
  <c r="Q55" i="8"/>
  <c r="W55" i="8" s="1"/>
  <c r="Q8" i="8"/>
  <c r="W8" i="8" s="1"/>
  <c r="Q16" i="8"/>
  <c r="W16" i="8" s="1"/>
  <c r="Q24" i="8"/>
  <c r="W24" i="8" s="1"/>
  <c r="Q32" i="8"/>
  <c r="W32" i="8" s="1"/>
  <c r="Q40" i="8"/>
  <c r="W40" i="8" s="1"/>
  <c r="Q48" i="8"/>
  <c r="W48" i="8" s="1"/>
  <c r="Q56" i="8"/>
  <c r="W56" i="8" s="1"/>
  <c r="Q18" i="8"/>
  <c r="W18" i="8" s="1"/>
  <c r="Q42" i="8"/>
  <c r="W42" i="8" s="1"/>
  <c r="Q27" i="8"/>
  <c r="W27" i="8" s="1"/>
  <c r="Q14" i="8"/>
  <c r="W14" i="8" s="1"/>
  <c r="Q30" i="8"/>
  <c r="W30" i="8" s="1"/>
  <c r="Q46" i="8"/>
  <c r="W46" i="8" s="1"/>
  <c r="Q15" i="8"/>
  <c r="W15" i="8" s="1"/>
  <c r="Q31" i="8"/>
  <c r="W31" i="8" s="1"/>
  <c r="Q47" i="8"/>
  <c r="W47" i="8" s="1"/>
  <c r="Q9" i="8"/>
  <c r="W9" i="8" s="1"/>
  <c r="Q17" i="8"/>
  <c r="W17" i="8" s="1"/>
  <c r="Q25" i="8"/>
  <c r="W25" i="8" s="1"/>
  <c r="Q33" i="8"/>
  <c r="W33" i="8" s="1"/>
  <c r="Q41" i="8"/>
  <c r="W41" i="8" s="1"/>
  <c r="Q49" i="8"/>
  <c r="W49" i="8" s="1"/>
  <c r="Q57" i="8"/>
  <c r="W57" i="8" s="1"/>
  <c r="Q19" i="8"/>
  <c r="W19" i="8" s="1"/>
  <c r="R10" i="8"/>
  <c r="X10" i="8" s="1"/>
  <c r="R34" i="8"/>
  <c r="X34" i="8" s="1"/>
  <c r="R19" i="8"/>
  <c r="X19" i="8" s="1"/>
  <c r="R43" i="8"/>
  <c r="X43" i="8" s="1"/>
  <c r="R28" i="8"/>
  <c r="X28" i="8" s="1"/>
  <c r="R36" i="8"/>
  <c r="X36" i="8" s="1"/>
  <c r="R44" i="8"/>
  <c r="X44" i="8" s="1"/>
  <c r="R52" i="8"/>
  <c r="X52" i="8" s="1"/>
  <c r="R13" i="8"/>
  <c r="X13" i="8" s="1"/>
  <c r="R21" i="8"/>
  <c r="X21" i="8" s="1"/>
  <c r="R29" i="8"/>
  <c r="X29" i="8" s="1"/>
  <c r="R37" i="8"/>
  <c r="X37" i="8" s="1"/>
  <c r="R45" i="8"/>
  <c r="X45" i="8" s="1"/>
  <c r="R53" i="8"/>
  <c r="X53" i="8" s="1"/>
  <c r="R26" i="8"/>
  <c r="X26" i="8" s="1"/>
  <c r="R35" i="8"/>
  <c r="X35" i="8" s="1"/>
  <c r="R14" i="8"/>
  <c r="X14" i="8" s="1"/>
  <c r="R46" i="8"/>
  <c r="X46" i="8" s="1"/>
  <c r="R7" i="8"/>
  <c r="X7" i="8" s="1"/>
  <c r="R15" i="8"/>
  <c r="X15" i="8" s="1"/>
  <c r="R23" i="8"/>
  <c r="X23" i="8" s="1"/>
  <c r="R31" i="8"/>
  <c r="X31" i="8" s="1"/>
  <c r="R39" i="8"/>
  <c r="X39" i="8" s="1"/>
  <c r="R47" i="8"/>
  <c r="X47" i="8" s="1"/>
  <c r="R55" i="8"/>
  <c r="X55" i="8" s="1"/>
  <c r="R18" i="8"/>
  <c r="X18" i="8" s="1"/>
  <c r="R50" i="8"/>
  <c r="X50" i="8" s="1"/>
  <c r="R11" i="8"/>
  <c r="X11" i="8" s="1"/>
  <c r="R51" i="8"/>
  <c r="X51" i="8" s="1"/>
  <c r="R20" i="8"/>
  <c r="X20" i="8" s="1"/>
  <c r="R6" i="8"/>
  <c r="X6" i="8" s="1"/>
  <c r="R30" i="8"/>
  <c r="X30" i="8" s="1"/>
  <c r="R54" i="8"/>
  <c r="X54" i="8" s="1"/>
  <c r="R16" i="8"/>
  <c r="X16" i="8" s="1"/>
  <c r="R24" i="8"/>
  <c r="X24" i="8" s="1"/>
  <c r="R32" i="8"/>
  <c r="X32" i="8" s="1"/>
  <c r="R40" i="8"/>
  <c r="X40" i="8" s="1"/>
  <c r="R48" i="8"/>
  <c r="X48" i="8" s="1"/>
  <c r="R56" i="8"/>
  <c r="X56" i="8" s="1"/>
  <c r="R42" i="8"/>
  <c r="X42" i="8" s="1"/>
  <c r="R27" i="8"/>
  <c r="X27" i="8" s="1"/>
  <c r="R12" i="8"/>
  <c r="X12" i="8" s="1"/>
  <c r="R22" i="8"/>
  <c r="X22" i="8" s="1"/>
  <c r="R38" i="8"/>
  <c r="X38" i="8" s="1"/>
  <c r="R8" i="8"/>
  <c r="X8" i="8" s="1"/>
  <c r="R9" i="8"/>
  <c r="X9" i="8" s="1"/>
  <c r="R17" i="8"/>
  <c r="X17" i="8" s="1"/>
  <c r="R25" i="8"/>
  <c r="X25" i="8" s="1"/>
  <c r="R33" i="8"/>
  <c r="X33" i="8" s="1"/>
  <c r="R41" i="8"/>
  <c r="X41" i="8" s="1"/>
  <c r="R49" i="8"/>
  <c r="X49" i="8" s="1"/>
  <c r="R57" i="8"/>
  <c r="X57" i="8" s="1"/>
  <c r="W58" i="8" l="1"/>
  <c r="U58" i="9"/>
  <c r="K19" i="8"/>
  <c r="K42" i="8"/>
  <c r="P42" i="8" s="1"/>
  <c r="V42" i="8" s="1"/>
  <c r="K23" i="8"/>
  <c r="P23" i="8" s="1"/>
  <c r="V23" i="8" s="1"/>
  <c r="K27" i="8"/>
  <c r="P27" i="8" s="1"/>
  <c r="V27" i="8" s="1"/>
  <c r="K29" i="8"/>
  <c r="P29" i="8" s="1"/>
  <c r="V29" i="8" s="1"/>
  <c r="K16" i="8"/>
  <c r="P16" i="8" s="1"/>
  <c r="V16" i="8" s="1"/>
  <c r="K11" i="8"/>
  <c r="P11" i="8" s="1"/>
  <c r="V11" i="8" s="1"/>
  <c r="K55" i="8"/>
  <c r="P55" i="8" s="1"/>
  <c r="V55" i="8" s="1"/>
  <c r="K44" i="8"/>
  <c r="P44" i="8" s="1"/>
  <c r="V44" i="8" s="1"/>
  <c r="K32" i="8"/>
  <c r="P32" i="8" s="1"/>
  <c r="V32" i="8" s="1"/>
  <c r="K24" i="8"/>
  <c r="P24" i="8" s="1"/>
  <c r="V24" i="8" s="1"/>
  <c r="K8" i="8"/>
  <c r="P8" i="8" s="1"/>
  <c r="V8" i="8" s="1"/>
  <c r="K54" i="8"/>
  <c r="P54" i="8" s="1"/>
  <c r="V54" i="8" s="1"/>
  <c r="K46" i="8"/>
  <c r="P46" i="8" s="1"/>
  <c r="V46" i="8" s="1"/>
  <c r="P6" i="8"/>
  <c r="V6" i="8" s="1"/>
  <c r="K47" i="8"/>
  <c r="P47" i="8" s="1"/>
  <c r="V47" i="8" s="1"/>
  <c r="K39" i="8"/>
  <c r="P39" i="8" s="1"/>
  <c r="V39" i="8" s="1"/>
  <c r="K22" i="8"/>
  <c r="P22" i="8" s="1"/>
  <c r="V22" i="8" s="1"/>
  <c r="K25" i="8"/>
  <c r="P25" i="8" s="1"/>
  <c r="V25" i="8" s="1"/>
  <c r="K37" i="8"/>
  <c r="P37" i="8" s="1"/>
  <c r="V37" i="8" s="1"/>
  <c r="K9" i="8"/>
  <c r="P9" i="8" s="1"/>
  <c r="V9" i="8" s="1"/>
  <c r="K12" i="8"/>
  <c r="P12" i="8" s="1"/>
  <c r="V12" i="8" s="1"/>
  <c r="K51" i="8"/>
  <c r="P51" i="8" s="1"/>
  <c r="V51" i="8" s="1"/>
  <c r="K40" i="8"/>
  <c r="P40" i="8" s="1"/>
  <c r="V40" i="8" s="1"/>
  <c r="K57" i="8"/>
  <c r="P57" i="8" s="1"/>
  <c r="V57" i="8" s="1"/>
  <c r="K49" i="8"/>
  <c r="P49" i="8" s="1"/>
  <c r="V49" i="8" s="1"/>
  <c r="K15" i="8"/>
  <c r="P15" i="8" s="1"/>
  <c r="V15" i="8" s="1"/>
  <c r="K34" i="8"/>
  <c r="P34" i="8" s="1"/>
  <c r="V34" i="8" s="1"/>
  <c r="K53" i="8"/>
  <c r="P53" i="8" s="1"/>
  <c r="V53" i="8" s="1"/>
  <c r="K21" i="8"/>
  <c r="P21" i="8" s="1"/>
  <c r="V21" i="8" s="1"/>
  <c r="K36" i="8"/>
  <c r="P36" i="8" s="1"/>
  <c r="V36" i="8" s="1"/>
  <c r="K38" i="8"/>
  <c r="P38" i="8" s="1"/>
  <c r="V38" i="8" s="1"/>
  <c r="K30" i="8"/>
  <c r="P30" i="8" s="1"/>
  <c r="V30" i="8" s="1"/>
  <c r="K10" i="8"/>
  <c r="P10" i="8" s="1"/>
  <c r="V10" i="8" s="1"/>
  <c r="K7" i="8"/>
  <c r="P7" i="8" s="1"/>
  <c r="V7" i="8" s="1"/>
  <c r="K41" i="8"/>
  <c r="P41" i="8" s="1"/>
  <c r="V41" i="8" s="1"/>
  <c r="K48" i="8"/>
  <c r="P48" i="8" s="1"/>
  <c r="V48" i="8" s="1"/>
  <c r="K20" i="8"/>
  <c r="P20" i="8" s="1"/>
  <c r="V20" i="8" s="1"/>
  <c r="K17" i="8"/>
  <c r="P17" i="8" s="1"/>
  <c r="V17" i="8" s="1"/>
  <c r="K52" i="8"/>
  <c r="P52" i="8" s="1"/>
  <c r="V52" i="8" s="1"/>
  <c r="K50" i="8"/>
  <c r="P50" i="8" s="1"/>
  <c r="V50" i="8" s="1"/>
  <c r="K13" i="8"/>
  <c r="P13" i="8" s="1"/>
  <c r="V13" i="8" s="1"/>
  <c r="K56" i="8"/>
  <c r="P56" i="8" s="1"/>
  <c r="V56" i="8" s="1"/>
  <c r="K45" i="8"/>
  <c r="P45" i="8" s="1"/>
  <c r="V45" i="8" s="1"/>
  <c r="K28" i="8"/>
  <c r="P28" i="8" s="1"/>
  <c r="V28" i="8" s="1"/>
  <c r="K43" i="8"/>
  <c r="P43" i="8" s="1"/>
  <c r="V43" i="8" s="1"/>
  <c r="K31" i="8"/>
  <c r="P31" i="8" s="1"/>
  <c r="V31" i="8" s="1"/>
  <c r="K35" i="8"/>
  <c r="P35" i="8" s="1"/>
  <c r="V35" i="8" s="1"/>
  <c r="K18" i="8"/>
  <c r="P18" i="8" s="1"/>
  <c r="V18" i="8" s="1"/>
  <c r="K14" i="8"/>
  <c r="P14" i="8" s="1"/>
  <c r="V14" i="8" s="1"/>
  <c r="K26" i="8"/>
  <c r="P26" i="8" s="1"/>
  <c r="V26" i="8" s="1"/>
  <c r="K33" i="8"/>
  <c r="P33" i="8" s="1"/>
  <c r="V33" i="8" s="1"/>
  <c r="P19" i="8" l="1"/>
  <c r="V19" i="8" s="1"/>
  <c r="L19" i="8"/>
  <c r="O19" i="8"/>
  <c r="U19" i="8" s="1"/>
  <c r="O43" i="8"/>
  <c r="U43" i="8" s="1"/>
  <c r="O20" i="8"/>
  <c r="U20" i="8" s="1"/>
  <c r="O21" i="8"/>
  <c r="U21" i="8" s="1"/>
  <c r="O12" i="8"/>
  <c r="U12" i="8" s="1"/>
  <c r="O42" i="8"/>
  <c r="U42" i="8" s="1"/>
  <c r="O18" i="8"/>
  <c r="U18" i="8" s="1"/>
  <c r="O48" i="8"/>
  <c r="U48" i="8" s="1"/>
  <c r="O53" i="8"/>
  <c r="U53" i="8" s="1"/>
  <c r="O9" i="8"/>
  <c r="U9" i="8" s="1"/>
  <c r="O54" i="8"/>
  <c r="U54" i="8" s="1"/>
  <c r="L33" i="8"/>
  <c r="O33" i="8"/>
  <c r="U33" i="8" s="1"/>
  <c r="L35" i="8"/>
  <c r="O35" i="8"/>
  <c r="U35" i="8" s="1"/>
  <c r="L45" i="8"/>
  <c r="O45" i="8"/>
  <c r="U45" i="8" s="1"/>
  <c r="L52" i="8"/>
  <c r="O52" i="8"/>
  <c r="U52" i="8" s="1"/>
  <c r="L41" i="8"/>
  <c r="O41" i="8"/>
  <c r="U41" i="8" s="1"/>
  <c r="L38" i="8"/>
  <c r="O38" i="8"/>
  <c r="U38" i="8" s="1"/>
  <c r="L34" i="8"/>
  <c r="O34" i="8"/>
  <c r="U34" i="8" s="1"/>
  <c r="L40" i="8"/>
  <c r="O40" i="8"/>
  <c r="U40" i="8" s="1"/>
  <c r="L37" i="8"/>
  <c r="O37" i="8"/>
  <c r="U37" i="8" s="1"/>
  <c r="L47" i="8"/>
  <c r="O47" i="8"/>
  <c r="U47" i="8" s="1"/>
  <c r="L8" i="8"/>
  <c r="O8" i="8"/>
  <c r="U8" i="8" s="1"/>
  <c r="O55" i="8"/>
  <c r="U55" i="8" s="1"/>
  <c r="O27" i="8"/>
  <c r="U27" i="8" s="1"/>
  <c r="O46" i="8"/>
  <c r="U46" i="8" s="1"/>
  <c r="O14" i="8"/>
  <c r="U14" i="8" s="1"/>
  <c r="O13" i="8"/>
  <c r="U13" i="8" s="1"/>
  <c r="O10" i="8"/>
  <c r="U10" i="8" s="1"/>
  <c r="O49" i="8"/>
  <c r="U49" i="8" s="1"/>
  <c r="O22" i="8"/>
  <c r="U22" i="8" s="1"/>
  <c r="O16" i="8"/>
  <c r="U16" i="8" s="1"/>
  <c r="O28" i="8"/>
  <c r="U28" i="8" s="1"/>
  <c r="O50" i="8"/>
  <c r="U50" i="8" s="1"/>
  <c r="O30" i="8"/>
  <c r="U30" i="8" s="1"/>
  <c r="O57" i="8"/>
  <c r="U57" i="8" s="1"/>
  <c r="O39" i="8"/>
  <c r="U39" i="8" s="1"/>
  <c r="O44" i="8"/>
  <c r="U44" i="8" s="1"/>
  <c r="O29" i="8"/>
  <c r="U29" i="8" s="1"/>
  <c r="O26" i="8"/>
  <c r="U26" i="8" s="1"/>
  <c r="O31" i="8"/>
  <c r="U31" i="8" s="1"/>
  <c r="O56" i="8"/>
  <c r="U56" i="8" s="1"/>
  <c r="O17" i="8"/>
  <c r="U17" i="8" s="1"/>
  <c r="O7" i="8"/>
  <c r="U7" i="8" s="1"/>
  <c r="O36" i="8"/>
  <c r="U36" i="8" s="1"/>
  <c r="O15" i="8"/>
  <c r="U15" i="8" s="1"/>
  <c r="O51" i="8"/>
  <c r="U51" i="8" s="1"/>
  <c r="O25" i="8"/>
  <c r="U25" i="8" s="1"/>
  <c r="O6" i="8"/>
  <c r="U6" i="8" s="1"/>
  <c r="O24" i="8"/>
  <c r="U24" i="8" s="1"/>
  <c r="O11" i="8"/>
  <c r="U11" i="8" s="1"/>
  <c r="O23" i="8"/>
  <c r="U23" i="8" s="1"/>
  <c r="O32" i="8"/>
  <c r="U32" i="8" s="1"/>
  <c r="L18" i="8"/>
  <c r="L50" i="8"/>
  <c r="L9" i="8"/>
  <c r="L54" i="8"/>
  <c r="L44" i="8"/>
  <c r="L29" i="8"/>
  <c r="L53" i="8"/>
  <c r="L55" i="8"/>
  <c r="L27" i="8"/>
  <c r="L57" i="8"/>
  <c r="L30" i="8"/>
  <c r="L26" i="8"/>
  <c r="L31" i="8"/>
  <c r="L56" i="8"/>
  <c r="L17" i="8"/>
  <c r="L7" i="8"/>
  <c r="L36" i="8"/>
  <c r="L15" i="8"/>
  <c r="L51" i="8"/>
  <c r="L25" i="8"/>
  <c r="L6" i="8"/>
  <c r="L24" i="8"/>
  <c r="L11" i="8"/>
  <c r="L23" i="8"/>
  <c r="L48" i="8"/>
  <c r="L28" i="8"/>
  <c r="L39" i="8"/>
  <c r="L14" i="8"/>
  <c r="L43" i="8"/>
  <c r="L13" i="8"/>
  <c r="L20" i="8"/>
  <c r="L10" i="8"/>
  <c r="L21" i="8"/>
  <c r="L49" i="8"/>
  <c r="L12" i="8"/>
  <c r="L22" i="8"/>
  <c r="L46" i="8"/>
  <c r="L32" i="8"/>
  <c r="L16" i="8"/>
  <c r="L42" i="8"/>
  <c r="U58" i="8" l="1"/>
</calcChain>
</file>

<file path=xl/sharedStrings.xml><?xml version="1.0" encoding="utf-8"?>
<sst xmlns="http://schemas.openxmlformats.org/spreadsheetml/2006/main" count="1052" uniqueCount="215">
  <si>
    <t>EXCESS MORTALITY CALCULATION</t>
  </si>
  <si>
    <t>Purpose:</t>
  </si>
  <si>
    <t xml:space="preserve">This template is used to calculate excess mortality for a population of any geographical area that has a high level of death registration or for facility deaths. </t>
  </si>
  <si>
    <t xml:space="preserve">If there is uncertainty regarding the registration of deaths or to calculate excess mortality for community deaths, please refer to the template on deriving estimates of background mortality. </t>
  </si>
  <si>
    <t>Layout:</t>
  </si>
  <si>
    <r>
      <rPr>
        <sz val="13"/>
        <color theme="1"/>
        <rFont val="Calibri"/>
        <family val="2"/>
      </rPr>
      <t xml:space="preserve">− </t>
    </r>
    <r>
      <rPr>
        <sz val="13"/>
        <color theme="1"/>
        <rFont val="Calibri"/>
        <family val="2"/>
        <scheme val="minor"/>
      </rPr>
      <t>Separate tabs are provided for the following calculations:</t>
    </r>
  </si>
  <si>
    <t>• Excess mortality calculation for the population by week</t>
  </si>
  <si>
    <t>• Excess mortality calculation for males and females by week</t>
  </si>
  <si>
    <t>• Excess mortality calculation two age groups by week</t>
  </si>
  <si>
    <t>• Excess mortality calculation for males and females by two age groups by week</t>
  </si>
  <si>
    <t>• Excess mortality for in-facility deaths per 10,000 admissions by month</t>
  </si>
  <si>
    <t xml:space="preserve">− Tabs for calculations are colored green. </t>
  </si>
  <si>
    <t xml:space="preserve">− Each tab is followed by an example. These are grey tabs. </t>
  </si>
  <si>
    <t>Instructions:</t>
  </si>
  <si>
    <t>1)  Identify the type of data you have available and the type of analysis you would like to do.</t>
  </si>
  <si>
    <t xml:space="preserve">2)  Select the appropriate tab. For example, use the "Total" tab if you only have deaths by week with no sex or age disaggregation. </t>
  </si>
  <si>
    <t xml:space="preserve">3)  On the selected tab, complete all green columns. DO NOT ENTER INFORMATION IN ANY OTHER COLUMNS. </t>
  </si>
  <si>
    <r>
      <t xml:space="preserve">4) The calculations for excess mortality and related graphs will automatically be populated.
</t>
    </r>
    <r>
      <rPr>
        <sz val="13"/>
        <color theme="1"/>
        <rFont val="Calibri"/>
        <family val="2"/>
      </rPr>
      <t xml:space="preserve">− When there is less than 4 years of historical data, use the excess mortality figure from the baseline, and not the threshold. </t>
    </r>
  </si>
  <si>
    <t>Notes:</t>
  </si>
  <si>
    <t xml:space="preserve">− Calculations have been provided for weekly data. The calculator can be adapated if monthly or daily data are available. </t>
  </si>
  <si>
    <t xml:space="preserve">− Confidence intervals are calculated for using sample standard deviations. This results in wider confidence intervals. The formula can be revised if population data are used.  </t>
  </si>
  <si>
    <t xml:space="preserve">− The number of deaths can be affected by changes in admissions for deaths reported in facilities and by the population size for all reported deaths. This can be addressed by calculating excess mortality for in-facility deaths per 10,000 admissions or by calculating excess mortality using crude mortality rates. </t>
  </si>
  <si>
    <t xml:space="preserve">− To allow for easier calculations and visualizations, we have only provided for disaggregations by two age groups. The example from England and Wales uses a breakdown of 0-64 years and 65+ years based on available data. This can be changed for other sites. It is recommended that you use an age breakdown of 0-59 years and 60+ years, where feasible. </t>
  </si>
  <si>
    <t>− The graph with the upper and lower limits of historical deaths (95% CI) if the preferred visualization but a second option showing all previous years data is presented as a second option. The second option should be used when there is less than 4 years of historical data available.</t>
  </si>
  <si>
    <t xml:space="preserve">− For the graph with disaggregations by age group, please adjust the secondary axis to match the primary axis. </t>
  </si>
  <si>
    <t>Contact:</t>
  </si>
  <si>
    <t>Please email if you have any queries regarding the use and adaptation of the template or have questions on excess mortality calculations in general.</t>
  </si>
  <si>
    <t>Ruxana Jina: rjina@vitalstrategies.org</t>
  </si>
  <si>
    <t>Farnaz Malik: fmalik@VitalStrategies.org</t>
  </si>
  <si>
    <t>Robert Mswia: rmswia@VitalStrategies.org</t>
  </si>
  <si>
    <t>Historical data</t>
  </si>
  <si>
    <t>Current year</t>
  </si>
  <si>
    <t>Calculating the average</t>
  </si>
  <si>
    <t>Actual calculations</t>
  </si>
  <si>
    <t>Negative values set to zero</t>
  </si>
  <si>
    <t xml:space="preserve">Weekly average </t>
  </si>
  <si>
    <t>Standard Error</t>
  </si>
  <si>
    <t>5% CI</t>
  </si>
  <si>
    <t>95% CI</t>
  </si>
  <si>
    <t>Upper and lower limits</t>
  </si>
  <si>
    <t>Excess deaths from threshold</t>
  </si>
  <si>
    <t>Percentage above threshold</t>
  </si>
  <si>
    <t>Excess deaths from baseline</t>
  </si>
  <si>
    <t>Percentage above baseline</t>
  </si>
  <si>
    <t>wk 1</t>
  </si>
  <si>
    <t>wk 2</t>
  </si>
  <si>
    <t>wk 3</t>
  </si>
  <si>
    <t>wk 4</t>
  </si>
  <si>
    <t>wk 5</t>
  </si>
  <si>
    <t>wk 6</t>
  </si>
  <si>
    <t>wk 7</t>
  </si>
  <si>
    <t>wk 8</t>
  </si>
  <si>
    <t>wk 9</t>
  </si>
  <si>
    <t>wk 10</t>
  </si>
  <si>
    <t>wk 11</t>
  </si>
  <si>
    <t>wk 12</t>
  </si>
  <si>
    <t>wk 13</t>
  </si>
  <si>
    <t>wk 14</t>
  </si>
  <si>
    <t>wk 15</t>
  </si>
  <si>
    <t>wk 16</t>
  </si>
  <si>
    <t>wk 17</t>
  </si>
  <si>
    <t>wk 18</t>
  </si>
  <si>
    <t>wk 19</t>
  </si>
  <si>
    <t>wk 20</t>
  </si>
  <si>
    <t>wk 21</t>
  </si>
  <si>
    <t>wk 22</t>
  </si>
  <si>
    <t>wk 23</t>
  </si>
  <si>
    <t>wk 24</t>
  </si>
  <si>
    <t>wk 25</t>
  </si>
  <si>
    <t>wk 26</t>
  </si>
  <si>
    <t>wk 27</t>
  </si>
  <si>
    <t>wk 28</t>
  </si>
  <si>
    <t>wk 29</t>
  </si>
  <si>
    <t>wk 30</t>
  </si>
  <si>
    <t>wk 31</t>
  </si>
  <si>
    <t>wk 32</t>
  </si>
  <si>
    <t>wk 33</t>
  </si>
  <si>
    <t>wk 34</t>
  </si>
  <si>
    <t>wk 35</t>
  </si>
  <si>
    <t>wk 36</t>
  </si>
  <si>
    <t>wk 37</t>
  </si>
  <si>
    <t>wk 38</t>
  </si>
  <si>
    <t>wk 39</t>
  </si>
  <si>
    <t>wk 40</t>
  </si>
  <si>
    <t>wk 41</t>
  </si>
  <si>
    <t>wk 42</t>
  </si>
  <si>
    <t>wk 43</t>
  </si>
  <si>
    <t>wk 44</t>
  </si>
  <si>
    <t>wk 45</t>
  </si>
  <si>
    <t>wk 46</t>
  </si>
  <si>
    <t>wk 47</t>
  </si>
  <si>
    <t>wk 48</t>
  </si>
  <si>
    <t>wk 49</t>
  </si>
  <si>
    <t>wk 50</t>
  </si>
  <si>
    <t>wk 51</t>
  </si>
  <si>
    <t>wk 52</t>
  </si>
  <si>
    <t>wk 53</t>
  </si>
  <si>
    <t>Excess mortality calculation for England and Wales</t>
  </si>
  <si>
    <t>Source: https://www.ons.gov.uk/peoplepopulationandcommunity/birthsdeathsandmarriages/deaths/datasets/weeklyprovisionalfiguresondeathsregisteredinenglandandwales</t>
  </si>
  <si>
    <t>MALES</t>
  </si>
  <si>
    <t>FEMALES</t>
  </si>
  <si>
    <t>Male 2015</t>
  </si>
  <si>
    <t>Male 2016</t>
  </si>
  <si>
    <t>Male 2017</t>
  </si>
  <si>
    <t>Male 2018</t>
  </si>
  <si>
    <t>Male 2019</t>
  </si>
  <si>
    <t>Male 2020</t>
  </si>
  <si>
    <t>Male 5% CI</t>
  </si>
  <si>
    <t>Male 95% CI</t>
  </si>
  <si>
    <t>Male upper and lower limits</t>
  </si>
  <si>
    <t>Female 2015</t>
  </si>
  <si>
    <t>Female 2016</t>
  </si>
  <si>
    <t>Female 2017</t>
  </si>
  <si>
    <t>Female 2018</t>
  </si>
  <si>
    <t>Female 2019</t>
  </si>
  <si>
    <t>Female 2020</t>
  </si>
  <si>
    <t>Female 5% CI</t>
  </si>
  <si>
    <t>Female 95% CI</t>
  </si>
  <si>
    <t>Female upper and lower limits</t>
  </si>
  <si>
    <t>Excess mortality calculation for England and Wales by sex</t>
  </si>
  <si>
    <t>Excess mortality calculation for England and Wales by Age group</t>
  </si>
  <si>
    <t>0 - 64 years</t>
  </si>
  <si>
    <t>65+ years</t>
  </si>
  <si>
    <t>0-64 years 2015</t>
  </si>
  <si>
    <t>0-64 years 2016</t>
  </si>
  <si>
    <t>0-64 years 2017</t>
  </si>
  <si>
    <t>0-64 years 2018</t>
  </si>
  <si>
    <t>0-64 years 2019</t>
  </si>
  <si>
    <t>0-64 years 2020</t>
  </si>
  <si>
    <t>0-64 years 5% CI</t>
  </si>
  <si>
    <t>0-64 years 95% CI</t>
  </si>
  <si>
    <t>0-64 years upper and lower limits</t>
  </si>
  <si>
    <t>65+ years 2015</t>
  </si>
  <si>
    <t>65+ years 2016</t>
  </si>
  <si>
    <t>65+ years 2017</t>
  </si>
  <si>
    <t>65+ years 2018</t>
  </si>
  <si>
    <t>65+ years 2019</t>
  </si>
  <si>
    <t>65+ years 2020</t>
  </si>
  <si>
    <t>65+ years 5% CI</t>
  </si>
  <si>
    <t>65+ years 95% CI</t>
  </si>
  <si>
    <t>65+ years upper and lower limits</t>
  </si>
  <si>
    <t>Excess mortality calculation for [Country] by Sex and Age group</t>
  </si>
  <si>
    <t>Excess mortality calculation for England and Wales by Sex and Age group</t>
  </si>
  <si>
    <t>Excess mortality rate calculation for facility deaths per admission in [Country]</t>
  </si>
  <si>
    <t>Historical data on deaths</t>
  </si>
  <si>
    <t>Current year deaths</t>
  </si>
  <si>
    <t>Historical data on admission</t>
  </si>
  <si>
    <t>Current year admissions</t>
  </si>
  <si>
    <t>Facility deaths per 10,000 admissions</t>
  </si>
  <si>
    <t>Year</t>
  </si>
  <si>
    <t>Male 
2019</t>
  </si>
  <si>
    <t>Male 
2020</t>
  </si>
  <si>
    <t>MALE</t>
  </si>
  <si>
    <t>Female</t>
  </si>
  <si>
    <t>Female 
2019</t>
  </si>
  <si>
    <t>Female 
2020</t>
  </si>
  <si>
    <t>Age &lt;65 2015</t>
  </si>
  <si>
    <t>Age &lt;65 2016</t>
  </si>
  <si>
    <t>Age &lt;65 2017</t>
  </si>
  <si>
    <t>Age &lt;65 2018</t>
  </si>
  <si>
    <t>Age &lt;65 2019</t>
  </si>
  <si>
    <t>Age &lt;65 2020</t>
  </si>
  <si>
    <t>Age &lt;65
Upper and lower limits</t>
  </si>
  <si>
    <t>Age &lt;65</t>
  </si>
  <si>
    <t>Age ≥65 2015</t>
  </si>
  <si>
    <t>Age ≥65 2016</t>
  </si>
  <si>
    <t>Age ≥65 2017</t>
  </si>
  <si>
    <t>Age ≥65 2018</t>
  </si>
  <si>
    <t>Age ≥65 2019</t>
  </si>
  <si>
    <t>Age ≥65 2020</t>
  </si>
  <si>
    <t>Age ≥65
Upper and lower limits</t>
  </si>
  <si>
    <t>Age ≥65</t>
  </si>
  <si>
    <t xml:space="preserve"> Age ≥65 2015</t>
  </si>
  <si>
    <t xml:space="preserve"> Age ≥65 2016</t>
  </si>
  <si>
    <t xml:space="preserve"> Age ≥65 2017</t>
  </si>
  <si>
    <t xml:space="preserve"> Age ≥65 2018</t>
  </si>
  <si>
    <t xml:space="preserve"> Age ≥65 2019</t>
  </si>
  <si>
    <t xml:space="preserve"> Age ≥65 2020</t>
  </si>
  <si>
    <t xml:space="preserve"> Age ≥65 upper and lower limits</t>
  </si>
  <si>
    <r>
      <t xml:space="preserve">Age </t>
    </r>
    <r>
      <rPr>
        <b/>
        <sz val="12"/>
        <color theme="1"/>
        <rFont val="Calibri"/>
        <family val="2"/>
      </rPr>
      <t>≥</t>
    </r>
    <r>
      <rPr>
        <b/>
        <sz val="12"/>
        <color theme="1"/>
        <rFont val="Arial"/>
        <family val="2"/>
      </rPr>
      <t>65</t>
    </r>
  </si>
  <si>
    <t>Age &lt;65 upper and lower limits</t>
  </si>
  <si>
    <t xml:space="preserve"> Age &lt;65</t>
  </si>
  <si>
    <t>Calculating the median</t>
  </si>
  <si>
    <t>p25</t>
  </si>
  <si>
    <t>p75</t>
  </si>
  <si>
    <t>Male p25</t>
  </si>
  <si>
    <t>Male p75</t>
  </si>
  <si>
    <t>Female p25</t>
  </si>
  <si>
    <t>Female p75</t>
  </si>
  <si>
    <t xml:space="preserve">Weekly median </t>
  </si>
  <si>
    <t>Age &lt;65 
p25</t>
  </si>
  <si>
    <t>Age &lt;65 
p75</t>
  </si>
  <si>
    <t xml:space="preserve"> Age ≥65 
p25</t>
  </si>
  <si>
    <t xml:space="preserve"> Age ≥65 
p75</t>
  </si>
  <si>
    <t xml:space="preserve"> Age &lt;65 
p25</t>
  </si>
  <si>
    <t xml:space="preserve"> Age &lt;65 
p75</t>
  </si>
  <si>
    <t>Week</t>
  </si>
  <si>
    <t>Weekly median</t>
  </si>
  <si>
    <t>Please contact the Pan American Health Organization office in your country for assistance</t>
  </si>
  <si>
    <t>Excess mortality calculation for COUNTRY OR SUBNATIONAL LEVEL</t>
  </si>
  <si>
    <t xml:space="preserve">Excess mortality calculation among Males for COUNTRY OR SUBNATIONAL LEVEL </t>
  </si>
  <si>
    <t xml:space="preserve">Excess mortality calculation among Females for COUNTRY OR SUBNATIONAL LEVEL </t>
  </si>
  <si>
    <t>Excess mortality calculation for COUNTRY by Sex and Age group</t>
  </si>
  <si>
    <t>This tool was developed by Vital Strategies and further adapted and translated by the Pan American Health Organization</t>
  </si>
  <si>
    <t>weekly median</t>
  </si>
  <si>
    <t>Age &lt;65 
25 percentile</t>
  </si>
  <si>
    <t>Age &lt;65 75 percentile</t>
  </si>
  <si>
    <t>Age ≥65 
25 percentile</t>
  </si>
  <si>
    <t>Age ≥65 75 percentile</t>
  </si>
  <si>
    <t>-Examples use the average and 95% confidence intervals instead of the median and p25 and p75 for the expected number of deaths</t>
  </si>
  <si>
    <t>Questions on the use of the tool or technical support for countries in Latin America and the Caribbean:</t>
  </si>
  <si>
    <t>Excess mortality calculation for [country name]</t>
  </si>
  <si>
    <t>Excess deaths from baseline (median)</t>
  </si>
  <si>
    <t>Upper limit excess deaths estimate</t>
  </si>
  <si>
    <t>Lower limit excess deaths estimate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</si>
</sst>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_-* #,##0.00_-;\-* #,##0.00_-;_-* &quot;-&quot;??_-;_-@_-"/>
  </numFmts>
  <fonts count="23" x14ac:knownFonts="1">
    <font>
      <sz val="10"/>
      <name val="Arial"/>
    </font>
    <font>
      <sz val="10"/>
      <name val="Arial"/>
      <family val="2"/>
    </font>
    <font>
      <b/>
      <sz val="10"/>
      <name val="Arial"/>
      <family val="2"/>
    </font>
    <font>
      <u/>
      <sz val="10"/>
      <color theme="10"/>
      <name val="Arial"/>
      <family val="2"/>
    </font>
    <font>
      <b/>
      <sz val="10"/>
      <color rgb="FFFF0000"/>
      <name val="Arial"/>
      <family val="2"/>
    </font>
    <font>
      <sz val="12"/>
      <name val="Arial"/>
      <family val="2"/>
    </font>
    <font>
      <b/>
      <sz val="12"/>
      <name val="Arial"/>
      <family val="2"/>
    </font>
    <font>
      <b/>
      <sz val="12"/>
      <color rgb="FFFF0000"/>
      <name val="Arial"/>
      <family val="2"/>
    </font>
    <font>
      <sz val="10"/>
      <color theme="1"/>
      <name val="Arial"/>
      <family val="2"/>
    </font>
    <font>
      <b/>
      <sz val="8"/>
      <name val="Arial"/>
      <family val="2"/>
    </font>
    <font>
      <sz val="8"/>
      <name val="Arial"/>
      <family val="2"/>
    </font>
    <font>
      <b/>
      <sz val="12"/>
      <color theme="4"/>
      <name val="Arial"/>
      <family val="2"/>
    </font>
    <font>
      <b/>
      <sz val="12"/>
      <color theme="1"/>
      <name val="Arial"/>
      <family val="2"/>
    </font>
    <font>
      <b/>
      <sz val="8"/>
      <color theme="1"/>
      <name val="Arial"/>
      <family val="2"/>
    </font>
    <font>
      <sz val="12"/>
      <color theme="1"/>
      <name val="Arial"/>
      <family val="2"/>
    </font>
    <font>
      <sz val="12"/>
      <color theme="1"/>
      <name val="Calibri"/>
      <family val="2"/>
      <scheme val="minor"/>
    </font>
    <font>
      <b/>
      <sz val="16"/>
      <color theme="4" tint="-0.499984740745262"/>
      <name val="Calibri"/>
      <family val="2"/>
      <scheme val="minor"/>
    </font>
    <font>
      <sz val="13"/>
      <color theme="1"/>
      <name val="Calibri"/>
      <family val="2"/>
      <scheme val="minor"/>
    </font>
    <font>
      <b/>
      <sz val="13"/>
      <color theme="1"/>
      <name val="Calibri"/>
      <family val="2"/>
      <scheme val="minor"/>
    </font>
    <font>
      <sz val="13"/>
      <color theme="1"/>
      <name val="Calibri"/>
      <family val="2"/>
    </font>
    <font>
      <sz val="8"/>
      <name val="Arial"/>
      <family val="2"/>
    </font>
    <font>
      <b/>
      <sz val="10"/>
      <color rgb="FF00B050"/>
      <name val="Arial"/>
      <family val="2"/>
    </font>
    <font>
      <b/>
      <sz val="12"/>
      <color theme="1"/>
      <name val="Calibri"/>
      <family val="2"/>
    </font>
  </fonts>
  <fills count="13">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7"/>
        <bgColor indexed="64"/>
      </patternFill>
    </fill>
    <fill>
      <patternFill patternType="solid">
        <fgColor rgb="FFFFD5D5"/>
        <bgColor indexed="64"/>
      </patternFill>
    </fill>
    <fill>
      <patternFill patternType="solid">
        <fgColor theme="2"/>
        <bgColor indexed="64"/>
      </patternFill>
    </fill>
    <fill>
      <patternFill patternType="solid">
        <fgColor theme="7" tint="0.59999389629810485"/>
        <bgColor indexed="64"/>
      </patternFill>
    </fill>
    <fill>
      <patternFill patternType="solid">
        <fgColor rgb="FFE9E8F2"/>
        <bgColor indexed="64"/>
      </patternFill>
    </fill>
    <fill>
      <patternFill patternType="solid">
        <fgColor theme="5" tint="0.59999389629810485"/>
        <bgColor indexed="64"/>
      </patternFill>
    </fill>
  </fills>
  <borders count="24">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s>
  <cellStyleXfs count="4">
    <xf numFmtId="0" fontId="0" fillId="0" borderId="0" applyNumberFormat="0" applyFont="0" applyFill="0" applyBorder="0" applyAlignment="0" applyProtection="0"/>
    <xf numFmtId="0" fontId="3" fillId="0" borderId="0" applyNumberFormat="0" applyFill="0" applyBorder="0" applyAlignment="0" applyProtection="0"/>
    <xf numFmtId="165" fontId="1" fillId="0" borderId="0" applyFont="0" applyFill="0" applyBorder="0" applyAlignment="0" applyProtection="0"/>
    <xf numFmtId="0" fontId="1" fillId="0" borderId="0" applyNumberFormat="0" applyFont="0" applyFill="0" applyBorder="0" applyAlignment="0" applyProtection="0"/>
  </cellStyleXfs>
  <cellXfs count="243">
    <xf numFmtId="0" fontId="0" fillId="0" borderId="0" xfId="0" applyNumberFormat="1" applyFont="1" applyFill="1" applyBorder="1" applyAlignment="1"/>
    <xf numFmtId="0" fontId="1" fillId="0" borderId="0" xfId="0" applyFont="1"/>
    <xf numFmtId="0" fontId="5" fillId="0" borderId="0" xfId="0" applyFont="1"/>
    <xf numFmtId="0" fontId="6" fillId="0" borderId="0" xfId="0" applyFont="1"/>
    <xf numFmtId="3" fontId="1" fillId="0" borderId="0" xfId="2" applyNumberFormat="1" applyAlignment="1">
      <alignment horizontal="right"/>
    </xf>
    <xf numFmtId="3" fontId="0" fillId="0" borderId="0" xfId="0" applyNumberFormat="1" applyAlignment="1">
      <alignment horizontal="right"/>
    </xf>
    <xf numFmtId="3" fontId="1" fillId="0" borderId="0" xfId="0" applyNumberFormat="1" applyFont="1"/>
    <xf numFmtId="0" fontId="3" fillId="0" borderId="0" xfId="1"/>
    <xf numFmtId="0" fontId="5" fillId="0" borderId="0" xfId="0" applyFont="1" applyAlignment="1">
      <alignment wrapText="1"/>
    </xf>
    <xf numFmtId="0" fontId="1" fillId="0" borderId="0" xfId="0" applyFont="1" applyAlignment="1">
      <alignment wrapText="1"/>
    </xf>
    <xf numFmtId="0" fontId="10" fillId="0" borderId="0" xfId="0" applyFont="1"/>
    <xf numFmtId="0" fontId="1" fillId="0" borderId="0" xfId="0" applyFont="1" applyAlignment="1">
      <alignment vertical="center"/>
    </xf>
    <xf numFmtId="0" fontId="2" fillId="0" borderId="3" xfId="0" applyFont="1" applyFill="1" applyBorder="1"/>
    <xf numFmtId="0" fontId="2" fillId="0" borderId="4" xfId="0" applyFont="1" applyFill="1" applyBorder="1"/>
    <xf numFmtId="0" fontId="2" fillId="3" borderId="5" xfId="0" applyFont="1" applyFill="1" applyBorder="1" applyAlignment="1">
      <alignment horizontal="center" wrapText="1"/>
    </xf>
    <xf numFmtId="0" fontId="2" fillId="3" borderId="6" xfId="0" applyFont="1" applyFill="1" applyBorder="1" applyAlignment="1">
      <alignment horizontal="center" wrapText="1"/>
    </xf>
    <xf numFmtId="0" fontId="2" fillId="3" borderId="7" xfId="0" applyFont="1" applyFill="1" applyBorder="1" applyAlignment="1">
      <alignment horizontal="center" wrapText="1"/>
    </xf>
    <xf numFmtId="3" fontId="1" fillId="4" borderId="8" xfId="2" applyNumberFormat="1" applyFill="1" applyBorder="1" applyAlignment="1">
      <alignment horizontal="right"/>
    </xf>
    <xf numFmtId="3" fontId="1" fillId="4" borderId="9" xfId="2" applyNumberFormat="1" applyFill="1" applyBorder="1" applyAlignment="1">
      <alignment horizontal="right"/>
    </xf>
    <xf numFmtId="3" fontId="1" fillId="4" borderId="10" xfId="2" applyNumberFormat="1" applyFill="1" applyBorder="1" applyAlignment="1">
      <alignment horizontal="right"/>
    </xf>
    <xf numFmtId="3" fontId="1" fillId="4" borderId="11" xfId="2" applyNumberFormat="1" applyFill="1" applyBorder="1" applyAlignment="1">
      <alignment horizontal="right"/>
    </xf>
    <xf numFmtId="3" fontId="1" fillId="4" borderId="0" xfId="2" applyNumberFormat="1" applyFill="1" applyBorder="1" applyAlignment="1">
      <alignment horizontal="right"/>
    </xf>
    <xf numFmtId="3" fontId="1" fillId="4" borderId="12" xfId="2" applyNumberFormat="1" applyFill="1" applyBorder="1" applyAlignment="1">
      <alignment horizontal="right"/>
    </xf>
    <xf numFmtId="3" fontId="1" fillId="4" borderId="13" xfId="2" applyNumberFormat="1" applyFill="1" applyBorder="1" applyAlignment="1">
      <alignment horizontal="right"/>
    </xf>
    <xf numFmtId="3" fontId="1" fillId="0" borderId="3" xfId="0" applyNumberFormat="1" applyFont="1" applyBorder="1"/>
    <xf numFmtId="0" fontId="1" fillId="0" borderId="4" xfId="0" applyFont="1" applyBorder="1"/>
    <xf numFmtId="0" fontId="2" fillId="3" borderId="1" xfId="0" applyFont="1" applyFill="1" applyBorder="1" applyAlignment="1">
      <alignment horizontal="center" wrapText="1"/>
    </xf>
    <xf numFmtId="0" fontId="9" fillId="3" borderId="6" xfId="0" applyFont="1" applyFill="1" applyBorder="1" applyAlignment="1">
      <alignment horizontal="center" wrapText="1"/>
    </xf>
    <xf numFmtId="0" fontId="2" fillId="3" borderId="7" xfId="0" applyFont="1" applyFill="1" applyBorder="1" applyAlignment="1">
      <alignment horizontal="center"/>
    </xf>
    <xf numFmtId="0" fontId="9" fillId="3" borderId="7" xfId="0" applyFont="1" applyFill="1" applyBorder="1" applyAlignment="1">
      <alignment horizontal="center" wrapText="1"/>
    </xf>
    <xf numFmtId="3" fontId="10" fillId="5" borderId="12" xfId="0" applyNumberFormat="1" applyFont="1" applyFill="1" applyBorder="1"/>
    <xf numFmtId="0" fontId="1" fillId="0" borderId="15" xfId="0" applyFont="1" applyBorder="1"/>
    <xf numFmtId="3" fontId="1" fillId="0" borderId="11" xfId="0" applyNumberFormat="1" applyFont="1" applyBorder="1"/>
    <xf numFmtId="3" fontId="1" fillId="0" borderId="0" xfId="0" applyNumberFormat="1" applyFont="1" applyBorder="1"/>
    <xf numFmtId="3" fontId="1" fillId="0" borderId="12" xfId="0" applyNumberFormat="1" applyFont="1" applyBorder="1"/>
    <xf numFmtId="3" fontId="1" fillId="0" borderId="13" xfId="0" applyNumberFormat="1" applyFont="1" applyBorder="1"/>
    <xf numFmtId="0" fontId="1" fillId="0" borderId="14" xfId="0" applyFont="1" applyBorder="1"/>
    <xf numFmtId="3" fontId="1" fillId="0" borderId="15" xfId="0" applyNumberFormat="1" applyFont="1" applyBorder="1"/>
    <xf numFmtId="3" fontId="1" fillId="4" borderId="2" xfId="2" applyNumberFormat="1" applyFill="1" applyBorder="1" applyAlignment="1">
      <alignment horizontal="right"/>
    </xf>
    <xf numFmtId="3" fontId="1" fillId="4" borderId="3" xfId="2" applyNumberFormat="1" applyFill="1" applyBorder="1" applyAlignment="1">
      <alignment horizontal="right"/>
    </xf>
    <xf numFmtId="164" fontId="1" fillId="4" borderId="3" xfId="0" applyNumberFormat="1" applyFont="1" applyFill="1" applyBorder="1"/>
    <xf numFmtId="0" fontId="1" fillId="0" borderId="14" xfId="0" applyFont="1" applyFill="1" applyBorder="1"/>
    <xf numFmtId="0" fontId="1" fillId="0" borderId="15" xfId="0" applyFont="1" applyFill="1" applyBorder="1"/>
    <xf numFmtId="0" fontId="1" fillId="0" borderId="4" xfId="0" applyFont="1" applyFill="1" applyBorder="1"/>
    <xf numFmtId="0" fontId="1" fillId="0" borderId="1" xfId="0" applyFont="1" applyBorder="1"/>
    <xf numFmtId="3" fontId="10" fillId="5" borderId="0" xfId="0" applyNumberFormat="1" applyFont="1" applyFill="1" applyBorder="1"/>
    <xf numFmtId="3" fontId="10" fillId="5" borderId="14" xfId="0" applyNumberFormat="1" applyFont="1" applyFill="1" applyBorder="1"/>
    <xf numFmtId="3" fontId="10" fillId="5" borderId="15" xfId="0" applyNumberFormat="1" applyFont="1" applyFill="1" applyBorder="1"/>
    <xf numFmtId="0" fontId="10" fillId="0" borderId="5" xfId="0" applyFont="1" applyBorder="1"/>
    <xf numFmtId="3" fontId="1" fillId="0" borderId="8" xfId="2" applyNumberFormat="1" applyBorder="1" applyAlignment="1">
      <alignment wrapText="1"/>
    </xf>
    <xf numFmtId="3" fontId="1" fillId="0" borderId="9" xfId="2" applyNumberFormat="1" applyBorder="1" applyAlignment="1">
      <alignment wrapText="1"/>
    </xf>
    <xf numFmtId="3" fontId="1" fillId="0" borderId="10" xfId="2" applyNumberFormat="1" applyBorder="1" applyAlignment="1">
      <alignment wrapText="1"/>
    </xf>
    <xf numFmtId="3" fontId="1" fillId="0" borderId="11" xfId="2" applyNumberFormat="1" applyBorder="1" applyAlignment="1">
      <alignment wrapText="1"/>
    </xf>
    <xf numFmtId="3" fontId="1" fillId="0" borderId="0" xfId="2" applyNumberFormat="1" applyBorder="1" applyAlignment="1">
      <alignment wrapText="1"/>
    </xf>
    <xf numFmtId="3" fontId="1" fillId="0" borderId="12" xfId="2" applyNumberFormat="1" applyBorder="1" applyAlignment="1">
      <alignment wrapText="1"/>
    </xf>
    <xf numFmtId="3" fontId="1" fillId="0" borderId="13" xfId="2" applyNumberFormat="1" applyBorder="1" applyAlignment="1">
      <alignment wrapText="1"/>
    </xf>
    <xf numFmtId="3" fontId="1" fillId="0" borderId="14" xfId="2" applyNumberFormat="1" applyBorder="1" applyAlignment="1">
      <alignment wrapText="1"/>
    </xf>
    <xf numFmtId="3" fontId="1" fillId="0" borderId="15" xfId="2" applyNumberFormat="1" applyBorder="1" applyAlignment="1">
      <alignment wrapText="1"/>
    </xf>
    <xf numFmtId="3" fontId="2" fillId="0" borderId="13" xfId="0" applyNumberFormat="1" applyFont="1" applyBorder="1" applyAlignment="1">
      <alignment wrapText="1"/>
    </xf>
    <xf numFmtId="0" fontId="1" fillId="0" borderId="15" xfId="0" applyFont="1" applyBorder="1" applyAlignment="1">
      <alignment wrapText="1"/>
    </xf>
    <xf numFmtId="3" fontId="2" fillId="0" borderId="14" xfId="0" applyNumberFormat="1" applyFont="1" applyBorder="1" applyAlignment="1">
      <alignment wrapText="1"/>
    </xf>
    <xf numFmtId="0" fontId="9" fillId="3" borderId="5" xfId="0" applyFont="1" applyFill="1" applyBorder="1" applyAlignment="1">
      <alignment horizontal="center" wrapText="1"/>
    </xf>
    <xf numFmtId="0" fontId="1" fillId="7" borderId="0" xfId="0" applyFont="1" applyFill="1" applyAlignment="1">
      <alignment vertical="center"/>
    </xf>
    <xf numFmtId="0" fontId="1" fillId="7" borderId="0" xfId="0" applyFont="1" applyFill="1"/>
    <xf numFmtId="0" fontId="4" fillId="0" borderId="1" xfId="0" applyFont="1" applyBorder="1" applyAlignment="1">
      <alignment horizontal="center" vertical="center" wrapText="1"/>
    </xf>
    <xf numFmtId="0" fontId="1" fillId="0" borderId="0" xfId="0" applyFont="1" applyFill="1" applyAlignment="1">
      <alignment vertical="center"/>
    </xf>
    <xf numFmtId="0" fontId="1" fillId="0" borderId="0" xfId="0" applyFont="1" applyFill="1"/>
    <xf numFmtId="0" fontId="13" fillId="0" borderId="2" xfId="0" applyFont="1" applyFill="1" applyBorder="1" applyAlignment="1">
      <alignment horizontal="left"/>
    </xf>
    <xf numFmtId="0" fontId="13" fillId="0" borderId="3" xfId="0" applyFont="1" applyFill="1" applyBorder="1" applyAlignment="1">
      <alignment horizontal="left"/>
    </xf>
    <xf numFmtId="0" fontId="13" fillId="0" borderId="4" xfId="0" applyFont="1" applyFill="1" applyBorder="1" applyAlignment="1">
      <alignment horizontal="left"/>
    </xf>
    <xf numFmtId="0" fontId="0" fillId="0" borderId="0" xfId="0"/>
    <xf numFmtId="0" fontId="8" fillId="2" borderId="0" xfId="0" applyFont="1" applyFill="1" applyAlignment="1">
      <alignment vertical="center"/>
    </xf>
    <xf numFmtId="0" fontId="8" fillId="2" borderId="0" xfId="0" applyFont="1" applyFill="1"/>
    <xf numFmtId="0" fontId="4" fillId="0" borderId="4" xfId="0" applyFont="1" applyBorder="1" applyAlignment="1">
      <alignment horizontal="center" vertical="center" wrapText="1"/>
    </xf>
    <xf numFmtId="0" fontId="6" fillId="0" borderId="0" xfId="0" applyFont="1" applyAlignment="1">
      <alignment vertical="center"/>
    </xf>
    <xf numFmtId="0" fontId="5" fillId="0" borderId="0" xfId="0" applyFont="1" applyAlignment="1">
      <alignment vertical="center"/>
    </xf>
    <xf numFmtId="0" fontId="10" fillId="0" borderId="0" xfId="0" applyFont="1" applyAlignment="1">
      <alignment vertical="center"/>
    </xf>
    <xf numFmtId="0" fontId="5" fillId="0" borderId="0" xfId="0" applyFont="1" applyAlignment="1">
      <alignment vertical="center" wrapText="1"/>
    </xf>
    <xf numFmtId="0" fontId="5" fillId="0" borderId="0" xfId="0" applyFont="1" applyFill="1" applyAlignment="1">
      <alignment vertical="center"/>
    </xf>
    <xf numFmtId="0" fontId="5" fillId="7" borderId="0" xfId="0" applyFont="1" applyFill="1" applyAlignment="1">
      <alignment vertical="center"/>
    </xf>
    <xf numFmtId="0" fontId="14" fillId="0" borderId="0" xfId="0" applyFont="1" applyFill="1" applyAlignment="1">
      <alignment vertical="center"/>
    </xf>
    <xf numFmtId="0" fontId="14" fillId="2" borderId="0" xfId="0" applyFont="1" applyFill="1" applyAlignment="1">
      <alignment vertical="center"/>
    </xf>
    <xf numFmtId="0" fontId="14" fillId="8" borderId="0" xfId="0" applyFont="1" applyFill="1" applyAlignment="1">
      <alignment vertical="center"/>
    </xf>
    <xf numFmtId="0" fontId="8" fillId="8" borderId="0" xfId="0" applyFont="1" applyFill="1" applyAlignment="1">
      <alignment vertical="center"/>
    </xf>
    <xf numFmtId="0" fontId="8" fillId="8" borderId="0" xfId="0" applyFont="1" applyFill="1"/>
    <xf numFmtId="3" fontId="1" fillId="4" borderId="14" xfId="2" applyNumberFormat="1" applyFill="1" applyBorder="1" applyAlignment="1">
      <alignment horizontal="right"/>
    </xf>
    <xf numFmtId="3" fontId="1" fillId="4" borderId="15" xfId="2" applyNumberFormat="1" applyFill="1" applyBorder="1" applyAlignment="1">
      <alignment horizontal="right"/>
    </xf>
    <xf numFmtId="3" fontId="1" fillId="4" borderId="4" xfId="2" applyNumberFormat="1" applyFill="1" applyBorder="1" applyAlignment="1">
      <alignment horizontal="right"/>
    </xf>
    <xf numFmtId="3" fontId="1" fillId="0" borderId="14" xfId="0" applyNumberFormat="1" applyFont="1" applyBorder="1"/>
    <xf numFmtId="3" fontId="1" fillId="0" borderId="9" xfId="2" applyNumberFormat="1" applyFill="1" applyBorder="1" applyAlignment="1">
      <alignment horizontal="right"/>
    </xf>
    <xf numFmtId="3" fontId="1" fillId="0" borderId="0" xfId="2" applyNumberFormat="1" applyFill="1" applyBorder="1" applyAlignment="1">
      <alignment horizontal="right"/>
    </xf>
    <xf numFmtId="3" fontId="1" fillId="0" borderId="14" xfId="2" applyNumberFormat="1" applyFill="1" applyBorder="1" applyAlignment="1">
      <alignment horizontal="right"/>
    </xf>
    <xf numFmtId="3" fontId="1" fillId="0" borderId="10" xfId="0" applyNumberFormat="1" applyFont="1" applyBorder="1"/>
    <xf numFmtId="0" fontId="2" fillId="3" borderId="8" xfId="0" applyFont="1" applyFill="1" applyBorder="1" applyAlignment="1">
      <alignment horizontal="center" wrapText="1"/>
    </xf>
    <xf numFmtId="0" fontId="2" fillId="3" borderId="9" xfId="0" applyFont="1" applyFill="1" applyBorder="1" applyAlignment="1">
      <alignment horizontal="center" wrapText="1"/>
    </xf>
    <xf numFmtId="0" fontId="2" fillId="3" borderId="10" xfId="0" applyFont="1" applyFill="1" applyBorder="1" applyAlignment="1">
      <alignment horizontal="center" wrapText="1"/>
    </xf>
    <xf numFmtId="0" fontId="2" fillId="3" borderId="10" xfId="0" applyFont="1" applyFill="1" applyBorder="1" applyAlignment="1">
      <alignment horizontal="center"/>
    </xf>
    <xf numFmtId="3" fontId="1" fillId="0" borderId="9" xfId="0" applyNumberFormat="1" applyFont="1" applyBorder="1"/>
    <xf numFmtId="0" fontId="15" fillId="0" borderId="0" xfId="0" applyFont="1"/>
    <xf numFmtId="3" fontId="1" fillId="0" borderId="5" xfId="0" applyNumberFormat="1" applyFont="1" applyBorder="1"/>
    <xf numFmtId="3" fontId="1" fillId="0" borderId="6" xfId="0" applyNumberFormat="1" applyFont="1" applyBorder="1"/>
    <xf numFmtId="3" fontId="10" fillId="5" borderId="6" xfId="0" applyNumberFormat="1" applyFont="1" applyFill="1" applyBorder="1"/>
    <xf numFmtId="3" fontId="1" fillId="0" borderId="7" xfId="0" applyNumberFormat="1" applyFont="1" applyBorder="1"/>
    <xf numFmtId="3" fontId="10" fillId="5" borderId="7" xfId="0" applyNumberFormat="1" applyFont="1" applyFill="1" applyBorder="1"/>
    <xf numFmtId="0" fontId="15" fillId="0" borderId="0" xfId="0" applyFont="1" applyAlignment="1">
      <alignment horizontal="left" wrapText="1"/>
    </xf>
    <xf numFmtId="0" fontId="18" fillId="0" borderId="0" xfId="0" applyFont="1" applyAlignment="1">
      <alignment wrapText="1"/>
    </xf>
    <xf numFmtId="0" fontId="17" fillId="0" borderId="0" xfId="0" applyFont="1" applyAlignment="1">
      <alignment horizontal="left" wrapText="1"/>
    </xf>
    <xf numFmtId="0" fontId="0" fillId="0" borderId="0" xfId="0" applyAlignment="1">
      <alignment wrapText="1"/>
    </xf>
    <xf numFmtId="0" fontId="17" fillId="0" borderId="0" xfId="0" applyFont="1" applyAlignment="1">
      <alignment wrapText="1"/>
    </xf>
    <xf numFmtId="0" fontId="17" fillId="0" borderId="0" xfId="0" applyNumberFormat="1" applyFont="1" applyFill="1" applyBorder="1" applyAlignment="1">
      <alignment wrapText="1"/>
    </xf>
    <xf numFmtId="0" fontId="0" fillId="0" borderId="0" xfId="0" applyNumberFormat="1" applyFont="1" applyFill="1" applyBorder="1" applyAlignment="1">
      <alignment wrapText="1"/>
    </xf>
    <xf numFmtId="0" fontId="17" fillId="0" borderId="0" xfId="0" applyFont="1" applyAlignment="1">
      <alignment horizontal="left" wrapText="1" indent="2"/>
    </xf>
    <xf numFmtId="0" fontId="16" fillId="0" borderId="0" xfId="0" applyFont="1" applyAlignment="1">
      <alignment horizontal="center"/>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7" xfId="0" applyFont="1" applyFill="1" applyBorder="1" applyAlignment="1">
      <alignment horizontal="center" vertical="center" wrapText="1"/>
    </xf>
    <xf numFmtId="0" fontId="2" fillId="3" borderId="7" xfId="0" applyFont="1" applyFill="1" applyBorder="1" applyAlignment="1">
      <alignment horizontal="center" vertical="center"/>
    </xf>
    <xf numFmtId="0" fontId="2" fillId="3" borderId="1" xfId="0" applyFont="1" applyFill="1" applyBorder="1" applyAlignment="1">
      <alignment horizontal="center" vertical="center" wrapText="1"/>
    </xf>
    <xf numFmtId="0" fontId="9" fillId="3" borderId="7"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1" fillId="0" borderId="0" xfId="0" applyFont="1" applyAlignment="1">
      <alignment horizontal="center" vertical="center"/>
    </xf>
    <xf numFmtId="0" fontId="6" fillId="0" borderId="0" xfId="0" applyFont="1" applyAlignment="1">
      <alignment horizontal="center"/>
    </xf>
    <xf numFmtId="0" fontId="2" fillId="0" borderId="3" xfId="0" applyFont="1" applyFill="1" applyBorder="1" applyAlignment="1">
      <alignment horizontal="center"/>
    </xf>
    <xf numFmtId="0" fontId="3" fillId="0" borderId="0" xfId="1" applyAlignment="1">
      <alignment horizontal="center"/>
    </xf>
    <xf numFmtId="0" fontId="1" fillId="0" borderId="0" xfId="0" applyFont="1" applyAlignment="1">
      <alignment horizontal="center"/>
    </xf>
    <xf numFmtId="3" fontId="1" fillId="0" borderId="0" xfId="2" applyNumberFormat="1" applyAlignment="1">
      <alignment horizontal="center"/>
    </xf>
    <xf numFmtId="3" fontId="0" fillId="0" borderId="0" xfId="0" applyNumberFormat="1" applyAlignment="1">
      <alignment horizontal="center"/>
    </xf>
    <xf numFmtId="0" fontId="6" fillId="0" borderId="0" xfId="0" applyFont="1" applyAlignment="1">
      <alignment horizontal="left" vertical="center"/>
    </xf>
    <xf numFmtId="0" fontId="2" fillId="0" borderId="2" xfId="0" applyFont="1" applyFill="1" applyBorder="1" applyAlignment="1">
      <alignment horizontal="center"/>
    </xf>
    <xf numFmtId="0" fontId="2" fillId="0" borderId="4" xfId="0" applyFont="1" applyFill="1" applyBorder="1" applyAlignment="1">
      <alignment horizontal="center"/>
    </xf>
    <xf numFmtId="3" fontId="10" fillId="5" borderId="9" xfId="0" applyNumberFormat="1" applyFont="1" applyFill="1" applyBorder="1"/>
    <xf numFmtId="3" fontId="10" fillId="5" borderId="10" xfId="0" applyNumberFormat="1" applyFont="1" applyFill="1" applyBorder="1"/>
    <xf numFmtId="3" fontId="1" fillId="0" borderId="8" xfId="0" applyNumberFormat="1" applyFont="1" applyBorder="1"/>
    <xf numFmtId="0" fontId="21" fillId="3" borderId="1" xfId="0" applyFont="1" applyFill="1" applyBorder="1" applyAlignment="1">
      <alignment horizontal="center" vertical="center"/>
    </xf>
    <xf numFmtId="0" fontId="5" fillId="0" borderId="0" xfId="0" applyFont="1" applyFill="1" applyAlignment="1">
      <alignment wrapText="1"/>
    </xf>
    <xf numFmtId="0" fontId="6" fillId="0" borderId="0" xfId="0" applyFont="1" applyFill="1" applyBorder="1" applyAlignment="1">
      <alignment horizont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3" fontId="1" fillId="0" borderId="0" xfId="2" applyNumberFormat="1" applyFill="1" applyBorder="1" applyAlignment="1">
      <alignment wrapText="1"/>
    </xf>
    <xf numFmtId="0" fontId="1" fillId="0" borderId="0" xfId="0" applyFont="1" applyFill="1" applyAlignment="1">
      <alignment wrapText="1"/>
    </xf>
    <xf numFmtId="1" fontId="1" fillId="0" borderId="0" xfId="0" applyNumberFormat="1" applyFont="1" applyAlignment="1">
      <alignment wrapText="1"/>
    </xf>
    <xf numFmtId="0" fontId="2" fillId="0" borderId="8" xfId="0" applyFont="1" applyFill="1" applyBorder="1" applyAlignment="1">
      <alignment horizontal="center"/>
    </xf>
    <xf numFmtId="0" fontId="2" fillId="0" borderId="11" xfId="0" applyFont="1" applyFill="1" applyBorder="1" applyAlignment="1">
      <alignment horizontal="center"/>
    </xf>
    <xf numFmtId="0" fontId="2" fillId="3" borderId="8" xfId="0" applyFont="1" applyFill="1" applyBorder="1" applyAlignment="1">
      <alignment horizontal="center" vertical="center" wrapText="1"/>
    </xf>
    <xf numFmtId="0" fontId="2" fillId="3" borderId="9" xfId="0" applyFont="1" applyFill="1" applyBorder="1" applyAlignment="1">
      <alignment horizontal="center" vertical="center" wrapText="1"/>
    </xf>
    <xf numFmtId="0" fontId="2" fillId="3" borderId="10" xfId="0" applyFont="1" applyFill="1" applyBorder="1" applyAlignment="1">
      <alignment horizontal="center" vertical="center" wrapText="1"/>
    </xf>
    <xf numFmtId="0" fontId="2" fillId="0" borderId="13" xfId="0" applyFont="1" applyFill="1" applyBorder="1" applyAlignment="1">
      <alignment horizontal="center"/>
    </xf>
    <xf numFmtId="0" fontId="8" fillId="0" borderId="0" xfId="0" applyFont="1" applyFill="1"/>
    <xf numFmtId="0" fontId="6" fillId="0" borderId="0" xfId="0" applyFont="1" applyAlignment="1">
      <alignment horizontal="left" vertical="center"/>
    </xf>
    <xf numFmtId="0" fontId="21" fillId="3" borderId="2" xfId="0" applyFont="1" applyFill="1" applyBorder="1" applyAlignment="1">
      <alignment horizontal="center" vertical="center" wrapText="1"/>
    </xf>
    <xf numFmtId="0" fontId="21" fillId="3" borderId="6" xfId="0" applyFont="1" applyFill="1" applyBorder="1" applyAlignment="1">
      <alignment horizontal="center" vertical="center" wrapText="1"/>
    </xf>
    <xf numFmtId="0" fontId="21" fillId="3" borderId="8" xfId="0" applyFont="1" applyFill="1" applyBorder="1" applyAlignment="1">
      <alignment horizontal="center" vertical="center" wrapText="1"/>
    </xf>
    <xf numFmtId="0" fontId="21" fillId="3" borderId="9" xfId="0" applyFont="1" applyFill="1" applyBorder="1" applyAlignment="1">
      <alignment horizontal="center" vertical="center" wrapText="1"/>
    </xf>
    <xf numFmtId="0" fontId="6" fillId="0" borderId="0" xfId="0" applyFont="1" applyBorder="1" applyAlignment="1">
      <alignment horizontal="center"/>
    </xf>
    <xf numFmtId="0" fontId="1" fillId="0" borderId="0" xfId="0" applyFont="1" applyBorder="1" applyAlignment="1">
      <alignment horizontal="center" vertical="center"/>
    </xf>
    <xf numFmtId="0" fontId="3" fillId="0" borderId="0" xfId="1" applyBorder="1" applyAlignment="1">
      <alignment horizontal="center"/>
    </xf>
    <xf numFmtId="0" fontId="1" fillId="0" borderId="0" xfId="0" applyFont="1" applyBorder="1" applyAlignment="1">
      <alignment horizontal="center"/>
    </xf>
    <xf numFmtId="3" fontId="1" fillId="0" borderId="0" xfId="2" applyNumberFormat="1" applyBorder="1" applyAlignment="1">
      <alignment horizontal="center"/>
    </xf>
    <xf numFmtId="3" fontId="0" fillId="0" borderId="0" xfId="0" applyNumberFormat="1" applyBorder="1" applyAlignment="1">
      <alignment horizontal="center"/>
    </xf>
    <xf numFmtId="0" fontId="21" fillId="3" borderId="2" xfId="0" applyFont="1" applyFill="1" applyBorder="1" applyAlignment="1">
      <alignment horizontal="center" vertical="center"/>
    </xf>
    <xf numFmtId="0" fontId="9" fillId="3" borderId="8" xfId="0" applyFont="1" applyFill="1" applyBorder="1" applyAlignment="1">
      <alignment horizontal="center" vertical="center" wrapText="1"/>
    </xf>
    <xf numFmtId="0" fontId="9" fillId="3" borderId="9" xfId="0" applyFont="1" applyFill="1" applyBorder="1" applyAlignment="1">
      <alignment horizontal="center" vertical="center" wrapText="1"/>
    </xf>
    <xf numFmtId="0" fontId="9" fillId="3" borderId="10" xfId="0" applyFont="1" applyFill="1" applyBorder="1" applyAlignment="1">
      <alignment horizontal="center" vertical="center" wrapText="1"/>
    </xf>
    <xf numFmtId="3" fontId="10" fillId="5" borderId="8" xfId="0" applyNumberFormat="1" applyFont="1" applyFill="1" applyBorder="1"/>
    <xf numFmtId="3" fontId="10" fillId="5" borderId="11" xfId="0" applyNumberFormat="1" applyFont="1" applyFill="1" applyBorder="1"/>
    <xf numFmtId="3" fontId="10" fillId="5" borderId="13" xfId="0" applyNumberFormat="1" applyFont="1" applyFill="1" applyBorder="1"/>
    <xf numFmtId="0" fontId="5" fillId="0" borderId="0" xfId="0" applyFont="1" applyFill="1" applyBorder="1" applyAlignment="1">
      <alignment wrapText="1"/>
    </xf>
    <xf numFmtId="0" fontId="1" fillId="0" borderId="0" xfId="0" applyFont="1" applyFill="1" applyBorder="1" applyAlignment="1">
      <alignment wrapText="1"/>
    </xf>
    <xf numFmtId="0" fontId="1" fillId="0" borderId="0" xfId="0" applyFont="1" applyFill="1" applyBorder="1"/>
    <xf numFmtId="0" fontId="21" fillId="3" borderId="10" xfId="0" applyFont="1" applyFill="1" applyBorder="1" applyAlignment="1">
      <alignment horizontal="center" vertical="center"/>
    </xf>
    <xf numFmtId="0" fontId="21" fillId="3" borderId="8" xfId="0" applyFont="1" applyFill="1" applyBorder="1" applyAlignment="1">
      <alignment horizontal="center" wrapText="1"/>
    </xf>
    <xf numFmtId="0" fontId="21" fillId="3" borderId="9" xfId="0" applyFont="1" applyFill="1" applyBorder="1" applyAlignment="1">
      <alignment horizontal="center" wrapText="1"/>
    </xf>
    <xf numFmtId="3" fontId="1" fillId="0" borderId="13" xfId="2" applyNumberFormat="1" applyFill="1" applyBorder="1" applyAlignment="1">
      <alignment horizontal="right"/>
    </xf>
    <xf numFmtId="3" fontId="1" fillId="0" borderId="8" xfId="2" applyNumberFormat="1" applyFill="1" applyBorder="1" applyAlignment="1">
      <alignment horizontal="right"/>
    </xf>
    <xf numFmtId="3" fontId="1" fillId="0" borderId="11" xfId="2" applyNumberFormat="1" applyFill="1" applyBorder="1" applyAlignment="1">
      <alignment horizontal="right"/>
    </xf>
    <xf numFmtId="3" fontId="1" fillId="0" borderId="2" xfId="2" applyNumberFormat="1" applyFill="1" applyBorder="1" applyAlignment="1">
      <alignment horizontal="right"/>
    </xf>
    <xf numFmtId="3" fontId="1" fillId="0" borderId="3" xfId="2" applyNumberFormat="1" applyFill="1" applyBorder="1" applyAlignment="1">
      <alignment horizontal="right"/>
    </xf>
    <xf numFmtId="3" fontId="1" fillId="0" borderId="4" xfId="2" applyNumberFormat="1" applyFill="1" applyBorder="1" applyAlignment="1">
      <alignment horizontal="right"/>
    </xf>
    <xf numFmtId="0" fontId="2" fillId="12" borderId="0" xfId="0" applyNumberFormat="1" applyFont="1" applyFill="1" applyBorder="1" applyAlignment="1">
      <alignment wrapText="1"/>
    </xf>
    <xf numFmtId="0" fontId="17" fillId="0" borderId="0" xfId="0" quotePrefix="1" applyFont="1" applyAlignment="1">
      <alignment wrapText="1"/>
    </xf>
    <xf numFmtId="0" fontId="4" fillId="0" borderId="0" xfId="0" applyFont="1" applyBorder="1" applyAlignment="1">
      <alignment horizontal="center" vertical="center"/>
    </xf>
    <xf numFmtId="0" fontId="9" fillId="3" borderId="0" xfId="0" applyFont="1" applyFill="1" applyBorder="1" applyAlignment="1">
      <alignment horizontal="center" vertical="center" wrapText="1"/>
    </xf>
    <xf numFmtId="0" fontId="2" fillId="3" borderId="0" xfId="0" applyFont="1" applyFill="1" applyBorder="1" applyAlignment="1">
      <alignment horizontal="center" vertical="center" wrapText="1"/>
    </xf>
    <xf numFmtId="0" fontId="21" fillId="3" borderId="4" xfId="0" applyFont="1" applyFill="1" applyBorder="1" applyAlignment="1">
      <alignment horizontal="center" vertical="center"/>
    </xf>
    <xf numFmtId="0" fontId="2" fillId="3" borderId="11"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9" fillId="3" borderId="11" xfId="0" applyFont="1" applyFill="1" applyBorder="1" applyAlignment="1">
      <alignment horizontal="center" vertical="center" wrapText="1"/>
    </xf>
    <xf numFmtId="0" fontId="9" fillId="3" borderId="12" xfId="0" applyFont="1" applyFill="1" applyBorder="1" applyAlignment="1">
      <alignment horizontal="center" vertical="center" wrapText="1"/>
    </xf>
    <xf numFmtId="0" fontId="21" fillId="3" borderId="12" xfId="0" applyFont="1" applyFill="1" applyBorder="1" applyAlignment="1">
      <alignment horizontal="center" vertical="center"/>
    </xf>
    <xf numFmtId="0" fontId="9" fillId="3" borderId="17" xfId="0" applyFont="1" applyFill="1" applyBorder="1" applyAlignment="1">
      <alignment horizontal="center" vertical="center" wrapText="1"/>
    </xf>
    <xf numFmtId="0" fontId="9" fillId="3" borderId="19" xfId="0" applyFont="1" applyFill="1" applyBorder="1" applyAlignment="1">
      <alignment horizontal="center" vertical="center" wrapText="1"/>
    </xf>
    <xf numFmtId="0" fontId="9" fillId="3" borderId="16" xfId="0" applyFont="1" applyFill="1" applyBorder="1" applyAlignment="1">
      <alignment horizontal="center" vertical="center" wrapText="1"/>
    </xf>
    <xf numFmtId="0" fontId="21" fillId="3" borderId="3" xfId="0" applyFont="1" applyFill="1" applyBorder="1" applyAlignment="1">
      <alignment horizontal="center" vertical="center"/>
    </xf>
    <xf numFmtId="0" fontId="9" fillId="3" borderId="13" xfId="0" applyFont="1" applyFill="1" applyBorder="1" applyAlignment="1">
      <alignment horizontal="center" vertical="center" wrapText="1"/>
    </xf>
    <xf numFmtId="0" fontId="9" fillId="3" borderId="14" xfId="0" applyFont="1" applyFill="1" applyBorder="1" applyAlignment="1">
      <alignment horizontal="center" vertical="center" wrapText="1"/>
    </xf>
    <xf numFmtId="0" fontId="9" fillId="3" borderId="20" xfId="0" applyFont="1" applyFill="1" applyBorder="1" applyAlignment="1">
      <alignment horizontal="center" vertical="center" wrapText="1"/>
    </xf>
    <xf numFmtId="0" fontId="9" fillId="3" borderId="21" xfId="0" applyFont="1" applyFill="1" applyBorder="1" applyAlignment="1">
      <alignment horizontal="center" vertical="center" wrapText="1"/>
    </xf>
    <xf numFmtId="0" fontId="9" fillId="3" borderId="13" xfId="0" applyFont="1" applyFill="1" applyBorder="1" applyAlignment="1">
      <alignment horizontal="center" wrapText="1"/>
    </xf>
    <xf numFmtId="0" fontId="9" fillId="3" borderId="14" xfId="0" applyFont="1" applyFill="1" applyBorder="1" applyAlignment="1">
      <alignment horizontal="center" wrapText="1"/>
    </xf>
    <xf numFmtId="0" fontId="9" fillId="3" borderId="15" xfId="0" applyFont="1" applyFill="1" applyBorder="1" applyAlignment="1">
      <alignment horizontal="center" wrapText="1"/>
    </xf>
    <xf numFmtId="0" fontId="9" fillId="3" borderId="22" xfId="0" applyFont="1" applyFill="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6" fillId="0" borderId="0" xfId="0" applyFont="1" applyAlignment="1">
      <alignment horizontal="left"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11" xfId="0" applyFont="1" applyBorder="1" applyAlignment="1">
      <alignment horizontal="center" vertical="center"/>
    </xf>
    <xf numFmtId="0" fontId="4" fillId="0" borderId="0" xfId="0" applyFont="1"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6" fillId="9" borderId="11" xfId="0" applyFont="1" applyFill="1" applyBorder="1" applyAlignment="1">
      <alignment horizontal="center"/>
    </xf>
    <xf numFmtId="0" fontId="6" fillId="9" borderId="0" xfId="0" applyFont="1" applyFill="1" applyBorder="1" applyAlignment="1">
      <alignment horizont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12" fillId="6" borderId="8" xfId="0" applyFont="1" applyFill="1" applyBorder="1" applyAlignment="1">
      <alignment horizontal="center" vertical="center"/>
    </xf>
    <xf numFmtId="0" fontId="12" fillId="6" borderId="9" xfId="0" applyFont="1" applyFill="1" applyBorder="1" applyAlignment="1">
      <alignment horizontal="center" vertical="center"/>
    </xf>
    <xf numFmtId="0" fontId="12" fillId="6" borderId="11" xfId="0" applyFont="1" applyFill="1" applyBorder="1" applyAlignment="1">
      <alignment horizontal="center" vertical="center"/>
    </xf>
    <xf numFmtId="0" fontId="12" fillId="6" borderId="0" xfId="0" applyFont="1" applyFill="1" applyBorder="1" applyAlignment="1">
      <alignment horizontal="center" vertical="center"/>
    </xf>
    <xf numFmtId="0" fontId="7" fillId="10" borderId="11" xfId="0" applyFont="1" applyFill="1" applyBorder="1" applyAlignment="1">
      <alignment horizontal="center" vertical="center"/>
    </xf>
    <xf numFmtId="0" fontId="7" fillId="10" borderId="0" xfId="0" applyFont="1" applyFill="1" applyBorder="1" applyAlignment="1">
      <alignment horizontal="center" vertical="center"/>
    </xf>
    <xf numFmtId="0" fontId="4" fillId="0" borderId="22" xfId="0" applyFont="1" applyBorder="1" applyAlignment="1">
      <alignment horizontal="center" vertical="center"/>
    </xf>
    <xf numFmtId="0" fontId="4" fillId="0" borderId="23" xfId="0" applyFont="1" applyBorder="1" applyAlignment="1">
      <alignment horizontal="center" vertical="center"/>
    </xf>
    <xf numFmtId="0" fontId="4" fillId="0" borderId="21" xfId="0" applyFont="1" applyBorder="1" applyAlignment="1">
      <alignment horizontal="center" vertical="center"/>
    </xf>
    <xf numFmtId="0" fontId="12" fillId="6" borderId="22" xfId="0" applyFont="1" applyFill="1" applyBorder="1" applyAlignment="1">
      <alignment horizontal="center" vertical="center"/>
    </xf>
    <xf numFmtId="0" fontId="12" fillId="6" borderId="23" xfId="0" applyFont="1" applyFill="1" applyBorder="1" applyAlignment="1">
      <alignment horizontal="center" vertical="center"/>
    </xf>
    <xf numFmtId="0" fontId="12" fillId="6" borderId="21" xfId="0" applyFont="1" applyFill="1" applyBorder="1" applyAlignment="1">
      <alignment horizontal="center" vertical="center"/>
    </xf>
    <xf numFmtId="0" fontId="11" fillId="11" borderId="17" xfId="0" applyFont="1" applyFill="1" applyBorder="1" applyAlignment="1">
      <alignment horizontal="center" vertical="center"/>
    </xf>
    <xf numFmtId="0" fontId="11" fillId="11" borderId="18" xfId="0" applyFont="1" applyFill="1" applyBorder="1" applyAlignment="1">
      <alignment horizontal="center" vertical="center"/>
    </xf>
    <xf numFmtId="0" fontId="11" fillId="11" borderId="19" xfId="0" applyFont="1" applyFill="1" applyBorder="1" applyAlignment="1">
      <alignment horizontal="center" vertical="center"/>
    </xf>
    <xf numFmtId="0" fontId="4" fillId="0" borderId="13" xfId="0" applyFont="1" applyBorder="1" applyAlignment="1">
      <alignment horizontal="center" vertical="center"/>
    </xf>
    <xf numFmtId="0" fontId="11" fillId="6" borderId="5" xfId="0" applyFont="1" applyFill="1" applyBorder="1" applyAlignment="1">
      <alignment horizontal="center" vertical="center"/>
    </xf>
    <xf numFmtId="0" fontId="11" fillId="6" borderId="6" xfId="0" applyFont="1" applyFill="1" applyBorder="1" applyAlignment="1">
      <alignment horizontal="center" vertical="center"/>
    </xf>
    <xf numFmtId="0" fontId="11" fillId="6" borderId="7"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12" fillId="6" borderId="5" xfId="0" applyFont="1" applyFill="1" applyBorder="1" applyAlignment="1">
      <alignment horizontal="center" vertical="center"/>
    </xf>
    <xf numFmtId="0" fontId="12" fillId="6" borderId="6" xfId="0" applyFont="1" applyFill="1" applyBorder="1" applyAlignment="1">
      <alignment horizontal="center" vertical="center"/>
    </xf>
    <xf numFmtId="0" fontId="12" fillId="6" borderId="7" xfId="0" applyFont="1" applyFill="1" applyBorder="1" applyAlignment="1">
      <alignment horizontal="center" vertical="center"/>
    </xf>
  </cellXfs>
  <cellStyles count="4">
    <cellStyle name="Comma 3" xfId="2" xr:uid="{A0302C39-D917-475E-8347-F97AA6E15D5D}"/>
    <cellStyle name="Hyperlink" xfId="1" builtinId="8"/>
    <cellStyle name="Normal" xfId="0" builtinId="0"/>
    <cellStyle name="Normal 2" xfId="3" xr:uid="{D8032323-F34D-42B0-99D7-470A58F97F1E}"/>
  </cellStyles>
  <dxfs count="0"/>
  <tableStyles count="0" defaultTableStyle="TableStyleMedium2" defaultPivotStyle="PivotStyleLight16"/>
  <colors>
    <mruColors>
      <color rgb="FFE9E8F2"/>
      <color rgb="FFFFD5D5"/>
      <color rgb="FFFFAFAF"/>
      <color rgb="FFFFE7E7"/>
      <color rgb="FFFF6D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[country name]  - 2020 deaths by week compared to the upper and lower limits of historical deaths (p25-p75)</a:t>
            </a:r>
            <a:endParaRPr lang="en-US" sz="1200">
              <a:effectLst/>
            </a:endParaRPr>
          </a:p>
        </c:rich>
      </c:tx>
      <c:layout>
        <c:manualLayout>
          <c:xMode val="edge"/>
          <c:yMode val="edge"/>
          <c:x val="0.11881652228130576"/>
          <c:y val="2.145922142452619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areaChart>
        <c:grouping val="stacked"/>
        <c:varyColors val="0"/>
        <c:ser>
          <c:idx val="0"/>
          <c:order val="0"/>
          <c:tx>
            <c:strRef>
              <c:f>Total!$I$4</c:f>
              <c:strCache>
                <c:ptCount val="1"/>
                <c:pt idx="0">
                  <c:v>p25</c:v>
                </c:pt>
              </c:strCache>
            </c:strRef>
          </c:tx>
          <c:spPr>
            <a:noFill/>
            <a:ln>
              <a:solidFill>
                <a:schemeClr val="accent1">
                  <a:lumMod val="20000"/>
                  <a:lumOff val="80000"/>
                </a:schemeClr>
              </a:solidFill>
            </a:ln>
            <a:effectLst/>
          </c:spPr>
          <c:cat>
            <c:numRef>
              <c:f>Total!$A$5:$A$57</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Total!$I$5:$I$57</c:f>
              <c:numCache>
                <c:formatCode>#,##0</c:formatCode>
                <c:ptCount val="53"/>
                <c:pt idx="0">
                  <c:v>90</c:v>
                </c:pt>
                <c:pt idx="1">
                  <c:v>98</c:v>
                </c:pt>
                <c:pt idx="2">
                  <c:v>113</c:v>
                </c:pt>
                <c:pt idx="3">
                  <c:v>109</c:v>
                </c:pt>
                <c:pt idx="4">
                  <c:v>94</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F4F8-4065-BF8F-AB7DCB410D2E}"/>
            </c:ext>
          </c:extLst>
        </c:ser>
        <c:dLbls>
          <c:showLegendKey val="0"/>
          <c:showVal val="0"/>
          <c:showCatName val="0"/>
          <c:showSerName val="0"/>
          <c:showPercent val="0"/>
          <c:showBubbleSize val="0"/>
        </c:dLbls>
        <c:axId val="504055184"/>
        <c:axId val="504056168"/>
      </c:areaChart>
      <c:areaChart>
        <c:grouping val="stacked"/>
        <c:varyColors val="0"/>
        <c:ser>
          <c:idx val="2"/>
          <c:order val="1"/>
          <c:tx>
            <c:strRef>
              <c:f>Total!$K$4</c:f>
              <c:strCache>
                <c:ptCount val="1"/>
                <c:pt idx="0">
                  <c:v>Upper and lower limits</c:v>
                </c:pt>
              </c:strCache>
            </c:strRef>
          </c:tx>
          <c:spPr>
            <a:solidFill>
              <a:schemeClr val="accent2">
                <a:lumMod val="60000"/>
                <a:lumOff val="40000"/>
              </a:schemeClr>
            </a:solidFill>
            <a:ln>
              <a:solidFill>
                <a:schemeClr val="accent2">
                  <a:lumMod val="60000"/>
                  <a:lumOff val="40000"/>
                </a:schemeClr>
              </a:solidFill>
            </a:ln>
            <a:effectLst/>
          </c:spPr>
          <c:cat>
            <c:numRef>
              <c:f>Total!$A$5:$A$57</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Total!$K$5:$K$57</c:f>
              <c:numCache>
                <c:formatCode>#,##0</c:formatCode>
                <c:ptCount val="53"/>
                <c:pt idx="0">
                  <c:v>1</c:v>
                </c:pt>
                <c:pt idx="1">
                  <c:v>23</c:v>
                </c:pt>
                <c:pt idx="2">
                  <c:v>22</c:v>
                </c:pt>
                <c:pt idx="3">
                  <c:v>7</c:v>
                </c:pt>
                <c:pt idx="4">
                  <c:v>20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F4F8-4065-BF8F-AB7DCB410D2E}"/>
            </c:ext>
          </c:extLst>
        </c:ser>
        <c:dLbls>
          <c:showLegendKey val="0"/>
          <c:showVal val="0"/>
          <c:showCatName val="0"/>
          <c:showSerName val="0"/>
          <c:showPercent val="0"/>
          <c:showBubbleSize val="0"/>
        </c:dLbls>
        <c:axId val="2098806080"/>
        <c:axId val="2058172656"/>
      </c:areaChart>
      <c:lineChart>
        <c:grouping val="standard"/>
        <c:varyColors val="0"/>
        <c:ser>
          <c:idx val="3"/>
          <c:order val="2"/>
          <c:tx>
            <c:strRef>
              <c:f>Total!$G$4</c:f>
              <c:strCache>
                <c:ptCount val="1"/>
                <c:pt idx="0">
                  <c:v>2020</c:v>
                </c:pt>
              </c:strCache>
            </c:strRef>
          </c:tx>
          <c:spPr>
            <a:ln w="28575" cap="rnd">
              <a:solidFill>
                <a:srgbClr val="C00000"/>
              </a:solidFill>
              <a:round/>
            </a:ln>
            <a:effectLst/>
          </c:spPr>
          <c:marker>
            <c:symbol val="none"/>
          </c:marker>
          <c:val>
            <c:numRef>
              <c:f>Total!$G$5:$G$57</c:f>
              <c:numCache>
                <c:formatCode>#,##0</c:formatCode>
                <c:ptCount val="53"/>
                <c:pt idx="0">
                  <c:v>150</c:v>
                </c:pt>
                <c:pt idx="1">
                  <c:v>153</c:v>
                </c:pt>
                <c:pt idx="2">
                  <c:v>201</c:v>
                </c:pt>
                <c:pt idx="3">
                  <c:v>204</c:v>
                </c:pt>
                <c:pt idx="4">
                  <c:v>220</c:v>
                </c:pt>
              </c:numCache>
            </c:numRef>
          </c:val>
          <c:smooth val="0"/>
          <c:extLst>
            <c:ext xmlns:c16="http://schemas.microsoft.com/office/drawing/2014/chart" uri="{C3380CC4-5D6E-409C-BE32-E72D297353CC}">
              <c16:uniqueId val="{00000002-F4F8-4065-BF8F-AB7DCB410D2E}"/>
            </c:ext>
          </c:extLst>
        </c:ser>
        <c:dLbls>
          <c:showLegendKey val="0"/>
          <c:showVal val="0"/>
          <c:showCatName val="0"/>
          <c:showSerName val="0"/>
          <c:showPercent val="0"/>
          <c:showBubbleSize val="0"/>
        </c:dLbls>
        <c:marker val="1"/>
        <c:smooth val="0"/>
        <c:axId val="504055184"/>
        <c:axId val="504056168"/>
      </c:lineChart>
      <c:catAx>
        <c:axId val="50405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04056168"/>
        <c:crosses val="autoZero"/>
        <c:auto val="1"/>
        <c:lblAlgn val="ctr"/>
        <c:lblOffset val="100"/>
        <c:noMultiLvlLbl val="0"/>
      </c:catAx>
      <c:valAx>
        <c:axId val="504056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04055184"/>
        <c:crosses val="autoZero"/>
        <c:crossBetween val="between"/>
      </c:valAx>
      <c:valAx>
        <c:axId val="2058172656"/>
        <c:scaling>
          <c:orientation val="minMax"/>
          <c:max val="250"/>
        </c:scaling>
        <c:delete val="1"/>
        <c:axPos val="r"/>
        <c:numFmt formatCode="#,##0" sourceLinked="1"/>
        <c:majorTickMark val="out"/>
        <c:minorTickMark val="none"/>
        <c:tickLblPos val="nextTo"/>
        <c:crossAx val="2098806080"/>
        <c:crosses val="max"/>
        <c:crossBetween val="between"/>
      </c:valAx>
      <c:catAx>
        <c:axId val="2098806080"/>
        <c:scaling>
          <c:orientation val="minMax"/>
        </c:scaling>
        <c:delete val="1"/>
        <c:axPos val="b"/>
        <c:numFmt formatCode="General" sourceLinked="1"/>
        <c:majorTickMark val="out"/>
        <c:minorTickMark val="none"/>
        <c:tickLblPos val="nextTo"/>
        <c:crossAx val="2058172656"/>
        <c:crosses val="autoZero"/>
        <c:auto val="1"/>
        <c:lblAlgn val="ctr"/>
        <c:lblOffset val="100"/>
        <c:noMultiLvlLbl val="0"/>
      </c:cat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u="none" strike="noStrike" baseline="0">
                <a:effectLst/>
              </a:rPr>
              <a:t>[country name]</a:t>
            </a:r>
            <a:r>
              <a:rPr lang="en-US" sz="1100" b="1" i="0" baseline="0">
                <a:effectLst/>
              </a:rPr>
              <a:t> - 2020 deaths for FEMALES age &lt;65 and age ≥65, by week compared to the previous 5 years</a:t>
            </a:r>
            <a:endParaRPr lang="pt-PT"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'By Sex &amp; Age group'!$CZ$5</c:f>
              <c:strCache>
                <c:ptCount val="1"/>
                <c:pt idx="0">
                  <c:v> Age ≥65 2015</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numRef>
              <c:f>'By Sex &amp; Age group'!$CY$6:$CY$58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group'!$CZ$6:$CZ$58</c:f>
              <c:numCache>
                <c:formatCode>#,##0</c:formatCode>
                <c:ptCount val="53"/>
                <c:pt idx="0">
                  <c:v>108</c:v>
                </c:pt>
                <c:pt idx="1">
                  <c:v>123.6</c:v>
                </c:pt>
                <c:pt idx="2">
                  <c:v>153.6</c:v>
                </c:pt>
                <c:pt idx="3">
                  <c:v>112.8</c:v>
                </c:pt>
                <c:pt idx="4">
                  <c:v>112.8</c:v>
                </c:pt>
              </c:numCache>
            </c:numRef>
          </c:val>
          <c:smooth val="0"/>
          <c:extLst>
            <c:ext xmlns:c16="http://schemas.microsoft.com/office/drawing/2014/chart" uri="{C3380CC4-5D6E-409C-BE32-E72D297353CC}">
              <c16:uniqueId val="{00000000-38C1-429E-8872-2CD7464154C1}"/>
            </c:ext>
          </c:extLst>
        </c:ser>
        <c:ser>
          <c:idx val="1"/>
          <c:order val="1"/>
          <c:tx>
            <c:strRef>
              <c:f>'By Sex &amp; Age group'!$DA$5</c:f>
              <c:strCache>
                <c:ptCount val="1"/>
                <c:pt idx="0">
                  <c:v> Age ≥65 2016</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numRef>
              <c:f>'By Sex &amp; Age group'!$CY$6:$CY$58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group'!$DA$6:$DA$58</c:f>
              <c:numCache>
                <c:formatCode>#,##0</c:formatCode>
                <c:ptCount val="53"/>
                <c:pt idx="0">
                  <c:v>96</c:v>
                </c:pt>
                <c:pt idx="1">
                  <c:v>105.6</c:v>
                </c:pt>
                <c:pt idx="2">
                  <c:v>135.6</c:v>
                </c:pt>
                <c:pt idx="3">
                  <c:v>139.19999999999999</c:v>
                </c:pt>
                <c:pt idx="4">
                  <c:v>136.79999999999998</c:v>
                </c:pt>
              </c:numCache>
            </c:numRef>
          </c:val>
          <c:smooth val="0"/>
          <c:extLst>
            <c:ext xmlns:c16="http://schemas.microsoft.com/office/drawing/2014/chart" uri="{C3380CC4-5D6E-409C-BE32-E72D297353CC}">
              <c16:uniqueId val="{00000001-38C1-429E-8872-2CD7464154C1}"/>
            </c:ext>
          </c:extLst>
        </c:ser>
        <c:ser>
          <c:idx val="2"/>
          <c:order val="2"/>
          <c:tx>
            <c:strRef>
              <c:f>'By Sex &amp; Age group'!$DB$5</c:f>
              <c:strCache>
                <c:ptCount val="1"/>
                <c:pt idx="0">
                  <c:v> Age ≥65 2017</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numRef>
              <c:f>'By Sex &amp; Age group'!$CY$6:$CY$58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group'!$DB$6:$DB$58</c:f>
              <c:numCache>
                <c:formatCode>#,##0</c:formatCode>
                <c:ptCount val="53"/>
                <c:pt idx="0">
                  <c:v>108</c:v>
                </c:pt>
                <c:pt idx="1">
                  <c:v>160.79999999999998</c:v>
                </c:pt>
                <c:pt idx="2">
                  <c:v>162</c:v>
                </c:pt>
                <c:pt idx="3">
                  <c:v>130.79999999999998</c:v>
                </c:pt>
                <c:pt idx="4">
                  <c:v>129.6</c:v>
                </c:pt>
              </c:numCache>
            </c:numRef>
          </c:val>
          <c:smooth val="0"/>
          <c:extLst>
            <c:ext xmlns:c16="http://schemas.microsoft.com/office/drawing/2014/chart" uri="{C3380CC4-5D6E-409C-BE32-E72D297353CC}">
              <c16:uniqueId val="{00000002-38C1-429E-8872-2CD7464154C1}"/>
            </c:ext>
          </c:extLst>
        </c:ser>
        <c:ser>
          <c:idx val="3"/>
          <c:order val="3"/>
          <c:tx>
            <c:strRef>
              <c:f>'By Sex &amp; Age group'!$DC$5</c:f>
              <c:strCache>
                <c:ptCount val="1"/>
                <c:pt idx="0">
                  <c:v> Age ≥65 2018</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numRef>
              <c:f>'By Sex &amp; Age group'!$CY$6:$CY$58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group'!$DC$6:$DC$58</c:f>
              <c:numCache>
                <c:formatCode>#,##0</c:formatCode>
                <c:ptCount val="53"/>
                <c:pt idx="0">
                  <c:v>109.2</c:v>
                </c:pt>
                <c:pt idx="1">
                  <c:v>117.6</c:v>
                </c:pt>
                <c:pt idx="2">
                  <c:v>112.8</c:v>
                </c:pt>
                <c:pt idx="3">
                  <c:v>156</c:v>
                </c:pt>
                <c:pt idx="4">
                  <c:v>160.79999999999998</c:v>
                </c:pt>
              </c:numCache>
            </c:numRef>
          </c:val>
          <c:smooth val="0"/>
          <c:extLst>
            <c:ext xmlns:c16="http://schemas.microsoft.com/office/drawing/2014/chart" uri="{C3380CC4-5D6E-409C-BE32-E72D297353CC}">
              <c16:uniqueId val="{00000003-38C1-429E-8872-2CD7464154C1}"/>
            </c:ext>
          </c:extLst>
        </c:ser>
        <c:ser>
          <c:idx val="4"/>
          <c:order val="4"/>
          <c:tx>
            <c:strRef>
              <c:f>'By Sex &amp; Age group'!$DD$5</c:f>
              <c:strCache>
                <c:ptCount val="1"/>
                <c:pt idx="0">
                  <c:v> Age ≥65 2019</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cat>
            <c:numRef>
              <c:f>'By Sex &amp; Age group'!$CY$6:$CY$58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group'!$DD$6:$DD$58</c:f>
              <c:numCache>
                <c:formatCode>#,##0</c:formatCode>
                <c:ptCount val="53"/>
                <c:pt idx="0">
                  <c:v>117.6</c:v>
                </c:pt>
                <c:pt idx="1">
                  <c:v>145.19999999999999</c:v>
                </c:pt>
                <c:pt idx="2">
                  <c:v>168</c:v>
                </c:pt>
                <c:pt idx="3">
                  <c:v>135.6</c:v>
                </c:pt>
                <c:pt idx="4">
                  <c:v>110.39999999999999</c:v>
                </c:pt>
              </c:numCache>
            </c:numRef>
          </c:val>
          <c:smooth val="0"/>
          <c:extLst>
            <c:ext xmlns:c16="http://schemas.microsoft.com/office/drawing/2014/chart" uri="{C3380CC4-5D6E-409C-BE32-E72D297353CC}">
              <c16:uniqueId val="{00000004-38C1-429E-8872-2CD7464154C1}"/>
            </c:ext>
          </c:extLst>
        </c:ser>
        <c:ser>
          <c:idx val="5"/>
          <c:order val="5"/>
          <c:tx>
            <c:strRef>
              <c:f>'By Sex &amp; Age group'!$DE$5</c:f>
              <c:strCache>
                <c:ptCount val="1"/>
                <c:pt idx="0">
                  <c:v> Age ≥65 2020</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cat>
            <c:numRef>
              <c:f>'By Sex &amp; Age group'!$CY$6:$CY$58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group'!$DE$6:$DE$58</c:f>
              <c:numCache>
                <c:formatCode>#,##0</c:formatCode>
                <c:ptCount val="53"/>
                <c:pt idx="0">
                  <c:v>858</c:v>
                </c:pt>
                <c:pt idx="1">
                  <c:v>1902</c:v>
                </c:pt>
                <c:pt idx="2">
                  <c:v>2678.4</c:v>
                </c:pt>
                <c:pt idx="3">
                  <c:v>8667.6</c:v>
                </c:pt>
                <c:pt idx="4">
                  <c:v>13764</c:v>
                </c:pt>
              </c:numCache>
            </c:numRef>
          </c:val>
          <c:smooth val="0"/>
          <c:extLst>
            <c:ext xmlns:c16="http://schemas.microsoft.com/office/drawing/2014/chart" uri="{C3380CC4-5D6E-409C-BE32-E72D297353CC}">
              <c16:uniqueId val="{00000005-38C1-429E-8872-2CD7464154C1}"/>
            </c:ext>
          </c:extLst>
        </c:ser>
        <c:ser>
          <c:idx val="6"/>
          <c:order val="6"/>
          <c:tx>
            <c:strRef>
              <c:f>'By Sex &amp; Age group'!$BV$5</c:f>
              <c:strCache>
                <c:ptCount val="1"/>
                <c:pt idx="0">
                  <c:v>Age &lt;65 2015</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val>
            <c:numRef>
              <c:f>'By Sex &amp; Age group'!$BV$6:$BV$58</c:f>
              <c:numCache>
                <c:formatCode>#,##0</c:formatCode>
                <c:ptCount val="53"/>
                <c:pt idx="0">
                  <c:v>39.130434782608695</c:v>
                </c:pt>
                <c:pt idx="1">
                  <c:v>44.782608695652179</c:v>
                </c:pt>
                <c:pt idx="2">
                  <c:v>55.652173913043484</c:v>
                </c:pt>
                <c:pt idx="3">
                  <c:v>40.869565217391305</c:v>
                </c:pt>
                <c:pt idx="4">
                  <c:v>40.869565217391305</c:v>
                </c:pt>
              </c:numCache>
            </c:numRef>
          </c:val>
          <c:smooth val="0"/>
          <c:extLst>
            <c:ext xmlns:c16="http://schemas.microsoft.com/office/drawing/2014/chart" uri="{C3380CC4-5D6E-409C-BE32-E72D297353CC}">
              <c16:uniqueId val="{00000006-38C1-429E-8872-2CD7464154C1}"/>
            </c:ext>
          </c:extLst>
        </c:ser>
        <c:ser>
          <c:idx val="7"/>
          <c:order val="7"/>
          <c:tx>
            <c:strRef>
              <c:f>'By Sex &amp; Age group'!$BW$5</c:f>
              <c:strCache>
                <c:ptCount val="1"/>
                <c:pt idx="0">
                  <c:v>Age &lt;65 2016</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val>
            <c:numRef>
              <c:f>'By Sex &amp; Age group'!$BW$6:$BW$58</c:f>
              <c:numCache>
                <c:formatCode>#,##0</c:formatCode>
                <c:ptCount val="53"/>
                <c:pt idx="0">
                  <c:v>34.782608695652179</c:v>
                </c:pt>
                <c:pt idx="1">
                  <c:v>38.260869565217398</c:v>
                </c:pt>
                <c:pt idx="2">
                  <c:v>49.130434782608702</c:v>
                </c:pt>
                <c:pt idx="3">
                  <c:v>50.434782608695656</c:v>
                </c:pt>
                <c:pt idx="4">
                  <c:v>49.565217391304351</c:v>
                </c:pt>
              </c:numCache>
            </c:numRef>
          </c:val>
          <c:smooth val="0"/>
          <c:extLst>
            <c:ext xmlns:c16="http://schemas.microsoft.com/office/drawing/2014/chart" uri="{C3380CC4-5D6E-409C-BE32-E72D297353CC}">
              <c16:uniqueId val="{00000007-38C1-429E-8872-2CD7464154C1}"/>
            </c:ext>
          </c:extLst>
        </c:ser>
        <c:ser>
          <c:idx val="8"/>
          <c:order val="8"/>
          <c:tx>
            <c:strRef>
              <c:f>'By Sex &amp; Age group'!$BX$5</c:f>
              <c:strCache>
                <c:ptCount val="1"/>
                <c:pt idx="0">
                  <c:v>Age &lt;65 2017</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val>
            <c:numRef>
              <c:f>'By Sex &amp; Age group'!$BX$6:$BX$58</c:f>
              <c:numCache>
                <c:formatCode>#,##0</c:formatCode>
                <c:ptCount val="53"/>
                <c:pt idx="0">
                  <c:v>39.130434782608695</c:v>
                </c:pt>
                <c:pt idx="1">
                  <c:v>58.260869565217398</c:v>
                </c:pt>
                <c:pt idx="2">
                  <c:v>58.695652173913047</c:v>
                </c:pt>
                <c:pt idx="3">
                  <c:v>47.391304347826093</c:v>
                </c:pt>
                <c:pt idx="4">
                  <c:v>46.956521739130437</c:v>
                </c:pt>
              </c:numCache>
            </c:numRef>
          </c:val>
          <c:smooth val="0"/>
          <c:extLst>
            <c:ext xmlns:c16="http://schemas.microsoft.com/office/drawing/2014/chart" uri="{C3380CC4-5D6E-409C-BE32-E72D297353CC}">
              <c16:uniqueId val="{00000008-38C1-429E-8872-2CD7464154C1}"/>
            </c:ext>
          </c:extLst>
        </c:ser>
        <c:ser>
          <c:idx val="9"/>
          <c:order val="9"/>
          <c:tx>
            <c:strRef>
              <c:f>'By Sex &amp; Age group'!$BY$5</c:f>
              <c:strCache>
                <c:ptCount val="1"/>
                <c:pt idx="0">
                  <c:v>Age &lt;65 2018</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val>
            <c:numRef>
              <c:f>'By Sex &amp; Age group'!$BY$6:$BY$58</c:f>
              <c:numCache>
                <c:formatCode>#,##0</c:formatCode>
                <c:ptCount val="53"/>
                <c:pt idx="0">
                  <c:v>39.565217391304351</c:v>
                </c:pt>
                <c:pt idx="1">
                  <c:v>42.608695652173914</c:v>
                </c:pt>
                <c:pt idx="2">
                  <c:v>40.869565217391305</c:v>
                </c:pt>
                <c:pt idx="3">
                  <c:v>56.521739130434788</c:v>
                </c:pt>
                <c:pt idx="4">
                  <c:v>58.260869565217398</c:v>
                </c:pt>
              </c:numCache>
            </c:numRef>
          </c:val>
          <c:smooth val="0"/>
          <c:extLst>
            <c:ext xmlns:c16="http://schemas.microsoft.com/office/drawing/2014/chart" uri="{C3380CC4-5D6E-409C-BE32-E72D297353CC}">
              <c16:uniqueId val="{00000009-38C1-429E-8872-2CD7464154C1}"/>
            </c:ext>
          </c:extLst>
        </c:ser>
        <c:ser>
          <c:idx val="10"/>
          <c:order val="10"/>
          <c:tx>
            <c:strRef>
              <c:f>'By Sex &amp; Age group'!$BZ$5</c:f>
              <c:strCache>
                <c:ptCount val="1"/>
                <c:pt idx="0">
                  <c:v>Age &lt;65 2019</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val>
            <c:numRef>
              <c:f>'By Sex &amp; Age group'!$BZ$6:$BZ$58</c:f>
              <c:numCache>
                <c:formatCode>#,##0</c:formatCode>
                <c:ptCount val="53"/>
                <c:pt idx="0">
                  <c:v>42.608695652173914</c:v>
                </c:pt>
                <c:pt idx="1">
                  <c:v>52.608695652173914</c:v>
                </c:pt>
                <c:pt idx="2">
                  <c:v>60.869565217391312</c:v>
                </c:pt>
                <c:pt idx="3">
                  <c:v>49.130434782608702</c:v>
                </c:pt>
                <c:pt idx="4">
                  <c:v>40</c:v>
                </c:pt>
              </c:numCache>
            </c:numRef>
          </c:val>
          <c:smooth val="0"/>
          <c:extLst>
            <c:ext xmlns:c16="http://schemas.microsoft.com/office/drawing/2014/chart" uri="{C3380CC4-5D6E-409C-BE32-E72D297353CC}">
              <c16:uniqueId val="{0000000A-38C1-429E-8872-2CD7464154C1}"/>
            </c:ext>
          </c:extLst>
        </c:ser>
        <c:ser>
          <c:idx val="11"/>
          <c:order val="11"/>
          <c:tx>
            <c:strRef>
              <c:f>'By Sex &amp; Age group'!$CA$5</c:f>
              <c:strCache>
                <c:ptCount val="1"/>
                <c:pt idx="0">
                  <c:v>Age &lt;65 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val>
            <c:numRef>
              <c:f>'By Sex &amp; Age group'!$CA$6:$CA$58</c:f>
              <c:numCache>
                <c:formatCode>#,##0</c:formatCode>
                <c:ptCount val="53"/>
                <c:pt idx="0">
                  <c:v>310.86956521739131</c:v>
                </c:pt>
                <c:pt idx="1">
                  <c:v>689.13043478260875</c:v>
                </c:pt>
                <c:pt idx="2">
                  <c:v>970.43478260869574</c:v>
                </c:pt>
                <c:pt idx="3">
                  <c:v>3140.434782608696</c:v>
                </c:pt>
                <c:pt idx="4">
                  <c:v>4986.9565217391309</c:v>
                </c:pt>
              </c:numCache>
            </c:numRef>
          </c:val>
          <c:smooth val="0"/>
          <c:extLst>
            <c:ext xmlns:c16="http://schemas.microsoft.com/office/drawing/2014/chart" uri="{C3380CC4-5D6E-409C-BE32-E72D297353CC}">
              <c16:uniqueId val="{0000000B-38C1-429E-8872-2CD7464154C1}"/>
            </c:ext>
          </c:extLst>
        </c:ser>
        <c:dLbls>
          <c:showLegendKey val="0"/>
          <c:showVal val="0"/>
          <c:showCatName val="0"/>
          <c:showSerName val="0"/>
          <c:showPercent val="0"/>
          <c:showBubbleSize val="0"/>
        </c:dLbls>
        <c:marker val="1"/>
        <c:smooth val="0"/>
        <c:axId val="1533600767"/>
        <c:axId val="1620355359"/>
      </c:lineChart>
      <c:catAx>
        <c:axId val="1533600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620355359"/>
        <c:crosses val="autoZero"/>
        <c:auto val="1"/>
        <c:lblAlgn val="ctr"/>
        <c:lblOffset val="100"/>
        <c:noMultiLvlLbl val="0"/>
      </c:catAx>
      <c:valAx>
        <c:axId val="162035535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5336007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pt-PT"/>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[country name]</a:t>
            </a:r>
            <a:r>
              <a:rPr lang="en-US" sz="1200" b="1" i="0" baseline="0">
                <a:effectLst/>
              </a:rPr>
              <a:t> - 2020 deaths per 10,0000 admissions by month compared to the upper and lower limits of historical rate (p25 - p75)</a:t>
            </a:r>
            <a:endParaRPr lang="en-US" sz="1200">
              <a:effectLst/>
            </a:endParaRPr>
          </a:p>
        </c:rich>
      </c:tx>
      <c:layout>
        <c:manualLayout>
          <c:xMode val="edge"/>
          <c:yMode val="edge"/>
          <c:x val="0.11881652228130576"/>
          <c:y val="2.145922142452619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areaChart>
        <c:grouping val="stacked"/>
        <c:varyColors val="0"/>
        <c:ser>
          <c:idx val="0"/>
          <c:order val="0"/>
          <c:tx>
            <c:strRef>
              <c:f>'Deaths per admission'!$U$5</c:f>
              <c:strCache>
                <c:ptCount val="1"/>
                <c:pt idx="0">
                  <c:v>p25</c:v>
                </c:pt>
              </c:strCache>
            </c:strRef>
          </c:tx>
          <c:spPr>
            <a:noFill/>
            <a:ln>
              <a:solidFill>
                <a:schemeClr val="accent1">
                  <a:lumMod val="20000"/>
                  <a:lumOff val="80000"/>
                </a:schemeClr>
              </a:solidFill>
            </a:ln>
            <a:effectLst/>
          </c:spPr>
          <c:cat>
            <c:numRef>
              <c:f>'Deaths per admission'!$A$6:$A$58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'Deaths per admission'!$U$6:$U$58</c:f>
              <c:numCache>
                <c:formatCode>#,##0</c:formatCode>
                <c:ptCount val="53"/>
                <c:pt idx="0">
                  <c:v>1063.8297872340427</c:v>
                </c:pt>
                <c:pt idx="1">
                  <c:v>1075.2688172043011</c:v>
                </c:pt>
                <c:pt idx="2">
                  <c:v>1063.8297872340427</c:v>
                </c:pt>
                <c:pt idx="3">
                  <c:v>1020.408163265306</c:v>
                </c:pt>
                <c:pt idx="4">
                  <c:v>1030.9278350515465</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C859-42A6-A8C4-EB857F4FE477}"/>
            </c:ext>
          </c:extLst>
        </c:ser>
        <c:ser>
          <c:idx val="2"/>
          <c:order val="1"/>
          <c:tx>
            <c:strRef>
              <c:f>'Deaths per admission'!$W$5</c:f>
              <c:strCache>
                <c:ptCount val="1"/>
                <c:pt idx="0">
                  <c:v>Upper and lower limits</c:v>
                </c:pt>
              </c:strCache>
            </c:strRef>
          </c:tx>
          <c:spPr>
            <a:solidFill>
              <a:schemeClr val="accent2">
                <a:lumMod val="60000"/>
                <a:lumOff val="40000"/>
              </a:schemeClr>
            </a:solidFill>
            <a:ln>
              <a:solidFill>
                <a:schemeClr val="accent2">
                  <a:lumMod val="60000"/>
                  <a:lumOff val="40000"/>
                </a:schemeClr>
              </a:solidFill>
            </a:ln>
            <a:effectLst/>
          </c:spPr>
          <c:cat>
            <c:numRef>
              <c:f>'Deaths per admission'!$A$6:$A$58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'Deaths per admission'!$W$6:$W$58</c:f>
              <c:numCache>
                <c:formatCode>#,##0</c:formatCode>
                <c:ptCount val="53"/>
                <c:pt idx="0">
                  <c:v>35.071311667056307</c:v>
                </c:pt>
                <c:pt idx="1">
                  <c:v>11.687704534829436</c:v>
                </c:pt>
                <c:pt idx="2">
                  <c:v>11.439029970258389</c:v>
                </c:pt>
                <c:pt idx="3">
                  <c:v>43.421623968736412</c:v>
                </c:pt>
                <c:pt idx="4">
                  <c:v>32.901952182495961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C859-42A6-A8C4-EB857F4FE477}"/>
            </c:ext>
          </c:extLst>
        </c:ser>
        <c:dLbls>
          <c:showLegendKey val="0"/>
          <c:showVal val="0"/>
          <c:showCatName val="0"/>
          <c:showSerName val="0"/>
          <c:showPercent val="0"/>
          <c:showBubbleSize val="0"/>
        </c:dLbls>
        <c:axId val="504055184"/>
        <c:axId val="504056168"/>
      </c:areaChart>
      <c:lineChart>
        <c:grouping val="standard"/>
        <c:varyColors val="0"/>
        <c:ser>
          <c:idx val="3"/>
          <c:order val="2"/>
          <c:tx>
            <c:strRef>
              <c:f>'Deaths per admission'!$S$5</c:f>
              <c:strCache>
                <c:ptCount val="1"/>
                <c:pt idx="0">
                  <c:v>2020</c:v>
                </c:pt>
              </c:strCache>
            </c:strRef>
          </c:tx>
          <c:spPr>
            <a:ln w="28575" cap="rnd">
              <a:solidFill>
                <a:srgbClr val="C00000"/>
              </a:solidFill>
              <a:round/>
            </a:ln>
            <a:effectLst/>
          </c:spPr>
          <c:marker>
            <c:symbol val="none"/>
          </c:marker>
          <c:cat>
            <c:numRef>
              <c:f>'Deaths per admission'!$A$6:$A$58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'Deaths per admission'!$S$6:$S$58</c:f>
              <c:numCache>
                <c:formatCode>#,##0</c:formatCode>
                <c:ptCount val="53"/>
                <c:pt idx="0">
                  <c:v>1250</c:v>
                </c:pt>
                <c:pt idx="1">
                  <c:v>1428.5714285714284</c:v>
                </c:pt>
                <c:pt idx="2">
                  <c:v>1111.1111111111111</c:v>
                </c:pt>
                <c:pt idx="3">
                  <c:v>1052.6315789473683</c:v>
                </c:pt>
                <c:pt idx="4">
                  <c:v>1190.4761904761904</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C859-42A6-A8C4-EB857F4FE477}"/>
            </c:ext>
          </c:extLst>
        </c:ser>
        <c:dLbls>
          <c:showLegendKey val="0"/>
          <c:showVal val="0"/>
          <c:showCatName val="0"/>
          <c:showSerName val="0"/>
          <c:showPercent val="0"/>
          <c:showBubbleSize val="0"/>
        </c:dLbls>
        <c:marker val="1"/>
        <c:smooth val="0"/>
        <c:axId val="504055184"/>
        <c:axId val="504056168"/>
      </c:lineChart>
      <c:catAx>
        <c:axId val="50405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04056168"/>
        <c:crosses val="autoZero"/>
        <c:auto val="1"/>
        <c:lblAlgn val="ctr"/>
        <c:lblOffset val="100"/>
        <c:noMultiLvlLbl val="0"/>
      </c:catAx>
      <c:valAx>
        <c:axId val="504056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a:t>
                </a:r>
                <a:r>
                  <a:rPr lang="en-US" baseline="0"/>
                  <a:t> 10,000 admissions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04055184"/>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pt-PT"/>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[country name] - 2020 deaths per 10,0000 admissions by month </a:t>
            </a:r>
            <a:r>
              <a:rPr lang="en-US" sz="1200" b="1" i="0" baseline="0">
                <a:effectLst/>
              </a:rPr>
              <a:t>compared to the previous 5 years</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'Deaths per admission'!$N$5</c:f>
              <c:strCache>
                <c:ptCount val="1"/>
                <c:pt idx="0">
                  <c:v>2015</c:v>
                </c:pt>
              </c:strCache>
            </c:strRef>
          </c:tx>
          <c:spPr>
            <a:ln w="28575" cap="rnd">
              <a:solidFill>
                <a:schemeClr val="accent2">
                  <a:lumMod val="60000"/>
                  <a:lumOff val="40000"/>
                </a:schemeClr>
              </a:solidFill>
              <a:round/>
            </a:ln>
            <a:effectLst/>
          </c:spPr>
          <c:marker>
            <c:symbol val="none"/>
          </c:marker>
          <c:cat>
            <c:numRef>
              <c:f>'Deaths per admission'!$A$6:$A$58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'Deaths per admission'!$N$6:$N$58</c:f>
              <c:numCache>
                <c:formatCode>#,##0</c:formatCode>
                <c:ptCount val="53"/>
                <c:pt idx="0">
                  <c:v>1063.8297872340427</c:v>
                </c:pt>
                <c:pt idx="1">
                  <c:v>1086.9565217391305</c:v>
                </c:pt>
                <c:pt idx="2">
                  <c:v>1098.901098901099</c:v>
                </c:pt>
                <c:pt idx="3">
                  <c:v>1020.408163265306</c:v>
                </c:pt>
                <c:pt idx="4">
                  <c:v>1111.1111111111111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0-0ADE-4890-BB6C-196A7A3D13D2}"/>
            </c:ext>
          </c:extLst>
        </c:ser>
        <c:ser>
          <c:idx val="1"/>
          <c:order val="1"/>
          <c:tx>
            <c:strRef>
              <c:f>'Deaths per admission'!$O$5</c:f>
              <c:strCache>
                <c:ptCount val="1"/>
                <c:pt idx="0">
                  <c:v>2016</c:v>
                </c:pt>
              </c:strCache>
            </c:strRef>
          </c:tx>
          <c:spPr>
            <a:ln w="28575" cap="rnd">
              <a:solidFill>
                <a:schemeClr val="accent2">
                  <a:lumMod val="60000"/>
                  <a:lumOff val="40000"/>
                </a:schemeClr>
              </a:solidFill>
              <a:round/>
            </a:ln>
            <a:effectLst/>
          </c:spPr>
          <c:marker>
            <c:symbol val="none"/>
          </c:marker>
          <c:cat>
            <c:numRef>
              <c:f>'Deaths per admission'!$A$6:$A$58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'Deaths per admission'!$O$6:$O$58</c:f>
              <c:numCache>
                <c:formatCode>#,##0</c:formatCode>
                <c:ptCount val="53"/>
                <c:pt idx="0">
                  <c:v>1098.901098901099</c:v>
                </c:pt>
                <c:pt idx="1">
                  <c:v>1086.9565217391305</c:v>
                </c:pt>
                <c:pt idx="2">
                  <c:v>1075.2688172043011</c:v>
                </c:pt>
                <c:pt idx="3">
                  <c:v>1063.8297872340424</c:v>
                </c:pt>
                <c:pt idx="4">
                  <c:v>1030.9278350515465</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1-0ADE-4890-BB6C-196A7A3D13D2}"/>
            </c:ext>
          </c:extLst>
        </c:ser>
        <c:ser>
          <c:idx val="3"/>
          <c:order val="3"/>
          <c:tx>
            <c:strRef>
              <c:f>'Deaths per admission'!$Q$5</c:f>
              <c:strCache>
                <c:ptCount val="1"/>
                <c:pt idx="0">
                  <c:v>2018</c:v>
                </c:pt>
              </c:strCache>
            </c:strRef>
          </c:tx>
          <c:spPr>
            <a:ln w="28575" cap="rnd">
              <a:solidFill>
                <a:schemeClr val="accent2">
                  <a:lumMod val="60000"/>
                  <a:lumOff val="40000"/>
                </a:schemeClr>
              </a:solidFill>
              <a:round/>
            </a:ln>
            <a:effectLst/>
          </c:spPr>
          <c:marker>
            <c:symbol val="none"/>
          </c:marker>
          <c:cat>
            <c:numRef>
              <c:f>'Deaths per admission'!$A$6:$A$58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'Deaths per admission'!$Q$6:$Q$58</c:f>
              <c:numCache>
                <c:formatCode>#,##0</c:formatCode>
                <c:ptCount val="53"/>
                <c:pt idx="0">
                  <c:v>1111.1111111111111</c:v>
                </c:pt>
                <c:pt idx="1">
                  <c:v>1098.901098901099</c:v>
                </c:pt>
                <c:pt idx="2">
                  <c:v>1075.2688172043011</c:v>
                </c:pt>
                <c:pt idx="3">
                  <c:v>1075.2688172043011</c:v>
                </c:pt>
                <c:pt idx="4">
                  <c:v>1063.8297872340424</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2-0ADE-4890-BB6C-196A7A3D13D2}"/>
            </c:ext>
          </c:extLst>
        </c:ser>
        <c:ser>
          <c:idx val="4"/>
          <c:order val="4"/>
          <c:tx>
            <c:strRef>
              <c:f>'Deaths per admission'!$R$5</c:f>
              <c:strCache>
                <c:ptCount val="1"/>
                <c:pt idx="0">
                  <c:v>2019</c:v>
                </c:pt>
              </c:strCache>
            </c:strRef>
          </c:tx>
          <c:spPr>
            <a:ln w="28575" cap="rnd">
              <a:solidFill>
                <a:schemeClr val="accent2">
                  <a:lumMod val="60000"/>
                  <a:lumOff val="40000"/>
                </a:schemeClr>
              </a:solidFill>
              <a:round/>
            </a:ln>
            <a:effectLst/>
          </c:spPr>
          <c:marker>
            <c:symbol val="none"/>
          </c:marker>
          <c:cat>
            <c:numRef>
              <c:f>'Deaths per admission'!$A$6:$A$58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'Deaths per admission'!$R$6:$R$58</c:f>
              <c:numCache>
                <c:formatCode>#,##0</c:formatCode>
                <c:ptCount val="53"/>
                <c:pt idx="0">
                  <c:v>1086.9565217391305</c:v>
                </c:pt>
                <c:pt idx="1">
                  <c:v>1075.2688172043011</c:v>
                </c:pt>
                <c:pt idx="2">
                  <c:v>1063.8297872340427</c:v>
                </c:pt>
                <c:pt idx="3">
                  <c:v>1052.6315789473683</c:v>
                </c:pt>
                <c:pt idx="4">
                  <c:v>1041.6666666666667</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3-0ADE-4890-BB6C-196A7A3D13D2}"/>
            </c:ext>
          </c:extLst>
        </c:ser>
        <c:ser>
          <c:idx val="5"/>
          <c:order val="5"/>
          <c:tx>
            <c:strRef>
              <c:f>'Deaths per admission'!$S$5</c:f>
              <c:strCache>
                <c:ptCount val="1"/>
                <c:pt idx="0">
                  <c:v>2020</c:v>
                </c:pt>
              </c:strCache>
            </c:strRef>
          </c:tx>
          <c:spPr>
            <a:ln w="28575" cap="rnd">
              <a:solidFill>
                <a:srgbClr val="C00000"/>
              </a:solidFill>
              <a:round/>
            </a:ln>
            <a:effectLst/>
          </c:spPr>
          <c:marker>
            <c:symbol val="none"/>
          </c:marker>
          <c:cat>
            <c:numRef>
              <c:f>'Deaths per admission'!$A$6:$A$58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'Deaths per admission'!$S$6:$S$58</c:f>
              <c:numCache>
                <c:formatCode>#,##0</c:formatCode>
                <c:ptCount val="53"/>
                <c:pt idx="0">
                  <c:v>1250</c:v>
                </c:pt>
                <c:pt idx="1">
                  <c:v>1428.5714285714284</c:v>
                </c:pt>
                <c:pt idx="2">
                  <c:v>1111.1111111111111</c:v>
                </c:pt>
                <c:pt idx="3">
                  <c:v>1052.6315789473683</c:v>
                </c:pt>
                <c:pt idx="4">
                  <c:v>1190.4761904761904</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4-0ADE-4890-BB6C-196A7A3D13D2}"/>
            </c:ext>
          </c:extLst>
        </c:ser>
        <c:dLbls>
          <c:showLegendKey val="0"/>
          <c:showVal val="0"/>
          <c:showCatName val="0"/>
          <c:showSerName val="0"/>
          <c:showPercent val="0"/>
          <c:showBubbleSize val="0"/>
        </c:dLbls>
        <c:smooth val="0"/>
        <c:axId val="807564152"/>
        <c:axId val="807569400"/>
        <c:extLst>
          <c:ext xmlns:c15="http://schemas.microsoft.com/office/drawing/2012/chart" uri="{02D57815-91ED-43cb-92C2-25804820EDAC}">
            <c15:filteredLineSeries>
              <c15:ser>
                <c:idx val="2"/>
                <c:order val="2"/>
                <c:tx>
                  <c:strRef>
                    <c:extLst>
                      <c:ext uri="{02D57815-91ED-43cb-92C2-25804820EDAC}">
                        <c15:formulaRef>
                          <c15:sqref>'Deaths per admission'!$P$5</c15:sqref>
                        </c15:formulaRef>
                      </c:ext>
                    </c:extLst>
                    <c:strCache>
                      <c:ptCount val="1"/>
                      <c:pt idx="0">
                        <c:v>2017</c:v>
                      </c:pt>
                    </c:strCache>
                  </c:strRef>
                </c:tx>
                <c:spPr>
                  <a:ln w="28575" cap="rnd">
                    <a:solidFill>
                      <a:schemeClr val="accent3">
                        <a:tint val="90000"/>
                      </a:schemeClr>
                    </a:solidFill>
                    <a:round/>
                  </a:ln>
                  <a:effectLst/>
                </c:spPr>
                <c:marker>
                  <c:symbol val="none"/>
                </c:marker>
                <c:cat>
                  <c:numRef>
                    <c:extLst>
                      <c:ext uri="{02D57815-91ED-43cb-92C2-25804820EDAC}">
                        <c15:formulaRef>
                          <c15:sqref>'Deaths per admission'!$A$6:$A$58</c15:sqref>
                        </c15:formulaRef>
                      </c:ext>
                    </c:extLst>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extLst>
                      <c:ext uri="{02D57815-91ED-43cb-92C2-25804820EDAC}">
                        <c15:formulaRef>
                          <c15:sqref>'Deaths per admission'!$P$6:$P$58</c15:sqref>
                        </c15:formulaRef>
                      </c:ext>
                    </c:extLst>
                    <c:numCache>
                      <c:formatCode>#,##0</c:formatCode>
                      <c:ptCount val="53"/>
                      <c:pt idx="0">
                        <c:v>1041.6666666666667</c:v>
                      </c:pt>
                      <c:pt idx="1">
                        <c:v>1030.9278350515465</c:v>
                      </c:pt>
                      <c:pt idx="2">
                        <c:v>1020.4081632653061</c:v>
                      </c:pt>
                      <c:pt idx="3">
                        <c:v>1010.1010101010099</c:v>
                      </c:pt>
                      <c:pt idx="4">
                        <c:v>1000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smooth val="0"/>
                <c:extLst>
                  <c:ext xmlns:c16="http://schemas.microsoft.com/office/drawing/2014/chart" uri="{C3380CC4-5D6E-409C-BE32-E72D297353CC}">
                    <c16:uniqueId val="{00000005-0ADE-4890-BB6C-196A7A3D13D2}"/>
                  </c:ext>
                </c:extLst>
              </c15:ser>
            </c15:filteredLineSeries>
          </c:ext>
        </c:extLst>
      </c:lineChart>
      <c:catAx>
        <c:axId val="807564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807569400"/>
        <c:crosses val="autoZero"/>
        <c:auto val="1"/>
        <c:lblAlgn val="ctr"/>
        <c:lblOffset val="100"/>
        <c:noMultiLvlLbl val="0"/>
      </c:catAx>
      <c:valAx>
        <c:axId val="807569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 10,000 admissions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807564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pt-PT"/>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England and Wales 2020 deaths by week compared to the previous 5 years</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'Example Total'!$B$5</c:f>
              <c:strCache>
                <c:ptCount val="1"/>
                <c:pt idx="0">
                  <c:v>2015</c:v>
                </c:pt>
              </c:strCache>
            </c:strRef>
          </c:tx>
          <c:spPr>
            <a:ln w="28575" cap="rnd">
              <a:solidFill>
                <a:schemeClr val="accent3">
                  <a:tint val="42000"/>
                </a:schemeClr>
              </a:solidFill>
              <a:round/>
            </a:ln>
            <a:effectLst/>
          </c:spPr>
          <c:marker>
            <c:symbol val="none"/>
          </c:marker>
          <c:cat>
            <c:strRef>
              <c:f>'Example Total'!$A$6:$A$58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Total'!$B$6:$B$58</c:f>
              <c:numCache>
                <c:formatCode>#,##0</c:formatCode>
                <c:ptCount val="53"/>
                <c:pt idx="0">
                  <c:v>12286</c:v>
                </c:pt>
                <c:pt idx="1">
                  <c:v>16237</c:v>
                </c:pt>
                <c:pt idx="2">
                  <c:v>14866</c:v>
                </c:pt>
                <c:pt idx="3">
                  <c:v>13934</c:v>
                </c:pt>
                <c:pt idx="4">
                  <c:v>12900</c:v>
                </c:pt>
                <c:pt idx="5">
                  <c:v>12039</c:v>
                </c:pt>
                <c:pt idx="6">
                  <c:v>11822</c:v>
                </c:pt>
                <c:pt idx="7">
                  <c:v>11434</c:v>
                </c:pt>
                <c:pt idx="8">
                  <c:v>11472</c:v>
                </c:pt>
                <c:pt idx="9">
                  <c:v>11469</c:v>
                </c:pt>
                <c:pt idx="10">
                  <c:v>10951</c:v>
                </c:pt>
                <c:pt idx="11">
                  <c:v>10568</c:v>
                </c:pt>
                <c:pt idx="12">
                  <c:v>10493</c:v>
                </c:pt>
                <c:pt idx="13">
                  <c:v>9062</c:v>
                </c:pt>
                <c:pt idx="14">
                  <c:v>10089</c:v>
                </c:pt>
                <c:pt idx="15">
                  <c:v>11639</c:v>
                </c:pt>
                <c:pt idx="16">
                  <c:v>10599</c:v>
                </c:pt>
                <c:pt idx="17">
                  <c:v>10134</c:v>
                </c:pt>
                <c:pt idx="18">
                  <c:v>8862</c:v>
                </c:pt>
                <c:pt idx="19">
                  <c:v>10290</c:v>
                </c:pt>
                <c:pt idx="20">
                  <c:v>10005</c:v>
                </c:pt>
                <c:pt idx="21">
                  <c:v>8213</c:v>
                </c:pt>
                <c:pt idx="22">
                  <c:v>10157</c:v>
                </c:pt>
                <c:pt idx="23">
                  <c:v>9548</c:v>
                </c:pt>
                <c:pt idx="24">
                  <c:v>9312</c:v>
                </c:pt>
                <c:pt idx="25">
                  <c:v>9190</c:v>
                </c:pt>
                <c:pt idx="26">
                  <c:v>9205</c:v>
                </c:pt>
                <c:pt idx="27">
                  <c:v>9015</c:v>
                </c:pt>
                <c:pt idx="28">
                  <c:v>8802</c:v>
                </c:pt>
                <c:pt idx="29">
                  <c:v>8791</c:v>
                </c:pt>
                <c:pt idx="30">
                  <c:v>8617</c:v>
                </c:pt>
                <c:pt idx="31">
                  <c:v>8862</c:v>
                </c:pt>
                <c:pt idx="32">
                  <c:v>9148</c:v>
                </c:pt>
                <c:pt idx="33">
                  <c:v>9121</c:v>
                </c:pt>
                <c:pt idx="34">
                  <c:v>9026</c:v>
                </c:pt>
                <c:pt idx="35">
                  <c:v>7878</c:v>
                </c:pt>
                <c:pt idx="36">
                  <c:v>9258</c:v>
                </c:pt>
                <c:pt idx="37">
                  <c:v>9097</c:v>
                </c:pt>
                <c:pt idx="38">
                  <c:v>9529</c:v>
                </c:pt>
                <c:pt idx="39">
                  <c:v>9410</c:v>
                </c:pt>
                <c:pt idx="40">
                  <c:v>9776</c:v>
                </c:pt>
                <c:pt idx="41">
                  <c:v>9511</c:v>
                </c:pt>
                <c:pt idx="42">
                  <c:v>9711</c:v>
                </c:pt>
                <c:pt idx="43">
                  <c:v>9618</c:v>
                </c:pt>
                <c:pt idx="44">
                  <c:v>9994</c:v>
                </c:pt>
                <c:pt idx="45">
                  <c:v>9938</c:v>
                </c:pt>
                <c:pt idx="46">
                  <c:v>9830</c:v>
                </c:pt>
                <c:pt idx="47">
                  <c:v>9822</c:v>
                </c:pt>
                <c:pt idx="48">
                  <c:v>10365</c:v>
                </c:pt>
                <c:pt idx="49">
                  <c:v>10269</c:v>
                </c:pt>
                <c:pt idx="50">
                  <c:v>10689</c:v>
                </c:pt>
                <c:pt idx="51">
                  <c:v>8630</c:v>
                </c:pt>
                <c:pt idx="52">
                  <c:v>7524</c:v>
                </c:pt>
              </c:numCache>
            </c:numRef>
          </c:val>
          <c:smooth val="0"/>
          <c:extLst>
            <c:ext xmlns:c16="http://schemas.microsoft.com/office/drawing/2014/chart" uri="{C3380CC4-5D6E-409C-BE32-E72D297353CC}">
              <c16:uniqueId val="{00000000-8024-4C3B-BE5C-3C645841021D}"/>
            </c:ext>
          </c:extLst>
        </c:ser>
        <c:ser>
          <c:idx val="1"/>
          <c:order val="1"/>
          <c:tx>
            <c:strRef>
              <c:f>'Example Total'!$C$5</c:f>
              <c:strCache>
                <c:ptCount val="1"/>
                <c:pt idx="0">
                  <c:v>2016</c:v>
                </c:pt>
              </c:strCache>
            </c:strRef>
          </c:tx>
          <c:spPr>
            <a:ln w="28575" cap="rnd">
              <a:solidFill>
                <a:schemeClr val="accent3">
                  <a:tint val="54000"/>
                </a:schemeClr>
              </a:solidFill>
              <a:round/>
            </a:ln>
            <a:effectLst/>
          </c:spPr>
          <c:marker>
            <c:symbol val="none"/>
          </c:marker>
          <c:cat>
            <c:strRef>
              <c:f>'Example Total'!$A$6:$A$58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Total'!$C$6:$C$58</c:f>
              <c:numCache>
                <c:formatCode>#,##0</c:formatCode>
                <c:ptCount val="53"/>
                <c:pt idx="0">
                  <c:v>13045</c:v>
                </c:pt>
                <c:pt idx="1">
                  <c:v>11501</c:v>
                </c:pt>
                <c:pt idx="2">
                  <c:v>11473</c:v>
                </c:pt>
                <c:pt idx="3">
                  <c:v>11317</c:v>
                </c:pt>
                <c:pt idx="4">
                  <c:v>11052</c:v>
                </c:pt>
                <c:pt idx="5">
                  <c:v>11170</c:v>
                </c:pt>
                <c:pt idx="6">
                  <c:v>10590</c:v>
                </c:pt>
                <c:pt idx="7">
                  <c:v>11056</c:v>
                </c:pt>
                <c:pt idx="8">
                  <c:v>11285</c:v>
                </c:pt>
                <c:pt idx="9">
                  <c:v>11010</c:v>
                </c:pt>
                <c:pt idx="10">
                  <c:v>11022</c:v>
                </c:pt>
                <c:pt idx="11">
                  <c:v>9635</c:v>
                </c:pt>
                <c:pt idx="12">
                  <c:v>10286</c:v>
                </c:pt>
                <c:pt idx="13">
                  <c:v>11599</c:v>
                </c:pt>
                <c:pt idx="14">
                  <c:v>11417</c:v>
                </c:pt>
                <c:pt idx="15">
                  <c:v>10925</c:v>
                </c:pt>
                <c:pt idx="16">
                  <c:v>10413</c:v>
                </c:pt>
                <c:pt idx="17">
                  <c:v>9137</c:v>
                </c:pt>
                <c:pt idx="18">
                  <c:v>10637</c:v>
                </c:pt>
                <c:pt idx="19">
                  <c:v>9953</c:v>
                </c:pt>
                <c:pt idx="20">
                  <c:v>9739</c:v>
                </c:pt>
                <c:pt idx="21">
                  <c:v>7909</c:v>
                </c:pt>
                <c:pt idx="22">
                  <c:v>9873</c:v>
                </c:pt>
                <c:pt idx="23">
                  <c:v>9386</c:v>
                </c:pt>
                <c:pt idx="24">
                  <c:v>9365</c:v>
                </c:pt>
                <c:pt idx="25">
                  <c:v>9228</c:v>
                </c:pt>
                <c:pt idx="26">
                  <c:v>9138</c:v>
                </c:pt>
                <c:pt idx="27">
                  <c:v>9388</c:v>
                </c:pt>
                <c:pt idx="28">
                  <c:v>9350</c:v>
                </c:pt>
                <c:pt idx="29">
                  <c:v>9335</c:v>
                </c:pt>
                <c:pt idx="30">
                  <c:v>9182</c:v>
                </c:pt>
                <c:pt idx="31">
                  <c:v>9172</c:v>
                </c:pt>
                <c:pt idx="32">
                  <c:v>9070</c:v>
                </c:pt>
                <c:pt idx="33">
                  <c:v>9319</c:v>
                </c:pt>
                <c:pt idx="34">
                  <c:v>7923</c:v>
                </c:pt>
                <c:pt idx="35">
                  <c:v>9399</c:v>
                </c:pt>
                <c:pt idx="36">
                  <c:v>9124</c:v>
                </c:pt>
                <c:pt idx="37">
                  <c:v>8945</c:v>
                </c:pt>
                <c:pt idx="38">
                  <c:v>8994</c:v>
                </c:pt>
                <c:pt idx="39">
                  <c:v>9291</c:v>
                </c:pt>
                <c:pt idx="40">
                  <c:v>9719</c:v>
                </c:pt>
                <c:pt idx="41">
                  <c:v>9768</c:v>
                </c:pt>
                <c:pt idx="42">
                  <c:v>9724</c:v>
                </c:pt>
                <c:pt idx="43">
                  <c:v>10152</c:v>
                </c:pt>
                <c:pt idx="44">
                  <c:v>10470</c:v>
                </c:pt>
                <c:pt idx="45">
                  <c:v>10694</c:v>
                </c:pt>
                <c:pt idx="46">
                  <c:v>10603</c:v>
                </c:pt>
                <c:pt idx="47">
                  <c:v>10439</c:v>
                </c:pt>
                <c:pt idx="48">
                  <c:v>11223</c:v>
                </c:pt>
                <c:pt idx="49">
                  <c:v>10533</c:v>
                </c:pt>
                <c:pt idx="50">
                  <c:v>11493</c:v>
                </c:pt>
                <c:pt idx="51">
                  <c:v>8003</c:v>
                </c:pt>
              </c:numCache>
            </c:numRef>
          </c:val>
          <c:smooth val="0"/>
          <c:extLst>
            <c:ext xmlns:c16="http://schemas.microsoft.com/office/drawing/2014/chart" uri="{C3380CC4-5D6E-409C-BE32-E72D297353CC}">
              <c16:uniqueId val="{00000001-8024-4C3B-BE5C-3C645841021D}"/>
            </c:ext>
          </c:extLst>
        </c:ser>
        <c:ser>
          <c:idx val="2"/>
          <c:order val="2"/>
          <c:tx>
            <c:strRef>
              <c:f>'Example Total'!$D$5</c:f>
              <c:strCache>
                <c:ptCount val="1"/>
                <c:pt idx="0">
                  <c:v>2017</c:v>
                </c:pt>
              </c:strCache>
            </c:strRef>
          </c:tx>
          <c:spPr>
            <a:ln w="28575" cap="rnd">
              <a:solidFill>
                <a:schemeClr val="accent3">
                  <a:tint val="65000"/>
                </a:schemeClr>
              </a:solidFill>
              <a:round/>
            </a:ln>
            <a:effectLst/>
          </c:spPr>
          <c:marker>
            <c:symbol val="none"/>
          </c:marker>
          <c:cat>
            <c:strRef>
              <c:f>'Example Total'!$A$6:$A$58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Total'!$D$6:$D$58</c:f>
              <c:numCache>
                <c:formatCode>#,##0</c:formatCode>
                <c:ptCount val="53"/>
                <c:pt idx="0">
                  <c:v>11991</c:v>
                </c:pt>
                <c:pt idx="1">
                  <c:v>13715</c:v>
                </c:pt>
                <c:pt idx="2">
                  <c:v>13610</c:v>
                </c:pt>
                <c:pt idx="3">
                  <c:v>12877</c:v>
                </c:pt>
                <c:pt idx="4">
                  <c:v>12485</c:v>
                </c:pt>
                <c:pt idx="5">
                  <c:v>12269</c:v>
                </c:pt>
                <c:pt idx="6">
                  <c:v>11644</c:v>
                </c:pt>
                <c:pt idx="7">
                  <c:v>11794</c:v>
                </c:pt>
                <c:pt idx="8">
                  <c:v>11248</c:v>
                </c:pt>
                <c:pt idx="9">
                  <c:v>11077</c:v>
                </c:pt>
                <c:pt idx="10">
                  <c:v>10697</c:v>
                </c:pt>
                <c:pt idx="11">
                  <c:v>10325</c:v>
                </c:pt>
                <c:pt idx="12">
                  <c:v>10027</c:v>
                </c:pt>
                <c:pt idx="13">
                  <c:v>9939</c:v>
                </c:pt>
                <c:pt idx="14">
                  <c:v>8493</c:v>
                </c:pt>
                <c:pt idx="15">
                  <c:v>9644</c:v>
                </c:pt>
                <c:pt idx="16">
                  <c:v>10908</c:v>
                </c:pt>
                <c:pt idx="17">
                  <c:v>9064</c:v>
                </c:pt>
                <c:pt idx="18">
                  <c:v>10693</c:v>
                </c:pt>
                <c:pt idx="19">
                  <c:v>10288</c:v>
                </c:pt>
                <c:pt idx="20">
                  <c:v>10040</c:v>
                </c:pt>
                <c:pt idx="21">
                  <c:v>8332</c:v>
                </c:pt>
                <c:pt idx="22">
                  <c:v>9766</c:v>
                </c:pt>
                <c:pt idx="23">
                  <c:v>9367</c:v>
                </c:pt>
                <c:pt idx="24">
                  <c:v>9627</c:v>
                </c:pt>
                <c:pt idx="25">
                  <c:v>9334</c:v>
                </c:pt>
                <c:pt idx="26">
                  <c:v>9263</c:v>
                </c:pt>
                <c:pt idx="27">
                  <c:v>9376</c:v>
                </c:pt>
                <c:pt idx="28">
                  <c:v>9113</c:v>
                </c:pt>
                <c:pt idx="29">
                  <c:v>8882</c:v>
                </c:pt>
                <c:pt idx="30">
                  <c:v>8941</c:v>
                </c:pt>
                <c:pt idx="31">
                  <c:v>9038</c:v>
                </c:pt>
                <c:pt idx="32">
                  <c:v>9299</c:v>
                </c:pt>
                <c:pt idx="33">
                  <c:v>9382</c:v>
                </c:pt>
                <c:pt idx="34">
                  <c:v>8149</c:v>
                </c:pt>
                <c:pt idx="35">
                  <c:v>9497</c:v>
                </c:pt>
                <c:pt idx="36">
                  <c:v>9454</c:v>
                </c:pt>
                <c:pt idx="37">
                  <c:v>9534</c:v>
                </c:pt>
                <c:pt idx="38">
                  <c:v>9689</c:v>
                </c:pt>
                <c:pt idx="39">
                  <c:v>9778</c:v>
                </c:pt>
                <c:pt idx="40">
                  <c:v>9940</c:v>
                </c:pt>
                <c:pt idx="41">
                  <c:v>10031</c:v>
                </c:pt>
                <c:pt idx="42">
                  <c:v>9739</c:v>
                </c:pt>
                <c:pt idx="43">
                  <c:v>9984</c:v>
                </c:pt>
                <c:pt idx="44">
                  <c:v>10346</c:v>
                </c:pt>
                <c:pt idx="45">
                  <c:v>10275</c:v>
                </c:pt>
                <c:pt idx="46">
                  <c:v>10621</c:v>
                </c:pt>
                <c:pt idx="47">
                  <c:v>10538</c:v>
                </c:pt>
                <c:pt idx="48">
                  <c:v>10781</c:v>
                </c:pt>
                <c:pt idx="49">
                  <c:v>11217</c:v>
                </c:pt>
                <c:pt idx="50">
                  <c:v>12517</c:v>
                </c:pt>
                <c:pt idx="51">
                  <c:v>8487</c:v>
                </c:pt>
              </c:numCache>
            </c:numRef>
          </c:val>
          <c:smooth val="0"/>
          <c:extLst>
            <c:ext xmlns:c16="http://schemas.microsoft.com/office/drawing/2014/chart" uri="{C3380CC4-5D6E-409C-BE32-E72D297353CC}">
              <c16:uniqueId val="{00000002-8024-4C3B-BE5C-3C645841021D}"/>
            </c:ext>
          </c:extLst>
        </c:ser>
        <c:ser>
          <c:idx val="3"/>
          <c:order val="3"/>
          <c:tx>
            <c:strRef>
              <c:f>'Example Total'!$E$5</c:f>
              <c:strCache>
                <c:ptCount val="1"/>
                <c:pt idx="0">
                  <c:v>2018</c:v>
                </c:pt>
              </c:strCache>
            </c:strRef>
          </c:tx>
          <c:spPr>
            <a:ln w="28575" cap="rnd">
              <a:solidFill>
                <a:schemeClr val="accent3">
                  <a:tint val="77000"/>
                </a:schemeClr>
              </a:solidFill>
              <a:round/>
            </a:ln>
            <a:effectLst/>
          </c:spPr>
          <c:marker>
            <c:symbol val="none"/>
          </c:marker>
          <c:cat>
            <c:strRef>
              <c:f>'Example Total'!$A$6:$A$58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Total'!$E$6:$E$58</c:f>
              <c:numCache>
                <c:formatCode>#,##0</c:formatCode>
                <c:ptCount val="53"/>
                <c:pt idx="0">
                  <c:v>12723</c:v>
                </c:pt>
                <c:pt idx="1">
                  <c:v>15050</c:v>
                </c:pt>
                <c:pt idx="2">
                  <c:v>14256</c:v>
                </c:pt>
                <c:pt idx="3">
                  <c:v>13935</c:v>
                </c:pt>
                <c:pt idx="4">
                  <c:v>13285</c:v>
                </c:pt>
                <c:pt idx="5">
                  <c:v>12495</c:v>
                </c:pt>
                <c:pt idx="6">
                  <c:v>12246</c:v>
                </c:pt>
                <c:pt idx="7">
                  <c:v>12142</c:v>
                </c:pt>
                <c:pt idx="8">
                  <c:v>10854</c:v>
                </c:pt>
                <c:pt idx="9">
                  <c:v>12997</c:v>
                </c:pt>
                <c:pt idx="10">
                  <c:v>12788</c:v>
                </c:pt>
                <c:pt idx="11">
                  <c:v>11913</c:v>
                </c:pt>
                <c:pt idx="12">
                  <c:v>9941</c:v>
                </c:pt>
                <c:pt idx="13">
                  <c:v>10794</c:v>
                </c:pt>
                <c:pt idx="14">
                  <c:v>12301</c:v>
                </c:pt>
                <c:pt idx="15">
                  <c:v>11223</c:v>
                </c:pt>
                <c:pt idx="16">
                  <c:v>10306</c:v>
                </c:pt>
                <c:pt idx="17">
                  <c:v>10153</c:v>
                </c:pt>
                <c:pt idx="18">
                  <c:v>8624</c:v>
                </c:pt>
                <c:pt idx="19">
                  <c:v>10141</c:v>
                </c:pt>
                <c:pt idx="20">
                  <c:v>9636</c:v>
                </c:pt>
                <c:pt idx="21">
                  <c:v>8147</c:v>
                </c:pt>
                <c:pt idx="22">
                  <c:v>9950</c:v>
                </c:pt>
                <c:pt idx="23">
                  <c:v>9343</c:v>
                </c:pt>
                <c:pt idx="24">
                  <c:v>9256</c:v>
                </c:pt>
                <c:pt idx="25">
                  <c:v>9212</c:v>
                </c:pt>
                <c:pt idx="26">
                  <c:v>9258</c:v>
                </c:pt>
                <c:pt idx="27">
                  <c:v>9293</c:v>
                </c:pt>
                <c:pt idx="28">
                  <c:v>9127</c:v>
                </c:pt>
                <c:pt idx="29">
                  <c:v>9141</c:v>
                </c:pt>
                <c:pt idx="30">
                  <c:v>9161</c:v>
                </c:pt>
                <c:pt idx="31">
                  <c:v>9319</c:v>
                </c:pt>
                <c:pt idx="32">
                  <c:v>8830</c:v>
                </c:pt>
                <c:pt idx="33">
                  <c:v>8978</c:v>
                </c:pt>
                <c:pt idx="34">
                  <c:v>7865</c:v>
                </c:pt>
                <c:pt idx="35">
                  <c:v>9445</c:v>
                </c:pt>
                <c:pt idx="36">
                  <c:v>9191</c:v>
                </c:pt>
                <c:pt idx="37">
                  <c:v>9305</c:v>
                </c:pt>
                <c:pt idx="38">
                  <c:v>9150</c:v>
                </c:pt>
                <c:pt idx="39">
                  <c:v>9503</c:v>
                </c:pt>
                <c:pt idx="40">
                  <c:v>9649</c:v>
                </c:pt>
                <c:pt idx="41">
                  <c:v>9864</c:v>
                </c:pt>
                <c:pt idx="42">
                  <c:v>9603</c:v>
                </c:pt>
                <c:pt idx="43">
                  <c:v>9529</c:v>
                </c:pt>
                <c:pt idx="44">
                  <c:v>10151</c:v>
                </c:pt>
                <c:pt idx="45">
                  <c:v>10193</c:v>
                </c:pt>
                <c:pt idx="46">
                  <c:v>9957</c:v>
                </c:pt>
                <c:pt idx="47">
                  <c:v>10033</c:v>
                </c:pt>
                <c:pt idx="48">
                  <c:v>10287</c:v>
                </c:pt>
                <c:pt idx="49">
                  <c:v>10550</c:v>
                </c:pt>
                <c:pt idx="50">
                  <c:v>11116</c:v>
                </c:pt>
                <c:pt idx="51">
                  <c:v>7131</c:v>
                </c:pt>
              </c:numCache>
            </c:numRef>
          </c:val>
          <c:smooth val="0"/>
          <c:extLst>
            <c:ext xmlns:c16="http://schemas.microsoft.com/office/drawing/2014/chart" uri="{C3380CC4-5D6E-409C-BE32-E72D297353CC}">
              <c16:uniqueId val="{00000003-8024-4C3B-BE5C-3C645841021D}"/>
            </c:ext>
          </c:extLst>
        </c:ser>
        <c:ser>
          <c:idx val="4"/>
          <c:order val="4"/>
          <c:tx>
            <c:strRef>
              <c:f>'Example Total'!$F$5</c:f>
              <c:strCache>
                <c:ptCount val="1"/>
                <c:pt idx="0">
                  <c:v>2019</c:v>
                </c:pt>
              </c:strCache>
            </c:strRef>
          </c:tx>
          <c:spPr>
            <a:ln w="28575" cap="rnd">
              <a:solidFill>
                <a:schemeClr val="accent3">
                  <a:tint val="89000"/>
                </a:schemeClr>
              </a:solidFill>
              <a:round/>
            </a:ln>
            <a:effectLst/>
          </c:spPr>
          <c:marker>
            <c:symbol val="none"/>
          </c:marker>
          <c:cat>
            <c:strRef>
              <c:f>'Example Total'!$A$6:$A$58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Total'!$F$6:$F$58</c:f>
              <c:numCache>
                <c:formatCode>#,##0</c:formatCode>
                <c:ptCount val="53"/>
                <c:pt idx="0">
                  <c:v>10955</c:v>
                </c:pt>
                <c:pt idx="1">
                  <c:v>12609</c:v>
                </c:pt>
                <c:pt idx="2">
                  <c:v>11860</c:v>
                </c:pt>
                <c:pt idx="3">
                  <c:v>11740</c:v>
                </c:pt>
                <c:pt idx="4">
                  <c:v>11297</c:v>
                </c:pt>
                <c:pt idx="5">
                  <c:v>11660</c:v>
                </c:pt>
                <c:pt idx="6">
                  <c:v>11824</c:v>
                </c:pt>
                <c:pt idx="7">
                  <c:v>11295</c:v>
                </c:pt>
                <c:pt idx="8">
                  <c:v>11044</c:v>
                </c:pt>
                <c:pt idx="9">
                  <c:v>10898</c:v>
                </c:pt>
                <c:pt idx="10">
                  <c:v>10567</c:v>
                </c:pt>
                <c:pt idx="11">
                  <c:v>10402</c:v>
                </c:pt>
                <c:pt idx="12">
                  <c:v>9867</c:v>
                </c:pt>
                <c:pt idx="13">
                  <c:v>10126</c:v>
                </c:pt>
                <c:pt idx="14">
                  <c:v>10291</c:v>
                </c:pt>
                <c:pt idx="15">
                  <c:v>9025</c:v>
                </c:pt>
                <c:pt idx="16">
                  <c:v>10059</c:v>
                </c:pt>
                <c:pt idx="17">
                  <c:v>11207</c:v>
                </c:pt>
                <c:pt idx="18">
                  <c:v>9055</c:v>
                </c:pt>
                <c:pt idx="19">
                  <c:v>10272</c:v>
                </c:pt>
                <c:pt idx="20">
                  <c:v>10284</c:v>
                </c:pt>
                <c:pt idx="21">
                  <c:v>8260</c:v>
                </c:pt>
                <c:pt idx="22">
                  <c:v>10140</c:v>
                </c:pt>
                <c:pt idx="23">
                  <c:v>9445</c:v>
                </c:pt>
                <c:pt idx="24">
                  <c:v>9458</c:v>
                </c:pt>
                <c:pt idx="25">
                  <c:v>9511</c:v>
                </c:pt>
                <c:pt idx="26">
                  <c:v>9062</c:v>
                </c:pt>
                <c:pt idx="27">
                  <c:v>9179</c:v>
                </c:pt>
                <c:pt idx="28">
                  <c:v>9080</c:v>
                </c:pt>
                <c:pt idx="29">
                  <c:v>9112</c:v>
                </c:pt>
                <c:pt idx="30">
                  <c:v>9271</c:v>
                </c:pt>
                <c:pt idx="31">
                  <c:v>9122</c:v>
                </c:pt>
                <c:pt idx="32">
                  <c:v>9093</c:v>
                </c:pt>
                <c:pt idx="33">
                  <c:v>8994</c:v>
                </c:pt>
                <c:pt idx="34">
                  <c:v>8242</c:v>
                </c:pt>
                <c:pt idx="35">
                  <c:v>9695</c:v>
                </c:pt>
                <c:pt idx="36">
                  <c:v>9513</c:v>
                </c:pt>
                <c:pt idx="37">
                  <c:v>9440</c:v>
                </c:pt>
                <c:pt idx="38">
                  <c:v>9517</c:v>
                </c:pt>
                <c:pt idx="39">
                  <c:v>9799</c:v>
                </c:pt>
                <c:pt idx="40">
                  <c:v>9973</c:v>
                </c:pt>
                <c:pt idx="41">
                  <c:v>10156</c:v>
                </c:pt>
                <c:pt idx="42">
                  <c:v>10021</c:v>
                </c:pt>
                <c:pt idx="43">
                  <c:v>10164</c:v>
                </c:pt>
                <c:pt idx="44">
                  <c:v>10697</c:v>
                </c:pt>
                <c:pt idx="45">
                  <c:v>10650</c:v>
                </c:pt>
                <c:pt idx="46">
                  <c:v>10882</c:v>
                </c:pt>
                <c:pt idx="47">
                  <c:v>10958</c:v>
                </c:pt>
                <c:pt idx="48">
                  <c:v>10816</c:v>
                </c:pt>
                <c:pt idx="49">
                  <c:v>11188</c:v>
                </c:pt>
                <c:pt idx="50">
                  <c:v>11926</c:v>
                </c:pt>
                <c:pt idx="51">
                  <c:v>7533</c:v>
                </c:pt>
              </c:numCache>
            </c:numRef>
          </c:val>
          <c:smooth val="0"/>
          <c:extLst>
            <c:ext xmlns:c16="http://schemas.microsoft.com/office/drawing/2014/chart" uri="{C3380CC4-5D6E-409C-BE32-E72D297353CC}">
              <c16:uniqueId val="{00000004-8024-4C3B-BE5C-3C645841021D}"/>
            </c:ext>
          </c:extLst>
        </c:ser>
        <c:ser>
          <c:idx val="10"/>
          <c:order val="5"/>
          <c:tx>
            <c:strRef>
              <c:f>'Example Total'!$G$5</c:f>
              <c:strCache>
                <c:ptCount val="1"/>
                <c:pt idx="0">
                  <c:v>2020</c:v>
                </c:pt>
              </c:strCache>
            </c:strRef>
          </c:tx>
          <c:spPr>
            <a:ln w="28575" cap="rnd">
              <a:solidFill>
                <a:srgbClr val="C00000"/>
              </a:solidFill>
              <a:round/>
            </a:ln>
            <a:effectLst/>
          </c:spPr>
          <c:marker>
            <c:symbol val="none"/>
          </c:marker>
          <c:cat>
            <c:strRef>
              <c:f>'Example Total'!$A$6:$A$58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Total'!$G$6:$G$58</c:f>
              <c:numCache>
                <c:formatCode>#,##0</c:formatCode>
                <c:ptCount val="53"/>
                <c:pt idx="0">
                  <c:v>12254</c:v>
                </c:pt>
                <c:pt idx="1">
                  <c:v>14058</c:v>
                </c:pt>
                <c:pt idx="2">
                  <c:v>12990</c:v>
                </c:pt>
                <c:pt idx="3">
                  <c:v>11856</c:v>
                </c:pt>
                <c:pt idx="4">
                  <c:v>11612</c:v>
                </c:pt>
                <c:pt idx="5">
                  <c:v>10986</c:v>
                </c:pt>
                <c:pt idx="6">
                  <c:v>10944</c:v>
                </c:pt>
                <c:pt idx="7">
                  <c:v>10841</c:v>
                </c:pt>
                <c:pt idx="8">
                  <c:v>10816</c:v>
                </c:pt>
                <c:pt idx="9">
                  <c:v>10895</c:v>
                </c:pt>
                <c:pt idx="10">
                  <c:v>11019</c:v>
                </c:pt>
                <c:pt idx="11">
                  <c:v>10645</c:v>
                </c:pt>
                <c:pt idx="12">
                  <c:v>11141</c:v>
                </c:pt>
                <c:pt idx="13">
                  <c:v>16387</c:v>
                </c:pt>
                <c:pt idx="14">
                  <c:v>18516</c:v>
                </c:pt>
                <c:pt idx="15">
                  <c:v>22351</c:v>
                </c:pt>
              </c:numCache>
            </c:numRef>
          </c:val>
          <c:smooth val="0"/>
          <c:extLst>
            <c:ext xmlns:c16="http://schemas.microsoft.com/office/drawing/2014/chart" uri="{C3380CC4-5D6E-409C-BE32-E72D297353CC}">
              <c16:uniqueId val="{0000000A-8024-4C3B-BE5C-3C645841021D}"/>
            </c:ext>
          </c:extLst>
        </c:ser>
        <c:dLbls>
          <c:showLegendKey val="0"/>
          <c:showVal val="0"/>
          <c:showCatName val="0"/>
          <c:showSerName val="0"/>
          <c:showPercent val="0"/>
          <c:showBubbleSize val="0"/>
        </c:dLbls>
        <c:smooth val="0"/>
        <c:axId val="774054600"/>
        <c:axId val="774056568"/>
      </c:lineChart>
      <c:catAx>
        <c:axId val="774054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74056568"/>
        <c:crosses val="autoZero"/>
        <c:auto val="1"/>
        <c:lblAlgn val="ctr"/>
        <c:lblOffset val="100"/>
        <c:noMultiLvlLbl val="0"/>
      </c:catAx>
      <c:valAx>
        <c:axId val="774056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74054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England and Wales 2020 deaths by week compared to the upper and lower limits of historical deaths (95% CI)</a:t>
            </a:r>
            <a:endParaRPr lang="en-US" sz="1200">
              <a:effectLst/>
            </a:endParaRPr>
          </a:p>
        </c:rich>
      </c:tx>
      <c:layout>
        <c:manualLayout>
          <c:xMode val="edge"/>
          <c:yMode val="edge"/>
          <c:x val="0.11881652228130576"/>
          <c:y val="2.145922142452619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areaChart>
        <c:grouping val="stacked"/>
        <c:varyColors val="0"/>
        <c:ser>
          <c:idx val="0"/>
          <c:order val="0"/>
          <c:tx>
            <c:strRef>
              <c:f>'Example Total'!$J$5</c:f>
              <c:strCache>
                <c:ptCount val="1"/>
                <c:pt idx="0">
                  <c:v>5% CI</c:v>
                </c:pt>
              </c:strCache>
            </c:strRef>
          </c:tx>
          <c:spPr>
            <a:noFill/>
            <a:ln>
              <a:solidFill>
                <a:schemeClr val="accent1">
                  <a:lumMod val="20000"/>
                  <a:lumOff val="80000"/>
                </a:schemeClr>
              </a:solidFill>
            </a:ln>
            <a:effectLst/>
          </c:spPr>
          <c:cat>
            <c:strRef>
              <c:f>'Example Total'!$A$6:$A$57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Total'!$J$6:$J$57</c:f>
              <c:numCache>
                <c:formatCode>#,##0</c:formatCode>
                <c:ptCount val="52"/>
                <c:pt idx="0">
                  <c:v>11494.855302452042</c:v>
                </c:pt>
                <c:pt idx="1">
                  <c:v>12170.28931733494</c:v>
                </c:pt>
                <c:pt idx="2">
                  <c:v>11910.220863661074</c:v>
                </c:pt>
                <c:pt idx="3">
                  <c:v>11696.477280866535</c:v>
                </c:pt>
                <c:pt idx="4">
                  <c:v>11340.321471683284</c:v>
                </c:pt>
                <c:pt idx="5">
                  <c:v>11467.677562178531</c:v>
                </c:pt>
                <c:pt idx="6">
                  <c:v>11082.093089213551</c:v>
                </c:pt>
                <c:pt idx="7">
                  <c:v>11169.140594699988</c:v>
                </c:pt>
                <c:pt idx="8">
                  <c:v>10972.395223263251</c:v>
                </c:pt>
                <c:pt idx="9">
                  <c:v>10728.200648672193</c:v>
                </c:pt>
                <c:pt idx="10">
                  <c:v>10412.592337139526</c:v>
                </c:pt>
                <c:pt idx="11">
                  <c:v>9839.6858817556076</c:v>
                </c:pt>
                <c:pt idx="12">
                  <c:v>9894.5021480959567</c:v>
                </c:pt>
                <c:pt idx="13">
                  <c:v>9469.6063376079619</c:v>
                </c:pt>
                <c:pt idx="14">
                  <c:v>9253.7732680839163</c:v>
                </c:pt>
                <c:pt idx="15">
                  <c:v>9520.1936861667691</c:v>
                </c:pt>
                <c:pt idx="16">
                  <c:v>10177.500288944693</c:v>
                </c:pt>
                <c:pt idx="17">
                  <c:v>9167.2882365027726</c:v>
                </c:pt>
                <c:pt idx="18">
                  <c:v>8691.0101243877398</c:v>
                </c:pt>
                <c:pt idx="19">
                  <c:v>10061.10573676159</c:v>
                </c:pt>
                <c:pt idx="20">
                  <c:v>9715.0275668200375</c:v>
                </c:pt>
                <c:pt idx="21">
                  <c:v>8030.3070998816356</c:v>
                </c:pt>
                <c:pt idx="22">
                  <c:v>9828.5531554858972</c:v>
                </c:pt>
                <c:pt idx="23">
                  <c:v>9345.9468170224864</c:v>
                </c:pt>
                <c:pt idx="24">
                  <c:v>9276.1749747655504</c:v>
                </c:pt>
                <c:pt idx="25">
                  <c:v>9178.5654415562112</c:v>
                </c:pt>
                <c:pt idx="26">
                  <c:v>9110.3716252749</c:v>
                </c:pt>
                <c:pt idx="27">
                  <c:v>9113.6773118342608</c:v>
                </c:pt>
                <c:pt idx="28">
                  <c:v>8923.2811114575597</c:v>
                </c:pt>
                <c:pt idx="29">
                  <c:v>8861.8524125080658</c:v>
                </c:pt>
                <c:pt idx="30">
                  <c:v>8803.8440078072144</c:v>
                </c:pt>
                <c:pt idx="31">
                  <c:v>8954.5692563823322</c:v>
                </c:pt>
                <c:pt idx="32">
                  <c:v>8939.3536723628877</c:v>
                </c:pt>
                <c:pt idx="33">
                  <c:v>8996.7239983711333</c:v>
                </c:pt>
                <c:pt idx="34">
                  <c:v>7832.8702961067402</c:v>
                </c:pt>
                <c:pt idx="35">
                  <c:v>8535.8419126527588</c:v>
                </c:pt>
                <c:pt idx="36">
                  <c:v>9160.4222818986545</c:v>
                </c:pt>
                <c:pt idx="37">
                  <c:v>9051.6476014155578</c:v>
                </c:pt>
                <c:pt idx="38">
                  <c:v>9120.9024709731366</c:v>
                </c:pt>
                <c:pt idx="39">
                  <c:v>9358.8898070955292</c:v>
                </c:pt>
                <c:pt idx="40">
                  <c:v>9688.3585119725867</c:v>
                </c:pt>
                <c:pt idx="41">
                  <c:v>9648.2026339920521</c:v>
                </c:pt>
                <c:pt idx="42">
                  <c:v>9623.1671044945542</c:v>
                </c:pt>
                <c:pt idx="43">
                  <c:v>9627.5880156753701</c:v>
                </c:pt>
                <c:pt idx="44">
                  <c:v>10091.762463454947</c:v>
                </c:pt>
                <c:pt idx="45">
                  <c:v>10069.93458564114</c:v>
                </c:pt>
                <c:pt idx="46">
                  <c:v>9976.6247855203019</c:v>
                </c:pt>
                <c:pt idx="47">
                  <c:v>9967.9939813797737</c:v>
                </c:pt>
                <c:pt idx="48">
                  <c:v>10361.724078033891</c:v>
                </c:pt>
                <c:pt idx="49">
                  <c:v>10377.359996449577</c:v>
                </c:pt>
                <c:pt idx="50">
                  <c:v>10926.942636595752</c:v>
                </c:pt>
                <c:pt idx="51">
                  <c:v>7402.7754289347813</c:v>
                </c:pt>
              </c:numCache>
            </c:numRef>
          </c:val>
          <c:extLst>
            <c:ext xmlns:c16="http://schemas.microsoft.com/office/drawing/2014/chart" uri="{C3380CC4-5D6E-409C-BE32-E72D297353CC}">
              <c16:uniqueId val="{00000000-33B5-4F6F-9B00-2836867134A2}"/>
            </c:ext>
          </c:extLst>
        </c:ser>
        <c:ser>
          <c:idx val="2"/>
          <c:order val="1"/>
          <c:tx>
            <c:strRef>
              <c:f>'Example Total'!$L$5</c:f>
              <c:strCache>
                <c:ptCount val="1"/>
                <c:pt idx="0">
                  <c:v>Upper and lower limits</c:v>
                </c:pt>
              </c:strCache>
            </c:strRef>
          </c:tx>
          <c:spPr>
            <a:solidFill>
              <a:schemeClr val="accent3">
                <a:lumMod val="40000"/>
                <a:lumOff val="60000"/>
              </a:schemeClr>
            </a:solidFill>
            <a:ln>
              <a:solidFill>
                <a:schemeClr val="accent3">
                  <a:lumMod val="40000"/>
                  <a:lumOff val="60000"/>
                </a:schemeClr>
              </a:solidFill>
            </a:ln>
            <a:effectLst/>
          </c:spPr>
          <c:cat>
            <c:strRef>
              <c:f>'Example Total'!$A$6:$A$57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Total'!$L$6:$L$57</c:f>
              <c:numCache>
                <c:formatCode>#,##0</c:formatCode>
                <c:ptCount val="52"/>
                <c:pt idx="0">
                  <c:v>1410.2893950959151</c:v>
                </c:pt>
                <c:pt idx="1">
                  <c:v>3304.2213653301187</c:v>
                </c:pt>
                <c:pt idx="2">
                  <c:v>2605.5582726778521</c:v>
                </c:pt>
                <c:pt idx="3">
                  <c:v>2128.2454382669312</c:v>
                </c:pt>
                <c:pt idx="4">
                  <c:v>1726.9570566334296</c:v>
                </c:pt>
                <c:pt idx="5">
                  <c:v>917.84487564293886</c:v>
                </c:pt>
                <c:pt idx="6">
                  <c:v>1086.2138215728992</c:v>
                </c:pt>
                <c:pt idx="7">
                  <c:v>750.11881060002634</c:v>
                </c:pt>
                <c:pt idx="8">
                  <c:v>416.40955347349882</c:v>
                </c:pt>
                <c:pt idx="9">
                  <c:v>1523.9987026556155</c:v>
                </c:pt>
                <c:pt idx="10">
                  <c:v>1584.8153257209487</c:v>
                </c:pt>
                <c:pt idx="11">
                  <c:v>1457.8282364887855</c:v>
                </c:pt>
                <c:pt idx="12">
                  <c:v>456.59570380808509</c:v>
                </c:pt>
                <c:pt idx="13">
                  <c:v>1668.7873247840762</c:v>
                </c:pt>
                <c:pt idx="14">
                  <c:v>2528.8534638321689</c:v>
                </c:pt>
                <c:pt idx="15">
                  <c:v>1942.0126276664632</c:v>
                </c:pt>
                <c:pt idx="16">
                  <c:v>558.99942211061352</c:v>
                </c:pt>
                <c:pt idx="17">
                  <c:v>1543.4235269944547</c:v>
                </c:pt>
                <c:pt idx="18">
                  <c:v>1766.3797512245219</c:v>
                </c:pt>
                <c:pt idx="19">
                  <c:v>255.38852647681779</c:v>
                </c:pt>
                <c:pt idx="20">
                  <c:v>451.54486635992362</c:v>
                </c:pt>
                <c:pt idx="21">
                  <c:v>283.78580023672748</c:v>
                </c:pt>
                <c:pt idx="22">
                  <c:v>297.29368902820715</c:v>
                </c:pt>
                <c:pt idx="23">
                  <c:v>143.70636595502583</c:v>
                </c:pt>
                <c:pt idx="24">
                  <c:v>254.85005046890001</c:v>
                </c:pt>
                <c:pt idx="25">
                  <c:v>232.86911688757755</c:v>
                </c:pt>
                <c:pt idx="26">
                  <c:v>149.65674945020146</c:v>
                </c:pt>
                <c:pt idx="27">
                  <c:v>273.04537633147993</c:v>
                </c:pt>
                <c:pt idx="28">
                  <c:v>342.23777708487978</c:v>
                </c:pt>
                <c:pt idx="29">
                  <c:v>380.69517498386995</c:v>
                </c:pt>
                <c:pt idx="30">
                  <c:v>461.11198438557039</c:v>
                </c:pt>
                <c:pt idx="31">
                  <c:v>296.06148723533624</c:v>
                </c:pt>
                <c:pt idx="32">
                  <c:v>297.29265527422467</c:v>
                </c:pt>
                <c:pt idx="33">
                  <c:v>324.15200325773185</c:v>
                </c:pt>
                <c:pt idx="34">
                  <c:v>816.25940778652057</c:v>
                </c:pt>
                <c:pt idx="35">
                  <c:v>1293.916174694481</c:v>
                </c:pt>
                <c:pt idx="36">
                  <c:v>295.15543620269091</c:v>
                </c:pt>
                <c:pt idx="37">
                  <c:v>425.10479716888585</c:v>
                </c:pt>
                <c:pt idx="38">
                  <c:v>509.79505805372537</c:v>
                </c:pt>
                <c:pt idx="39">
                  <c:v>394.62038580894296</c:v>
                </c:pt>
                <c:pt idx="40">
                  <c:v>246.08297605482585</c:v>
                </c:pt>
                <c:pt idx="41">
                  <c:v>435.59473201589572</c:v>
                </c:pt>
                <c:pt idx="42">
                  <c:v>272.86579101089228</c:v>
                </c:pt>
                <c:pt idx="43">
                  <c:v>523.62396864925904</c:v>
                </c:pt>
                <c:pt idx="44">
                  <c:v>479.67507309010762</c:v>
                </c:pt>
                <c:pt idx="45">
                  <c:v>560.13082871771985</c:v>
                </c:pt>
                <c:pt idx="46">
                  <c:v>803.95042895939696</c:v>
                </c:pt>
                <c:pt idx="47">
                  <c:v>780.01203724045263</c:v>
                </c:pt>
                <c:pt idx="48">
                  <c:v>665.35184393221789</c:v>
                </c:pt>
                <c:pt idx="49">
                  <c:v>748.08000710084525</c:v>
                </c:pt>
                <c:pt idx="50">
                  <c:v>1242.5147268084984</c:v>
                </c:pt>
                <c:pt idx="51">
                  <c:v>1108.0491421304378</c:v>
                </c:pt>
              </c:numCache>
            </c:numRef>
          </c:val>
          <c:extLst>
            <c:ext xmlns:c16="http://schemas.microsoft.com/office/drawing/2014/chart" uri="{C3380CC4-5D6E-409C-BE32-E72D297353CC}">
              <c16:uniqueId val="{00000002-33B5-4F6F-9B00-2836867134A2}"/>
            </c:ext>
          </c:extLst>
        </c:ser>
        <c:dLbls>
          <c:showLegendKey val="0"/>
          <c:showVal val="0"/>
          <c:showCatName val="0"/>
          <c:showSerName val="0"/>
          <c:showPercent val="0"/>
          <c:showBubbleSize val="0"/>
        </c:dLbls>
        <c:axId val="504055184"/>
        <c:axId val="504056168"/>
      </c:areaChart>
      <c:lineChart>
        <c:grouping val="standard"/>
        <c:varyColors val="0"/>
        <c:ser>
          <c:idx val="3"/>
          <c:order val="2"/>
          <c:tx>
            <c:strRef>
              <c:f>'Example Total'!$G$5</c:f>
              <c:strCache>
                <c:ptCount val="1"/>
                <c:pt idx="0">
                  <c:v>2020</c:v>
                </c:pt>
              </c:strCache>
            </c:strRef>
          </c:tx>
          <c:spPr>
            <a:ln w="28575" cap="rnd">
              <a:solidFill>
                <a:srgbClr val="C00000"/>
              </a:solidFill>
              <a:round/>
            </a:ln>
            <a:effectLst/>
          </c:spPr>
          <c:marker>
            <c:symbol val="none"/>
          </c:marker>
          <c:val>
            <c:numRef>
              <c:f>'Example Total'!$G$6:$G$57</c:f>
              <c:numCache>
                <c:formatCode>#,##0</c:formatCode>
                <c:ptCount val="52"/>
                <c:pt idx="0">
                  <c:v>12254</c:v>
                </c:pt>
                <c:pt idx="1">
                  <c:v>14058</c:v>
                </c:pt>
                <c:pt idx="2">
                  <c:v>12990</c:v>
                </c:pt>
                <c:pt idx="3">
                  <c:v>11856</c:v>
                </c:pt>
                <c:pt idx="4">
                  <c:v>11612</c:v>
                </c:pt>
                <c:pt idx="5">
                  <c:v>10986</c:v>
                </c:pt>
                <c:pt idx="6">
                  <c:v>10944</c:v>
                </c:pt>
                <c:pt idx="7">
                  <c:v>10841</c:v>
                </c:pt>
                <c:pt idx="8">
                  <c:v>10816</c:v>
                </c:pt>
                <c:pt idx="9">
                  <c:v>10895</c:v>
                </c:pt>
                <c:pt idx="10">
                  <c:v>11019</c:v>
                </c:pt>
                <c:pt idx="11">
                  <c:v>10645</c:v>
                </c:pt>
                <c:pt idx="12">
                  <c:v>11141</c:v>
                </c:pt>
                <c:pt idx="13">
                  <c:v>16387</c:v>
                </c:pt>
                <c:pt idx="14">
                  <c:v>18516</c:v>
                </c:pt>
                <c:pt idx="15">
                  <c:v>22351</c:v>
                </c:pt>
              </c:numCache>
            </c:numRef>
          </c:val>
          <c:smooth val="0"/>
          <c:extLst>
            <c:ext xmlns:c16="http://schemas.microsoft.com/office/drawing/2014/chart" uri="{C3380CC4-5D6E-409C-BE32-E72D297353CC}">
              <c16:uniqueId val="{00000003-33B5-4F6F-9B00-2836867134A2}"/>
            </c:ext>
          </c:extLst>
        </c:ser>
        <c:dLbls>
          <c:showLegendKey val="0"/>
          <c:showVal val="0"/>
          <c:showCatName val="0"/>
          <c:showSerName val="0"/>
          <c:showPercent val="0"/>
          <c:showBubbleSize val="0"/>
        </c:dLbls>
        <c:marker val="1"/>
        <c:smooth val="0"/>
        <c:axId val="504055184"/>
        <c:axId val="504056168"/>
      </c:lineChart>
      <c:catAx>
        <c:axId val="50405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04056168"/>
        <c:crosses val="autoZero"/>
        <c:auto val="1"/>
        <c:lblAlgn val="ctr"/>
        <c:lblOffset val="100"/>
        <c:noMultiLvlLbl val="0"/>
      </c:catAx>
      <c:valAx>
        <c:axId val="504056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04055184"/>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England and Wales 2020 deaths for males by week compared to the previous 5 years</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'Example by Sex'!$B$5</c:f>
              <c:strCache>
                <c:ptCount val="1"/>
                <c:pt idx="0">
                  <c:v>Male 2015</c:v>
                </c:pt>
              </c:strCache>
            </c:strRef>
          </c:tx>
          <c:spPr>
            <a:ln w="28575" cap="rnd">
              <a:solidFill>
                <a:schemeClr val="accent5">
                  <a:tint val="42000"/>
                </a:schemeClr>
              </a:solidFill>
              <a:round/>
            </a:ln>
            <a:effectLst/>
          </c:spPr>
          <c:marker>
            <c:symbol val="none"/>
          </c:marker>
          <c:cat>
            <c:strRef>
              <c:f>'Example by Sex'!$A$6:$A$58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Sex'!$B$6:$B$58</c:f>
              <c:numCache>
                <c:formatCode>#,##0</c:formatCode>
                <c:ptCount val="53"/>
                <c:pt idx="0">
                  <c:v>5657</c:v>
                </c:pt>
                <c:pt idx="1">
                  <c:v>7413</c:v>
                </c:pt>
                <c:pt idx="2">
                  <c:v>6815</c:v>
                </c:pt>
                <c:pt idx="3">
                  <c:v>6447</c:v>
                </c:pt>
                <c:pt idx="4">
                  <c:v>6061</c:v>
                </c:pt>
                <c:pt idx="5">
                  <c:v>5766</c:v>
                </c:pt>
                <c:pt idx="6">
                  <c:v>5732</c:v>
                </c:pt>
                <c:pt idx="7">
                  <c:v>5447</c:v>
                </c:pt>
                <c:pt idx="8">
                  <c:v>5481</c:v>
                </c:pt>
                <c:pt idx="9">
                  <c:v>5456</c:v>
                </c:pt>
                <c:pt idx="10">
                  <c:v>5093</c:v>
                </c:pt>
                <c:pt idx="11">
                  <c:v>5080</c:v>
                </c:pt>
                <c:pt idx="12">
                  <c:v>5023</c:v>
                </c:pt>
                <c:pt idx="13">
                  <c:v>4358</c:v>
                </c:pt>
                <c:pt idx="14">
                  <c:v>4834</c:v>
                </c:pt>
                <c:pt idx="15">
                  <c:v>5626</c:v>
                </c:pt>
                <c:pt idx="16">
                  <c:v>5125</c:v>
                </c:pt>
                <c:pt idx="17">
                  <c:v>4966</c:v>
                </c:pt>
                <c:pt idx="18">
                  <c:v>4362</c:v>
                </c:pt>
                <c:pt idx="19">
                  <c:v>5055</c:v>
                </c:pt>
                <c:pt idx="20">
                  <c:v>4956</c:v>
                </c:pt>
                <c:pt idx="21">
                  <c:v>4043</c:v>
                </c:pt>
                <c:pt idx="22">
                  <c:v>4869</c:v>
                </c:pt>
                <c:pt idx="23">
                  <c:v>4727</c:v>
                </c:pt>
                <c:pt idx="24">
                  <c:v>4503</c:v>
                </c:pt>
                <c:pt idx="25">
                  <c:v>4610</c:v>
                </c:pt>
                <c:pt idx="26">
                  <c:v>4448</c:v>
                </c:pt>
                <c:pt idx="27">
                  <c:v>4535</c:v>
                </c:pt>
                <c:pt idx="28">
                  <c:v>4327</c:v>
                </c:pt>
                <c:pt idx="29">
                  <c:v>4383</c:v>
                </c:pt>
                <c:pt idx="30">
                  <c:v>4236</c:v>
                </c:pt>
                <c:pt idx="31">
                  <c:v>4479</c:v>
                </c:pt>
                <c:pt idx="32">
                  <c:v>4542</c:v>
                </c:pt>
                <c:pt idx="33">
                  <c:v>4527</c:v>
                </c:pt>
                <c:pt idx="34">
                  <c:v>4439</c:v>
                </c:pt>
                <c:pt idx="35">
                  <c:v>3956</c:v>
                </c:pt>
                <c:pt idx="36">
                  <c:v>4592</c:v>
                </c:pt>
                <c:pt idx="37">
                  <c:v>4453</c:v>
                </c:pt>
                <c:pt idx="38">
                  <c:v>4724</c:v>
                </c:pt>
                <c:pt idx="39">
                  <c:v>4614</c:v>
                </c:pt>
                <c:pt idx="40">
                  <c:v>4741</c:v>
                </c:pt>
                <c:pt idx="41">
                  <c:v>4716</c:v>
                </c:pt>
                <c:pt idx="42">
                  <c:v>4861</c:v>
                </c:pt>
                <c:pt idx="43">
                  <c:v>4715</c:v>
                </c:pt>
                <c:pt idx="44">
                  <c:v>4806</c:v>
                </c:pt>
                <c:pt idx="45">
                  <c:v>4981</c:v>
                </c:pt>
                <c:pt idx="46">
                  <c:v>4921</c:v>
                </c:pt>
                <c:pt idx="47">
                  <c:v>4832</c:v>
                </c:pt>
                <c:pt idx="48">
                  <c:v>5110</c:v>
                </c:pt>
                <c:pt idx="49">
                  <c:v>4968</c:v>
                </c:pt>
                <c:pt idx="50">
                  <c:v>5147</c:v>
                </c:pt>
                <c:pt idx="51">
                  <c:v>4188</c:v>
                </c:pt>
                <c:pt idx="52">
                  <c:v>3687</c:v>
                </c:pt>
              </c:numCache>
            </c:numRef>
          </c:val>
          <c:smooth val="0"/>
          <c:extLst>
            <c:ext xmlns:c16="http://schemas.microsoft.com/office/drawing/2014/chart" uri="{C3380CC4-5D6E-409C-BE32-E72D297353CC}">
              <c16:uniqueId val="{00000000-D57D-4D97-AB2B-AC31C4ACDA06}"/>
            </c:ext>
          </c:extLst>
        </c:ser>
        <c:ser>
          <c:idx val="1"/>
          <c:order val="1"/>
          <c:tx>
            <c:strRef>
              <c:f>'Example by Sex'!$C$5</c:f>
              <c:strCache>
                <c:ptCount val="1"/>
                <c:pt idx="0">
                  <c:v>Male 2016</c:v>
                </c:pt>
              </c:strCache>
            </c:strRef>
          </c:tx>
          <c:spPr>
            <a:ln w="28575" cap="rnd">
              <a:solidFill>
                <a:schemeClr val="accent5">
                  <a:tint val="54000"/>
                </a:schemeClr>
              </a:solidFill>
              <a:round/>
            </a:ln>
            <a:effectLst/>
          </c:spPr>
          <c:marker>
            <c:symbol val="none"/>
          </c:marker>
          <c:cat>
            <c:strRef>
              <c:f>'Example by Sex'!$A$6:$A$58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Sex'!$C$6:$C$58</c:f>
              <c:numCache>
                <c:formatCode>#,##0</c:formatCode>
                <c:ptCount val="53"/>
                <c:pt idx="0">
                  <c:v>6211</c:v>
                </c:pt>
                <c:pt idx="1">
                  <c:v>5607</c:v>
                </c:pt>
                <c:pt idx="2">
                  <c:v>5632</c:v>
                </c:pt>
                <c:pt idx="3">
                  <c:v>5489</c:v>
                </c:pt>
                <c:pt idx="4">
                  <c:v>5397</c:v>
                </c:pt>
                <c:pt idx="5">
                  <c:v>5400</c:v>
                </c:pt>
                <c:pt idx="6">
                  <c:v>5248</c:v>
                </c:pt>
                <c:pt idx="7">
                  <c:v>5308</c:v>
                </c:pt>
                <c:pt idx="8">
                  <c:v>5524</c:v>
                </c:pt>
                <c:pt idx="9">
                  <c:v>5458</c:v>
                </c:pt>
                <c:pt idx="10">
                  <c:v>5419</c:v>
                </c:pt>
                <c:pt idx="11">
                  <c:v>4702</c:v>
                </c:pt>
                <c:pt idx="12">
                  <c:v>4943</c:v>
                </c:pt>
                <c:pt idx="13">
                  <c:v>5600</c:v>
                </c:pt>
                <c:pt idx="14">
                  <c:v>5619</c:v>
                </c:pt>
                <c:pt idx="15">
                  <c:v>5328</c:v>
                </c:pt>
                <c:pt idx="16">
                  <c:v>5125</c:v>
                </c:pt>
                <c:pt idx="17">
                  <c:v>4574</c:v>
                </c:pt>
                <c:pt idx="18">
                  <c:v>5272</c:v>
                </c:pt>
                <c:pt idx="19">
                  <c:v>4898</c:v>
                </c:pt>
                <c:pt idx="20">
                  <c:v>4782</c:v>
                </c:pt>
                <c:pt idx="21">
                  <c:v>3894</c:v>
                </c:pt>
                <c:pt idx="22">
                  <c:v>4823</c:v>
                </c:pt>
                <c:pt idx="23">
                  <c:v>4701</c:v>
                </c:pt>
                <c:pt idx="24">
                  <c:v>4711</c:v>
                </c:pt>
                <c:pt idx="25">
                  <c:v>4486</c:v>
                </c:pt>
                <c:pt idx="26">
                  <c:v>4522</c:v>
                </c:pt>
                <c:pt idx="27">
                  <c:v>4605</c:v>
                </c:pt>
                <c:pt idx="28">
                  <c:v>4714</c:v>
                </c:pt>
                <c:pt idx="29">
                  <c:v>4607</c:v>
                </c:pt>
                <c:pt idx="30">
                  <c:v>4558</c:v>
                </c:pt>
                <c:pt idx="31">
                  <c:v>4510</c:v>
                </c:pt>
                <c:pt idx="32">
                  <c:v>4533</c:v>
                </c:pt>
                <c:pt idx="33">
                  <c:v>4657</c:v>
                </c:pt>
                <c:pt idx="34">
                  <c:v>3954</c:v>
                </c:pt>
                <c:pt idx="35">
                  <c:v>4629</c:v>
                </c:pt>
                <c:pt idx="36">
                  <c:v>4511</c:v>
                </c:pt>
                <c:pt idx="37">
                  <c:v>4449</c:v>
                </c:pt>
                <c:pt idx="38">
                  <c:v>4522</c:v>
                </c:pt>
                <c:pt idx="39">
                  <c:v>4609</c:v>
                </c:pt>
                <c:pt idx="40">
                  <c:v>4817</c:v>
                </c:pt>
                <c:pt idx="41">
                  <c:v>4837</c:v>
                </c:pt>
                <c:pt idx="42">
                  <c:v>4821</c:v>
                </c:pt>
                <c:pt idx="43">
                  <c:v>4960</c:v>
                </c:pt>
                <c:pt idx="44">
                  <c:v>5113</c:v>
                </c:pt>
                <c:pt idx="45">
                  <c:v>5305</c:v>
                </c:pt>
                <c:pt idx="46">
                  <c:v>5197</c:v>
                </c:pt>
                <c:pt idx="47">
                  <c:v>5075</c:v>
                </c:pt>
                <c:pt idx="48">
                  <c:v>5426</c:v>
                </c:pt>
                <c:pt idx="49">
                  <c:v>5054</c:v>
                </c:pt>
                <c:pt idx="50">
                  <c:v>5543</c:v>
                </c:pt>
                <c:pt idx="51">
                  <c:v>3834</c:v>
                </c:pt>
              </c:numCache>
            </c:numRef>
          </c:val>
          <c:smooth val="0"/>
          <c:extLst>
            <c:ext xmlns:c16="http://schemas.microsoft.com/office/drawing/2014/chart" uri="{C3380CC4-5D6E-409C-BE32-E72D297353CC}">
              <c16:uniqueId val="{00000001-D57D-4D97-AB2B-AC31C4ACDA06}"/>
            </c:ext>
          </c:extLst>
        </c:ser>
        <c:ser>
          <c:idx val="2"/>
          <c:order val="2"/>
          <c:tx>
            <c:strRef>
              <c:f>'Example by Sex'!$D$5</c:f>
              <c:strCache>
                <c:ptCount val="1"/>
                <c:pt idx="0">
                  <c:v>Male 2017</c:v>
                </c:pt>
              </c:strCache>
            </c:strRef>
          </c:tx>
          <c:spPr>
            <a:ln w="28575" cap="rnd">
              <a:solidFill>
                <a:schemeClr val="accent5">
                  <a:tint val="65000"/>
                </a:schemeClr>
              </a:solidFill>
              <a:round/>
            </a:ln>
            <a:effectLst/>
          </c:spPr>
          <c:marker>
            <c:symbol val="none"/>
          </c:marker>
          <c:cat>
            <c:strRef>
              <c:f>'Example by Sex'!$A$6:$A$58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Sex'!$D$6:$D$58</c:f>
              <c:numCache>
                <c:formatCode>#,##0</c:formatCode>
                <c:ptCount val="53"/>
                <c:pt idx="0">
                  <c:v>5682</c:v>
                </c:pt>
                <c:pt idx="1">
                  <c:v>6543</c:v>
                </c:pt>
                <c:pt idx="2">
                  <c:v>6444</c:v>
                </c:pt>
                <c:pt idx="3">
                  <c:v>6118</c:v>
                </c:pt>
                <c:pt idx="4">
                  <c:v>6057</c:v>
                </c:pt>
                <c:pt idx="5">
                  <c:v>5836</c:v>
                </c:pt>
                <c:pt idx="6">
                  <c:v>5687</c:v>
                </c:pt>
                <c:pt idx="7">
                  <c:v>5595</c:v>
                </c:pt>
                <c:pt idx="8">
                  <c:v>5385</c:v>
                </c:pt>
                <c:pt idx="9">
                  <c:v>5434</c:v>
                </c:pt>
                <c:pt idx="10">
                  <c:v>5198</c:v>
                </c:pt>
                <c:pt idx="11">
                  <c:v>5094</c:v>
                </c:pt>
                <c:pt idx="12">
                  <c:v>4888</c:v>
                </c:pt>
                <c:pt idx="13">
                  <c:v>4991</c:v>
                </c:pt>
                <c:pt idx="14">
                  <c:v>4161</c:v>
                </c:pt>
                <c:pt idx="15">
                  <c:v>4777</c:v>
                </c:pt>
                <c:pt idx="16">
                  <c:v>5448</c:v>
                </c:pt>
                <c:pt idx="17">
                  <c:v>4529</c:v>
                </c:pt>
                <c:pt idx="18">
                  <c:v>5353</c:v>
                </c:pt>
                <c:pt idx="19">
                  <c:v>5079</c:v>
                </c:pt>
                <c:pt idx="20">
                  <c:v>5002</c:v>
                </c:pt>
                <c:pt idx="21">
                  <c:v>4111</c:v>
                </c:pt>
                <c:pt idx="22">
                  <c:v>4919</c:v>
                </c:pt>
                <c:pt idx="23">
                  <c:v>4661</c:v>
                </c:pt>
                <c:pt idx="24">
                  <c:v>4800</c:v>
                </c:pt>
                <c:pt idx="25">
                  <c:v>4582</c:v>
                </c:pt>
                <c:pt idx="26">
                  <c:v>4733</c:v>
                </c:pt>
                <c:pt idx="27">
                  <c:v>4715</c:v>
                </c:pt>
                <c:pt idx="28">
                  <c:v>4621</c:v>
                </c:pt>
                <c:pt idx="29">
                  <c:v>4428</c:v>
                </c:pt>
                <c:pt idx="30">
                  <c:v>4450</c:v>
                </c:pt>
                <c:pt idx="31">
                  <c:v>4563</c:v>
                </c:pt>
                <c:pt idx="32">
                  <c:v>4634</c:v>
                </c:pt>
                <c:pt idx="33">
                  <c:v>4670</c:v>
                </c:pt>
                <c:pt idx="34">
                  <c:v>4057</c:v>
                </c:pt>
                <c:pt idx="35">
                  <c:v>4783</c:v>
                </c:pt>
                <c:pt idx="36">
                  <c:v>4764</c:v>
                </c:pt>
                <c:pt idx="37">
                  <c:v>4790</c:v>
                </c:pt>
                <c:pt idx="38">
                  <c:v>4789</c:v>
                </c:pt>
                <c:pt idx="39">
                  <c:v>4847</c:v>
                </c:pt>
                <c:pt idx="40">
                  <c:v>4905</c:v>
                </c:pt>
                <c:pt idx="41">
                  <c:v>5016</c:v>
                </c:pt>
                <c:pt idx="42">
                  <c:v>4849</c:v>
                </c:pt>
                <c:pt idx="43">
                  <c:v>4956</c:v>
                </c:pt>
                <c:pt idx="44">
                  <c:v>5236</c:v>
                </c:pt>
                <c:pt idx="45">
                  <c:v>5101</c:v>
                </c:pt>
                <c:pt idx="46">
                  <c:v>5254</c:v>
                </c:pt>
                <c:pt idx="47">
                  <c:v>5187</c:v>
                </c:pt>
                <c:pt idx="48">
                  <c:v>5363</c:v>
                </c:pt>
                <c:pt idx="49">
                  <c:v>5488</c:v>
                </c:pt>
                <c:pt idx="50">
                  <c:v>5986</c:v>
                </c:pt>
                <c:pt idx="51">
                  <c:v>4017</c:v>
                </c:pt>
              </c:numCache>
            </c:numRef>
          </c:val>
          <c:smooth val="0"/>
          <c:extLst>
            <c:ext xmlns:c16="http://schemas.microsoft.com/office/drawing/2014/chart" uri="{C3380CC4-5D6E-409C-BE32-E72D297353CC}">
              <c16:uniqueId val="{00000002-D57D-4D97-AB2B-AC31C4ACDA06}"/>
            </c:ext>
          </c:extLst>
        </c:ser>
        <c:ser>
          <c:idx val="3"/>
          <c:order val="3"/>
          <c:tx>
            <c:strRef>
              <c:f>'Example by Sex'!$E$5</c:f>
              <c:strCache>
                <c:ptCount val="1"/>
                <c:pt idx="0">
                  <c:v>Male 2018</c:v>
                </c:pt>
              </c:strCache>
            </c:strRef>
          </c:tx>
          <c:spPr>
            <a:ln w="28575" cap="rnd">
              <a:solidFill>
                <a:schemeClr val="accent5">
                  <a:tint val="77000"/>
                </a:schemeClr>
              </a:solidFill>
              <a:round/>
            </a:ln>
            <a:effectLst/>
          </c:spPr>
          <c:marker>
            <c:symbol val="none"/>
          </c:marker>
          <c:cat>
            <c:strRef>
              <c:f>'Example by Sex'!$A$6:$A$58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Sex'!$E$6:$E$58</c:f>
              <c:numCache>
                <c:formatCode>#,##0</c:formatCode>
                <c:ptCount val="53"/>
                <c:pt idx="0">
                  <c:v>5974</c:v>
                </c:pt>
                <c:pt idx="1">
                  <c:v>7117</c:v>
                </c:pt>
                <c:pt idx="2">
                  <c:v>6785</c:v>
                </c:pt>
                <c:pt idx="3">
                  <c:v>6667</c:v>
                </c:pt>
                <c:pt idx="4">
                  <c:v>6407</c:v>
                </c:pt>
                <c:pt idx="5">
                  <c:v>6057</c:v>
                </c:pt>
                <c:pt idx="6">
                  <c:v>6085</c:v>
                </c:pt>
                <c:pt idx="7">
                  <c:v>5784</c:v>
                </c:pt>
                <c:pt idx="8">
                  <c:v>5272</c:v>
                </c:pt>
                <c:pt idx="9">
                  <c:v>6288</c:v>
                </c:pt>
                <c:pt idx="10">
                  <c:v>6160</c:v>
                </c:pt>
                <c:pt idx="11">
                  <c:v>5782</c:v>
                </c:pt>
                <c:pt idx="12">
                  <c:v>4887</c:v>
                </c:pt>
                <c:pt idx="13">
                  <c:v>5259</c:v>
                </c:pt>
                <c:pt idx="14">
                  <c:v>6106</c:v>
                </c:pt>
                <c:pt idx="15">
                  <c:v>5566</c:v>
                </c:pt>
                <c:pt idx="16">
                  <c:v>5064</c:v>
                </c:pt>
                <c:pt idx="17">
                  <c:v>5117</c:v>
                </c:pt>
                <c:pt idx="18">
                  <c:v>4313</c:v>
                </c:pt>
                <c:pt idx="19">
                  <c:v>5110</c:v>
                </c:pt>
                <c:pt idx="20">
                  <c:v>4876</c:v>
                </c:pt>
                <c:pt idx="21">
                  <c:v>4107</c:v>
                </c:pt>
                <c:pt idx="22">
                  <c:v>4959</c:v>
                </c:pt>
                <c:pt idx="23">
                  <c:v>4716</c:v>
                </c:pt>
                <c:pt idx="24">
                  <c:v>4762</c:v>
                </c:pt>
                <c:pt idx="25">
                  <c:v>4632</c:v>
                </c:pt>
                <c:pt idx="26">
                  <c:v>4672</c:v>
                </c:pt>
                <c:pt idx="27">
                  <c:v>4687</c:v>
                </c:pt>
                <c:pt idx="28">
                  <c:v>4639</c:v>
                </c:pt>
                <c:pt idx="29">
                  <c:v>4586</c:v>
                </c:pt>
                <c:pt idx="30">
                  <c:v>4528</c:v>
                </c:pt>
                <c:pt idx="31">
                  <c:v>4780</c:v>
                </c:pt>
                <c:pt idx="32">
                  <c:v>4443</c:v>
                </c:pt>
                <c:pt idx="33">
                  <c:v>4509</c:v>
                </c:pt>
                <c:pt idx="34">
                  <c:v>3879</c:v>
                </c:pt>
                <c:pt idx="35">
                  <c:v>4760</c:v>
                </c:pt>
                <c:pt idx="36">
                  <c:v>4601</c:v>
                </c:pt>
                <c:pt idx="37">
                  <c:v>4690</c:v>
                </c:pt>
                <c:pt idx="38">
                  <c:v>4640</c:v>
                </c:pt>
                <c:pt idx="39">
                  <c:v>4774</c:v>
                </c:pt>
                <c:pt idx="40">
                  <c:v>4840</c:v>
                </c:pt>
                <c:pt idx="41">
                  <c:v>5002</c:v>
                </c:pt>
                <c:pt idx="42">
                  <c:v>4846</c:v>
                </c:pt>
                <c:pt idx="43">
                  <c:v>4826</c:v>
                </c:pt>
                <c:pt idx="44">
                  <c:v>5022</c:v>
                </c:pt>
                <c:pt idx="45">
                  <c:v>5158</c:v>
                </c:pt>
                <c:pt idx="46">
                  <c:v>4945</c:v>
                </c:pt>
                <c:pt idx="47">
                  <c:v>4963</c:v>
                </c:pt>
                <c:pt idx="48">
                  <c:v>5050</c:v>
                </c:pt>
                <c:pt idx="49">
                  <c:v>5203</c:v>
                </c:pt>
                <c:pt idx="50">
                  <c:v>5571</c:v>
                </c:pt>
                <c:pt idx="51">
                  <c:v>3461</c:v>
                </c:pt>
              </c:numCache>
            </c:numRef>
          </c:val>
          <c:smooth val="0"/>
          <c:extLst>
            <c:ext xmlns:c16="http://schemas.microsoft.com/office/drawing/2014/chart" uri="{C3380CC4-5D6E-409C-BE32-E72D297353CC}">
              <c16:uniqueId val="{00000003-D57D-4D97-AB2B-AC31C4ACDA06}"/>
            </c:ext>
          </c:extLst>
        </c:ser>
        <c:ser>
          <c:idx val="4"/>
          <c:order val="4"/>
          <c:tx>
            <c:strRef>
              <c:f>'Example by Sex'!$F$5</c:f>
              <c:strCache>
                <c:ptCount val="1"/>
                <c:pt idx="0">
                  <c:v>Male 2019</c:v>
                </c:pt>
              </c:strCache>
            </c:strRef>
          </c:tx>
          <c:spPr>
            <a:ln w="28575" cap="rnd">
              <a:solidFill>
                <a:schemeClr val="accent5">
                  <a:tint val="89000"/>
                </a:schemeClr>
              </a:solidFill>
              <a:round/>
            </a:ln>
            <a:effectLst/>
          </c:spPr>
          <c:marker>
            <c:symbol val="none"/>
          </c:marker>
          <c:cat>
            <c:strRef>
              <c:f>'Example by Sex'!$A$6:$A$58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Sex'!$F$6:$F$58</c:f>
              <c:numCache>
                <c:formatCode>#,##0</c:formatCode>
                <c:ptCount val="53"/>
                <c:pt idx="0">
                  <c:v>5194</c:v>
                </c:pt>
                <c:pt idx="1">
                  <c:v>6172</c:v>
                </c:pt>
                <c:pt idx="2">
                  <c:v>5891</c:v>
                </c:pt>
                <c:pt idx="3">
                  <c:v>5903</c:v>
                </c:pt>
                <c:pt idx="4">
                  <c:v>5604</c:v>
                </c:pt>
                <c:pt idx="5">
                  <c:v>5787</c:v>
                </c:pt>
                <c:pt idx="6">
                  <c:v>5860</c:v>
                </c:pt>
                <c:pt idx="7">
                  <c:v>5643</c:v>
                </c:pt>
                <c:pt idx="8">
                  <c:v>5463</c:v>
                </c:pt>
                <c:pt idx="9">
                  <c:v>5543</c:v>
                </c:pt>
                <c:pt idx="10">
                  <c:v>5230</c:v>
                </c:pt>
                <c:pt idx="11">
                  <c:v>5203</c:v>
                </c:pt>
                <c:pt idx="12">
                  <c:v>4916</c:v>
                </c:pt>
                <c:pt idx="13">
                  <c:v>5049</c:v>
                </c:pt>
                <c:pt idx="14">
                  <c:v>5189</c:v>
                </c:pt>
                <c:pt idx="15">
                  <c:v>4527</c:v>
                </c:pt>
                <c:pt idx="16">
                  <c:v>5021</c:v>
                </c:pt>
                <c:pt idx="17">
                  <c:v>5591</c:v>
                </c:pt>
                <c:pt idx="18">
                  <c:v>4467</c:v>
                </c:pt>
                <c:pt idx="19">
                  <c:v>5208</c:v>
                </c:pt>
                <c:pt idx="20">
                  <c:v>5125</c:v>
                </c:pt>
                <c:pt idx="21">
                  <c:v>4063</c:v>
                </c:pt>
                <c:pt idx="22">
                  <c:v>5219</c:v>
                </c:pt>
                <c:pt idx="23">
                  <c:v>4773</c:v>
                </c:pt>
                <c:pt idx="24">
                  <c:v>4816</c:v>
                </c:pt>
                <c:pt idx="25">
                  <c:v>4936</c:v>
                </c:pt>
                <c:pt idx="26">
                  <c:v>4496</c:v>
                </c:pt>
                <c:pt idx="27">
                  <c:v>4667</c:v>
                </c:pt>
                <c:pt idx="28">
                  <c:v>4573</c:v>
                </c:pt>
                <c:pt idx="29">
                  <c:v>4544</c:v>
                </c:pt>
                <c:pt idx="30">
                  <c:v>4723</c:v>
                </c:pt>
                <c:pt idx="31">
                  <c:v>4588</c:v>
                </c:pt>
                <c:pt idx="32">
                  <c:v>4715</c:v>
                </c:pt>
                <c:pt idx="33">
                  <c:v>4623</c:v>
                </c:pt>
                <c:pt idx="34">
                  <c:v>4118</c:v>
                </c:pt>
                <c:pt idx="35">
                  <c:v>4858</c:v>
                </c:pt>
                <c:pt idx="36">
                  <c:v>4835</c:v>
                </c:pt>
                <c:pt idx="37">
                  <c:v>4708</c:v>
                </c:pt>
                <c:pt idx="38">
                  <c:v>4877</c:v>
                </c:pt>
                <c:pt idx="39">
                  <c:v>4914</c:v>
                </c:pt>
                <c:pt idx="40">
                  <c:v>5030</c:v>
                </c:pt>
                <c:pt idx="41">
                  <c:v>5040</c:v>
                </c:pt>
                <c:pt idx="42">
                  <c:v>5044</c:v>
                </c:pt>
                <c:pt idx="43">
                  <c:v>4948</c:v>
                </c:pt>
                <c:pt idx="44">
                  <c:v>5313</c:v>
                </c:pt>
                <c:pt idx="45">
                  <c:v>5246</c:v>
                </c:pt>
                <c:pt idx="46">
                  <c:v>5475</c:v>
                </c:pt>
                <c:pt idx="47">
                  <c:v>5555</c:v>
                </c:pt>
                <c:pt idx="48">
                  <c:v>5375</c:v>
                </c:pt>
                <c:pt idx="49">
                  <c:v>5489</c:v>
                </c:pt>
                <c:pt idx="50">
                  <c:v>5854</c:v>
                </c:pt>
                <c:pt idx="51">
                  <c:v>3566</c:v>
                </c:pt>
              </c:numCache>
            </c:numRef>
          </c:val>
          <c:smooth val="0"/>
          <c:extLst>
            <c:ext xmlns:c16="http://schemas.microsoft.com/office/drawing/2014/chart" uri="{C3380CC4-5D6E-409C-BE32-E72D297353CC}">
              <c16:uniqueId val="{00000004-D57D-4D97-AB2B-AC31C4ACDA06}"/>
            </c:ext>
          </c:extLst>
        </c:ser>
        <c:ser>
          <c:idx val="10"/>
          <c:order val="5"/>
          <c:tx>
            <c:strRef>
              <c:f>'Example by Sex'!$G$5</c:f>
              <c:strCache>
                <c:ptCount val="1"/>
                <c:pt idx="0">
                  <c:v>Male 2020</c:v>
                </c:pt>
              </c:strCache>
            </c:strRef>
          </c:tx>
          <c:spPr>
            <a:ln w="28575" cap="rnd">
              <a:solidFill>
                <a:schemeClr val="accent1"/>
              </a:solidFill>
              <a:round/>
            </a:ln>
            <a:effectLst/>
          </c:spPr>
          <c:marker>
            <c:symbol val="none"/>
          </c:marker>
          <c:cat>
            <c:strRef>
              <c:f>'Example by Sex'!$A$6:$A$58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Sex'!$G$6:$G$58</c:f>
              <c:numCache>
                <c:formatCode>#,##0</c:formatCode>
                <c:ptCount val="53"/>
                <c:pt idx="0">
                  <c:v>5889</c:v>
                </c:pt>
                <c:pt idx="1">
                  <c:v>6828</c:v>
                </c:pt>
                <c:pt idx="2">
                  <c:v>6430</c:v>
                </c:pt>
                <c:pt idx="3">
                  <c:v>5915</c:v>
                </c:pt>
                <c:pt idx="4">
                  <c:v>5794</c:v>
                </c:pt>
                <c:pt idx="5">
                  <c:v>5406</c:v>
                </c:pt>
                <c:pt idx="6">
                  <c:v>5491</c:v>
                </c:pt>
                <c:pt idx="7">
                  <c:v>5439</c:v>
                </c:pt>
                <c:pt idx="8">
                  <c:v>5435</c:v>
                </c:pt>
                <c:pt idx="9">
                  <c:v>5458</c:v>
                </c:pt>
                <c:pt idx="10">
                  <c:v>5570</c:v>
                </c:pt>
                <c:pt idx="11">
                  <c:v>5398</c:v>
                </c:pt>
                <c:pt idx="12">
                  <c:v>5731</c:v>
                </c:pt>
                <c:pt idx="13">
                  <c:v>8794</c:v>
                </c:pt>
                <c:pt idx="14">
                  <c:v>9948</c:v>
                </c:pt>
                <c:pt idx="15">
                  <c:v>11445</c:v>
                </c:pt>
              </c:numCache>
            </c:numRef>
          </c:val>
          <c:smooth val="0"/>
          <c:extLst>
            <c:ext xmlns:c16="http://schemas.microsoft.com/office/drawing/2014/chart" uri="{C3380CC4-5D6E-409C-BE32-E72D297353CC}">
              <c16:uniqueId val="{00000005-D57D-4D97-AB2B-AC31C4ACDA06}"/>
            </c:ext>
          </c:extLst>
        </c:ser>
        <c:dLbls>
          <c:showLegendKey val="0"/>
          <c:showVal val="0"/>
          <c:showCatName val="0"/>
          <c:showSerName val="0"/>
          <c:showPercent val="0"/>
          <c:showBubbleSize val="0"/>
        </c:dLbls>
        <c:smooth val="0"/>
        <c:axId val="774054600"/>
        <c:axId val="774056568"/>
      </c:lineChart>
      <c:catAx>
        <c:axId val="774054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74056568"/>
        <c:crosses val="autoZero"/>
        <c:auto val="1"/>
        <c:lblAlgn val="ctr"/>
        <c:lblOffset val="100"/>
        <c:noMultiLvlLbl val="0"/>
      </c:catAx>
      <c:valAx>
        <c:axId val="774056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74054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1" i="0" baseline="0">
                <a:effectLst/>
              </a:rPr>
              <a:t>England and Wales 2020 deaths for males by </a:t>
            </a:r>
            <a:r>
              <a:rPr lang="en-US" sz="1200" b="1" i="0" u="none" strike="noStrike" kern="1200" spc="0" baseline="0">
                <a:solidFill>
                  <a:sysClr val="windowText" lastClr="000000">
                    <a:lumMod val="65000"/>
                    <a:lumOff val="35000"/>
                  </a:sysClr>
                </a:solidFill>
                <a:effectLst/>
                <a:latin typeface="+mn-lt"/>
                <a:ea typeface="+mn-ea"/>
                <a:cs typeface="+mn-cs"/>
              </a:rPr>
              <a:t>week compared to the upper and lower limits of historical deaths (95% CI)</a:t>
            </a:r>
            <a:endParaRPr lang="en-US"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pt-PT"/>
        </a:p>
      </c:txPr>
    </c:title>
    <c:autoTitleDeleted val="0"/>
    <c:plotArea>
      <c:layout/>
      <c:areaChart>
        <c:grouping val="stacked"/>
        <c:varyColors val="0"/>
        <c:ser>
          <c:idx val="0"/>
          <c:order val="0"/>
          <c:tx>
            <c:strRef>
              <c:f>'Example by Sex'!$J$5</c:f>
              <c:strCache>
                <c:ptCount val="1"/>
                <c:pt idx="0">
                  <c:v>Male 5% CI</c:v>
                </c:pt>
              </c:strCache>
            </c:strRef>
          </c:tx>
          <c:spPr>
            <a:noFill/>
            <a:ln>
              <a:solidFill>
                <a:schemeClr val="accent1">
                  <a:lumMod val="20000"/>
                  <a:lumOff val="80000"/>
                </a:schemeClr>
              </a:solidFill>
              <a:prstDash val="sysDash"/>
            </a:ln>
            <a:effectLst/>
          </c:spPr>
          <c:cat>
            <c:strRef>
              <c:f>'Example by Sex'!$A$6:$A$57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by Sex'!$J$6:$J$57</c:f>
              <c:numCache>
                <c:formatCode>#,##0</c:formatCode>
                <c:ptCount val="52"/>
                <c:pt idx="0">
                  <c:v>5408.4167329713491</c:v>
                </c:pt>
                <c:pt idx="1">
                  <c:v>5935.8382022718351</c:v>
                </c:pt>
                <c:pt idx="2">
                  <c:v>5846.7320261084969</c:v>
                </c:pt>
                <c:pt idx="3">
                  <c:v>5720.4322864718306</c:v>
                </c:pt>
                <c:pt idx="4">
                  <c:v>5552.3703834653334</c:v>
                </c:pt>
                <c:pt idx="5">
                  <c:v>5561.8069920561447</c:v>
                </c:pt>
                <c:pt idx="6">
                  <c:v>5453.3678839692184</c:v>
                </c:pt>
                <c:pt idx="7">
                  <c:v>5394.6936249677692</c:v>
                </c:pt>
                <c:pt idx="8">
                  <c:v>5338.0170637423635</c:v>
                </c:pt>
                <c:pt idx="9">
                  <c:v>5314.1447111207408</c:v>
                </c:pt>
                <c:pt idx="10">
                  <c:v>5043.0083805706017</c:v>
                </c:pt>
                <c:pt idx="11">
                  <c:v>4830.319362490357</c:v>
                </c:pt>
                <c:pt idx="12">
                  <c:v>4882.1708239353939</c:v>
                </c:pt>
                <c:pt idx="13">
                  <c:v>4652.4744633694154</c:v>
                </c:pt>
                <c:pt idx="14">
                  <c:v>4530.5107273231024</c:v>
                </c:pt>
                <c:pt idx="15">
                  <c:v>4735.9497605177303</c:v>
                </c:pt>
                <c:pt idx="16">
                  <c:v>5008.7055638098582</c:v>
                </c:pt>
                <c:pt idx="17">
                  <c:v>4573.9552960441051</c:v>
                </c:pt>
                <c:pt idx="18">
                  <c:v>4302.6772988011362</c:v>
                </c:pt>
                <c:pt idx="19">
                  <c:v>4971.4780698524437</c:v>
                </c:pt>
                <c:pt idx="20">
                  <c:v>4834.7154922291147</c:v>
                </c:pt>
                <c:pt idx="21">
                  <c:v>3966.0384635531245</c:v>
                </c:pt>
                <c:pt idx="22">
                  <c:v>4822.1566709933732</c:v>
                </c:pt>
                <c:pt idx="23">
                  <c:v>4679.9430801105873</c:v>
                </c:pt>
                <c:pt idx="24">
                  <c:v>4607.0613033307818</c:v>
                </c:pt>
                <c:pt idx="25">
                  <c:v>4500.4227015166625</c:v>
                </c:pt>
                <c:pt idx="26">
                  <c:v>4467.2507900730443</c:v>
                </c:pt>
                <c:pt idx="27">
                  <c:v>4578.5967616019561</c:v>
                </c:pt>
                <c:pt idx="28">
                  <c:v>4445.4988133697143</c:v>
                </c:pt>
                <c:pt idx="29">
                  <c:v>4422.8346275522317</c:v>
                </c:pt>
                <c:pt idx="30">
                  <c:v>4343.3878493176062</c:v>
                </c:pt>
                <c:pt idx="31">
                  <c:v>4480.8678618470458</c:v>
                </c:pt>
                <c:pt idx="32">
                  <c:v>4482.1544739946112</c:v>
                </c:pt>
                <c:pt idx="33">
                  <c:v>4531.8276090080835</c:v>
                </c:pt>
                <c:pt idx="34">
                  <c:v>3900.0345819955505</c:v>
                </c:pt>
                <c:pt idx="35">
                  <c:v>4274.784229814979</c:v>
                </c:pt>
                <c:pt idx="36">
                  <c:v>4543.2082710920404</c:v>
                </c:pt>
                <c:pt idx="37">
                  <c:v>4480.3429612406253</c:v>
                </c:pt>
                <c:pt idx="38">
                  <c:v>4590.7202108290621</c:v>
                </c:pt>
                <c:pt idx="39">
                  <c:v>4631.3789618411156</c:v>
                </c:pt>
                <c:pt idx="40">
                  <c:v>4771.467083635579</c:v>
                </c:pt>
                <c:pt idx="41">
                  <c:v>4799.1557020256523</c:v>
                </c:pt>
                <c:pt idx="42">
                  <c:v>4804.8662307462955</c:v>
                </c:pt>
                <c:pt idx="43">
                  <c:v>4786.0501875725922</c:v>
                </c:pt>
                <c:pt idx="44">
                  <c:v>4924.6014685183291</c:v>
                </c:pt>
                <c:pt idx="45">
                  <c:v>5047.3856143634766</c:v>
                </c:pt>
                <c:pt idx="46">
                  <c:v>4956.2427457250169</c:v>
                </c:pt>
                <c:pt idx="47">
                  <c:v>4881.0320678797616</c:v>
                </c:pt>
                <c:pt idx="48">
                  <c:v>5114.3294328315333</c:v>
                </c:pt>
                <c:pt idx="49">
                  <c:v>5028.6414330989173</c:v>
                </c:pt>
                <c:pt idx="50">
                  <c:v>5335.9085030043989</c:v>
                </c:pt>
                <c:pt idx="51">
                  <c:v>3547.4790765031853</c:v>
                </c:pt>
              </c:numCache>
            </c:numRef>
          </c:val>
          <c:extLst>
            <c:ext xmlns:c16="http://schemas.microsoft.com/office/drawing/2014/chart" uri="{C3380CC4-5D6E-409C-BE32-E72D297353CC}">
              <c16:uniqueId val="{0000000C-6E99-41A9-BF16-CC21669CCE5C}"/>
            </c:ext>
          </c:extLst>
        </c:ser>
        <c:ser>
          <c:idx val="1"/>
          <c:order val="1"/>
          <c:tx>
            <c:strRef>
              <c:f>'Example by Sex'!$L$5</c:f>
              <c:strCache>
                <c:ptCount val="1"/>
                <c:pt idx="0">
                  <c:v>Male upper and lower limits</c:v>
                </c:pt>
              </c:strCache>
            </c:strRef>
          </c:tx>
          <c:spPr>
            <a:solidFill>
              <a:schemeClr val="accent1">
                <a:lumMod val="20000"/>
                <a:lumOff val="80000"/>
              </a:schemeClr>
            </a:solidFill>
            <a:ln>
              <a:solidFill>
                <a:schemeClr val="accent1">
                  <a:lumMod val="20000"/>
                  <a:lumOff val="80000"/>
                </a:schemeClr>
              </a:solidFill>
              <a:prstDash val="solid"/>
            </a:ln>
            <a:effectLst/>
          </c:spPr>
          <c:cat>
            <c:strRef>
              <c:f>'Example by Sex'!$A$6:$A$57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by Sex'!$L$6:$L$57</c:f>
              <c:numCache>
                <c:formatCode>#,##0</c:formatCode>
                <c:ptCount val="52"/>
                <c:pt idx="0">
                  <c:v>670.36653405730249</c:v>
                </c:pt>
                <c:pt idx="1">
                  <c:v>1269.123595456329</c:v>
                </c:pt>
                <c:pt idx="2">
                  <c:v>933.33594778300539</c:v>
                </c:pt>
                <c:pt idx="3">
                  <c:v>808.73542705633918</c:v>
                </c:pt>
                <c:pt idx="4">
                  <c:v>705.65923306933291</c:v>
                </c:pt>
                <c:pt idx="5">
                  <c:v>414.78601588771016</c:v>
                </c:pt>
                <c:pt idx="6">
                  <c:v>538.06423206156251</c:v>
                </c:pt>
                <c:pt idx="7">
                  <c:v>321.41275006446085</c:v>
                </c:pt>
                <c:pt idx="8">
                  <c:v>173.96587251527308</c:v>
                </c:pt>
                <c:pt idx="9">
                  <c:v>643.31057775851878</c:v>
                </c:pt>
                <c:pt idx="10">
                  <c:v>753.98323885879654</c:v>
                </c:pt>
                <c:pt idx="11">
                  <c:v>683.76127501928568</c:v>
                </c:pt>
                <c:pt idx="12">
                  <c:v>98.458352129211562</c:v>
                </c:pt>
                <c:pt idx="13">
                  <c:v>797.85107326116849</c:v>
                </c:pt>
                <c:pt idx="14">
                  <c:v>1302.5785453537956</c:v>
                </c:pt>
                <c:pt idx="15">
                  <c:v>857.7004789645398</c:v>
                </c:pt>
                <c:pt idx="16">
                  <c:v>295.78887238028437</c:v>
                </c:pt>
                <c:pt idx="17">
                  <c:v>762.88940791178902</c:v>
                </c:pt>
                <c:pt idx="18">
                  <c:v>901.44540239772687</c:v>
                </c:pt>
                <c:pt idx="19">
                  <c:v>197.04386029511261</c:v>
                </c:pt>
                <c:pt idx="20">
                  <c:v>226.9690155417702</c:v>
                </c:pt>
                <c:pt idx="21">
                  <c:v>155.12307289375076</c:v>
                </c:pt>
                <c:pt idx="22">
                  <c:v>271.28665801325405</c:v>
                </c:pt>
                <c:pt idx="23">
                  <c:v>71.31383977882615</c:v>
                </c:pt>
                <c:pt idx="24">
                  <c:v>222.67739333843565</c:v>
                </c:pt>
                <c:pt idx="25">
                  <c:v>297.55459696667458</c:v>
                </c:pt>
                <c:pt idx="26">
                  <c:v>213.89841985391104</c:v>
                </c:pt>
                <c:pt idx="27">
                  <c:v>126.4064767960881</c:v>
                </c:pt>
                <c:pt idx="28">
                  <c:v>258.60237326057177</c:v>
                </c:pt>
                <c:pt idx="29">
                  <c:v>173.53074489553728</c:v>
                </c:pt>
                <c:pt idx="30">
                  <c:v>311.22430136478761</c:v>
                </c:pt>
                <c:pt idx="31">
                  <c:v>206.26427630590842</c:v>
                </c:pt>
                <c:pt idx="32">
                  <c:v>182.49105201077691</c:v>
                </c:pt>
                <c:pt idx="33">
                  <c:v>130.74478198383258</c:v>
                </c:pt>
                <c:pt idx="34">
                  <c:v>378.73083600889959</c:v>
                </c:pt>
                <c:pt idx="35">
                  <c:v>644.83154037004169</c:v>
                </c:pt>
                <c:pt idx="36">
                  <c:v>234.78345781591997</c:v>
                </c:pt>
                <c:pt idx="37">
                  <c:v>275.3140775187494</c:v>
                </c:pt>
                <c:pt idx="38">
                  <c:v>239.35957834187502</c:v>
                </c:pt>
                <c:pt idx="39">
                  <c:v>240.44207631776953</c:v>
                </c:pt>
                <c:pt idx="40">
                  <c:v>190.26583272884272</c:v>
                </c:pt>
                <c:pt idx="41">
                  <c:v>246.088595948695</c:v>
                </c:pt>
                <c:pt idx="42">
                  <c:v>158.66753850740861</c:v>
                </c:pt>
                <c:pt idx="43">
                  <c:v>189.89962485481556</c:v>
                </c:pt>
                <c:pt idx="44">
                  <c:v>346.79706296334189</c:v>
                </c:pt>
                <c:pt idx="45">
                  <c:v>221.62877127304637</c:v>
                </c:pt>
                <c:pt idx="46">
                  <c:v>404.31450854996547</c:v>
                </c:pt>
                <c:pt idx="47">
                  <c:v>482.73586424047608</c:v>
                </c:pt>
                <c:pt idx="48">
                  <c:v>300.94113433693383</c:v>
                </c:pt>
                <c:pt idx="49">
                  <c:v>423.51713380216461</c:v>
                </c:pt>
                <c:pt idx="50">
                  <c:v>568.58299399120187</c:v>
                </c:pt>
                <c:pt idx="51">
                  <c:v>531.44184699362904</c:v>
                </c:pt>
              </c:numCache>
            </c:numRef>
          </c:val>
          <c:extLst>
            <c:ext xmlns:c16="http://schemas.microsoft.com/office/drawing/2014/chart" uri="{C3380CC4-5D6E-409C-BE32-E72D297353CC}">
              <c16:uniqueId val="{0000000D-6E99-41A9-BF16-CC21669CCE5C}"/>
            </c:ext>
          </c:extLst>
        </c:ser>
        <c:dLbls>
          <c:showLegendKey val="0"/>
          <c:showVal val="0"/>
          <c:showCatName val="0"/>
          <c:showSerName val="0"/>
          <c:showPercent val="0"/>
          <c:showBubbleSize val="0"/>
        </c:dLbls>
        <c:axId val="725420552"/>
        <c:axId val="725422192"/>
      </c:areaChart>
      <c:lineChart>
        <c:grouping val="standard"/>
        <c:varyColors val="0"/>
        <c:ser>
          <c:idx val="2"/>
          <c:order val="2"/>
          <c:tx>
            <c:strRef>
              <c:f>'Example by Sex'!$G$5</c:f>
              <c:strCache>
                <c:ptCount val="1"/>
                <c:pt idx="0">
                  <c:v>Male 2020</c:v>
                </c:pt>
              </c:strCache>
            </c:strRef>
          </c:tx>
          <c:spPr>
            <a:ln w="28575" cap="rnd">
              <a:solidFill>
                <a:schemeClr val="accent1"/>
              </a:solidFill>
              <a:round/>
            </a:ln>
            <a:effectLst/>
          </c:spPr>
          <c:marker>
            <c:symbol val="none"/>
          </c:marker>
          <c:cat>
            <c:strRef>
              <c:f>'Example by Sex'!$A$6:$A$57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by Sex'!$G$6:$G$57</c:f>
              <c:numCache>
                <c:formatCode>#,##0</c:formatCode>
                <c:ptCount val="52"/>
                <c:pt idx="0">
                  <c:v>5889</c:v>
                </c:pt>
                <c:pt idx="1">
                  <c:v>6828</c:v>
                </c:pt>
                <c:pt idx="2">
                  <c:v>6430</c:v>
                </c:pt>
                <c:pt idx="3">
                  <c:v>5915</c:v>
                </c:pt>
                <c:pt idx="4">
                  <c:v>5794</c:v>
                </c:pt>
                <c:pt idx="5">
                  <c:v>5406</c:v>
                </c:pt>
                <c:pt idx="6">
                  <c:v>5491</c:v>
                </c:pt>
                <c:pt idx="7">
                  <c:v>5439</c:v>
                </c:pt>
                <c:pt idx="8">
                  <c:v>5435</c:v>
                </c:pt>
                <c:pt idx="9">
                  <c:v>5458</c:v>
                </c:pt>
                <c:pt idx="10">
                  <c:v>5570</c:v>
                </c:pt>
                <c:pt idx="11">
                  <c:v>5398</c:v>
                </c:pt>
                <c:pt idx="12">
                  <c:v>5731</c:v>
                </c:pt>
                <c:pt idx="13">
                  <c:v>8794</c:v>
                </c:pt>
                <c:pt idx="14">
                  <c:v>9948</c:v>
                </c:pt>
                <c:pt idx="15">
                  <c:v>11445</c:v>
                </c:pt>
              </c:numCache>
            </c:numRef>
          </c:val>
          <c:smooth val="0"/>
          <c:extLst>
            <c:ext xmlns:c16="http://schemas.microsoft.com/office/drawing/2014/chart" uri="{C3380CC4-5D6E-409C-BE32-E72D297353CC}">
              <c16:uniqueId val="{0000000E-6E99-41A9-BF16-CC21669CCE5C}"/>
            </c:ext>
          </c:extLst>
        </c:ser>
        <c:dLbls>
          <c:showLegendKey val="0"/>
          <c:showVal val="0"/>
          <c:showCatName val="0"/>
          <c:showSerName val="0"/>
          <c:showPercent val="0"/>
          <c:showBubbleSize val="0"/>
        </c:dLbls>
        <c:marker val="1"/>
        <c:smooth val="0"/>
        <c:axId val="725420552"/>
        <c:axId val="725422192"/>
      </c:lineChart>
      <c:catAx>
        <c:axId val="72542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5422192"/>
        <c:crosses val="autoZero"/>
        <c:auto val="1"/>
        <c:lblAlgn val="ctr"/>
        <c:lblOffset val="100"/>
        <c:noMultiLvlLbl val="0"/>
      </c:catAx>
      <c:valAx>
        <c:axId val="72542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5420552"/>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England and Wales 2020 deaths for females by week compared to the previous 5 years</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'Example by Sex'!$AN$5</c:f>
              <c:strCache>
                <c:ptCount val="1"/>
                <c:pt idx="0">
                  <c:v>Female 2015</c:v>
                </c:pt>
              </c:strCache>
            </c:strRef>
          </c:tx>
          <c:spPr>
            <a:ln w="28575" cap="rnd">
              <a:solidFill>
                <a:schemeClr val="accent2">
                  <a:tint val="42000"/>
                </a:schemeClr>
              </a:solidFill>
              <a:round/>
            </a:ln>
            <a:effectLst/>
          </c:spPr>
          <c:marker>
            <c:symbol val="none"/>
          </c:marker>
          <c:cat>
            <c:strRef>
              <c:f>'Example by Sex'!$AM$6:$AM$58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Sex'!$AN$6:$AN$58</c:f>
              <c:numCache>
                <c:formatCode>#,##0</c:formatCode>
                <c:ptCount val="53"/>
                <c:pt idx="0">
                  <c:v>6627</c:v>
                </c:pt>
                <c:pt idx="1">
                  <c:v>8824</c:v>
                </c:pt>
                <c:pt idx="2">
                  <c:v>8051</c:v>
                </c:pt>
                <c:pt idx="3">
                  <c:v>7487</c:v>
                </c:pt>
                <c:pt idx="4">
                  <c:v>6839</c:v>
                </c:pt>
                <c:pt idx="5">
                  <c:v>6273</c:v>
                </c:pt>
                <c:pt idx="6">
                  <c:v>6090</c:v>
                </c:pt>
                <c:pt idx="7">
                  <c:v>5986</c:v>
                </c:pt>
                <c:pt idx="8">
                  <c:v>5990</c:v>
                </c:pt>
                <c:pt idx="9">
                  <c:v>6011</c:v>
                </c:pt>
                <c:pt idx="10">
                  <c:v>5856</c:v>
                </c:pt>
                <c:pt idx="11">
                  <c:v>5488</c:v>
                </c:pt>
                <c:pt idx="12">
                  <c:v>5469</c:v>
                </c:pt>
                <c:pt idx="13">
                  <c:v>4703</c:v>
                </c:pt>
                <c:pt idx="14">
                  <c:v>5255</c:v>
                </c:pt>
                <c:pt idx="15">
                  <c:v>6013</c:v>
                </c:pt>
                <c:pt idx="16">
                  <c:v>5472</c:v>
                </c:pt>
                <c:pt idx="17">
                  <c:v>5145</c:v>
                </c:pt>
                <c:pt idx="18">
                  <c:v>4499</c:v>
                </c:pt>
                <c:pt idx="19">
                  <c:v>5235</c:v>
                </c:pt>
                <c:pt idx="20">
                  <c:v>5040</c:v>
                </c:pt>
                <c:pt idx="21">
                  <c:v>4170</c:v>
                </c:pt>
                <c:pt idx="22">
                  <c:v>5276</c:v>
                </c:pt>
                <c:pt idx="23">
                  <c:v>4820</c:v>
                </c:pt>
                <c:pt idx="24">
                  <c:v>4805</c:v>
                </c:pt>
                <c:pt idx="25">
                  <c:v>4573</c:v>
                </c:pt>
                <c:pt idx="26">
                  <c:v>4751</c:v>
                </c:pt>
                <c:pt idx="27">
                  <c:v>4480</c:v>
                </c:pt>
                <c:pt idx="28">
                  <c:v>4470</c:v>
                </c:pt>
                <c:pt idx="29">
                  <c:v>4408</c:v>
                </c:pt>
                <c:pt idx="30">
                  <c:v>4380</c:v>
                </c:pt>
                <c:pt idx="31">
                  <c:v>4381</c:v>
                </c:pt>
                <c:pt idx="32">
                  <c:v>4604</c:v>
                </c:pt>
                <c:pt idx="33">
                  <c:v>4594</c:v>
                </c:pt>
                <c:pt idx="34">
                  <c:v>4584</c:v>
                </c:pt>
                <c:pt idx="35">
                  <c:v>3922</c:v>
                </c:pt>
                <c:pt idx="36">
                  <c:v>4662</c:v>
                </c:pt>
                <c:pt idx="37">
                  <c:v>4644</c:v>
                </c:pt>
                <c:pt idx="38">
                  <c:v>4802</c:v>
                </c:pt>
                <c:pt idx="39">
                  <c:v>4796</c:v>
                </c:pt>
                <c:pt idx="40">
                  <c:v>5034</c:v>
                </c:pt>
                <c:pt idx="41">
                  <c:v>4792</c:v>
                </c:pt>
                <c:pt idx="42">
                  <c:v>4849</c:v>
                </c:pt>
                <c:pt idx="43">
                  <c:v>4878</c:v>
                </c:pt>
                <c:pt idx="44">
                  <c:v>5178</c:v>
                </c:pt>
                <c:pt idx="45">
                  <c:v>4954</c:v>
                </c:pt>
                <c:pt idx="46">
                  <c:v>4908</c:v>
                </c:pt>
                <c:pt idx="47">
                  <c:v>4988</c:v>
                </c:pt>
                <c:pt idx="48">
                  <c:v>5251</c:v>
                </c:pt>
                <c:pt idx="49">
                  <c:v>5289</c:v>
                </c:pt>
                <c:pt idx="50">
                  <c:v>5541</c:v>
                </c:pt>
                <c:pt idx="51">
                  <c:v>4442</c:v>
                </c:pt>
                <c:pt idx="52">
                  <c:v>3836</c:v>
                </c:pt>
              </c:numCache>
            </c:numRef>
          </c:val>
          <c:smooth val="0"/>
          <c:extLst>
            <c:ext xmlns:c16="http://schemas.microsoft.com/office/drawing/2014/chart" uri="{C3380CC4-5D6E-409C-BE32-E72D297353CC}">
              <c16:uniqueId val="{00000000-7BC0-436F-ABB2-86ECA1A69D0E}"/>
            </c:ext>
          </c:extLst>
        </c:ser>
        <c:ser>
          <c:idx val="1"/>
          <c:order val="1"/>
          <c:tx>
            <c:strRef>
              <c:f>'Example by Sex'!$AO$5</c:f>
              <c:strCache>
                <c:ptCount val="1"/>
                <c:pt idx="0">
                  <c:v>Female 2016</c:v>
                </c:pt>
              </c:strCache>
            </c:strRef>
          </c:tx>
          <c:spPr>
            <a:ln w="28575" cap="rnd">
              <a:solidFill>
                <a:schemeClr val="accent2">
                  <a:tint val="54000"/>
                </a:schemeClr>
              </a:solidFill>
              <a:round/>
            </a:ln>
            <a:effectLst/>
          </c:spPr>
          <c:marker>
            <c:symbol val="none"/>
          </c:marker>
          <c:cat>
            <c:strRef>
              <c:f>'Example by Sex'!$AM$6:$AM$58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Sex'!$AO$6:$AO$58</c:f>
              <c:numCache>
                <c:formatCode>#,##0</c:formatCode>
                <c:ptCount val="53"/>
                <c:pt idx="0">
                  <c:v>6834</c:v>
                </c:pt>
                <c:pt idx="1">
                  <c:v>5890</c:v>
                </c:pt>
                <c:pt idx="2">
                  <c:v>5838</c:v>
                </c:pt>
                <c:pt idx="3">
                  <c:v>5823</c:v>
                </c:pt>
                <c:pt idx="4">
                  <c:v>5645</c:v>
                </c:pt>
                <c:pt idx="5">
                  <c:v>5754</c:v>
                </c:pt>
                <c:pt idx="6">
                  <c:v>5341</c:v>
                </c:pt>
                <c:pt idx="7">
                  <c:v>5748</c:v>
                </c:pt>
                <c:pt idx="8">
                  <c:v>5759</c:v>
                </c:pt>
                <c:pt idx="9">
                  <c:v>5547</c:v>
                </c:pt>
                <c:pt idx="10">
                  <c:v>5596</c:v>
                </c:pt>
                <c:pt idx="11">
                  <c:v>4924</c:v>
                </c:pt>
                <c:pt idx="12">
                  <c:v>5338</c:v>
                </c:pt>
                <c:pt idx="13">
                  <c:v>5999</c:v>
                </c:pt>
                <c:pt idx="14">
                  <c:v>5795</c:v>
                </c:pt>
                <c:pt idx="15">
                  <c:v>5597</c:v>
                </c:pt>
                <c:pt idx="16">
                  <c:v>5287</c:v>
                </c:pt>
                <c:pt idx="17">
                  <c:v>4559</c:v>
                </c:pt>
                <c:pt idx="18">
                  <c:v>5361</c:v>
                </c:pt>
                <c:pt idx="19">
                  <c:v>5055</c:v>
                </c:pt>
                <c:pt idx="20">
                  <c:v>4956</c:v>
                </c:pt>
                <c:pt idx="21">
                  <c:v>4015</c:v>
                </c:pt>
                <c:pt idx="22">
                  <c:v>5050</c:v>
                </c:pt>
                <c:pt idx="23">
                  <c:v>4683</c:v>
                </c:pt>
                <c:pt idx="24">
                  <c:v>4650</c:v>
                </c:pt>
                <c:pt idx="25">
                  <c:v>4741</c:v>
                </c:pt>
                <c:pt idx="26">
                  <c:v>4616</c:v>
                </c:pt>
                <c:pt idx="27">
                  <c:v>4782</c:v>
                </c:pt>
                <c:pt idx="28">
                  <c:v>4630</c:v>
                </c:pt>
                <c:pt idx="29">
                  <c:v>4724</c:v>
                </c:pt>
                <c:pt idx="30">
                  <c:v>4618</c:v>
                </c:pt>
                <c:pt idx="31">
                  <c:v>4651</c:v>
                </c:pt>
                <c:pt idx="32">
                  <c:v>4537</c:v>
                </c:pt>
                <c:pt idx="33">
                  <c:v>4661</c:v>
                </c:pt>
                <c:pt idx="34">
                  <c:v>3967</c:v>
                </c:pt>
                <c:pt idx="35">
                  <c:v>4768</c:v>
                </c:pt>
                <c:pt idx="36">
                  <c:v>4612</c:v>
                </c:pt>
                <c:pt idx="37">
                  <c:v>4496</c:v>
                </c:pt>
                <c:pt idx="38">
                  <c:v>4471</c:v>
                </c:pt>
                <c:pt idx="39">
                  <c:v>4678</c:v>
                </c:pt>
                <c:pt idx="40">
                  <c:v>4900</c:v>
                </c:pt>
                <c:pt idx="41">
                  <c:v>4931</c:v>
                </c:pt>
                <c:pt idx="42">
                  <c:v>4903</c:v>
                </c:pt>
                <c:pt idx="43">
                  <c:v>5192</c:v>
                </c:pt>
                <c:pt idx="44">
                  <c:v>5354</c:v>
                </c:pt>
                <c:pt idx="45">
                  <c:v>5385</c:v>
                </c:pt>
                <c:pt idx="46">
                  <c:v>5405</c:v>
                </c:pt>
                <c:pt idx="47">
                  <c:v>5363</c:v>
                </c:pt>
                <c:pt idx="48">
                  <c:v>5797</c:v>
                </c:pt>
                <c:pt idx="49">
                  <c:v>5474</c:v>
                </c:pt>
                <c:pt idx="50">
                  <c:v>5943</c:v>
                </c:pt>
                <c:pt idx="51">
                  <c:v>4168</c:v>
                </c:pt>
              </c:numCache>
            </c:numRef>
          </c:val>
          <c:smooth val="0"/>
          <c:extLst>
            <c:ext xmlns:c16="http://schemas.microsoft.com/office/drawing/2014/chart" uri="{C3380CC4-5D6E-409C-BE32-E72D297353CC}">
              <c16:uniqueId val="{00000001-7BC0-436F-ABB2-86ECA1A69D0E}"/>
            </c:ext>
          </c:extLst>
        </c:ser>
        <c:ser>
          <c:idx val="2"/>
          <c:order val="2"/>
          <c:tx>
            <c:strRef>
              <c:f>'Example by Sex'!$AP$5</c:f>
              <c:strCache>
                <c:ptCount val="1"/>
                <c:pt idx="0">
                  <c:v>Female 2017</c:v>
                </c:pt>
              </c:strCache>
            </c:strRef>
          </c:tx>
          <c:spPr>
            <a:ln w="28575" cap="rnd">
              <a:solidFill>
                <a:srgbClr val="FFAFAF"/>
              </a:solidFill>
              <a:round/>
            </a:ln>
            <a:effectLst/>
          </c:spPr>
          <c:marker>
            <c:symbol val="none"/>
          </c:marker>
          <c:cat>
            <c:strRef>
              <c:f>'Example by Sex'!$AM$6:$AM$58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Sex'!$AP$6:$AP$58</c:f>
              <c:numCache>
                <c:formatCode>#,##0</c:formatCode>
                <c:ptCount val="53"/>
                <c:pt idx="0">
                  <c:v>6307</c:v>
                </c:pt>
                <c:pt idx="1">
                  <c:v>7172</c:v>
                </c:pt>
                <c:pt idx="2">
                  <c:v>7166</c:v>
                </c:pt>
                <c:pt idx="3">
                  <c:v>6759</c:v>
                </c:pt>
                <c:pt idx="4">
                  <c:v>6428</c:v>
                </c:pt>
                <c:pt idx="5">
                  <c:v>6425</c:v>
                </c:pt>
                <c:pt idx="6">
                  <c:v>5957</c:v>
                </c:pt>
                <c:pt idx="7">
                  <c:v>6198</c:v>
                </c:pt>
                <c:pt idx="8">
                  <c:v>5860</c:v>
                </c:pt>
                <c:pt idx="9">
                  <c:v>5643</c:v>
                </c:pt>
                <c:pt idx="10">
                  <c:v>5499</c:v>
                </c:pt>
                <c:pt idx="11">
                  <c:v>5231</c:v>
                </c:pt>
                <c:pt idx="12">
                  <c:v>5139</c:v>
                </c:pt>
                <c:pt idx="13">
                  <c:v>4947</c:v>
                </c:pt>
                <c:pt idx="14">
                  <c:v>4330</c:v>
                </c:pt>
                <c:pt idx="15">
                  <c:v>4860</c:v>
                </c:pt>
                <c:pt idx="16">
                  <c:v>5460</c:v>
                </c:pt>
                <c:pt idx="17">
                  <c:v>4535</c:v>
                </c:pt>
                <c:pt idx="18">
                  <c:v>5337</c:v>
                </c:pt>
                <c:pt idx="19">
                  <c:v>5209</c:v>
                </c:pt>
                <c:pt idx="20">
                  <c:v>5033</c:v>
                </c:pt>
                <c:pt idx="21">
                  <c:v>4221</c:v>
                </c:pt>
                <c:pt idx="22">
                  <c:v>4844</c:v>
                </c:pt>
                <c:pt idx="23">
                  <c:v>4702</c:v>
                </c:pt>
                <c:pt idx="24">
                  <c:v>4827</c:v>
                </c:pt>
                <c:pt idx="25">
                  <c:v>4749</c:v>
                </c:pt>
                <c:pt idx="26">
                  <c:v>4528</c:v>
                </c:pt>
                <c:pt idx="27">
                  <c:v>4660</c:v>
                </c:pt>
                <c:pt idx="28">
                  <c:v>4490</c:v>
                </c:pt>
                <c:pt idx="29">
                  <c:v>4454</c:v>
                </c:pt>
                <c:pt idx="30">
                  <c:v>4488</c:v>
                </c:pt>
                <c:pt idx="31">
                  <c:v>4475</c:v>
                </c:pt>
                <c:pt idx="32">
                  <c:v>4661</c:v>
                </c:pt>
                <c:pt idx="33">
                  <c:v>4712</c:v>
                </c:pt>
                <c:pt idx="34">
                  <c:v>4089</c:v>
                </c:pt>
                <c:pt idx="35">
                  <c:v>4710</c:v>
                </c:pt>
                <c:pt idx="36">
                  <c:v>4689</c:v>
                </c:pt>
                <c:pt idx="37">
                  <c:v>4744</c:v>
                </c:pt>
                <c:pt idx="38">
                  <c:v>4900</c:v>
                </c:pt>
                <c:pt idx="39">
                  <c:v>4929</c:v>
                </c:pt>
                <c:pt idx="40">
                  <c:v>5034</c:v>
                </c:pt>
                <c:pt idx="41">
                  <c:v>5013</c:v>
                </c:pt>
                <c:pt idx="42">
                  <c:v>4890</c:v>
                </c:pt>
                <c:pt idx="43">
                  <c:v>5027</c:v>
                </c:pt>
                <c:pt idx="44">
                  <c:v>5108</c:v>
                </c:pt>
                <c:pt idx="45">
                  <c:v>5173</c:v>
                </c:pt>
                <c:pt idx="46">
                  <c:v>5358</c:v>
                </c:pt>
                <c:pt idx="47">
                  <c:v>5349</c:v>
                </c:pt>
                <c:pt idx="48">
                  <c:v>5418</c:v>
                </c:pt>
                <c:pt idx="49">
                  <c:v>5729</c:v>
                </c:pt>
                <c:pt idx="50">
                  <c:v>6528</c:v>
                </c:pt>
                <c:pt idx="51">
                  <c:v>4464</c:v>
                </c:pt>
              </c:numCache>
            </c:numRef>
          </c:val>
          <c:smooth val="0"/>
          <c:extLst>
            <c:ext xmlns:c16="http://schemas.microsoft.com/office/drawing/2014/chart" uri="{C3380CC4-5D6E-409C-BE32-E72D297353CC}">
              <c16:uniqueId val="{00000002-7BC0-436F-ABB2-86ECA1A69D0E}"/>
            </c:ext>
          </c:extLst>
        </c:ser>
        <c:ser>
          <c:idx val="3"/>
          <c:order val="3"/>
          <c:tx>
            <c:strRef>
              <c:f>'Example by Sex'!$AQ$5</c:f>
              <c:strCache>
                <c:ptCount val="1"/>
                <c:pt idx="0">
                  <c:v>Female 2018</c:v>
                </c:pt>
              </c:strCache>
            </c:strRef>
          </c:tx>
          <c:spPr>
            <a:ln w="28575" cap="rnd">
              <a:solidFill>
                <a:srgbClr val="FFD5D5"/>
              </a:solidFill>
              <a:round/>
            </a:ln>
            <a:effectLst/>
          </c:spPr>
          <c:marker>
            <c:symbol val="none"/>
          </c:marker>
          <c:cat>
            <c:strRef>
              <c:f>'Example by Sex'!$AM$6:$AM$58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Sex'!$AQ$6:$AQ$58</c:f>
              <c:numCache>
                <c:formatCode>#,##0</c:formatCode>
                <c:ptCount val="53"/>
                <c:pt idx="0">
                  <c:v>6747</c:v>
                </c:pt>
                <c:pt idx="1">
                  <c:v>7933</c:v>
                </c:pt>
                <c:pt idx="2">
                  <c:v>7471</c:v>
                </c:pt>
                <c:pt idx="3">
                  <c:v>7268</c:v>
                </c:pt>
                <c:pt idx="4">
                  <c:v>6878</c:v>
                </c:pt>
                <c:pt idx="5">
                  <c:v>6433</c:v>
                </c:pt>
                <c:pt idx="6">
                  <c:v>6161</c:v>
                </c:pt>
                <c:pt idx="7">
                  <c:v>6358</c:v>
                </c:pt>
                <c:pt idx="8">
                  <c:v>5582</c:v>
                </c:pt>
                <c:pt idx="9">
                  <c:v>6709</c:v>
                </c:pt>
                <c:pt idx="10">
                  <c:v>6628</c:v>
                </c:pt>
                <c:pt idx="11">
                  <c:v>6131</c:v>
                </c:pt>
                <c:pt idx="12">
                  <c:v>5054</c:v>
                </c:pt>
                <c:pt idx="13">
                  <c:v>5535</c:v>
                </c:pt>
                <c:pt idx="14">
                  <c:v>6195</c:v>
                </c:pt>
                <c:pt idx="15">
                  <c:v>5657</c:v>
                </c:pt>
                <c:pt idx="16">
                  <c:v>5242</c:v>
                </c:pt>
                <c:pt idx="17">
                  <c:v>5036</c:v>
                </c:pt>
                <c:pt idx="18">
                  <c:v>4311</c:v>
                </c:pt>
                <c:pt idx="19">
                  <c:v>5031</c:v>
                </c:pt>
                <c:pt idx="20">
                  <c:v>4760</c:v>
                </c:pt>
                <c:pt idx="21">
                  <c:v>4040</c:v>
                </c:pt>
                <c:pt idx="22">
                  <c:v>4991</c:v>
                </c:pt>
                <c:pt idx="23">
                  <c:v>4627</c:v>
                </c:pt>
                <c:pt idx="24">
                  <c:v>4494</c:v>
                </c:pt>
                <c:pt idx="25">
                  <c:v>4580</c:v>
                </c:pt>
                <c:pt idx="26">
                  <c:v>4586</c:v>
                </c:pt>
                <c:pt idx="27">
                  <c:v>4606</c:v>
                </c:pt>
                <c:pt idx="28">
                  <c:v>4488</c:v>
                </c:pt>
                <c:pt idx="29">
                  <c:v>4555</c:v>
                </c:pt>
                <c:pt idx="30">
                  <c:v>4633</c:v>
                </c:pt>
                <c:pt idx="31">
                  <c:v>4539</c:v>
                </c:pt>
                <c:pt idx="32">
                  <c:v>4387</c:v>
                </c:pt>
                <c:pt idx="33">
                  <c:v>4469</c:v>
                </c:pt>
                <c:pt idx="34">
                  <c:v>3986</c:v>
                </c:pt>
                <c:pt idx="35">
                  <c:v>4685</c:v>
                </c:pt>
                <c:pt idx="36">
                  <c:v>4590</c:v>
                </c:pt>
                <c:pt idx="37">
                  <c:v>4615</c:v>
                </c:pt>
                <c:pt idx="38">
                  <c:v>4510</c:v>
                </c:pt>
                <c:pt idx="39">
                  <c:v>4729</c:v>
                </c:pt>
                <c:pt idx="40">
                  <c:v>4809</c:v>
                </c:pt>
                <c:pt idx="41">
                  <c:v>4862</c:v>
                </c:pt>
                <c:pt idx="42">
                  <c:v>4757</c:v>
                </c:pt>
                <c:pt idx="43">
                  <c:v>4703</c:v>
                </c:pt>
                <c:pt idx="44">
                  <c:v>5129</c:v>
                </c:pt>
                <c:pt idx="45">
                  <c:v>5035</c:v>
                </c:pt>
                <c:pt idx="46">
                  <c:v>5012</c:v>
                </c:pt>
                <c:pt idx="47">
                  <c:v>5070</c:v>
                </c:pt>
                <c:pt idx="48">
                  <c:v>5237</c:v>
                </c:pt>
                <c:pt idx="49">
                  <c:v>5347</c:v>
                </c:pt>
                <c:pt idx="50">
                  <c:v>5545</c:v>
                </c:pt>
                <c:pt idx="51">
                  <c:v>3670</c:v>
                </c:pt>
              </c:numCache>
            </c:numRef>
          </c:val>
          <c:smooth val="0"/>
          <c:extLst>
            <c:ext xmlns:c16="http://schemas.microsoft.com/office/drawing/2014/chart" uri="{C3380CC4-5D6E-409C-BE32-E72D297353CC}">
              <c16:uniqueId val="{00000003-7BC0-436F-ABB2-86ECA1A69D0E}"/>
            </c:ext>
          </c:extLst>
        </c:ser>
        <c:ser>
          <c:idx val="4"/>
          <c:order val="4"/>
          <c:tx>
            <c:strRef>
              <c:f>'Example by Sex'!$AR$5</c:f>
              <c:strCache>
                <c:ptCount val="1"/>
                <c:pt idx="0">
                  <c:v>Female 2019</c:v>
                </c:pt>
              </c:strCache>
            </c:strRef>
          </c:tx>
          <c:spPr>
            <a:ln w="28575" cap="rnd">
              <a:solidFill>
                <a:srgbClr val="FFE7E7"/>
              </a:solidFill>
              <a:round/>
            </a:ln>
            <a:effectLst/>
          </c:spPr>
          <c:marker>
            <c:symbol val="none"/>
          </c:marker>
          <c:cat>
            <c:strRef>
              <c:f>'Example by Sex'!$AM$6:$AM$58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Sex'!$AR$6:$AR$58</c:f>
              <c:numCache>
                <c:formatCode>#,##0</c:formatCode>
                <c:ptCount val="53"/>
                <c:pt idx="0">
                  <c:v>5761</c:v>
                </c:pt>
                <c:pt idx="1">
                  <c:v>6437</c:v>
                </c:pt>
                <c:pt idx="2">
                  <c:v>5969</c:v>
                </c:pt>
                <c:pt idx="3">
                  <c:v>5837</c:v>
                </c:pt>
                <c:pt idx="4">
                  <c:v>5693</c:v>
                </c:pt>
                <c:pt idx="5">
                  <c:v>5873</c:v>
                </c:pt>
                <c:pt idx="6">
                  <c:v>5964</c:v>
                </c:pt>
                <c:pt idx="7">
                  <c:v>5652</c:v>
                </c:pt>
                <c:pt idx="8">
                  <c:v>5581</c:v>
                </c:pt>
                <c:pt idx="9">
                  <c:v>5355</c:v>
                </c:pt>
                <c:pt idx="10">
                  <c:v>5337</c:v>
                </c:pt>
                <c:pt idx="11">
                  <c:v>5199</c:v>
                </c:pt>
                <c:pt idx="12">
                  <c:v>4951</c:v>
                </c:pt>
                <c:pt idx="13">
                  <c:v>5077</c:v>
                </c:pt>
                <c:pt idx="14">
                  <c:v>5102</c:v>
                </c:pt>
                <c:pt idx="15">
                  <c:v>4498</c:v>
                </c:pt>
                <c:pt idx="16">
                  <c:v>5038</c:v>
                </c:pt>
                <c:pt idx="17">
                  <c:v>5616</c:v>
                </c:pt>
                <c:pt idx="18">
                  <c:v>4588</c:v>
                </c:pt>
                <c:pt idx="19">
                  <c:v>5064</c:v>
                </c:pt>
                <c:pt idx="20">
                  <c:v>5159</c:v>
                </c:pt>
                <c:pt idx="21">
                  <c:v>4197</c:v>
                </c:pt>
                <c:pt idx="22">
                  <c:v>4921</c:v>
                </c:pt>
                <c:pt idx="23">
                  <c:v>4672</c:v>
                </c:pt>
                <c:pt idx="24">
                  <c:v>4642</c:v>
                </c:pt>
                <c:pt idx="25">
                  <c:v>4575</c:v>
                </c:pt>
                <c:pt idx="26">
                  <c:v>4566</c:v>
                </c:pt>
                <c:pt idx="27">
                  <c:v>4512</c:v>
                </c:pt>
                <c:pt idx="28">
                  <c:v>4507</c:v>
                </c:pt>
                <c:pt idx="29">
                  <c:v>4568</c:v>
                </c:pt>
                <c:pt idx="30">
                  <c:v>4548</c:v>
                </c:pt>
                <c:pt idx="31">
                  <c:v>4534</c:v>
                </c:pt>
                <c:pt idx="32">
                  <c:v>4378</c:v>
                </c:pt>
                <c:pt idx="33">
                  <c:v>4371</c:v>
                </c:pt>
                <c:pt idx="34">
                  <c:v>4124</c:v>
                </c:pt>
                <c:pt idx="35">
                  <c:v>4837</c:v>
                </c:pt>
                <c:pt idx="36">
                  <c:v>4678</c:v>
                </c:pt>
                <c:pt idx="37">
                  <c:v>4732</c:v>
                </c:pt>
                <c:pt idx="38">
                  <c:v>4640</c:v>
                </c:pt>
                <c:pt idx="39">
                  <c:v>4885</c:v>
                </c:pt>
                <c:pt idx="40">
                  <c:v>4943</c:v>
                </c:pt>
                <c:pt idx="41">
                  <c:v>5116</c:v>
                </c:pt>
                <c:pt idx="42">
                  <c:v>4977</c:v>
                </c:pt>
                <c:pt idx="43">
                  <c:v>5216</c:v>
                </c:pt>
                <c:pt idx="44">
                  <c:v>5384</c:v>
                </c:pt>
                <c:pt idx="45">
                  <c:v>5404</c:v>
                </c:pt>
                <c:pt idx="46">
                  <c:v>5407</c:v>
                </c:pt>
                <c:pt idx="47">
                  <c:v>5403</c:v>
                </c:pt>
                <c:pt idx="48">
                  <c:v>5441</c:v>
                </c:pt>
                <c:pt idx="49">
                  <c:v>5699</c:v>
                </c:pt>
                <c:pt idx="50">
                  <c:v>6072</c:v>
                </c:pt>
                <c:pt idx="51">
                  <c:v>3967</c:v>
                </c:pt>
              </c:numCache>
            </c:numRef>
          </c:val>
          <c:smooth val="0"/>
          <c:extLst>
            <c:ext xmlns:c16="http://schemas.microsoft.com/office/drawing/2014/chart" uri="{C3380CC4-5D6E-409C-BE32-E72D297353CC}">
              <c16:uniqueId val="{00000004-7BC0-436F-ABB2-86ECA1A69D0E}"/>
            </c:ext>
          </c:extLst>
        </c:ser>
        <c:ser>
          <c:idx val="10"/>
          <c:order val="5"/>
          <c:tx>
            <c:strRef>
              <c:f>'Example by Sex'!$AS$5</c:f>
              <c:strCache>
                <c:ptCount val="1"/>
                <c:pt idx="0">
                  <c:v>Female 2020</c:v>
                </c:pt>
              </c:strCache>
            </c:strRef>
          </c:tx>
          <c:spPr>
            <a:ln w="28575" cap="rnd">
              <a:solidFill>
                <a:srgbClr val="C00000"/>
              </a:solidFill>
              <a:round/>
            </a:ln>
            <a:effectLst/>
          </c:spPr>
          <c:marker>
            <c:symbol val="none"/>
          </c:marker>
          <c:cat>
            <c:strRef>
              <c:f>'Example by Sex'!$AM$6:$AM$58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Sex'!$AS$6:$AS$58</c:f>
              <c:numCache>
                <c:formatCode>#,##0</c:formatCode>
                <c:ptCount val="53"/>
                <c:pt idx="0">
                  <c:v>6364</c:v>
                </c:pt>
                <c:pt idx="1">
                  <c:v>7229</c:v>
                </c:pt>
                <c:pt idx="2">
                  <c:v>6560</c:v>
                </c:pt>
                <c:pt idx="3">
                  <c:v>5938</c:v>
                </c:pt>
                <c:pt idx="4">
                  <c:v>5818</c:v>
                </c:pt>
                <c:pt idx="5">
                  <c:v>5578</c:v>
                </c:pt>
                <c:pt idx="6">
                  <c:v>5457</c:v>
                </c:pt>
                <c:pt idx="7">
                  <c:v>5401</c:v>
                </c:pt>
                <c:pt idx="8">
                  <c:v>5380</c:v>
                </c:pt>
                <c:pt idx="9">
                  <c:v>5434</c:v>
                </c:pt>
                <c:pt idx="10">
                  <c:v>5447</c:v>
                </c:pt>
                <c:pt idx="11">
                  <c:v>5248</c:v>
                </c:pt>
                <c:pt idx="12">
                  <c:v>5411</c:v>
                </c:pt>
                <c:pt idx="13">
                  <c:v>7593</c:v>
                </c:pt>
                <c:pt idx="14">
                  <c:v>8568</c:v>
                </c:pt>
                <c:pt idx="15">
                  <c:v>10906</c:v>
                </c:pt>
              </c:numCache>
            </c:numRef>
          </c:val>
          <c:smooth val="0"/>
          <c:extLst>
            <c:ext xmlns:c16="http://schemas.microsoft.com/office/drawing/2014/chart" uri="{C3380CC4-5D6E-409C-BE32-E72D297353CC}">
              <c16:uniqueId val="{00000005-7BC0-436F-ABB2-86ECA1A69D0E}"/>
            </c:ext>
          </c:extLst>
        </c:ser>
        <c:dLbls>
          <c:showLegendKey val="0"/>
          <c:showVal val="0"/>
          <c:showCatName val="0"/>
          <c:showSerName val="0"/>
          <c:showPercent val="0"/>
          <c:showBubbleSize val="0"/>
        </c:dLbls>
        <c:smooth val="0"/>
        <c:axId val="774054600"/>
        <c:axId val="774056568"/>
      </c:lineChart>
      <c:catAx>
        <c:axId val="774054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74056568"/>
        <c:crosses val="autoZero"/>
        <c:auto val="1"/>
        <c:lblAlgn val="ctr"/>
        <c:lblOffset val="100"/>
        <c:noMultiLvlLbl val="0"/>
      </c:catAx>
      <c:valAx>
        <c:axId val="774056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74054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1" i="0" baseline="0">
                <a:effectLst/>
              </a:rPr>
              <a:t>England and Wales 2020 deaths for females by </a:t>
            </a:r>
            <a:r>
              <a:rPr lang="en-US" sz="1200" b="1" i="0" u="none" strike="noStrike" kern="1200" spc="0" baseline="0">
                <a:solidFill>
                  <a:sysClr val="windowText" lastClr="000000">
                    <a:lumMod val="65000"/>
                    <a:lumOff val="35000"/>
                  </a:sysClr>
                </a:solidFill>
                <a:effectLst/>
                <a:latin typeface="+mn-lt"/>
                <a:ea typeface="+mn-ea"/>
                <a:cs typeface="+mn-cs"/>
              </a:rPr>
              <a:t>week compared to the upper and lower limits of historical deaths (95% CI)</a:t>
            </a:r>
            <a:endParaRPr lang="en-US"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pt-PT"/>
        </a:p>
      </c:txPr>
    </c:title>
    <c:autoTitleDeleted val="0"/>
    <c:plotArea>
      <c:layout/>
      <c:areaChart>
        <c:grouping val="stacked"/>
        <c:varyColors val="0"/>
        <c:ser>
          <c:idx val="0"/>
          <c:order val="0"/>
          <c:tx>
            <c:strRef>
              <c:f>'Example by Sex'!$AV$5</c:f>
              <c:strCache>
                <c:ptCount val="1"/>
                <c:pt idx="0">
                  <c:v>Female 5% CI</c:v>
                </c:pt>
              </c:strCache>
            </c:strRef>
          </c:tx>
          <c:spPr>
            <a:noFill/>
            <a:ln>
              <a:solidFill>
                <a:schemeClr val="accent1">
                  <a:lumMod val="20000"/>
                  <a:lumOff val="80000"/>
                </a:schemeClr>
              </a:solidFill>
              <a:prstDash val="sysDash"/>
            </a:ln>
            <a:effectLst/>
          </c:spPr>
          <c:cat>
            <c:strRef>
              <c:f>'Example by Sex'!$A$6:$A$57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by Sex'!$AV$6:$AV$57</c:f>
              <c:numCache>
                <c:formatCode>#,##0</c:formatCode>
                <c:ptCount val="52"/>
                <c:pt idx="0">
                  <c:v>6072.616032871214</c:v>
                </c:pt>
                <c:pt idx="1">
                  <c:v>6227.0544427357981</c:v>
                </c:pt>
                <c:pt idx="2">
                  <c:v>6054.1288193813216</c:v>
                </c:pt>
                <c:pt idx="3">
                  <c:v>5950.4656701991325</c:v>
                </c:pt>
                <c:pt idx="4">
                  <c:v>5770.9681223365542</c:v>
                </c:pt>
                <c:pt idx="5">
                  <c:v>5872.9023351084552</c:v>
                </c:pt>
                <c:pt idx="6">
                  <c:v>5617.2152501341398</c:v>
                </c:pt>
                <c:pt idx="7">
                  <c:v>5728.5616534535366</c:v>
                </c:pt>
                <c:pt idx="8">
                  <c:v>5598.5404352116939</c:v>
                </c:pt>
                <c:pt idx="9">
                  <c:v>5384.3509253183147</c:v>
                </c:pt>
                <c:pt idx="10">
                  <c:v>5337.5650449257819</c:v>
                </c:pt>
                <c:pt idx="11">
                  <c:v>4993.5183846447217</c:v>
                </c:pt>
                <c:pt idx="12">
                  <c:v>5005.3132924626543</c:v>
                </c:pt>
                <c:pt idx="13">
                  <c:v>4800.3044130509788</c:v>
                </c:pt>
                <c:pt idx="14">
                  <c:v>4712.2073432268335</c:v>
                </c:pt>
                <c:pt idx="15">
                  <c:v>4778.0044163980847</c:v>
                </c:pt>
                <c:pt idx="16">
                  <c:v>5143.3919999999998</c:v>
                </c:pt>
                <c:pt idx="17">
                  <c:v>4583.7316056462823</c:v>
                </c:pt>
                <c:pt idx="18">
                  <c:v>4386.2411906150883</c:v>
                </c:pt>
                <c:pt idx="19">
                  <c:v>5035.1596552852634</c:v>
                </c:pt>
                <c:pt idx="20">
                  <c:v>4860.3549783705384</c:v>
                </c:pt>
                <c:pt idx="21">
                  <c:v>4045.8086162937234</c:v>
                </c:pt>
                <c:pt idx="22">
                  <c:v>4872.3772048042392</c:v>
                </c:pt>
                <c:pt idx="23">
                  <c:v>4637.5876450051101</c:v>
                </c:pt>
                <c:pt idx="24">
                  <c:v>4564.2899202246517</c:v>
                </c:pt>
                <c:pt idx="25">
                  <c:v>4562.3944774291804</c:v>
                </c:pt>
                <c:pt idx="26">
                  <c:v>4534.571111888522</c:v>
                </c:pt>
                <c:pt idx="27">
                  <c:v>4501.9207149345357</c:v>
                </c:pt>
                <c:pt idx="28">
                  <c:v>4460.4513674789569</c:v>
                </c:pt>
                <c:pt idx="29">
                  <c:v>4434.7430847446094</c:v>
                </c:pt>
                <c:pt idx="30">
                  <c:v>4442.6420523810721</c:v>
                </c:pt>
                <c:pt idx="31">
                  <c:v>4429.4664994351897</c:v>
                </c:pt>
                <c:pt idx="32">
                  <c:v>4401.7821730367405</c:v>
                </c:pt>
                <c:pt idx="33">
                  <c:v>4438.6429608698545</c:v>
                </c:pt>
                <c:pt idx="34">
                  <c:v>3929.4943378504759</c:v>
                </c:pt>
                <c:pt idx="35">
                  <c:v>4255.7899983019379</c:v>
                </c:pt>
                <c:pt idx="36">
                  <c:v>4608.4456987351105</c:v>
                </c:pt>
                <c:pt idx="37">
                  <c:v>4558.0383372207625</c:v>
                </c:pt>
                <c:pt idx="38">
                  <c:v>4502.8084404673718</c:v>
                </c:pt>
                <c:pt idx="39">
                  <c:v>4711.7302321591242</c:v>
                </c:pt>
                <c:pt idx="40">
                  <c:v>4860.4271996400739</c:v>
                </c:pt>
                <c:pt idx="41">
                  <c:v>4831.6360292900617</c:v>
                </c:pt>
                <c:pt idx="42">
                  <c:v>4804.5138017431973</c:v>
                </c:pt>
                <c:pt idx="43">
                  <c:v>4813.529715390101</c:v>
                </c:pt>
                <c:pt idx="44">
                  <c:v>5117.2591126909629</c:v>
                </c:pt>
                <c:pt idx="45">
                  <c:v>5012.80603148923</c:v>
                </c:pt>
                <c:pt idx="46">
                  <c:v>5008.350535226059</c:v>
                </c:pt>
                <c:pt idx="47">
                  <c:v>5067.2309186976281</c:v>
                </c:pt>
                <c:pt idx="48">
                  <c:v>5230.7348477293399</c:v>
                </c:pt>
                <c:pt idx="49">
                  <c:v>5332.0955979583423</c:v>
                </c:pt>
                <c:pt idx="50">
                  <c:v>5565.0868269885341</c:v>
                </c:pt>
                <c:pt idx="51">
                  <c:v>3848.9297643742207</c:v>
                </c:pt>
              </c:numCache>
            </c:numRef>
          </c:val>
          <c:extLst>
            <c:ext xmlns:c16="http://schemas.microsoft.com/office/drawing/2014/chart" uri="{C3380CC4-5D6E-409C-BE32-E72D297353CC}">
              <c16:uniqueId val="{00000000-784A-4D3D-94E0-FEC6DCCF73B5}"/>
            </c:ext>
          </c:extLst>
        </c:ser>
        <c:ser>
          <c:idx val="1"/>
          <c:order val="1"/>
          <c:tx>
            <c:strRef>
              <c:f>'Example by Sex'!$AX$5</c:f>
              <c:strCache>
                <c:ptCount val="1"/>
                <c:pt idx="0">
                  <c:v>Female upper and lower limits</c:v>
                </c:pt>
              </c:strCache>
            </c:strRef>
          </c:tx>
          <c:spPr>
            <a:solidFill>
              <a:srgbClr val="FFE7E7"/>
            </a:solidFill>
            <a:ln>
              <a:solidFill>
                <a:srgbClr val="FFE7E7"/>
              </a:solidFill>
              <a:prstDash val="solid"/>
            </a:ln>
            <a:effectLst/>
          </c:spPr>
          <c:cat>
            <c:strRef>
              <c:f>'Example by Sex'!$A$6:$A$57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by Sex'!$AX$6:$AX$57</c:f>
              <c:numCache>
                <c:formatCode>#,##0</c:formatCode>
                <c:ptCount val="52"/>
                <c:pt idx="0">
                  <c:v>765.16793425757169</c:v>
                </c:pt>
                <c:pt idx="1">
                  <c:v>2048.2911145284033</c:v>
                </c:pt>
                <c:pt idx="2">
                  <c:v>1689.7423612373568</c:v>
                </c:pt>
                <c:pt idx="3">
                  <c:v>1368.6686596017353</c:v>
                </c:pt>
                <c:pt idx="4">
                  <c:v>1051.2637553268924</c:v>
                </c:pt>
                <c:pt idx="5">
                  <c:v>557.39532978309035</c:v>
                </c:pt>
                <c:pt idx="6">
                  <c:v>570.76949973172123</c:v>
                </c:pt>
                <c:pt idx="7">
                  <c:v>519.67669309292614</c:v>
                </c:pt>
                <c:pt idx="8">
                  <c:v>311.71912957661152</c:v>
                </c:pt>
                <c:pt idx="9">
                  <c:v>937.29814936337061</c:v>
                </c:pt>
                <c:pt idx="10">
                  <c:v>891.26991014843588</c:v>
                </c:pt>
                <c:pt idx="11">
                  <c:v>802.1632307105574</c:v>
                </c:pt>
                <c:pt idx="12">
                  <c:v>369.773415074691</c:v>
                </c:pt>
                <c:pt idx="13">
                  <c:v>903.79117389804196</c:v>
                </c:pt>
                <c:pt idx="14">
                  <c:v>1246.3853135463323</c:v>
                </c:pt>
                <c:pt idx="15">
                  <c:v>1093.9911672038306</c:v>
                </c:pt>
                <c:pt idx="16">
                  <c:v>312.81600000000071</c:v>
                </c:pt>
                <c:pt idx="17">
                  <c:v>788.93678870743497</c:v>
                </c:pt>
                <c:pt idx="18">
                  <c:v>865.91761876982309</c:v>
                </c:pt>
                <c:pt idx="19">
                  <c:v>167.28068942947357</c:v>
                </c:pt>
                <c:pt idx="20">
                  <c:v>258.49004325892383</c:v>
                </c:pt>
                <c:pt idx="21">
                  <c:v>165.58276741255395</c:v>
                </c:pt>
                <c:pt idx="22">
                  <c:v>288.04559039152082</c:v>
                </c:pt>
                <c:pt idx="23">
                  <c:v>126.42470998978024</c:v>
                </c:pt>
                <c:pt idx="24">
                  <c:v>238.62015955069728</c:v>
                </c:pt>
                <c:pt idx="25">
                  <c:v>162.41104514163999</c:v>
                </c:pt>
                <c:pt idx="26">
                  <c:v>149.65777622295536</c:v>
                </c:pt>
                <c:pt idx="27">
                  <c:v>212.15857013092864</c:v>
                </c:pt>
                <c:pt idx="28">
                  <c:v>113.09726504208629</c:v>
                </c:pt>
                <c:pt idx="29">
                  <c:v>214.11383051078155</c:v>
                </c:pt>
                <c:pt idx="30">
                  <c:v>181.51589523785515</c:v>
                </c:pt>
                <c:pt idx="31">
                  <c:v>173.06700112962062</c:v>
                </c:pt>
                <c:pt idx="32">
                  <c:v>223.23565392651835</c:v>
                </c:pt>
                <c:pt idx="33">
                  <c:v>245.51407826029026</c:v>
                </c:pt>
                <c:pt idx="34">
                  <c:v>441.01132429904828</c:v>
                </c:pt>
                <c:pt idx="35">
                  <c:v>657.2200033961235</c:v>
                </c:pt>
                <c:pt idx="36">
                  <c:v>75.508602529778727</c:v>
                </c:pt>
                <c:pt idx="37">
                  <c:v>176.32332555847461</c:v>
                </c:pt>
                <c:pt idx="38">
                  <c:v>323.58311906525705</c:v>
                </c:pt>
                <c:pt idx="39">
                  <c:v>183.33953568175093</c:v>
                </c:pt>
                <c:pt idx="40">
                  <c:v>167.14560071985215</c:v>
                </c:pt>
                <c:pt idx="41">
                  <c:v>222.32794141987688</c:v>
                </c:pt>
                <c:pt idx="42">
                  <c:v>141.37239651360505</c:v>
                </c:pt>
                <c:pt idx="43">
                  <c:v>379.34056921979754</c:v>
                </c:pt>
                <c:pt idx="44">
                  <c:v>226.681774618075</c:v>
                </c:pt>
                <c:pt idx="45">
                  <c:v>354.78793702153962</c:v>
                </c:pt>
                <c:pt idx="46">
                  <c:v>419.29892954788193</c:v>
                </c:pt>
                <c:pt idx="47">
                  <c:v>334.7381626047445</c:v>
                </c:pt>
                <c:pt idx="48">
                  <c:v>396.13030454132058</c:v>
                </c:pt>
                <c:pt idx="49">
                  <c:v>351.00880408331614</c:v>
                </c:pt>
                <c:pt idx="50">
                  <c:v>721.42634602293219</c:v>
                </c:pt>
                <c:pt idx="51">
                  <c:v>586.54047125155785</c:v>
                </c:pt>
              </c:numCache>
            </c:numRef>
          </c:val>
          <c:extLst>
            <c:ext xmlns:c16="http://schemas.microsoft.com/office/drawing/2014/chart" uri="{C3380CC4-5D6E-409C-BE32-E72D297353CC}">
              <c16:uniqueId val="{00000001-784A-4D3D-94E0-FEC6DCCF73B5}"/>
            </c:ext>
          </c:extLst>
        </c:ser>
        <c:dLbls>
          <c:showLegendKey val="0"/>
          <c:showVal val="0"/>
          <c:showCatName val="0"/>
          <c:showSerName val="0"/>
          <c:showPercent val="0"/>
          <c:showBubbleSize val="0"/>
        </c:dLbls>
        <c:axId val="725420552"/>
        <c:axId val="725422192"/>
      </c:areaChart>
      <c:lineChart>
        <c:grouping val="standard"/>
        <c:varyColors val="0"/>
        <c:ser>
          <c:idx val="2"/>
          <c:order val="2"/>
          <c:tx>
            <c:strRef>
              <c:f>'Example by Sex'!$AS$5</c:f>
              <c:strCache>
                <c:ptCount val="1"/>
                <c:pt idx="0">
                  <c:v>Female 2020</c:v>
                </c:pt>
              </c:strCache>
            </c:strRef>
          </c:tx>
          <c:spPr>
            <a:ln w="28575" cap="rnd">
              <a:solidFill>
                <a:srgbClr val="C00000"/>
              </a:solidFill>
              <a:round/>
            </a:ln>
            <a:effectLst/>
          </c:spPr>
          <c:marker>
            <c:symbol val="none"/>
          </c:marker>
          <c:cat>
            <c:strRef>
              <c:f>'Example by Sex'!$A$6:$A$57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by Sex'!$AS$6:$AS$57</c:f>
              <c:numCache>
                <c:formatCode>#,##0</c:formatCode>
                <c:ptCount val="52"/>
                <c:pt idx="0">
                  <c:v>6364</c:v>
                </c:pt>
                <c:pt idx="1">
                  <c:v>7229</c:v>
                </c:pt>
                <c:pt idx="2">
                  <c:v>6560</c:v>
                </c:pt>
                <c:pt idx="3">
                  <c:v>5938</c:v>
                </c:pt>
                <c:pt idx="4">
                  <c:v>5818</c:v>
                </c:pt>
                <c:pt idx="5">
                  <c:v>5578</c:v>
                </c:pt>
                <c:pt idx="6">
                  <c:v>5457</c:v>
                </c:pt>
                <c:pt idx="7">
                  <c:v>5401</c:v>
                </c:pt>
                <c:pt idx="8">
                  <c:v>5380</c:v>
                </c:pt>
                <c:pt idx="9">
                  <c:v>5434</c:v>
                </c:pt>
                <c:pt idx="10">
                  <c:v>5447</c:v>
                </c:pt>
                <c:pt idx="11">
                  <c:v>5248</c:v>
                </c:pt>
                <c:pt idx="12">
                  <c:v>5411</c:v>
                </c:pt>
                <c:pt idx="13">
                  <c:v>7593</c:v>
                </c:pt>
                <c:pt idx="14">
                  <c:v>8568</c:v>
                </c:pt>
                <c:pt idx="15">
                  <c:v>10906</c:v>
                </c:pt>
              </c:numCache>
            </c:numRef>
          </c:val>
          <c:smooth val="0"/>
          <c:extLst>
            <c:ext xmlns:c16="http://schemas.microsoft.com/office/drawing/2014/chart" uri="{C3380CC4-5D6E-409C-BE32-E72D297353CC}">
              <c16:uniqueId val="{00000002-784A-4D3D-94E0-FEC6DCCF73B5}"/>
            </c:ext>
          </c:extLst>
        </c:ser>
        <c:dLbls>
          <c:showLegendKey val="0"/>
          <c:showVal val="0"/>
          <c:showCatName val="0"/>
          <c:showSerName val="0"/>
          <c:showPercent val="0"/>
          <c:showBubbleSize val="0"/>
        </c:dLbls>
        <c:marker val="1"/>
        <c:smooth val="0"/>
        <c:axId val="725420552"/>
        <c:axId val="725422192"/>
      </c:lineChart>
      <c:catAx>
        <c:axId val="72542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5422192"/>
        <c:crosses val="autoZero"/>
        <c:auto val="1"/>
        <c:lblAlgn val="ctr"/>
        <c:lblOffset val="100"/>
        <c:noMultiLvlLbl val="0"/>
      </c:catAx>
      <c:valAx>
        <c:axId val="72542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5420552"/>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England and Wales 2020 deaths in people of age 0-64 and 65+ years by week compared to the previous 5 years</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'Example by Age group'!$AC$5</c:f>
              <c:strCache>
                <c:ptCount val="1"/>
                <c:pt idx="0">
                  <c:v>65+ years 2015</c:v>
                </c:pt>
              </c:strCache>
            </c:strRef>
          </c:tx>
          <c:spPr>
            <a:ln w="28575" cap="rnd">
              <a:solidFill>
                <a:schemeClr val="accent3">
                  <a:lumMod val="40000"/>
                  <a:lumOff val="60000"/>
                </a:schemeClr>
              </a:solidFill>
              <a:round/>
            </a:ln>
            <a:effectLst/>
          </c:spPr>
          <c:marker>
            <c:symbol val="none"/>
          </c:marker>
          <c:cat>
            <c:strRef>
              <c:f>'Example by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Age group'!$AC$6:$AC$58</c:f>
              <c:numCache>
                <c:formatCode>#,##0</c:formatCode>
                <c:ptCount val="53"/>
                <c:pt idx="0">
                  <c:v>10785</c:v>
                </c:pt>
                <c:pt idx="1">
                  <c:v>14279</c:v>
                </c:pt>
                <c:pt idx="2">
                  <c:v>13083</c:v>
                </c:pt>
                <c:pt idx="3">
                  <c:v>12148</c:v>
                </c:pt>
                <c:pt idx="4">
                  <c:v>11117</c:v>
                </c:pt>
                <c:pt idx="5">
                  <c:v>10377</c:v>
                </c:pt>
                <c:pt idx="6">
                  <c:v>10145</c:v>
                </c:pt>
                <c:pt idx="7">
                  <c:v>9840</c:v>
                </c:pt>
                <c:pt idx="8">
                  <c:v>9835</c:v>
                </c:pt>
                <c:pt idx="9">
                  <c:v>9888</c:v>
                </c:pt>
                <c:pt idx="10">
                  <c:v>9394</c:v>
                </c:pt>
                <c:pt idx="11">
                  <c:v>8948</c:v>
                </c:pt>
                <c:pt idx="12">
                  <c:v>8959</c:v>
                </c:pt>
                <c:pt idx="13">
                  <c:v>7807</c:v>
                </c:pt>
                <c:pt idx="14">
                  <c:v>8610</c:v>
                </c:pt>
                <c:pt idx="15">
                  <c:v>9907</c:v>
                </c:pt>
                <c:pt idx="16">
                  <c:v>8949</c:v>
                </c:pt>
                <c:pt idx="17">
                  <c:v>8596</c:v>
                </c:pt>
                <c:pt idx="18">
                  <c:v>7629</c:v>
                </c:pt>
                <c:pt idx="19">
                  <c:v>8684</c:v>
                </c:pt>
                <c:pt idx="20">
                  <c:v>8445</c:v>
                </c:pt>
                <c:pt idx="21">
                  <c:v>6911</c:v>
                </c:pt>
                <c:pt idx="22">
                  <c:v>8555</c:v>
                </c:pt>
                <c:pt idx="23">
                  <c:v>8027</c:v>
                </c:pt>
                <c:pt idx="24">
                  <c:v>7790</c:v>
                </c:pt>
                <c:pt idx="25">
                  <c:v>7680</c:v>
                </c:pt>
                <c:pt idx="26">
                  <c:v>7778</c:v>
                </c:pt>
                <c:pt idx="27">
                  <c:v>7509</c:v>
                </c:pt>
                <c:pt idx="28">
                  <c:v>7329</c:v>
                </c:pt>
                <c:pt idx="29">
                  <c:v>7336</c:v>
                </c:pt>
                <c:pt idx="30">
                  <c:v>7162</c:v>
                </c:pt>
                <c:pt idx="31">
                  <c:v>7426</c:v>
                </c:pt>
                <c:pt idx="32">
                  <c:v>7625</c:v>
                </c:pt>
                <c:pt idx="33">
                  <c:v>7577</c:v>
                </c:pt>
                <c:pt idx="34">
                  <c:v>7544</c:v>
                </c:pt>
                <c:pt idx="35">
                  <c:v>6613</c:v>
                </c:pt>
                <c:pt idx="36">
                  <c:v>7731</c:v>
                </c:pt>
                <c:pt idx="37">
                  <c:v>7654</c:v>
                </c:pt>
                <c:pt idx="38">
                  <c:v>8004</c:v>
                </c:pt>
                <c:pt idx="39">
                  <c:v>7895</c:v>
                </c:pt>
                <c:pt idx="40">
                  <c:v>8226</c:v>
                </c:pt>
                <c:pt idx="41">
                  <c:v>8034</c:v>
                </c:pt>
                <c:pt idx="42">
                  <c:v>8178</c:v>
                </c:pt>
                <c:pt idx="43">
                  <c:v>8115</c:v>
                </c:pt>
                <c:pt idx="44">
                  <c:v>8333</c:v>
                </c:pt>
                <c:pt idx="45">
                  <c:v>8337</c:v>
                </c:pt>
                <c:pt idx="46">
                  <c:v>8285</c:v>
                </c:pt>
                <c:pt idx="47">
                  <c:v>8230</c:v>
                </c:pt>
                <c:pt idx="48">
                  <c:v>8766</c:v>
                </c:pt>
                <c:pt idx="49">
                  <c:v>8713</c:v>
                </c:pt>
                <c:pt idx="50">
                  <c:v>8974</c:v>
                </c:pt>
                <c:pt idx="51">
                  <c:v>7299</c:v>
                </c:pt>
                <c:pt idx="52">
                  <c:v>6444</c:v>
                </c:pt>
              </c:numCache>
            </c:numRef>
          </c:val>
          <c:smooth val="0"/>
          <c:extLst>
            <c:ext xmlns:c16="http://schemas.microsoft.com/office/drawing/2014/chart" uri="{C3380CC4-5D6E-409C-BE32-E72D297353CC}">
              <c16:uniqueId val="{00000000-E00A-4631-9D8C-38AF0C454C1E}"/>
            </c:ext>
          </c:extLst>
        </c:ser>
        <c:ser>
          <c:idx val="1"/>
          <c:order val="1"/>
          <c:tx>
            <c:strRef>
              <c:f>'Example by Age group'!$AD$5</c:f>
              <c:strCache>
                <c:ptCount val="1"/>
                <c:pt idx="0">
                  <c:v>65+ years 2016</c:v>
                </c:pt>
              </c:strCache>
            </c:strRef>
          </c:tx>
          <c:spPr>
            <a:ln w="28575" cap="rnd">
              <a:solidFill>
                <a:schemeClr val="accent3">
                  <a:lumMod val="40000"/>
                  <a:lumOff val="60000"/>
                </a:schemeClr>
              </a:solidFill>
              <a:round/>
            </a:ln>
            <a:effectLst/>
          </c:spPr>
          <c:marker>
            <c:symbol val="none"/>
          </c:marker>
          <c:cat>
            <c:strRef>
              <c:f>'Example by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Age group'!$AD$6:$AD$58</c:f>
              <c:numCache>
                <c:formatCode>#,##0</c:formatCode>
                <c:ptCount val="53"/>
                <c:pt idx="0">
                  <c:v>11198</c:v>
                </c:pt>
                <c:pt idx="1">
                  <c:v>9720</c:v>
                </c:pt>
                <c:pt idx="2">
                  <c:v>9764</c:v>
                </c:pt>
                <c:pt idx="3">
                  <c:v>9605</c:v>
                </c:pt>
                <c:pt idx="4">
                  <c:v>9365</c:v>
                </c:pt>
                <c:pt idx="5">
                  <c:v>9386</c:v>
                </c:pt>
                <c:pt idx="6">
                  <c:v>8877</c:v>
                </c:pt>
                <c:pt idx="7">
                  <c:v>9417</c:v>
                </c:pt>
                <c:pt idx="8">
                  <c:v>9577</c:v>
                </c:pt>
                <c:pt idx="9">
                  <c:v>9316</c:v>
                </c:pt>
                <c:pt idx="10">
                  <c:v>9285</c:v>
                </c:pt>
                <c:pt idx="11">
                  <c:v>8158</c:v>
                </c:pt>
                <c:pt idx="12">
                  <c:v>8769</c:v>
                </c:pt>
                <c:pt idx="13">
                  <c:v>9898</c:v>
                </c:pt>
                <c:pt idx="14">
                  <c:v>9710</c:v>
                </c:pt>
                <c:pt idx="15">
                  <c:v>9225</c:v>
                </c:pt>
                <c:pt idx="16">
                  <c:v>8719</c:v>
                </c:pt>
                <c:pt idx="17">
                  <c:v>7632</c:v>
                </c:pt>
                <c:pt idx="18">
                  <c:v>8980</c:v>
                </c:pt>
                <c:pt idx="19">
                  <c:v>8394</c:v>
                </c:pt>
                <c:pt idx="20">
                  <c:v>8145</c:v>
                </c:pt>
                <c:pt idx="21">
                  <c:v>6678</c:v>
                </c:pt>
                <c:pt idx="22">
                  <c:v>8345</c:v>
                </c:pt>
                <c:pt idx="23">
                  <c:v>7863</c:v>
                </c:pt>
                <c:pt idx="24">
                  <c:v>7833</c:v>
                </c:pt>
                <c:pt idx="25">
                  <c:v>7673</c:v>
                </c:pt>
                <c:pt idx="26">
                  <c:v>7608</c:v>
                </c:pt>
                <c:pt idx="27">
                  <c:v>7886</c:v>
                </c:pt>
                <c:pt idx="28">
                  <c:v>7874</c:v>
                </c:pt>
                <c:pt idx="29">
                  <c:v>7891</c:v>
                </c:pt>
                <c:pt idx="30">
                  <c:v>7654</c:v>
                </c:pt>
                <c:pt idx="31">
                  <c:v>7629</c:v>
                </c:pt>
                <c:pt idx="32">
                  <c:v>7657</c:v>
                </c:pt>
                <c:pt idx="33">
                  <c:v>7909</c:v>
                </c:pt>
                <c:pt idx="34">
                  <c:v>6668</c:v>
                </c:pt>
                <c:pt idx="35">
                  <c:v>7882</c:v>
                </c:pt>
                <c:pt idx="36">
                  <c:v>7617</c:v>
                </c:pt>
                <c:pt idx="37">
                  <c:v>7476</c:v>
                </c:pt>
                <c:pt idx="38">
                  <c:v>7477</c:v>
                </c:pt>
                <c:pt idx="39">
                  <c:v>7819</c:v>
                </c:pt>
                <c:pt idx="40">
                  <c:v>8214</c:v>
                </c:pt>
                <c:pt idx="41">
                  <c:v>8263</c:v>
                </c:pt>
                <c:pt idx="42">
                  <c:v>8140</c:v>
                </c:pt>
                <c:pt idx="43">
                  <c:v>8612</c:v>
                </c:pt>
                <c:pt idx="44">
                  <c:v>8841</c:v>
                </c:pt>
                <c:pt idx="45">
                  <c:v>9027</c:v>
                </c:pt>
                <c:pt idx="46">
                  <c:v>9017</c:v>
                </c:pt>
                <c:pt idx="47">
                  <c:v>8829</c:v>
                </c:pt>
                <c:pt idx="48">
                  <c:v>9562</c:v>
                </c:pt>
                <c:pt idx="49">
                  <c:v>8934</c:v>
                </c:pt>
                <c:pt idx="50">
                  <c:v>9822</c:v>
                </c:pt>
                <c:pt idx="51">
                  <c:v>6927</c:v>
                </c:pt>
              </c:numCache>
            </c:numRef>
          </c:val>
          <c:smooth val="0"/>
          <c:extLst>
            <c:ext xmlns:c16="http://schemas.microsoft.com/office/drawing/2014/chart" uri="{C3380CC4-5D6E-409C-BE32-E72D297353CC}">
              <c16:uniqueId val="{00000001-E00A-4631-9D8C-38AF0C454C1E}"/>
            </c:ext>
          </c:extLst>
        </c:ser>
        <c:ser>
          <c:idx val="2"/>
          <c:order val="2"/>
          <c:tx>
            <c:strRef>
              <c:f>'Example by Age group'!$AE$5</c:f>
              <c:strCache>
                <c:ptCount val="1"/>
                <c:pt idx="0">
                  <c:v>65+ years 2017</c:v>
                </c:pt>
              </c:strCache>
            </c:strRef>
          </c:tx>
          <c:spPr>
            <a:ln w="28575" cap="rnd">
              <a:solidFill>
                <a:schemeClr val="accent3">
                  <a:lumMod val="40000"/>
                  <a:lumOff val="60000"/>
                </a:schemeClr>
              </a:solidFill>
              <a:round/>
            </a:ln>
            <a:effectLst/>
          </c:spPr>
          <c:marker>
            <c:symbol val="none"/>
          </c:marker>
          <c:cat>
            <c:strRef>
              <c:f>'Example by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Age group'!$AE$6:$AE$58</c:f>
              <c:numCache>
                <c:formatCode>#,##0</c:formatCode>
                <c:ptCount val="53"/>
                <c:pt idx="0">
                  <c:v>10466</c:v>
                </c:pt>
                <c:pt idx="1">
                  <c:v>11982</c:v>
                </c:pt>
                <c:pt idx="2">
                  <c:v>11862</c:v>
                </c:pt>
                <c:pt idx="3">
                  <c:v>11250</c:v>
                </c:pt>
                <c:pt idx="4">
                  <c:v>10869</c:v>
                </c:pt>
                <c:pt idx="5">
                  <c:v>10552</c:v>
                </c:pt>
                <c:pt idx="6">
                  <c:v>9966</c:v>
                </c:pt>
                <c:pt idx="7">
                  <c:v>10142</c:v>
                </c:pt>
                <c:pt idx="8">
                  <c:v>9664</c:v>
                </c:pt>
                <c:pt idx="9">
                  <c:v>9450</c:v>
                </c:pt>
                <c:pt idx="10">
                  <c:v>9097</c:v>
                </c:pt>
                <c:pt idx="11">
                  <c:v>8733</c:v>
                </c:pt>
                <c:pt idx="12">
                  <c:v>8433</c:v>
                </c:pt>
                <c:pt idx="13">
                  <c:v>8400</c:v>
                </c:pt>
                <c:pt idx="14">
                  <c:v>7195</c:v>
                </c:pt>
                <c:pt idx="15">
                  <c:v>8140</c:v>
                </c:pt>
                <c:pt idx="16">
                  <c:v>9230</c:v>
                </c:pt>
                <c:pt idx="17">
                  <c:v>7699</c:v>
                </c:pt>
                <c:pt idx="18">
                  <c:v>9028</c:v>
                </c:pt>
                <c:pt idx="19">
                  <c:v>8621</c:v>
                </c:pt>
                <c:pt idx="20">
                  <c:v>8449</c:v>
                </c:pt>
                <c:pt idx="21">
                  <c:v>7053</c:v>
                </c:pt>
                <c:pt idx="22">
                  <c:v>8144</c:v>
                </c:pt>
                <c:pt idx="23">
                  <c:v>7836</c:v>
                </c:pt>
                <c:pt idx="24">
                  <c:v>8070</c:v>
                </c:pt>
                <c:pt idx="25">
                  <c:v>7868</c:v>
                </c:pt>
                <c:pt idx="26">
                  <c:v>7683</c:v>
                </c:pt>
                <c:pt idx="27">
                  <c:v>7882</c:v>
                </c:pt>
                <c:pt idx="28">
                  <c:v>7487</c:v>
                </c:pt>
                <c:pt idx="29">
                  <c:v>7366</c:v>
                </c:pt>
                <c:pt idx="30">
                  <c:v>7479</c:v>
                </c:pt>
                <c:pt idx="31">
                  <c:v>7568</c:v>
                </c:pt>
                <c:pt idx="32">
                  <c:v>7786</c:v>
                </c:pt>
                <c:pt idx="33">
                  <c:v>7939</c:v>
                </c:pt>
                <c:pt idx="34">
                  <c:v>6875</c:v>
                </c:pt>
                <c:pt idx="35">
                  <c:v>7960</c:v>
                </c:pt>
                <c:pt idx="36">
                  <c:v>7903</c:v>
                </c:pt>
                <c:pt idx="37">
                  <c:v>8013</c:v>
                </c:pt>
                <c:pt idx="38">
                  <c:v>8214</c:v>
                </c:pt>
                <c:pt idx="39">
                  <c:v>8235</c:v>
                </c:pt>
                <c:pt idx="40">
                  <c:v>8450</c:v>
                </c:pt>
                <c:pt idx="41">
                  <c:v>8496</c:v>
                </c:pt>
                <c:pt idx="42">
                  <c:v>8225</c:v>
                </c:pt>
                <c:pt idx="43">
                  <c:v>8394</c:v>
                </c:pt>
                <c:pt idx="44">
                  <c:v>8704</c:v>
                </c:pt>
                <c:pt idx="45">
                  <c:v>8667</c:v>
                </c:pt>
                <c:pt idx="46">
                  <c:v>8924</c:v>
                </c:pt>
                <c:pt idx="47">
                  <c:v>8948</c:v>
                </c:pt>
                <c:pt idx="48">
                  <c:v>9211</c:v>
                </c:pt>
                <c:pt idx="49">
                  <c:v>9610</c:v>
                </c:pt>
                <c:pt idx="50">
                  <c:v>10738</c:v>
                </c:pt>
                <c:pt idx="51">
                  <c:v>7373</c:v>
                </c:pt>
              </c:numCache>
            </c:numRef>
          </c:val>
          <c:smooth val="0"/>
          <c:extLst>
            <c:ext xmlns:c16="http://schemas.microsoft.com/office/drawing/2014/chart" uri="{C3380CC4-5D6E-409C-BE32-E72D297353CC}">
              <c16:uniqueId val="{00000002-E00A-4631-9D8C-38AF0C454C1E}"/>
            </c:ext>
          </c:extLst>
        </c:ser>
        <c:ser>
          <c:idx val="3"/>
          <c:order val="3"/>
          <c:tx>
            <c:strRef>
              <c:f>'Example by Age group'!$AF$5</c:f>
              <c:strCache>
                <c:ptCount val="1"/>
                <c:pt idx="0">
                  <c:v>65+ years 2018</c:v>
                </c:pt>
              </c:strCache>
            </c:strRef>
          </c:tx>
          <c:spPr>
            <a:ln w="28575" cap="rnd">
              <a:solidFill>
                <a:schemeClr val="accent3">
                  <a:lumMod val="40000"/>
                  <a:lumOff val="60000"/>
                </a:schemeClr>
              </a:solidFill>
              <a:round/>
            </a:ln>
            <a:effectLst/>
          </c:spPr>
          <c:marker>
            <c:symbol val="none"/>
          </c:marker>
          <c:cat>
            <c:strRef>
              <c:f>'Example by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Age group'!$AF$6:$AF$58</c:f>
              <c:numCache>
                <c:formatCode>#,##0</c:formatCode>
                <c:ptCount val="53"/>
                <c:pt idx="0">
                  <c:v>11153</c:v>
                </c:pt>
                <c:pt idx="1">
                  <c:v>13097</c:v>
                </c:pt>
                <c:pt idx="2">
                  <c:v>12382</c:v>
                </c:pt>
                <c:pt idx="3">
                  <c:v>12103</c:v>
                </c:pt>
                <c:pt idx="4">
                  <c:v>11487</c:v>
                </c:pt>
                <c:pt idx="5">
                  <c:v>10782</c:v>
                </c:pt>
                <c:pt idx="6">
                  <c:v>10486</c:v>
                </c:pt>
                <c:pt idx="7">
                  <c:v>10431</c:v>
                </c:pt>
                <c:pt idx="8">
                  <c:v>9315</c:v>
                </c:pt>
                <c:pt idx="9">
                  <c:v>11274</c:v>
                </c:pt>
                <c:pt idx="10">
                  <c:v>11079</c:v>
                </c:pt>
                <c:pt idx="11">
                  <c:v>10225</c:v>
                </c:pt>
                <c:pt idx="12">
                  <c:v>8552</c:v>
                </c:pt>
                <c:pt idx="13">
                  <c:v>9237</c:v>
                </c:pt>
                <c:pt idx="14">
                  <c:v>10521</c:v>
                </c:pt>
                <c:pt idx="15">
                  <c:v>9461</c:v>
                </c:pt>
                <c:pt idx="16">
                  <c:v>8684</c:v>
                </c:pt>
                <c:pt idx="17">
                  <c:v>8410</c:v>
                </c:pt>
                <c:pt idx="18">
                  <c:v>7193</c:v>
                </c:pt>
                <c:pt idx="19">
                  <c:v>8435</c:v>
                </c:pt>
                <c:pt idx="20">
                  <c:v>8011</c:v>
                </c:pt>
                <c:pt idx="21">
                  <c:v>6835</c:v>
                </c:pt>
                <c:pt idx="22">
                  <c:v>8392</c:v>
                </c:pt>
                <c:pt idx="23">
                  <c:v>7781</c:v>
                </c:pt>
                <c:pt idx="24">
                  <c:v>7711</c:v>
                </c:pt>
                <c:pt idx="25">
                  <c:v>7657</c:v>
                </c:pt>
                <c:pt idx="26">
                  <c:v>7749</c:v>
                </c:pt>
                <c:pt idx="27">
                  <c:v>7780</c:v>
                </c:pt>
                <c:pt idx="28">
                  <c:v>7597</c:v>
                </c:pt>
                <c:pt idx="29">
                  <c:v>7585</c:v>
                </c:pt>
                <c:pt idx="30">
                  <c:v>7640</c:v>
                </c:pt>
                <c:pt idx="31">
                  <c:v>7739</c:v>
                </c:pt>
                <c:pt idx="32">
                  <c:v>7372</c:v>
                </c:pt>
                <c:pt idx="33">
                  <c:v>7579</c:v>
                </c:pt>
                <c:pt idx="34">
                  <c:v>6553</c:v>
                </c:pt>
                <c:pt idx="35">
                  <c:v>7861</c:v>
                </c:pt>
                <c:pt idx="36">
                  <c:v>7663</c:v>
                </c:pt>
                <c:pt idx="37">
                  <c:v>7755</c:v>
                </c:pt>
                <c:pt idx="38">
                  <c:v>7737</c:v>
                </c:pt>
                <c:pt idx="39">
                  <c:v>7959</c:v>
                </c:pt>
                <c:pt idx="40">
                  <c:v>8042</c:v>
                </c:pt>
                <c:pt idx="41">
                  <c:v>8293</c:v>
                </c:pt>
                <c:pt idx="42">
                  <c:v>8005</c:v>
                </c:pt>
                <c:pt idx="43">
                  <c:v>8019</c:v>
                </c:pt>
                <c:pt idx="44">
                  <c:v>8630</c:v>
                </c:pt>
                <c:pt idx="45">
                  <c:v>8587</c:v>
                </c:pt>
                <c:pt idx="46">
                  <c:v>8338</c:v>
                </c:pt>
                <c:pt idx="47">
                  <c:v>8392</c:v>
                </c:pt>
                <c:pt idx="48">
                  <c:v>8683</c:v>
                </c:pt>
                <c:pt idx="49">
                  <c:v>8926</c:v>
                </c:pt>
                <c:pt idx="50">
                  <c:v>9413</c:v>
                </c:pt>
                <c:pt idx="51">
                  <c:v>6140</c:v>
                </c:pt>
              </c:numCache>
            </c:numRef>
          </c:val>
          <c:smooth val="0"/>
          <c:extLst>
            <c:ext xmlns:c16="http://schemas.microsoft.com/office/drawing/2014/chart" uri="{C3380CC4-5D6E-409C-BE32-E72D297353CC}">
              <c16:uniqueId val="{00000003-E00A-4631-9D8C-38AF0C454C1E}"/>
            </c:ext>
          </c:extLst>
        </c:ser>
        <c:ser>
          <c:idx val="4"/>
          <c:order val="4"/>
          <c:tx>
            <c:strRef>
              <c:f>'Example by Age group'!$AG$5</c:f>
              <c:strCache>
                <c:ptCount val="1"/>
                <c:pt idx="0">
                  <c:v>65+ years 2019</c:v>
                </c:pt>
              </c:strCache>
            </c:strRef>
          </c:tx>
          <c:spPr>
            <a:ln w="28575" cap="rnd">
              <a:solidFill>
                <a:schemeClr val="accent3">
                  <a:lumMod val="40000"/>
                  <a:lumOff val="60000"/>
                </a:schemeClr>
              </a:solidFill>
              <a:round/>
            </a:ln>
            <a:effectLst/>
          </c:spPr>
          <c:marker>
            <c:symbol val="none"/>
          </c:marker>
          <c:cat>
            <c:strRef>
              <c:f>'Example by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Age group'!$AG$6:$AG$58</c:f>
              <c:numCache>
                <c:formatCode>#,##0</c:formatCode>
                <c:ptCount val="53"/>
                <c:pt idx="0">
                  <c:v>9483</c:v>
                </c:pt>
                <c:pt idx="1">
                  <c:v>10840</c:v>
                </c:pt>
                <c:pt idx="2">
                  <c:v>10080</c:v>
                </c:pt>
                <c:pt idx="3">
                  <c:v>9899</c:v>
                </c:pt>
                <c:pt idx="4">
                  <c:v>9551</c:v>
                </c:pt>
                <c:pt idx="5">
                  <c:v>9927</c:v>
                </c:pt>
                <c:pt idx="6">
                  <c:v>10081</c:v>
                </c:pt>
                <c:pt idx="7">
                  <c:v>9535</c:v>
                </c:pt>
                <c:pt idx="8">
                  <c:v>9420</c:v>
                </c:pt>
                <c:pt idx="9">
                  <c:v>9192</c:v>
                </c:pt>
                <c:pt idx="10">
                  <c:v>8876</c:v>
                </c:pt>
                <c:pt idx="11">
                  <c:v>8787</c:v>
                </c:pt>
                <c:pt idx="12">
                  <c:v>8294</c:v>
                </c:pt>
                <c:pt idx="13">
                  <c:v>8544</c:v>
                </c:pt>
                <c:pt idx="14">
                  <c:v>8668</c:v>
                </c:pt>
                <c:pt idx="15">
                  <c:v>7605</c:v>
                </c:pt>
                <c:pt idx="16">
                  <c:v>8527</c:v>
                </c:pt>
                <c:pt idx="17">
                  <c:v>9512</c:v>
                </c:pt>
                <c:pt idx="18">
                  <c:v>7626</c:v>
                </c:pt>
                <c:pt idx="19">
                  <c:v>8636</c:v>
                </c:pt>
                <c:pt idx="20">
                  <c:v>8641</c:v>
                </c:pt>
                <c:pt idx="21">
                  <c:v>6969</c:v>
                </c:pt>
                <c:pt idx="22">
                  <c:v>8545</c:v>
                </c:pt>
                <c:pt idx="23">
                  <c:v>7934</c:v>
                </c:pt>
                <c:pt idx="24">
                  <c:v>7963</c:v>
                </c:pt>
                <c:pt idx="25">
                  <c:v>7964</c:v>
                </c:pt>
                <c:pt idx="26">
                  <c:v>7636</c:v>
                </c:pt>
                <c:pt idx="27">
                  <c:v>7720</c:v>
                </c:pt>
                <c:pt idx="28">
                  <c:v>7606</c:v>
                </c:pt>
                <c:pt idx="29">
                  <c:v>7657</c:v>
                </c:pt>
                <c:pt idx="30">
                  <c:v>7815</c:v>
                </c:pt>
                <c:pt idx="31">
                  <c:v>7713</c:v>
                </c:pt>
                <c:pt idx="32">
                  <c:v>7494</c:v>
                </c:pt>
                <c:pt idx="33">
                  <c:v>7548</c:v>
                </c:pt>
                <c:pt idx="34">
                  <c:v>6931</c:v>
                </c:pt>
                <c:pt idx="35">
                  <c:v>8155</c:v>
                </c:pt>
                <c:pt idx="36">
                  <c:v>7975</c:v>
                </c:pt>
                <c:pt idx="37">
                  <c:v>7939</c:v>
                </c:pt>
                <c:pt idx="38">
                  <c:v>7982</c:v>
                </c:pt>
                <c:pt idx="39">
                  <c:v>8202</c:v>
                </c:pt>
                <c:pt idx="40">
                  <c:v>8472</c:v>
                </c:pt>
                <c:pt idx="41">
                  <c:v>8631</c:v>
                </c:pt>
                <c:pt idx="42">
                  <c:v>8479</c:v>
                </c:pt>
                <c:pt idx="43">
                  <c:v>8615</c:v>
                </c:pt>
                <c:pt idx="44">
                  <c:v>9088</c:v>
                </c:pt>
                <c:pt idx="45">
                  <c:v>9060</c:v>
                </c:pt>
                <c:pt idx="46">
                  <c:v>9298</c:v>
                </c:pt>
                <c:pt idx="47">
                  <c:v>9339</c:v>
                </c:pt>
                <c:pt idx="48">
                  <c:v>9159</c:v>
                </c:pt>
                <c:pt idx="49">
                  <c:v>9476</c:v>
                </c:pt>
                <c:pt idx="50">
                  <c:v>10170</c:v>
                </c:pt>
                <c:pt idx="51">
                  <c:v>6565</c:v>
                </c:pt>
              </c:numCache>
            </c:numRef>
          </c:val>
          <c:smooth val="0"/>
          <c:extLst>
            <c:ext xmlns:c16="http://schemas.microsoft.com/office/drawing/2014/chart" uri="{C3380CC4-5D6E-409C-BE32-E72D297353CC}">
              <c16:uniqueId val="{00000004-E00A-4631-9D8C-38AF0C454C1E}"/>
            </c:ext>
          </c:extLst>
        </c:ser>
        <c:ser>
          <c:idx val="10"/>
          <c:order val="5"/>
          <c:tx>
            <c:strRef>
              <c:f>'Example by Age group'!$AH$5</c:f>
              <c:strCache>
                <c:ptCount val="1"/>
                <c:pt idx="0">
                  <c:v>65+ years 2020</c:v>
                </c:pt>
              </c:strCache>
            </c:strRef>
          </c:tx>
          <c:spPr>
            <a:ln w="28575" cap="rnd">
              <a:solidFill>
                <a:schemeClr val="accent6"/>
              </a:solidFill>
              <a:round/>
            </a:ln>
            <a:effectLst/>
          </c:spPr>
          <c:marker>
            <c:symbol val="none"/>
          </c:marker>
          <c:cat>
            <c:strRef>
              <c:f>'Example by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Age group'!$AH$6:$AH$58</c:f>
              <c:numCache>
                <c:formatCode>#,##0</c:formatCode>
                <c:ptCount val="53"/>
                <c:pt idx="0">
                  <c:v>10799</c:v>
                </c:pt>
                <c:pt idx="1">
                  <c:v>12206</c:v>
                </c:pt>
                <c:pt idx="2">
                  <c:v>11073</c:v>
                </c:pt>
                <c:pt idx="3">
                  <c:v>10109</c:v>
                </c:pt>
                <c:pt idx="4">
                  <c:v>9891</c:v>
                </c:pt>
                <c:pt idx="5">
                  <c:v>9338</c:v>
                </c:pt>
                <c:pt idx="6">
                  <c:v>9319</c:v>
                </c:pt>
                <c:pt idx="7">
                  <c:v>9179</c:v>
                </c:pt>
                <c:pt idx="8">
                  <c:v>9174</c:v>
                </c:pt>
                <c:pt idx="9">
                  <c:v>9252</c:v>
                </c:pt>
                <c:pt idx="10">
                  <c:v>9291</c:v>
                </c:pt>
                <c:pt idx="11">
                  <c:v>9051</c:v>
                </c:pt>
                <c:pt idx="12">
                  <c:v>9496</c:v>
                </c:pt>
                <c:pt idx="13">
                  <c:v>14167</c:v>
                </c:pt>
                <c:pt idx="14">
                  <c:v>16021</c:v>
                </c:pt>
                <c:pt idx="15">
                  <c:v>19638</c:v>
                </c:pt>
              </c:numCache>
            </c:numRef>
          </c:val>
          <c:smooth val="0"/>
          <c:extLst>
            <c:ext xmlns:c16="http://schemas.microsoft.com/office/drawing/2014/chart" uri="{C3380CC4-5D6E-409C-BE32-E72D297353CC}">
              <c16:uniqueId val="{00000005-E00A-4631-9D8C-38AF0C454C1E}"/>
            </c:ext>
          </c:extLst>
        </c:ser>
        <c:ser>
          <c:idx val="5"/>
          <c:order val="6"/>
          <c:tx>
            <c:strRef>
              <c:f>'Example by Age group'!$B$5</c:f>
              <c:strCache>
                <c:ptCount val="1"/>
                <c:pt idx="0">
                  <c:v>0-64 years 2015</c:v>
                </c:pt>
              </c:strCache>
            </c:strRef>
          </c:tx>
          <c:spPr>
            <a:ln w="28575" cap="rnd">
              <a:solidFill>
                <a:schemeClr val="accent3">
                  <a:shade val="94000"/>
                </a:schemeClr>
              </a:solidFill>
              <a:round/>
            </a:ln>
            <a:effectLst/>
          </c:spPr>
          <c:marker>
            <c:symbol val="none"/>
          </c:marker>
          <c:val>
            <c:numRef>
              <c:f>'Example by Age group'!$B$6:$B$58</c:f>
              <c:numCache>
                <c:formatCode>#,##0</c:formatCode>
                <c:ptCount val="53"/>
                <c:pt idx="0">
                  <c:v>1499</c:v>
                </c:pt>
                <c:pt idx="1">
                  <c:v>1958</c:v>
                </c:pt>
                <c:pt idx="2">
                  <c:v>1783</c:v>
                </c:pt>
                <c:pt idx="3">
                  <c:v>1786</c:v>
                </c:pt>
                <c:pt idx="4">
                  <c:v>1783</c:v>
                </c:pt>
                <c:pt idx="5">
                  <c:v>1662</c:v>
                </c:pt>
                <c:pt idx="6">
                  <c:v>1677</c:v>
                </c:pt>
                <c:pt idx="7">
                  <c:v>1593</c:v>
                </c:pt>
                <c:pt idx="8">
                  <c:v>1636</c:v>
                </c:pt>
                <c:pt idx="9">
                  <c:v>1579</c:v>
                </c:pt>
                <c:pt idx="10">
                  <c:v>1555</c:v>
                </c:pt>
                <c:pt idx="11">
                  <c:v>1620</c:v>
                </c:pt>
                <c:pt idx="12">
                  <c:v>1533</c:v>
                </c:pt>
                <c:pt idx="13">
                  <c:v>1254</c:v>
                </c:pt>
                <c:pt idx="14">
                  <c:v>1479</c:v>
                </c:pt>
                <c:pt idx="15">
                  <c:v>1732</c:v>
                </c:pt>
                <c:pt idx="16">
                  <c:v>1648</c:v>
                </c:pt>
                <c:pt idx="17">
                  <c:v>1515</c:v>
                </c:pt>
                <c:pt idx="18">
                  <c:v>1232</c:v>
                </c:pt>
                <c:pt idx="19">
                  <c:v>1606</c:v>
                </c:pt>
                <c:pt idx="20">
                  <c:v>1551</c:v>
                </c:pt>
                <c:pt idx="21">
                  <c:v>1302</c:v>
                </c:pt>
                <c:pt idx="22">
                  <c:v>1590</c:v>
                </c:pt>
                <c:pt idx="23">
                  <c:v>1520</c:v>
                </c:pt>
                <c:pt idx="24">
                  <c:v>1518</c:v>
                </c:pt>
                <c:pt idx="25">
                  <c:v>1503</c:v>
                </c:pt>
                <c:pt idx="26">
                  <c:v>1421</c:v>
                </c:pt>
                <c:pt idx="27">
                  <c:v>1506</c:v>
                </c:pt>
                <c:pt idx="28">
                  <c:v>1468</c:v>
                </c:pt>
                <c:pt idx="29">
                  <c:v>1455</c:v>
                </c:pt>
                <c:pt idx="30">
                  <c:v>1454</c:v>
                </c:pt>
                <c:pt idx="31">
                  <c:v>1434</c:v>
                </c:pt>
                <c:pt idx="32">
                  <c:v>1521</c:v>
                </c:pt>
                <c:pt idx="33">
                  <c:v>1544</c:v>
                </c:pt>
                <c:pt idx="34">
                  <c:v>1479</c:v>
                </c:pt>
                <c:pt idx="35">
                  <c:v>1265</c:v>
                </c:pt>
                <c:pt idx="36">
                  <c:v>1523</c:v>
                </c:pt>
                <c:pt idx="37">
                  <c:v>1443</c:v>
                </c:pt>
                <c:pt idx="38">
                  <c:v>1522</c:v>
                </c:pt>
                <c:pt idx="39">
                  <c:v>1515</c:v>
                </c:pt>
                <c:pt idx="40">
                  <c:v>1549</c:v>
                </c:pt>
                <c:pt idx="41">
                  <c:v>1474</c:v>
                </c:pt>
                <c:pt idx="42">
                  <c:v>1532</c:v>
                </c:pt>
                <c:pt idx="43">
                  <c:v>1478</c:v>
                </c:pt>
                <c:pt idx="44">
                  <c:v>1651</c:v>
                </c:pt>
                <c:pt idx="45">
                  <c:v>1598</c:v>
                </c:pt>
                <c:pt idx="46">
                  <c:v>1544</c:v>
                </c:pt>
                <c:pt idx="47">
                  <c:v>1590</c:v>
                </c:pt>
                <c:pt idx="48">
                  <c:v>1595</c:v>
                </c:pt>
                <c:pt idx="49">
                  <c:v>1544</c:v>
                </c:pt>
                <c:pt idx="50">
                  <c:v>1714</c:v>
                </c:pt>
                <c:pt idx="51">
                  <c:v>1331</c:v>
                </c:pt>
                <c:pt idx="52">
                  <c:v>1079</c:v>
                </c:pt>
              </c:numCache>
            </c:numRef>
          </c:val>
          <c:smooth val="0"/>
          <c:extLst>
            <c:ext xmlns:c16="http://schemas.microsoft.com/office/drawing/2014/chart" uri="{C3380CC4-5D6E-409C-BE32-E72D297353CC}">
              <c16:uniqueId val="{00000006-E00A-4631-9D8C-38AF0C454C1E}"/>
            </c:ext>
          </c:extLst>
        </c:ser>
        <c:ser>
          <c:idx val="6"/>
          <c:order val="7"/>
          <c:tx>
            <c:strRef>
              <c:f>'Example by Age group'!$C$5</c:f>
              <c:strCache>
                <c:ptCount val="1"/>
                <c:pt idx="0">
                  <c:v>0-64 years 2016</c:v>
                </c:pt>
              </c:strCache>
            </c:strRef>
          </c:tx>
          <c:spPr>
            <a:ln w="28575" cap="rnd">
              <a:solidFill>
                <a:schemeClr val="accent3">
                  <a:tint val="95000"/>
                </a:schemeClr>
              </a:solidFill>
              <a:round/>
            </a:ln>
            <a:effectLst/>
          </c:spPr>
          <c:marker>
            <c:symbol val="none"/>
          </c:marker>
          <c:val>
            <c:numRef>
              <c:f>'Example by Age group'!$C$6:$C$57</c:f>
              <c:numCache>
                <c:formatCode>#,##0</c:formatCode>
                <c:ptCount val="52"/>
                <c:pt idx="0">
                  <c:v>1847</c:v>
                </c:pt>
                <c:pt idx="1">
                  <c:v>1777</c:v>
                </c:pt>
                <c:pt idx="2">
                  <c:v>1706</c:v>
                </c:pt>
                <c:pt idx="3">
                  <c:v>1707</c:v>
                </c:pt>
                <c:pt idx="4">
                  <c:v>1677</c:v>
                </c:pt>
                <c:pt idx="5">
                  <c:v>1768</c:v>
                </c:pt>
                <c:pt idx="6">
                  <c:v>1712</c:v>
                </c:pt>
                <c:pt idx="7">
                  <c:v>1639</c:v>
                </c:pt>
                <c:pt idx="8">
                  <c:v>1706</c:v>
                </c:pt>
                <c:pt idx="9">
                  <c:v>1689</c:v>
                </c:pt>
                <c:pt idx="10">
                  <c:v>1730</c:v>
                </c:pt>
                <c:pt idx="11">
                  <c:v>1468</c:v>
                </c:pt>
                <c:pt idx="12">
                  <c:v>1512</c:v>
                </c:pt>
                <c:pt idx="13">
                  <c:v>1701</c:v>
                </c:pt>
                <c:pt idx="14">
                  <c:v>1704</c:v>
                </c:pt>
                <c:pt idx="15">
                  <c:v>1700</c:v>
                </c:pt>
                <c:pt idx="16">
                  <c:v>1693</c:v>
                </c:pt>
                <c:pt idx="17">
                  <c:v>1501</c:v>
                </c:pt>
                <c:pt idx="18">
                  <c:v>1653</c:v>
                </c:pt>
                <c:pt idx="19">
                  <c:v>1559</c:v>
                </c:pt>
                <c:pt idx="20">
                  <c:v>1593</c:v>
                </c:pt>
                <c:pt idx="21">
                  <c:v>1231</c:v>
                </c:pt>
                <c:pt idx="22">
                  <c:v>1528</c:v>
                </c:pt>
                <c:pt idx="23">
                  <c:v>1521</c:v>
                </c:pt>
                <c:pt idx="24">
                  <c:v>1528</c:v>
                </c:pt>
                <c:pt idx="25">
                  <c:v>1554</c:v>
                </c:pt>
                <c:pt idx="26">
                  <c:v>1530</c:v>
                </c:pt>
                <c:pt idx="27">
                  <c:v>1501</c:v>
                </c:pt>
                <c:pt idx="28">
                  <c:v>1470</c:v>
                </c:pt>
                <c:pt idx="29">
                  <c:v>1440</c:v>
                </c:pt>
                <c:pt idx="30">
                  <c:v>1522</c:v>
                </c:pt>
                <c:pt idx="31">
                  <c:v>1532</c:v>
                </c:pt>
                <c:pt idx="32">
                  <c:v>1413</c:v>
                </c:pt>
                <c:pt idx="33">
                  <c:v>1409</c:v>
                </c:pt>
                <c:pt idx="34">
                  <c:v>1253</c:v>
                </c:pt>
                <c:pt idx="35">
                  <c:v>1515</c:v>
                </c:pt>
                <c:pt idx="36">
                  <c:v>1506</c:v>
                </c:pt>
                <c:pt idx="37">
                  <c:v>1469</c:v>
                </c:pt>
                <c:pt idx="38">
                  <c:v>1516</c:v>
                </c:pt>
                <c:pt idx="39">
                  <c:v>1468</c:v>
                </c:pt>
                <c:pt idx="40">
                  <c:v>1503</c:v>
                </c:pt>
                <c:pt idx="41">
                  <c:v>1505</c:v>
                </c:pt>
                <c:pt idx="42">
                  <c:v>1584</c:v>
                </c:pt>
                <c:pt idx="43">
                  <c:v>1540</c:v>
                </c:pt>
                <c:pt idx="44">
                  <c:v>1626</c:v>
                </c:pt>
                <c:pt idx="45">
                  <c:v>1663</c:v>
                </c:pt>
                <c:pt idx="46">
                  <c:v>1585</c:v>
                </c:pt>
                <c:pt idx="47">
                  <c:v>1609</c:v>
                </c:pt>
                <c:pt idx="48">
                  <c:v>1661</c:v>
                </c:pt>
                <c:pt idx="49">
                  <c:v>1594</c:v>
                </c:pt>
                <c:pt idx="50">
                  <c:v>1664</c:v>
                </c:pt>
                <c:pt idx="51">
                  <c:v>1075</c:v>
                </c:pt>
              </c:numCache>
            </c:numRef>
          </c:val>
          <c:smooth val="0"/>
          <c:extLst>
            <c:ext xmlns:c16="http://schemas.microsoft.com/office/drawing/2014/chart" uri="{C3380CC4-5D6E-409C-BE32-E72D297353CC}">
              <c16:uniqueId val="{00000007-E00A-4631-9D8C-38AF0C454C1E}"/>
            </c:ext>
          </c:extLst>
        </c:ser>
        <c:ser>
          <c:idx val="7"/>
          <c:order val="8"/>
          <c:tx>
            <c:strRef>
              <c:f>'Example by Age group'!$D$5</c:f>
              <c:strCache>
                <c:ptCount val="1"/>
                <c:pt idx="0">
                  <c:v>0-64 years 2017</c:v>
                </c:pt>
              </c:strCache>
            </c:strRef>
          </c:tx>
          <c:spPr>
            <a:ln w="28575" cap="rnd">
              <a:solidFill>
                <a:schemeClr val="accent3">
                  <a:tint val="84000"/>
                </a:schemeClr>
              </a:solidFill>
              <a:round/>
            </a:ln>
            <a:effectLst/>
          </c:spPr>
          <c:marker>
            <c:symbol val="none"/>
          </c:marker>
          <c:val>
            <c:numRef>
              <c:f>'Example by Age group'!$D$6:$D$57</c:f>
              <c:numCache>
                <c:formatCode>#,##0</c:formatCode>
                <c:ptCount val="52"/>
                <c:pt idx="0">
                  <c:v>1523</c:v>
                </c:pt>
                <c:pt idx="1">
                  <c:v>1733</c:v>
                </c:pt>
                <c:pt idx="2">
                  <c:v>1748</c:v>
                </c:pt>
                <c:pt idx="3">
                  <c:v>1627</c:v>
                </c:pt>
                <c:pt idx="4">
                  <c:v>1616</c:v>
                </c:pt>
                <c:pt idx="5">
                  <c:v>1709</c:v>
                </c:pt>
                <c:pt idx="6">
                  <c:v>1678</c:v>
                </c:pt>
                <c:pt idx="7">
                  <c:v>1651</c:v>
                </c:pt>
                <c:pt idx="8">
                  <c:v>1581</c:v>
                </c:pt>
                <c:pt idx="9">
                  <c:v>1627</c:v>
                </c:pt>
                <c:pt idx="10">
                  <c:v>1600</c:v>
                </c:pt>
                <c:pt idx="11">
                  <c:v>1592</c:v>
                </c:pt>
                <c:pt idx="12">
                  <c:v>1594</c:v>
                </c:pt>
                <c:pt idx="13">
                  <c:v>1538</c:v>
                </c:pt>
                <c:pt idx="14">
                  <c:v>1296</c:v>
                </c:pt>
                <c:pt idx="15">
                  <c:v>1497</c:v>
                </c:pt>
                <c:pt idx="16">
                  <c:v>1678</c:v>
                </c:pt>
                <c:pt idx="17">
                  <c:v>1365</c:v>
                </c:pt>
                <c:pt idx="18">
                  <c:v>1662</c:v>
                </c:pt>
                <c:pt idx="19">
                  <c:v>1667</c:v>
                </c:pt>
                <c:pt idx="20">
                  <c:v>1586</c:v>
                </c:pt>
                <c:pt idx="21">
                  <c:v>1279</c:v>
                </c:pt>
                <c:pt idx="22">
                  <c:v>1619</c:v>
                </c:pt>
                <c:pt idx="23">
                  <c:v>1527</c:v>
                </c:pt>
                <c:pt idx="24">
                  <c:v>1557</c:v>
                </c:pt>
                <c:pt idx="25">
                  <c:v>1463</c:v>
                </c:pt>
                <c:pt idx="26">
                  <c:v>1578</c:v>
                </c:pt>
                <c:pt idx="27">
                  <c:v>1493</c:v>
                </c:pt>
                <c:pt idx="28">
                  <c:v>1624</c:v>
                </c:pt>
                <c:pt idx="29">
                  <c:v>1516</c:v>
                </c:pt>
                <c:pt idx="30">
                  <c:v>1459</c:v>
                </c:pt>
                <c:pt idx="31">
                  <c:v>1470</c:v>
                </c:pt>
                <c:pt idx="32">
                  <c:v>1509</c:v>
                </c:pt>
                <c:pt idx="33">
                  <c:v>1443</c:v>
                </c:pt>
                <c:pt idx="34">
                  <c:v>1271</c:v>
                </c:pt>
                <c:pt idx="35">
                  <c:v>1533</c:v>
                </c:pt>
                <c:pt idx="36">
                  <c:v>1550</c:v>
                </c:pt>
                <c:pt idx="37">
                  <c:v>1521</c:v>
                </c:pt>
                <c:pt idx="38">
                  <c:v>1475</c:v>
                </c:pt>
                <c:pt idx="39">
                  <c:v>1541</c:v>
                </c:pt>
                <c:pt idx="40">
                  <c:v>1489</c:v>
                </c:pt>
                <c:pt idx="41">
                  <c:v>1533</c:v>
                </c:pt>
                <c:pt idx="42">
                  <c:v>1514</c:v>
                </c:pt>
                <c:pt idx="43">
                  <c:v>1589</c:v>
                </c:pt>
                <c:pt idx="44">
                  <c:v>1640</c:v>
                </c:pt>
                <c:pt idx="45">
                  <c:v>1607</c:v>
                </c:pt>
                <c:pt idx="46">
                  <c:v>1688</c:v>
                </c:pt>
                <c:pt idx="47">
                  <c:v>1588</c:v>
                </c:pt>
                <c:pt idx="48">
                  <c:v>1570</c:v>
                </c:pt>
                <c:pt idx="49">
                  <c:v>1607</c:v>
                </c:pt>
                <c:pt idx="50">
                  <c:v>1776</c:v>
                </c:pt>
                <c:pt idx="51">
                  <c:v>1108</c:v>
                </c:pt>
              </c:numCache>
            </c:numRef>
          </c:val>
          <c:smooth val="0"/>
          <c:extLst>
            <c:ext xmlns:c16="http://schemas.microsoft.com/office/drawing/2014/chart" uri="{C3380CC4-5D6E-409C-BE32-E72D297353CC}">
              <c16:uniqueId val="{00000008-E00A-4631-9D8C-38AF0C454C1E}"/>
            </c:ext>
          </c:extLst>
        </c:ser>
        <c:ser>
          <c:idx val="8"/>
          <c:order val="9"/>
          <c:tx>
            <c:strRef>
              <c:f>'Example by Age group'!$E$5</c:f>
              <c:strCache>
                <c:ptCount val="1"/>
                <c:pt idx="0">
                  <c:v>0-64 years 2018</c:v>
                </c:pt>
              </c:strCache>
            </c:strRef>
          </c:tx>
          <c:spPr>
            <a:ln w="28575" cap="rnd">
              <a:solidFill>
                <a:schemeClr val="accent3">
                  <a:tint val="74000"/>
                </a:schemeClr>
              </a:solidFill>
              <a:round/>
            </a:ln>
            <a:effectLst/>
          </c:spPr>
          <c:marker>
            <c:symbol val="none"/>
          </c:marker>
          <c:val>
            <c:numRef>
              <c:f>'Example by Age group'!$E$6:$E$57</c:f>
              <c:numCache>
                <c:formatCode>#,##0</c:formatCode>
                <c:ptCount val="52"/>
                <c:pt idx="0">
                  <c:v>1568</c:v>
                </c:pt>
                <c:pt idx="1">
                  <c:v>1953</c:v>
                </c:pt>
                <c:pt idx="2">
                  <c:v>1874</c:v>
                </c:pt>
                <c:pt idx="3">
                  <c:v>1832</c:v>
                </c:pt>
                <c:pt idx="4">
                  <c:v>1798</c:v>
                </c:pt>
                <c:pt idx="5">
                  <c:v>1708</c:v>
                </c:pt>
                <c:pt idx="6">
                  <c:v>1760</c:v>
                </c:pt>
                <c:pt idx="7">
                  <c:v>1711</c:v>
                </c:pt>
                <c:pt idx="8">
                  <c:v>1539</c:v>
                </c:pt>
                <c:pt idx="9">
                  <c:v>1723</c:v>
                </c:pt>
                <c:pt idx="10">
                  <c:v>1709</c:v>
                </c:pt>
                <c:pt idx="11">
                  <c:v>1688</c:v>
                </c:pt>
                <c:pt idx="12">
                  <c:v>1389</c:v>
                </c:pt>
                <c:pt idx="13">
                  <c:v>1557</c:v>
                </c:pt>
                <c:pt idx="14">
                  <c:v>1780</c:v>
                </c:pt>
                <c:pt idx="15">
                  <c:v>1762</c:v>
                </c:pt>
                <c:pt idx="16">
                  <c:v>1622</c:v>
                </c:pt>
                <c:pt idx="17">
                  <c:v>1743</c:v>
                </c:pt>
                <c:pt idx="18">
                  <c:v>1431</c:v>
                </c:pt>
                <c:pt idx="19">
                  <c:v>1706</c:v>
                </c:pt>
                <c:pt idx="20">
                  <c:v>1625</c:v>
                </c:pt>
                <c:pt idx="21">
                  <c:v>1312</c:v>
                </c:pt>
                <c:pt idx="22">
                  <c:v>1558</c:v>
                </c:pt>
                <c:pt idx="23">
                  <c:v>1562</c:v>
                </c:pt>
                <c:pt idx="24">
                  <c:v>1545</c:v>
                </c:pt>
                <c:pt idx="25">
                  <c:v>1555</c:v>
                </c:pt>
                <c:pt idx="26">
                  <c:v>1509</c:v>
                </c:pt>
                <c:pt idx="27">
                  <c:v>1513</c:v>
                </c:pt>
                <c:pt idx="28">
                  <c:v>1530</c:v>
                </c:pt>
                <c:pt idx="29">
                  <c:v>1556</c:v>
                </c:pt>
                <c:pt idx="30">
                  <c:v>1521</c:v>
                </c:pt>
                <c:pt idx="31">
                  <c:v>1580</c:v>
                </c:pt>
                <c:pt idx="32">
                  <c:v>1458</c:v>
                </c:pt>
                <c:pt idx="33">
                  <c:v>1399</c:v>
                </c:pt>
                <c:pt idx="34">
                  <c:v>1312</c:v>
                </c:pt>
                <c:pt idx="35">
                  <c:v>1584</c:v>
                </c:pt>
                <c:pt idx="36">
                  <c:v>1528</c:v>
                </c:pt>
                <c:pt idx="37">
                  <c:v>1550</c:v>
                </c:pt>
                <c:pt idx="38">
                  <c:v>1413</c:v>
                </c:pt>
                <c:pt idx="39">
                  <c:v>1544</c:v>
                </c:pt>
                <c:pt idx="40">
                  <c:v>1607</c:v>
                </c:pt>
                <c:pt idx="41">
                  <c:v>1571</c:v>
                </c:pt>
                <c:pt idx="42">
                  <c:v>1598</c:v>
                </c:pt>
                <c:pt idx="43">
                  <c:v>1510</c:v>
                </c:pt>
                <c:pt idx="44">
                  <c:v>1521</c:v>
                </c:pt>
                <c:pt idx="45">
                  <c:v>1606</c:v>
                </c:pt>
                <c:pt idx="46">
                  <c:v>1619</c:v>
                </c:pt>
                <c:pt idx="47">
                  <c:v>1641</c:v>
                </c:pt>
                <c:pt idx="48">
                  <c:v>1604</c:v>
                </c:pt>
                <c:pt idx="49">
                  <c:v>1624</c:v>
                </c:pt>
                <c:pt idx="50">
                  <c:v>1703</c:v>
                </c:pt>
                <c:pt idx="51">
                  <c:v>991</c:v>
                </c:pt>
              </c:numCache>
            </c:numRef>
          </c:val>
          <c:smooth val="0"/>
          <c:extLst>
            <c:ext xmlns:c16="http://schemas.microsoft.com/office/drawing/2014/chart" uri="{C3380CC4-5D6E-409C-BE32-E72D297353CC}">
              <c16:uniqueId val="{00000009-E00A-4631-9D8C-38AF0C454C1E}"/>
            </c:ext>
          </c:extLst>
        </c:ser>
        <c:ser>
          <c:idx val="9"/>
          <c:order val="10"/>
          <c:tx>
            <c:strRef>
              <c:f>'Example by Age group'!$F$5</c:f>
              <c:strCache>
                <c:ptCount val="1"/>
                <c:pt idx="0">
                  <c:v>0-64 years 2019</c:v>
                </c:pt>
              </c:strCache>
            </c:strRef>
          </c:tx>
          <c:spPr>
            <a:ln w="28575" cap="rnd">
              <a:solidFill>
                <a:schemeClr val="accent3">
                  <a:tint val="63000"/>
                </a:schemeClr>
              </a:solidFill>
              <a:round/>
            </a:ln>
            <a:effectLst/>
          </c:spPr>
          <c:marker>
            <c:symbol val="none"/>
          </c:marker>
          <c:val>
            <c:numRef>
              <c:f>'Example by Age group'!$F$6:$F$57</c:f>
              <c:numCache>
                <c:formatCode>#,##0</c:formatCode>
                <c:ptCount val="52"/>
                <c:pt idx="0">
                  <c:v>1472</c:v>
                </c:pt>
                <c:pt idx="1">
                  <c:v>1769</c:v>
                </c:pt>
                <c:pt idx="2">
                  <c:v>1780</c:v>
                </c:pt>
                <c:pt idx="3">
                  <c:v>1841</c:v>
                </c:pt>
                <c:pt idx="4">
                  <c:v>1746</c:v>
                </c:pt>
                <c:pt idx="5">
                  <c:v>1733</c:v>
                </c:pt>
                <c:pt idx="6">
                  <c:v>1743</c:v>
                </c:pt>
                <c:pt idx="7">
                  <c:v>1760</c:v>
                </c:pt>
                <c:pt idx="8">
                  <c:v>1624</c:v>
                </c:pt>
                <c:pt idx="9">
                  <c:v>1706</c:v>
                </c:pt>
                <c:pt idx="10">
                  <c:v>1691</c:v>
                </c:pt>
                <c:pt idx="11">
                  <c:v>1615</c:v>
                </c:pt>
                <c:pt idx="12">
                  <c:v>1573</c:v>
                </c:pt>
                <c:pt idx="13">
                  <c:v>1582</c:v>
                </c:pt>
                <c:pt idx="14">
                  <c:v>1623</c:v>
                </c:pt>
                <c:pt idx="15">
                  <c:v>1420</c:v>
                </c:pt>
                <c:pt idx="16">
                  <c:v>1532</c:v>
                </c:pt>
                <c:pt idx="17">
                  <c:v>1695</c:v>
                </c:pt>
                <c:pt idx="18">
                  <c:v>1429</c:v>
                </c:pt>
                <c:pt idx="19">
                  <c:v>1636</c:v>
                </c:pt>
                <c:pt idx="20">
                  <c:v>1643</c:v>
                </c:pt>
                <c:pt idx="21">
                  <c:v>1291</c:v>
                </c:pt>
                <c:pt idx="22">
                  <c:v>1595</c:v>
                </c:pt>
                <c:pt idx="23">
                  <c:v>1511</c:v>
                </c:pt>
                <c:pt idx="24">
                  <c:v>1495</c:v>
                </c:pt>
                <c:pt idx="25">
                  <c:v>1547</c:v>
                </c:pt>
                <c:pt idx="26">
                  <c:v>1426</c:v>
                </c:pt>
                <c:pt idx="27">
                  <c:v>1459</c:v>
                </c:pt>
                <c:pt idx="28">
                  <c:v>1474</c:v>
                </c:pt>
                <c:pt idx="29">
                  <c:v>1455</c:v>
                </c:pt>
                <c:pt idx="30">
                  <c:v>1456</c:v>
                </c:pt>
                <c:pt idx="31">
                  <c:v>1409</c:v>
                </c:pt>
                <c:pt idx="32">
                  <c:v>1599</c:v>
                </c:pt>
                <c:pt idx="33">
                  <c:v>1446</c:v>
                </c:pt>
                <c:pt idx="34">
                  <c:v>1311</c:v>
                </c:pt>
                <c:pt idx="35">
                  <c:v>1540</c:v>
                </c:pt>
                <c:pt idx="36">
                  <c:v>1538</c:v>
                </c:pt>
                <c:pt idx="37">
                  <c:v>1501</c:v>
                </c:pt>
                <c:pt idx="38">
                  <c:v>1535</c:v>
                </c:pt>
                <c:pt idx="39">
                  <c:v>1597</c:v>
                </c:pt>
                <c:pt idx="40">
                  <c:v>1501</c:v>
                </c:pt>
                <c:pt idx="41">
                  <c:v>1525</c:v>
                </c:pt>
                <c:pt idx="42">
                  <c:v>1542</c:v>
                </c:pt>
                <c:pt idx="43">
                  <c:v>1549</c:v>
                </c:pt>
                <c:pt idx="44">
                  <c:v>1609</c:v>
                </c:pt>
                <c:pt idx="45">
                  <c:v>1590</c:v>
                </c:pt>
                <c:pt idx="46">
                  <c:v>1584</c:v>
                </c:pt>
                <c:pt idx="47">
                  <c:v>1619</c:v>
                </c:pt>
                <c:pt idx="48">
                  <c:v>1657</c:v>
                </c:pt>
                <c:pt idx="49">
                  <c:v>1712</c:v>
                </c:pt>
                <c:pt idx="50">
                  <c:v>1756</c:v>
                </c:pt>
                <c:pt idx="51">
                  <c:v>968</c:v>
                </c:pt>
              </c:numCache>
            </c:numRef>
          </c:val>
          <c:smooth val="0"/>
          <c:extLst>
            <c:ext xmlns:c16="http://schemas.microsoft.com/office/drawing/2014/chart" uri="{C3380CC4-5D6E-409C-BE32-E72D297353CC}">
              <c16:uniqueId val="{0000000A-E00A-4631-9D8C-38AF0C454C1E}"/>
            </c:ext>
          </c:extLst>
        </c:ser>
        <c:ser>
          <c:idx val="11"/>
          <c:order val="11"/>
          <c:tx>
            <c:strRef>
              <c:f>'Example by Age group'!$G$5</c:f>
              <c:strCache>
                <c:ptCount val="1"/>
                <c:pt idx="0">
                  <c:v>0-64 years 2020</c:v>
                </c:pt>
              </c:strCache>
            </c:strRef>
          </c:tx>
          <c:spPr>
            <a:ln w="28575" cap="rnd">
              <a:solidFill>
                <a:schemeClr val="accent2"/>
              </a:solidFill>
              <a:round/>
            </a:ln>
            <a:effectLst/>
          </c:spPr>
          <c:marker>
            <c:symbol val="none"/>
          </c:marker>
          <c:val>
            <c:numRef>
              <c:f>'Example by Age group'!$G$6:$G$57</c:f>
              <c:numCache>
                <c:formatCode>#,##0</c:formatCode>
                <c:ptCount val="52"/>
                <c:pt idx="0">
                  <c:v>1454</c:v>
                </c:pt>
                <c:pt idx="1">
                  <c:v>1851</c:v>
                </c:pt>
                <c:pt idx="2">
                  <c:v>1917</c:v>
                </c:pt>
                <c:pt idx="3">
                  <c:v>1744</c:v>
                </c:pt>
                <c:pt idx="4">
                  <c:v>1721</c:v>
                </c:pt>
                <c:pt idx="5">
                  <c:v>1646</c:v>
                </c:pt>
                <c:pt idx="6">
                  <c:v>1629</c:v>
                </c:pt>
                <c:pt idx="7">
                  <c:v>1661</c:v>
                </c:pt>
                <c:pt idx="8">
                  <c:v>1641</c:v>
                </c:pt>
                <c:pt idx="9">
                  <c:v>1640</c:v>
                </c:pt>
                <c:pt idx="10">
                  <c:v>1726</c:v>
                </c:pt>
                <c:pt idx="11">
                  <c:v>1595</c:v>
                </c:pt>
                <c:pt idx="12">
                  <c:v>1646</c:v>
                </c:pt>
                <c:pt idx="13">
                  <c:v>2220</c:v>
                </c:pt>
                <c:pt idx="14">
                  <c:v>2495</c:v>
                </c:pt>
                <c:pt idx="15">
                  <c:v>2713</c:v>
                </c:pt>
              </c:numCache>
            </c:numRef>
          </c:val>
          <c:smooth val="0"/>
          <c:extLst>
            <c:ext xmlns:c16="http://schemas.microsoft.com/office/drawing/2014/chart" uri="{C3380CC4-5D6E-409C-BE32-E72D297353CC}">
              <c16:uniqueId val="{0000000B-E00A-4631-9D8C-38AF0C454C1E}"/>
            </c:ext>
          </c:extLst>
        </c:ser>
        <c:dLbls>
          <c:showLegendKey val="0"/>
          <c:showVal val="0"/>
          <c:showCatName val="0"/>
          <c:showSerName val="0"/>
          <c:showPercent val="0"/>
          <c:showBubbleSize val="0"/>
        </c:dLbls>
        <c:smooth val="0"/>
        <c:axId val="774054600"/>
        <c:axId val="774056568"/>
      </c:lineChart>
      <c:catAx>
        <c:axId val="774054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74056568"/>
        <c:crosses val="autoZero"/>
        <c:auto val="1"/>
        <c:lblAlgn val="ctr"/>
        <c:lblOffset val="100"/>
        <c:noMultiLvlLbl val="0"/>
      </c:catAx>
      <c:valAx>
        <c:axId val="774056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74054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[country name]</a:t>
            </a:r>
            <a:r>
              <a:rPr lang="en-US" sz="1200" b="1" i="0" baseline="0">
                <a:effectLst/>
              </a:rPr>
              <a:t> - 2020 deaths by week compared to the previous 5 years</a:t>
            </a:r>
            <a:endParaRPr lang="pt-PT"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Total!$B$4</c:f>
              <c:strCache>
                <c:ptCount val="1"/>
                <c:pt idx="0">
                  <c:v>2015</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Total!$A$5:$A$57</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Total!$B$5:$B$57</c:f>
              <c:numCache>
                <c:formatCode>#,##0</c:formatCode>
                <c:ptCount val="53"/>
                <c:pt idx="0">
                  <c:v>90</c:v>
                </c:pt>
                <c:pt idx="1">
                  <c:v>103</c:v>
                </c:pt>
                <c:pt idx="2">
                  <c:v>128</c:v>
                </c:pt>
                <c:pt idx="3">
                  <c:v>94</c:v>
                </c:pt>
                <c:pt idx="4">
                  <c:v>94</c:v>
                </c:pt>
              </c:numCache>
            </c:numRef>
          </c:val>
          <c:smooth val="0"/>
          <c:extLst>
            <c:ext xmlns:c16="http://schemas.microsoft.com/office/drawing/2014/chart" uri="{C3380CC4-5D6E-409C-BE32-E72D297353CC}">
              <c16:uniqueId val="{00000000-EADA-4A5C-8739-A35D9088FDD3}"/>
            </c:ext>
          </c:extLst>
        </c:ser>
        <c:ser>
          <c:idx val="1"/>
          <c:order val="1"/>
          <c:tx>
            <c:strRef>
              <c:f>Total!$C$4</c:f>
              <c:strCache>
                <c:ptCount val="1"/>
                <c:pt idx="0">
                  <c:v>2016</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Total!$A$5:$A$57</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Total!$C$5:$C$57</c:f>
              <c:numCache>
                <c:formatCode>#,##0</c:formatCode>
                <c:ptCount val="53"/>
                <c:pt idx="0">
                  <c:v>80</c:v>
                </c:pt>
                <c:pt idx="1">
                  <c:v>88</c:v>
                </c:pt>
                <c:pt idx="2">
                  <c:v>113</c:v>
                </c:pt>
                <c:pt idx="3">
                  <c:v>116</c:v>
                </c:pt>
                <c:pt idx="4">
                  <c:v>114</c:v>
                </c:pt>
              </c:numCache>
            </c:numRef>
          </c:val>
          <c:smooth val="0"/>
          <c:extLst>
            <c:ext xmlns:c16="http://schemas.microsoft.com/office/drawing/2014/chart" uri="{C3380CC4-5D6E-409C-BE32-E72D297353CC}">
              <c16:uniqueId val="{00000001-EADA-4A5C-8739-A35D9088FDD3}"/>
            </c:ext>
          </c:extLst>
        </c:ser>
        <c:ser>
          <c:idx val="2"/>
          <c:order val="2"/>
          <c:tx>
            <c:strRef>
              <c:f>Total!$D$4</c:f>
              <c:strCache>
                <c:ptCount val="1"/>
                <c:pt idx="0">
                  <c:v>2017</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Total!$A$5:$A$57</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Total!$D$5:$D$57</c:f>
              <c:numCache>
                <c:formatCode>#,##0</c:formatCode>
                <c:ptCount val="53"/>
                <c:pt idx="0">
                  <c:v>90</c:v>
                </c:pt>
                <c:pt idx="1">
                  <c:v>134</c:v>
                </c:pt>
                <c:pt idx="2">
                  <c:v>135</c:v>
                </c:pt>
                <c:pt idx="3">
                  <c:v>109</c:v>
                </c:pt>
                <c:pt idx="4">
                  <c:v>108</c:v>
                </c:pt>
              </c:numCache>
            </c:numRef>
          </c:val>
          <c:smooth val="0"/>
          <c:extLst>
            <c:ext xmlns:c16="http://schemas.microsoft.com/office/drawing/2014/chart" uri="{C3380CC4-5D6E-409C-BE32-E72D297353CC}">
              <c16:uniqueId val="{00000002-EADA-4A5C-8739-A35D9088FDD3}"/>
            </c:ext>
          </c:extLst>
        </c:ser>
        <c:ser>
          <c:idx val="3"/>
          <c:order val="3"/>
          <c:tx>
            <c:strRef>
              <c:f>Total!$E$4</c:f>
              <c:strCache>
                <c:ptCount val="1"/>
                <c:pt idx="0">
                  <c:v>2018</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Total!$A$5:$A$57</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Total!$E$5:$E$57</c:f>
              <c:numCache>
                <c:formatCode>#,##0</c:formatCode>
                <c:ptCount val="53"/>
                <c:pt idx="0">
                  <c:v>91</c:v>
                </c:pt>
                <c:pt idx="1">
                  <c:v>98</c:v>
                </c:pt>
                <c:pt idx="2">
                  <c:v>94</c:v>
                </c:pt>
                <c:pt idx="3">
                  <c:v>130</c:v>
                </c:pt>
                <c:pt idx="4">
                  <c:v>134</c:v>
                </c:pt>
              </c:numCache>
            </c:numRef>
          </c:val>
          <c:smooth val="0"/>
          <c:extLst>
            <c:ext xmlns:c16="http://schemas.microsoft.com/office/drawing/2014/chart" uri="{C3380CC4-5D6E-409C-BE32-E72D297353CC}">
              <c16:uniqueId val="{00000003-EADA-4A5C-8739-A35D9088FDD3}"/>
            </c:ext>
          </c:extLst>
        </c:ser>
        <c:ser>
          <c:idx val="4"/>
          <c:order val="4"/>
          <c:tx>
            <c:strRef>
              <c:f>Total!$F$4</c:f>
              <c:strCache>
                <c:ptCount val="1"/>
                <c:pt idx="0">
                  <c:v>2019</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Total!$A$5:$A$57</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Total!$F$5:$F$57</c:f>
              <c:numCache>
                <c:formatCode>#,##0</c:formatCode>
                <c:ptCount val="53"/>
                <c:pt idx="0">
                  <c:v>98</c:v>
                </c:pt>
                <c:pt idx="1">
                  <c:v>121</c:v>
                </c:pt>
                <c:pt idx="2">
                  <c:v>140</c:v>
                </c:pt>
                <c:pt idx="3">
                  <c:v>113</c:v>
                </c:pt>
                <c:pt idx="4">
                  <c:v>92</c:v>
                </c:pt>
              </c:numCache>
            </c:numRef>
          </c:val>
          <c:smooth val="0"/>
          <c:extLst>
            <c:ext xmlns:c16="http://schemas.microsoft.com/office/drawing/2014/chart" uri="{C3380CC4-5D6E-409C-BE32-E72D297353CC}">
              <c16:uniqueId val="{00000004-EADA-4A5C-8739-A35D9088FDD3}"/>
            </c:ext>
          </c:extLst>
        </c:ser>
        <c:ser>
          <c:idx val="5"/>
          <c:order val="5"/>
          <c:tx>
            <c:strRef>
              <c:f>Total!$G$4</c:f>
              <c:strCache>
                <c:ptCount val="1"/>
                <c:pt idx="0">
                  <c:v>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numRef>
              <c:f>Total!$A$5:$A$57</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Total!$G$5:$G$57</c:f>
              <c:numCache>
                <c:formatCode>#,##0</c:formatCode>
                <c:ptCount val="53"/>
                <c:pt idx="0">
                  <c:v>150</c:v>
                </c:pt>
                <c:pt idx="1">
                  <c:v>153</c:v>
                </c:pt>
                <c:pt idx="2">
                  <c:v>201</c:v>
                </c:pt>
                <c:pt idx="3">
                  <c:v>204</c:v>
                </c:pt>
                <c:pt idx="4">
                  <c:v>220</c:v>
                </c:pt>
              </c:numCache>
            </c:numRef>
          </c:val>
          <c:smooth val="0"/>
          <c:extLst>
            <c:ext xmlns:c16="http://schemas.microsoft.com/office/drawing/2014/chart" uri="{C3380CC4-5D6E-409C-BE32-E72D297353CC}">
              <c16:uniqueId val="{00000005-EADA-4A5C-8739-A35D9088FDD3}"/>
            </c:ext>
          </c:extLst>
        </c:ser>
        <c:dLbls>
          <c:showLegendKey val="0"/>
          <c:showVal val="0"/>
          <c:showCatName val="0"/>
          <c:showSerName val="0"/>
          <c:showPercent val="0"/>
          <c:showBubbleSize val="0"/>
        </c:dLbls>
        <c:marker val="1"/>
        <c:smooth val="0"/>
        <c:axId val="791293632"/>
        <c:axId val="726134368"/>
      </c:lineChart>
      <c:catAx>
        <c:axId val="79129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6134368"/>
        <c:crosses val="autoZero"/>
        <c:auto val="1"/>
        <c:lblAlgn val="ctr"/>
        <c:lblOffset val="100"/>
        <c:noMultiLvlLbl val="0"/>
      </c:catAx>
      <c:valAx>
        <c:axId val="726134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91293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pt-PT"/>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1" i="0" u="none" strike="noStrike" baseline="0">
                <a:effectLst/>
              </a:rPr>
              <a:t>England and Wales 2020 deaths in people of age 0-64 and 65+ years by </a:t>
            </a:r>
            <a:r>
              <a:rPr lang="en-US" sz="1200" b="1" i="0" u="none" strike="noStrike" kern="1200" spc="0" baseline="0">
                <a:solidFill>
                  <a:sysClr val="windowText" lastClr="000000">
                    <a:lumMod val="65000"/>
                    <a:lumOff val="35000"/>
                  </a:sysClr>
                </a:solidFill>
                <a:effectLst/>
                <a:latin typeface="+mn-lt"/>
                <a:ea typeface="+mn-ea"/>
                <a:cs typeface="+mn-cs"/>
              </a:rPr>
              <a:t>week compared to the upper and lower limits of historical deaths (95% CI)</a:t>
            </a:r>
            <a:endParaRPr lang="en-US"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pt-PT"/>
        </a:p>
      </c:txPr>
    </c:title>
    <c:autoTitleDeleted val="0"/>
    <c:plotArea>
      <c:layout/>
      <c:areaChart>
        <c:grouping val="stacked"/>
        <c:varyColors val="0"/>
        <c:ser>
          <c:idx val="3"/>
          <c:order val="3"/>
          <c:tx>
            <c:strRef>
              <c:f>'Example by Age group'!$J$5</c:f>
              <c:strCache>
                <c:ptCount val="1"/>
                <c:pt idx="0">
                  <c:v>0-64 years 5% CI</c:v>
                </c:pt>
              </c:strCache>
            </c:strRef>
          </c:tx>
          <c:spPr>
            <a:noFill/>
            <a:ln>
              <a:solidFill>
                <a:schemeClr val="accent4">
                  <a:lumMod val="20000"/>
                  <a:lumOff val="80000"/>
                </a:schemeClr>
              </a:solidFill>
            </a:ln>
            <a:effectLst/>
          </c:spPr>
          <c:val>
            <c:numRef>
              <c:f>'Example by Age group'!$J$6:$J$57</c:f>
              <c:numCache>
                <c:formatCode>#,##0</c:formatCode>
                <c:ptCount val="52"/>
                <c:pt idx="0">
                  <c:v>1448.2243103555143</c:v>
                </c:pt>
                <c:pt idx="1">
                  <c:v>1742.8521436920412</c:v>
                </c:pt>
                <c:pt idx="2">
                  <c:v>1723.9380805352409</c:v>
                </c:pt>
                <c:pt idx="3">
                  <c:v>1679.0940308152904</c:v>
                </c:pt>
                <c:pt idx="4">
                  <c:v>1657.080995823309</c:v>
                </c:pt>
                <c:pt idx="5">
                  <c:v>1681.9896227601046</c:v>
                </c:pt>
                <c:pt idx="6">
                  <c:v>1681.1268790651086</c:v>
                </c:pt>
                <c:pt idx="7">
                  <c:v>1613.6082881529151</c:v>
                </c:pt>
                <c:pt idx="8">
                  <c:v>1562.2661264427859</c:v>
                </c:pt>
                <c:pt idx="9">
                  <c:v>1612.0967698902618</c:v>
                </c:pt>
                <c:pt idx="10">
                  <c:v>1590.7618587217305</c:v>
                </c:pt>
                <c:pt idx="11">
                  <c:v>1526.2046142421252</c:v>
                </c:pt>
                <c:pt idx="12">
                  <c:v>1449.9690673278506</c:v>
                </c:pt>
                <c:pt idx="13">
                  <c:v>1381.8048606072805</c:v>
                </c:pt>
                <c:pt idx="14">
                  <c:v>1407.7846276996079</c:v>
                </c:pt>
                <c:pt idx="15">
                  <c:v>1487.6771594709658</c:v>
                </c:pt>
                <c:pt idx="16">
                  <c:v>1578.887711086332</c:v>
                </c:pt>
                <c:pt idx="17">
                  <c:v>1428.593522995383</c:v>
                </c:pt>
                <c:pt idx="18">
                  <c:v>1323.6539688740163</c:v>
                </c:pt>
                <c:pt idx="19">
                  <c:v>1585.4430124095888</c:v>
                </c:pt>
                <c:pt idx="20">
                  <c:v>1568.2424500957104</c:v>
                </c:pt>
                <c:pt idx="21">
                  <c:v>1255.3299642212014</c:v>
                </c:pt>
                <c:pt idx="22">
                  <c:v>1546.9663228089225</c:v>
                </c:pt>
                <c:pt idx="23">
                  <c:v>1510.8964077717949</c:v>
                </c:pt>
                <c:pt idx="24">
                  <c:v>1507.5028965021261</c:v>
                </c:pt>
                <c:pt idx="25">
                  <c:v>1488.9267072856212</c:v>
                </c:pt>
                <c:pt idx="26">
                  <c:v>1433.1522052042155</c:v>
                </c:pt>
                <c:pt idx="27">
                  <c:v>1475.9135526398393</c:v>
                </c:pt>
                <c:pt idx="28">
                  <c:v>1454.3921605225971</c:v>
                </c:pt>
                <c:pt idx="29">
                  <c:v>1440.9578037387612</c:v>
                </c:pt>
                <c:pt idx="30">
                  <c:v>1451.0730924603147</c:v>
                </c:pt>
                <c:pt idx="31">
                  <c:v>1423.2740015876616</c:v>
                </c:pt>
                <c:pt idx="32">
                  <c:v>1438.5547033533078</c:v>
                </c:pt>
                <c:pt idx="33">
                  <c:v>1397.9100512627026</c:v>
                </c:pt>
                <c:pt idx="34">
                  <c:v>1246.5788319598341</c:v>
                </c:pt>
                <c:pt idx="35">
                  <c:v>1376.1786778715521</c:v>
                </c:pt>
                <c:pt idx="36">
                  <c:v>1514.5437542909647</c:v>
                </c:pt>
                <c:pt idx="37">
                  <c:v>1459.8686899230477</c:v>
                </c:pt>
                <c:pt idx="38">
                  <c:v>1448.6924146383644</c:v>
                </c:pt>
                <c:pt idx="39">
                  <c:v>1491.8166732766767</c:v>
                </c:pt>
                <c:pt idx="40">
                  <c:v>1486.9911590439544</c:v>
                </c:pt>
                <c:pt idx="41">
                  <c:v>1490.2302015307716</c:v>
                </c:pt>
                <c:pt idx="42">
                  <c:v>1522.8119715275236</c:v>
                </c:pt>
                <c:pt idx="43">
                  <c:v>1496.5453797728037</c:v>
                </c:pt>
                <c:pt idx="44">
                  <c:v>1563.944054558287</c:v>
                </c:pt>
                <c:pt idx="45">
                  <c:v>1587.4757684420631</c:v>
                </c:pt>
                <c:pt idx="46">
                  <c:v>1556.7115726630711</c:v>
                </c:pt>
                <c:pt idx="47">
                  <c:v>1590.1700125845075</c:v>
                </c:pt>
                <c:pt idx="48">
                  <c:v>1582.3461246650247</c:v>
                </c:pt>
                <c:pt idx="49">
                  <c:v>1562.4716843368415</c:v>
                </c:pt>
                <c:pt idx="50">
                  <c:v>1683.7464913296108</c:v>
                </c:pt>
                <c:pt idx="51">
                  <c:v>968.17680934258919</c:v>
                </c:pt>
              </c:numCache>
            </c:numRef>
          </c:val>
          <c:extLst>
            <c:ext xmlns:c16="http://schemas.microsoft.com/office/drawing/2014/chart" uri="{C3380CC4-5D6E-409C-BE32-E72D297353CC}">
              <c16:uniqueId val="{00000005-BC14-429C-88AE-86FA00EB7D51}"/>
            </c:ext>
          </c:extLst>
        </c:ser>
        <c:ser>
          <c:idx val="4"/>
          <c:order val="4"/>
          <c:tx>
            <c:strRef>
              <c:f>'Example by Age group'!$L$5</c:f>
              <c:strCache>
                <c:ptCount val="1"/>
                <c:pt idx="0">
                  <c:v>0-64 years upper and lower limits</c:v>
                </c:pt>
              </c:strCache>
            </c:strRef>
          </c:tx>
          <c:spPr>
            <a:solidFill>
              <a:schemeClr val="accent3">
                <a:lumMod val="40000"/>
                <a:lumOff val="60000"/>
              </a:schemeClr>
            </a:solidFill>
            <a:ln>
              <a:solidFill>
                <a:schemeClr val="accent3">
                  <a:lumMod val="40000"/>
                  <a:lumOff val="60000"/>
                </a:schemeClr>
              </a:solidFill>
            </a:ln>
            <a:effectLst/>
          </c:spPr>
          <c:val>
            <c:numRef>
              <c:f>'Example by Age group'!$L$6:$L$57</c:f>
              <c:numCache>
                <c:formatCode>#,##0</c:formatCode>
                <c:ptCount val="52"/>
                <c:pt idx="0">
                  <c:v>267.15137928897138</c:v>
                </c:pt>
                <c:pt idx="1">
                  <c:v>190.29571261591764</c:v>
                </c:pt>
                <c:pt idx="2">
                  <c:v>108.52383892951821</c:v>
                </c:pt>
                <c:pt idx="3">
                  <c:v>159.01193836941911</c:v>
                </c:pt>
                <c:pt idx="4">
                  <c:v>133.83800835338207</c:v>
                </c:pt>
                <c:pt idx="5">
                  <c:v>68.020754479790867</c:v>
                </c:pt>
                <c:pt idx="6">
                  <c:v>65.746241869782807</c:v>
                </c:pt>
                <c:pt idx="7">
                  <c:v>114.38342369416978</c:v>
                </c:pt>
                <c:pt idx="8">
                  <c:v>109.86774711442831</c:v>
                </c:pt>
                <c:pt idx="9">
                  <c:v>105.40646021947623</c:v>
                </c:pt>
                <c:pt idx="10">
                  <c:v>132.47628255653899</c:v>
                </c:pt>
                <c:pt idx="11">
                  <c:v>140.79077151574938</c:v>
                </c:pt>
                <c:pt idx="12">
                  <c:v>140.46186534429899</c:v>
                </c:pt>
                <c:pt idx="13">
                  <c:v>289.1902787854392</c:v>
                </c:pt>
                <c:pt idx="14">
                  <c:v>337.23074460078442</c:v>
                </c:pt>
                <c:pt idx="15">
                  <c:v>269.04568105806857</c:v>
                </c:pt>
                <c:pt idx="16">
                  <c:v>111.42457782733572</c:v>
                </c:pt>
                <c:pt idx="17">
                  <c:v>270.412954009234</c:v>
                </c:pt>
                <c:pt idx="18">
                  <c:v>315.49206225196758</c:v>
                </c:pt>
                <c:pt idx="19">
                  <c:v>98.713975180822217</c:v>
                </c:pt>
                <c:pt idx="20">
                  <c:v>62.715099808578998</c:v>
                </c:pt>
                <c:pt idx="21">
                  <c:v>55.340071557597184</c:v>
                </c:pt>
                <c:pt idx="22">
                  <c:v>62.067354382154917</c:v>
                </c:pt>
                <c:pt idx="23">
                  <c:v>34.607184456410323</c:v>
                </c:pt>
                <c:pt idx="24">
                  <c:v>42.194206995747663</c:v>
                </c:pt>
                <c:pt idx="25">
                  <c:v>70.946585428757771</c:v>
                </c:pt>
                <c:pt idx="26">
                  <c:v>119.29558959156884</c:v>
                </c:pt>
                <c:pt idx="27">
                  <c:v>36.972894720321619</c:v>
                </c:pt>
                <c:pt idx="28">
                  <c:v>117.61567895480584</c:v>
                </c:pt>
                <c:pt idx="29">
                  <c:v>86.88439252247781</c:v>
                </c:pt>
                <c:pt idx="30">
                  <c:v>62.653815079370816</c:v>
                </c:pt>
                <c:pt idx="31">
                  <c:v>123.45199682467683</c:v>
                </c:pt>
                <c:pt idx="32">
                  <c:v>122.89059329338443</c:v>
                </c:pt>
                <c:pt idx="33">
                  <c:v>100.57989747459487</c:v>
                </c:pt>
                <c:pt idx="34">
                  <c:v>157.24233608033182</c:v>
                </c:pt>
                <c:pt idx="35">
                  <c:v>222.44264425689607</c:v>
                </c:pt>
                <c:pt idx="36">
                  <c:v>28.912491418070658</c:v>
                </c:pt>
                <c:pt idx="37">
                  <c:v>73.862620153904572</c:v>
                </c:pt>
                <c:pt idx="38">
                  <c:v>87.01517072327124</c:v>
                </c:pt>
                <c:pt idx="39">
                  <c:v>82.366653446646524</c:v>
                </c:pt>
                <c:pt idx="40">
                  <c:v>85.61768191209103</c:v>
                </c:pt>
                <c:pt idx="41">
                  <c:v>62.739596938456543</c:v>
                </c:pt>
                <c:pt idx="42">
                  <c:v>62.376056944952779</c:v>
                </c:pt>
                <c:pt idx="43">
                  <c:v>73.309240454392693</c:v>
                </c:pt>
                <c:pt idx="44">
                  <c:v>90.911890883426167</c:v>
                </c:pt>
                <c:pt idx="45">
                  <c:v>50.64846311587371</c:v>
                </c:pt>
                <c:pt idx="46">
                  <c:v>94.576854673857724</c:v>
                </c:pt>
                <c:pt idx="47">
                  <c:v>38.459974830985175</c:v>
                </c:pt>
                <c:pt idx="48">
                  <c:v>70.107750669950747</c:v>
                </c:pt>
                <c:pt idx="49">
                  <c:v>107.45663132631717</c:v>
                </c:pt>
                <c:pt idx="50">
                  <c:v>77.707017340778293</c:v>
                </c:pt>
                <c:pt idx="51">
                  <c:v>252.84638131482143</c:v>
                </c:pt>
              </c:numCache>
            </c:numRef>
          </c:val>
          <c:extLst>
            <c:ext xmlns:c16="http://schemas.microsoft.com/office/drawing/2014/chart" uri="{C3380CC4-5D6E-409C-BE32-E72D297353CC}">
              <c16:uniqueId val="{00000006-BC14-429C-88AE-86FA00EB7D51}"/>
            </c:ext>
          </c:extLst>
        </c:ser>
        <c:dLbls>
          <c:showLegendKey val="0"/>
          <c:showVal val="0"/>
          <c:showCatName val="0"/>
          <c:showSerName val="0"/>
          <c:showPercent val="0"/>
          <c:showBubbleSize val="0"/>
        </c:dLbls>
        <c:axId val="725420552"/>
        <c:axId val="725422192"/>
      </c:areaChart>
      <c:areaChart>
        <c:grouping val="stacked"/>
        <c:varyColors val="0"/>
        <c:ser>
          <c:idx val="0"/>
          <c:order val="0"/>
          <c:tx>
            <c:strRef>
              <c:f>'Example by Age group'!$AK$5</c:f>
              <c:strCache>
                <c:ptCount val="1"/>
                <c:pt idx="0">
                  <c:v>65+ years 5% CI</c:v>
                </c:pt>
              </c:strCache>
            </c:strRef>
          </c:tx>
          <c:spPr>
            <a:noFill/>
            <a:ln>
              <a:solidFill>
                <a:schemeClr val="accent1">
                  <a:lumMod val="20000"/>
                  <a:lumOff val="80000"/>
                </a:schemeClr>
              </a:solidFill>
              <a:prstDash val="sysDash"/>
            </a:ln>
            <a:effectLst/>
          </c:spPr>
          <c:cat>
            <c:strRef>
              <c:f>'Example by Age group'!$A$6:$A$57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by Age group'!$AK$6:$AK$57</c:f>
              <c:numCache>
                <c:formatCode>#,##0</c:formatCode>
                <c:ptCount val="52"/>
                <c:pt idx="0">
                  <c:v>10003.135321882746</c:v>
                </c:pt>
                <c:pt idx="1">
                  <c:v>10407.034357619066</c:v>
                </c:pt>
                <c:pt idx="2">
                  <c:v>10162.213999297166</c:v>
                </c:pt>
                <c:pt idx="3">
                  <c:v>9949.5888783544287</c:v>
                </c:pt>
                <c:pt idx="4">
                  <c:v>9637.3529141796007</c:v>
                </c:pt>
                <c:pt idx="5">
                  <c:v>9718.5448170517866</c:v>
                </c:pt>
                <c:pt idx="6">
                  <c:v>9376.6596394057433</c:v>
                </c:pt>
                <c:pt idx="7">
                  <c:v>9504.4902884319054</c:v>
                </c:pt>
                <c:pt idx="8">
                  <c:v>9383.4576713142633</c:v>
                </c:pt>
                <c:pt idx="9">
                  <c:v>9077.144835460047</c:v>
                </c:pt>
                <c:pt idx="10">
                  <c:v>8775.5666327078761</c:v>
                </c:pt>
                <c:pt idx="11">
                  <c:v>8301.9994055195712</c:v>
                </c:pt>
                <c:pt idx="12">
                  <c:v>8368.9679641357488</c:v>
                </c:pt>
                <c:pt idx="13">
                  <c:v>8069.7569038403162</c:v>
                </c:pt>
                <c:pt idx="14">
                  <c:v>7838.9760326876149</c:v>
                </c:pt>
                <c:pt idx="15">
                  <c:v>8026.4229840895559</c:v>
                </c:pt>
                <c:pt idx="16">
                  <c:v>8582.0419234645051</c:v>
                </c:pt>
                <c:pt idx="17">
                  <c:v>7697.6993382059491</c:v>
                </c:pt>
                <c:pt idx="18">
                  <c:v>7344.2930401823796</c:v>
                </c:pt>
                <c:pt idx="19">
                  <c:v>8439.8192751818424</c:v>
                </c:pt>
                <c:pt idx="20">
                  <c:v>8114.8301583830089</c:v>
                </c:pt>
                <c:pt idx="21">
                  <c:v>6764.2995478631083</c:v>
                </c:pt>
                <c:pt idx="22">
                  <c:v>8248.4812610939298</c:v>
                </c:pt>
                <c:pt idx="23">
                  <c:v>7804.7965301441236</c:v>
                </c:pt>
                <c:pt idx="24">
                  <c:v>7748.1736381747032</c:v>
                </c:pt>
                <c:pt idx="25">
                  <c:v>7646.3868908026679</c:v>
                </c:pt>
                <c:pt idx="26">
                  <c:v>7627.4237705129126</c:v>
                </c:pt>
                <c:pt idx="27">
                  <c:v>7619.8512972544549</c:v>
                </c:pt>
                <c:pt idx="28">
                  <c:v>7403.8183256288012</c:v>
                </c:pt>
                <c:pt idx="29">
                  <c:v>7367.5214874729609</c:v>
                </c:pt>
                <c:pt idx="30">
                  <c:v>7333.1890914183514</c:v>
                </c:pt>
                <c:pt idx="31">
                  <c:v>7504.902768063861</c:v>
                </c:pt>
                <c:pt idx="32">
                  <c:v>7447.6408281714785</c:v>
                </c:pt>
                <c:pt idx="33">
                  <c:v>7538.894288095119</c:v>
                </c:pt>
                <c:pt idx="34">
                  <c:v>6577.6882626950437</c:v>
                </c:pt>
                <c:pt idx="35">
                  <c:v>7154.7421246621752</c:v>
                </c:pt>
                <c:pt idx="36">
                  <c:v>7642.1566709933732</c:v>
                </c:pt>
                <c:pt idx="37">
                  <c:v>7577.5260685191352</c:v>
                </c:pt>
                <c:pt idx="38">
                  <c:v>7634.8174724219471</c:v>
                </c:pt>
                <c:pt idx="39">
                  <c:v>7858.5566823635791</c:v>
                </c:pt>
                <c:pt idx="40">
                  <c:v>8122.9763017034511</c:v>
                </c:pt>
                <c:pt idx="41">
                  <c:v>8142.2094608188545</c:v>
                </c:pt>
                <c:pt idx="42">
                  <c:v>8053.3077887069821</c:v>
                </c:pt>
                <c:pt idx="43">
                  <c:v>8108.7254473123521</c:v>
                </c:pt>
                <c:pt idx="44">
                  <c:v>8475.896649131173</c:v>
                </c:pt>
                <c:pt idx="45">
                  <c:v>8466.9229597900121</c:v>
                </c:pt>
                <c:pt idx="46">
                  <c:v>8384.0109775804667</c:v>
                </c:pt>
                <c:pt idx="47">
                  <c:v>8357.83558077218</c:v>
                </c:pt>
                <c:pt idx="48">
                  <c:v>8762.6432454817805</c:v>
                </c:pt>
                <c:pt idx="49">
                  <c:v>8791.1824501526662</c:v>
                </c:pt>
                <c:pt idx="50">
                  <c:v>9227.847751061252</c:v>
                </c:pt>
                <c:pt idx="51">
                  <c:v>6408.341142573162</c:v>
                </c:pt>
              </c:numCache>
            </c:numRef>
          </c:val>
          <c:extLst>
            <c:ext xmlns:c16="http://schemas.microsoft.com/office/drawing/2014/chart" uri="{C3380CC4-5D6E-409C-BE32-E72D297353CC}">
              <c16:uniqueId val="{00000000-BC14-429C-88AE-86FA00EB7D51}"/>
            </c:ext>
          </c:extLst>
        </c:ser>
        <c:ser>
          <c:idx val="1"/>
          <c:order val="1"/>
          <c:tx>
            <c:strRef>
              <c:f>'Example by Age group'!$AM$5</c:f>
              <c:strCache>
                <c:ptCount val="1"/>
                <c:pt idx="0">
                  <c:v>65+ years upper and lower limits</c:v>
                </c:pt>
              </c:strCache>
            </c:strRef>
          </c:tx>
          <c:spPr>
            <a:solidFill>
              <a:schemeClr val="accent3">
                <a:lumMod val="40000"/>
                <a:lumOff val="60000"/>
              </a:schemeClr>
            </a:solidFill>
            <a:ln>
              <a:solidFill>
                <a:schemeClr val="accent3">
                  <a:lumMod val="40000"/>
                  <a:lumOff val="60000"/>
                </a:schemeClr>
              </a:solidFill>
              <a:prstDash val="solid"/>
            </a:ln>
            <a:effectLst/>
          </c:spPr>
          <c:cat>
            <c:strRef>
              <c:f>'Example by Age group'!$A$6:$A$57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by Age group'!$AM$6:$AM$57</c:f>
              <c:numCache>
                <c:formatCode>#,##0</c:formatCode>
                <c:ptCount val="52"/>
                <c:pt idx="0">
                  <c:v>1227.7293562345076</c:v>
                </c:pt>
                <c:pt idx="1">
                  <c:v>3153.1312847618683</c:v>
                </c:pt>
                <c:pt idx="2">
                  <c:v>2543.9720014056693</c:v>
                </c:pt>
                <c:pt idx="3">
                  <c:v>2102.8222432911425</c:v>
                </c:pt>
                <c:pt idx="4">
                  <c:v>1680.8941716407971</c:v>
                </c:pt>
                <c:pt idx="5">
                  <c:v>972.51036589642536</c:v>
                </c:pt>
                <c:pt idx="6">
                  <c:v>1068.6807211885134</c:v>
                </c:pt>
                <c:pt idx="7">
                  <c:v>737.01942313618929</c:v>
                </c:pt>
                <c:pt idx="8">
                  <c:v>357.4846573714749</c:v>
                </c:pt>
                <c:pt idx="9">
                  <c:v>1493.7103290799059</c:v>
                </c:pt>
                <c:pt idx="10">
                  <c:v>1541.2667345842492</c:v>
                </c:pt>
                <c:pt idx="11">
                  <c:v>1336.4011889608591</c:v>
                </c:pt>
                <c:pt idx="12">
                  <c:v>464.86407172850159</c:v>
                </c:pt>
                <c:pt idx="13">
                  <c:v>1414.886192319369</c:v>
                </c:pt>
                <c:pt idx="14">
                  <c:v>2203.6479346247688</c:v>
                </c:pt>
                <c:pt idx="15">
                  <c:v>1682.3540318208879</c:v>
                </c:pt>
                <c:pt idx="16">
                  <c:v>479.51615307098837</c:v>
                </c:pt>
                <c:pt idx="17">
                  <c:v>1344.2013235880995</c:v>
                </c:pt>
                <c:pt idx="18">
                  <c:v>1493.8139196352404</c:v>
                </c:pt>
                <c:pt idx="19">
                  <c:v>228.36144963631523</c:v>
                </c:pt>
                <c:pt idx="20">
                  <c:v>446.73968323398367</c:v>
                </c:pt>
                <c:pt idx="21">
                  <c:v>249.80090427378309</c:v>
                </c:pt>
                <c:pt idx="22">
                  <c:v>295.43747781214188</c:v>
                </c:pt>
                <c:pt idx="23">
                  <c:v>166.80693971175242</c:v>
                </c:pt>
                <c:pt idx="24">
                  <c:v>250.45272365059282</c:v>
                </c:pt>
                <c:pt idx="25">
                  <c:v>244.02621839466337</c:v>
                </c:pt>
                <c:pt idx="26">
                  <c:v>126.75245897417517</c:v>
                </c:pt>
                <c:pt idx="27">
                  <c:v>271.09740549108938</c:v>
                </c:pt>
                <c:pt idx="28">
                  <c:v>349.56334874239838</c:v>
                </c:pt>
                <c:pt idx="29">
                  <c:v>398.95702505407826</c:v>
                </c:pt>
                <c:pt idx="30">
                  <c:v>433.62181716329724</c:v>
                </c:pt>
                <c:pt idx="31">
                  <c:v>220.19446387227799</c:v>
                </c:pt>
                <c:pt idx="32">
                  <c:v>278.31834365704344</c:v>
                </c:pt>
                <c:pt idx="33">
                  <c:v>343.01142380976125</c:v>
                </c:pt>
                <c:pt idx="34">
                  <c:v>673.02347460991223</c:v>
                </c:pt>
                <c:pt idx="35">
                  <c:v>1078.9157506756501</c:v>
                </c:pt>
                <c:pt idx="36">
                  <c:v>271.28665801325405</c:v>
                </c:pt>
                <c:pt idx="37">
                  <c:v>379.74786296172897</c:v>
                </c:pt>
                <c:pt idx="38">
                  <c:v>495.96505515610625</c:v>
                </c:pt>
                <c:pt idx="39">
                  <c:v>326.88663527284189</c:v>
                </c:pt>
                <c:pt idx="40">
                  <c:v>315.64739659309635</c:v>
                </c:pt>
                <c:pt idx="41">
                  <c:v>402.38107836229028</c:v>
                </c:pt>
                <c:pt idx="42">
                  <c:v>304.18442258603591</c:v>
                </c:pt>
                <c:pt idx="43">
                  <c:v>484.54910537529577</c:v>
                </c:pt>
                <c:pt idx="44">
                  <c:v>486.60670173765538</c:v>
                </c:pt>
                <c:pt idx="45">
                  <c:v>537.35408041997653</c:v>
                </c:pt>
                <c:pt idx="46">
                  <c:v>776.77804483906584</c:v>
                </c:pt>
                <c:pt idx="47">
                  <c:v>779.52883845564065</c:v>
                </c:pt>
                <c:pt idx="48">
                  <c:v>627.11350903644052</c:v>
                </c:pt>
                <c:pt idx="49">
                  <c:v>681.23509969466613</c:v>
                </c:pt>
                <c:pt idx="50">
                  <c:v>1191.1044978774953</c:v>
                </c:pt>
                <c:pt idx="51">
                  <c:v>904.91771485367644</c:v>
                </c:pt>
              </c:numCache>
            </c:numRef>
          </c:val>
          <c:extLst>
            <c:ext xmlns:c16="http://schemas.microsoft.com/office/drawing/2014/chart" uri="{C3380CC4-5D6E-409C-BE32-E72D297353CC}">
              <c16:uniqueId val="{00000001-BC14-429C-88AE-86FA00EB7D51}"/>
            </c:ext>
          </c:extLst>
        </c:ser>
        <c:dLbls>
          <c:showLegendKey val="0"/>
          <c:showVal val="0"/>
          <c:showCatName val="0"/>
          <c:showSerName val="0"/>
          <c:showPercent val="0"/>
          <c:showBubbleSize val="0"/>
        </c:dLbls>
        <c:axId val="740249048"/>
        <c:axId val="740246752"/>
      </c:areaChart>
      <c:lineChart>
        <c:grouping val="standard"/>
        <c:varyColors val="0"/>
        <c:ser>
          <c:idx val="2"/>
          <c:order val="2"/>
          <c:tx>
            <c:strRef>
              <c:f>'Example by Age group'!$AH$5</c:f>
              <c:strCache>
                <c:ptCount val="1"/>
                <c:pt idx="0">
                  <c:v>65+ years 2020</c:v>
                </c:pt>
              </c:strCache>
            </c:strRef>
          </c:tx>
          <c:spPr>
            <a:ln w="28575" cap="rnd">
              <a:solidFill>
                <a:schemeClr val="accent6"/>
              </a:solidFill>
              <a:round/>
            </a:ln>
            <a:effectLst/>
          </c:spPr>
          <c:marker>
            <c:symbol val="none"/>
          </c:marker>
          <c:cat>
            <c:strRef>
              <c:f>'Example by Age group'!$A$6:$A$57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by Age group'!$AH$6:$AH$57</c:f>
              <c:numCache>
                <c:formatCode>#,##0</c:formatCode>
                <c:ptCount val="52"/>
                <c:pt idx="0">
                  <c:v>10799</c:v>
                </c:pt>
                <c:pt idx="1">
                  <c:v>12206</c:v>
                </c:pt>
                <c:pt idx="2">
                  <c:v>11073</c:v>
                </c:pt>
                <c:pt idx="3">
                  <c:v>10109</c:v>
                </c:pt>
                <c:pt idx="4">
                  <c:v>9891</c:v>
                </c:pt>
                <c:pt idx="5">
                  <c:v>9338</c:v>
                </c:pt>
                <c:pt idx="6">
                  <c:v>9319</c:v>
                </c:pt>
                <c:pt idx="7">
                  <c:v>9179</c:v>
                </c:pt>
                <c:pt idx="8">
                  <c:v>9174</c:v>
                </c:pt>
                <c:pt idx="9">
                  <c:v>9252</c:v>
                </c:pt>
                <c:pt idx="10">
                  <c:v>9291</c:v>
                </c:pt>
                <c:pt idx="11">
                  <c:v>9051</c:v>
                </c:pt>
                <c:pt idx="12">
                  <c:v>9496</c:v>
                </c:pt>
                <c:pt idx="13">
                  <c:v>14167</c:v>
                </c:pt>
                <c:pt idx="14">
                  <c:v>16021</c:v>
                </c:pt>
                <c:pt idx="15">
                  <c:v>19638</c:v>
                </c:pt>
              </c:numCache>
            </c:numRef>
          </c:val>
          <c:smooth val="0"/>
          <c:extLst>
            <c:ext xmlns:c16="http://schemas.microsoft.com/office/drawing/2014/chart" uri="{C3380CC4-5D6E-409C-BE32-E72D297353CC}">
              <c16:uniqueId val="{00000002-BC14-429C-88AE-86FA00EB7D51}"/>
            </c:ext>
          </c:extLst>
        </c:ser>
        <c:ser>
          <c:idx val="5"/>
          <c:order val="5"/>
          <c:tx>
            <c:strRef>
              <c:f>'Example by Age group'!$G$5</c:f>
              <c:strCache>
                <c:ptCount val="1"/>
                <c:pt idx="0">
                  <c:v>0-64 years 2020</c:v>
                </c:pt>
              </c:strCache>
            </c:strRef>
          </c:tx>
          <c:spPr>
            <a:ln w="28575" cap="rnd">
              <a:solidFill>
                <a:schemeClr val="accent2"/>
              </a:solidFill>
              <a:round/>
            </a:ln>
            <a:effectLst/>
          </c:spPr>
          <c:marker>
            <c:symbol val="none"/>
          </c:marker>
          <c:val>
            <c:numRef>
              <c:f>'Example by Age group'!$G$6:$G$57</c:f>
              <c:numCache>
                <c:formatCode>#,##0</c:formatCode>
                <c:ptCount val="52"/>
                <c:pt idx="0">
                  <c:v>1454</c:v>
                </c:pt>
                <c:pt idx="1">
                  <c:v>1851</c:v>
                </c:pt>
                <c:pt idx="2">
                  <c:v>1917</c:v>
                </c:pt>
                <c:pt idx="3">
                  <c:v>1744</c:v>
                </c:pt>
                <c:pt idx="4">
                  <c:v>1721</c:v>
                </c:pt>
                <c:pt idx="5">
                  <c:v>1646</c:v>
                </c:pt>
                <c:pt idx="6">
                  <c:v>1629</c:v>
                </c:pt>
                <c:pt idx="7">
                  <c:v>1661</c:v>
                </c:pt>
                <c:pt idx="8">
                  <c:v>1641</c:v>
                </c:pt>
                <c:pt idx="9">
                  <c:v>1640</c:v>
                </c:pt>
                <c:pt idx="10">
                  <c:v>1726</c:v>
                </c:pt>
                <c:pt idx="11">
                  <c:v>1595</c:v>
                </c:pt>
                <c:pt idx="12">
                  <c:v>1646</c:v>
                </c:pt>
                <c:pt idx="13">
                  <c:v>2220</c:v>
                </c:pt>
                <c:pt idx="14">
                  <c:v>2495</c:v>
                </c:pt>
                <c:pt idx="15">
                  <c:v>2713</c:v>
                </c:pt>
              </c:numCache>
            </c:numRef>
          </c:val>
          <c:smooth val="0"/>
          <c:extLst>
            <c:ext xmlns:c16="http://schemas.microsoft.com/office/drawing/2014/chart" uri="{C3380CC4-5D6E-409C-BE32-E72D297353CC}">
              <c16:uniqueId val="{00000007-BC14-429C-88AE-86FA00EB7D51}"/>
            </c:ext>
          </c:extLst>
        </c:ser>
        <c:dLbls>
          <c:showLegendKey val="0"/>
          <c:showVal val="0"/>
          <c:showCatName val="0"/>
          <c:showSerName val="0"/>
          <c:showPercent val="0"/>
          <c:showBubbleSize val="0"/>
        </c:dLbls>
        <c:marker val="1"/>
        <c:smooth val="0"/>
        <c:axId val="725420552"/>
        <c:axId val="725422192"/>
      </c:lineChart>
      <c:catAx>
        <c:axId val="72542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5422192"/>
        <c:crosses val="autoZero"/>
        <c:auto val="1"/>
        <c:lblAlgn val="ctr"/>
        <c:lblOffset val="100"/>
        <c:noMultiLvlLbl val="0"/>
      </c:catAx>
      <c:valAx>
        <c:axId val="72542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5420552"/>
        <c:crosses val="autoZero"/>
        <c:crossBetween val="between"/>
      </c:valAx>
      <c:valAx>
        <c:axId val="740246752"/>
        <c:scaling>
          <c:orientation val="minMax"/>
          <c:max val="2500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40249048"/>
        <c:crosses val="max"/>
        <c:crossBetween val="between"/>
      </c:valAx>
      <c:catAx>
        <c:axId val="740249048"/>
        <c:scaling>
          <c:orientation val="minMax"/>
        </c:scaling>
        <c:delete val="1"/>
        <c:axPos val="b"/>
        <c:numFmt formatCode="General" sourceLinked="1"/>
        <c:majorTickMark val="out"/>
        <c:minorTickMark val="none"/>
        <c:tickLblPos val="nextTo"/>
        <c:crossAx val="740246752"/>
        <c:crosses val="autoZero"/>
        <c:auto val="1"/>
        <c:lblAlgn val="ctr"/>
        <c:lblOffset val="100"/>
        <c:noMultiLvlLbl val="0"/>
      </c:catAx>
      <c:spPr>
        <a:noFill/>
        <a:ln>
          <a:noFill/>
        </a:ln>
        <a:effectLst/>
      </c:spPr>
    </c:plotArea>
    <c:legend>
      <c:legendPos val="b"/>
      <c:legendEntry>
        <c:idx val="0"/>
        <c:delete val="1"/>
      </c:legendEntry>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England and Wales 2020 deaths for males aged 0-64 and 65+ years by week compared to the previous 5 years</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'Example by Sex &amp; Age group'!$AC$5</c:f>
              <c:strCache>
                <c:ptCount val="1"/>
                <c:pt idx="0">
                  <c:v>65+ years 2015</c:v>
                </c:pt>
              </c:strCache>
            </c:strRef>
          </c:tx>
          <c:spPr>
            <a:ln w="28575" cap="rnd">
              <a:solidFill>
                <a:schemeClr val="accent3">
                  <a:lumMod val="40000"/>
                  <a:lumOff val="60000"/>
                </a:schemeClr>
              </a:solidFill>
              <a:round/>
            </a:ln>
            <a:effectLst/>
          </c:spPr>
          <c:marker>
            <c:symbol val="none"/>
          </c:marker>
          <c:cat>
            <c:strRef>
              <c:f>'Example by Sex &amp;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 &amp; Age group'!$AC$6:$AC$58</c:f>
              <c:numCache>
                <c:formatCode>#,##0</c:formatCode>
                <c:ptCount val="53"/>
                <c:pt idx="0">
                  <c:v>4822</c:v>
                </c:pt>
                <c:pt idx="1">
                  <c:v>6249</c:v>
                </c:pt>
                <c:pt idx="2">
                  <c:v>5752</c:v>
                </c:pt>
                <c:pt idx="3">
                  <c:v>5350</c:v>
                </c:pt>
                <c:pt idx="4">
                  <c:v>4994</c:v>
                </c:pt>
                <c:pt idx="5">
                  <c:v>4785</c:v>
                </c:pt>
                <c:pt idx="6">
                  <c:v>4735</c:v>
                </c:pt>
                <c:pt idx="7">
                  <c:v>4495</c:v>
                </c:pt>
                <c:pt idx="8">
                  <c:v>4495</c:v>
                </c:pt>
                <c:pt idx="9">
                  <c:v>4472</c:v>
                </c:pt>
                <c:pt idx="10">
                  <c:v>4194</c:v>
                </c:pt>
                <c:pt idx="11">
                  <c:v>4099</c:v>
                </c:pt>
                <c:pt idx="12">
                  <c:v>4097</c:v>
                </c:pt>
                <c:pt idx="13">
                  <c:v>3593</c:v>
                </c:pt>
                <c:pt idx="14">
                  <c:v>3958</c:v>
                </c:pt>
                <c:pt idx="15">
                  <c:v>4573</c:v>
                </c:pt>
                <c:pt idx="16">
                  <c:v>4121</c:v>
                </c:pt>
                <c:pt idx="17">
                  <c:v>4047</c:v>
                </c:pt>
                <c:pt idx="18">
                  <c:v>3623</c:v>
                </c:pt>
                <c:pt idx="19">
                  <c:v>4091</c:v>
                </c:pt>
                <c:pt idx="20">
                  <c:v>4011</c:v>
                </c:pt>
                <c:pt idx="21">
                  <c:v>3278</c:v>
                </c:pt>
                <c:pt idx="22">
                  <c:v>3921</c:v>
                </c:pt>
                <c:pt idx="23">
                  <c:v>3800</c:v>
                </c:pt>
                <c:pt idx="24">
                  <c:v>3576</c:v>
                </c:pt>
                <c:pt idx="25">
                  <c:v>3681</c:v>
                </c:pt>
                <c:pt idx="26">
                  <c:v>3582</c:v>
                </c:pt>
                <c:pt idx="27">
                  <c:v>3625</c:v>
                </c:pt>
                <c:pt idx="28">
                  <c:v>3444</c:v>
                </c:pt>
                <c:pt idx="29">
                  <c:v>3507</c:v>
                </c:pt>
                <c:pt idx="30">
                  <c:v>3384</c:v>
                </c:pt>
                <c:pt idx="31">
                  <c:v>3575</c:v>
                </c:pt>
                <c:pt idx="32">
                  <c:v>3597</c:v>
                </c:pt>
                <c:pt idx="33">
                  <c:v>3619</c:v>
                </c:pt>
                <c:pt idx="34">
                  <c:v>3522</c:v>
                </c:pt>
                <c:pt idx="35">
                  <c:v>3162</c:v>
                </c:pt>
                <c:pt idx="36">
                  <c:v>3709</c:v>
                </c:pt>
                <c:pt idx="37">
                  <c:v>3556</c:v>
                </c:pt>
                <c:pt idx="38">
                  <c:v>3796</c:v>
                </c:pt>
                <c:pt idx="39">
                  <c:v>3707</c:v>
                </c:pt>
                <c:pt idx="40">
                  <c:v>3818</c:v>
                </c:pt>
                <c:pt idx="41">
                  <c:v>3811</c:v>
                </c:pt>
                <c:pt idx="42">
                  <c:v>3918</c:v>
                </c:pt>
                <c:pt idx="43">
                  <c:v>3804</c:v>
                </c:pt>
                <c:pt idx="44">
                  <c:v>3815</c:v>
                </c:pt>
                <c:pt idx="45">
                  <c:v>3958</c:v>
                </c:pt>
                <c:pt idx="46">
                  <c:v>3949</c:v>
                </c:pt>
                <c:pt idx="47">
                  <c:v>3877</c:v>
                </c:pt>
                <c:pt idx="48">
                  <c:v>4151</c:v>
                </c:pt>
                <c:pt idx="49">
                  <c:v>4030</c:v>
                </c:pt>
                <c:pt idx="50">
                  <c:v>4140</c:v>
                </c:pt>
                <c:pt idx="51">
                  <c:v>3372</c:v>
                </c:pt>
                <c:pt idx="52">
                  <c:v>3061</c:v>
                </c:pt>
              </c:numCache>
            </c:numRef>
          </c:val>
          <c:smooth val="0"/>
          <c:extLst>
            <c:ext xmlns:c16="http://schemas.microsoft.com/office/drawing/2014/chart" uri="{C3380CC4-5D6E-409C-BE32-E72D297353CC}">
              <c16:uniqueId val="{00000000-7887-4A91-96C1-A5055AA3B715}"/>
            </c:ext>
          </c:extLst>
        </c:ser>
        <c:ser>
          <c:idx val="1"/>
          <c:order val="1"/>
          <c:tx>
            <c:strRef>
              <c:f>'Example by Sex &amp; Age group'!$AD$5</c:f>
              <c:strCache>
                <c:ptCount val="1"/>
                <c:pt idx="0">
                  <c:v>65+ years 2016</c:v>
                </c:pt>
              </c:strCache>
            </c:strRef>
          </c:tx>
          <c:spPr>
            <a:ln w="28575" cap="rnd">
              <a:solidFill>
                <a:schemeClr val="accent3">
                  <a:lumMod val="40000"/>
                  <a:lumOff val="60000"/>
                </a:schemeClr>
              </a:solidFill>
              <a:round/>
            </a:ln>
            <a:effectLst/>
          </c:spPr>
          <c:marker>
            <c:symbol val="none"/>
          </c:marker>
          <c:cat>
            <c:strRef>
              <c:f>'Example by Sex &amp;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 &amp; Age group'!$AD$6:$AD$58</c:f>
              <c:numCache>
                <c:formatCode>#,##0</c:formatCode>
                <c:ptCount val="53"/>
                <c:pt idx="0">
                  <c:v>5125</c:v>
                </c:pt>
                <c:pt idx="1">
                  <c:v>4524</c:v>
                </c:pt>
                <c:pt idx="2">
                  <c:v>4563</c:v>
                </c:pt>
                <c:pt idx="3">
                  <c:v>4466</c:v>
                </c:pt>
                <c:pt idx="4">
                  <c:v>4378</c:v>
                </c:pt>
                <c:pt idx="5">
                  <c:v>4367</c:v>
                </c:pt>
                <c:pt idx="6">
                  <c:v>4208</c:v>
                </c:pt>
                <c:pt idx="7">
                  <c:v>4352</c:v>
                </c:pt>
                <c:pt idx="8">
                  <c:v>4478</c:v>
                </c:pt>
                <c:pt idx="9">
                  <c:v>4454</c:v>
                </c:pt>
                <c:pt idx="10">
                  <c:v>4349</c:v>
                </c:pt>
                <c:pt idx="11">
                  <c:v>3817</c:v>
                </c:pt>
                <c:pt idx="12">
                  <c:v>4074</c:v>
                </c:pt>
                <c:pt idx="13">
                  <c:v>4590</c:v>
                </c:pt>
                <c:pt idx="14">
                  <c:v>4614</c:v>
                </c:pt>
                <c:pt idx="15">
                  <c:v>4299</c:v>
                </c:pt>
                <c:pt idx="16">
                  <c:v>4085</c:v>
                </c:pt>
                <c:pt idx="17">
                  <c:v>3647</c:v>
                </c:pt>
                <c:pt idx="18">
                  <c:v>4293</c:v>
                </c:pt>
                <c:pt idx="19">
                  <c:v>3956</c:v>
                </c:pt>
                <c:pt idx="20">
                  <c:v>3815</c:v>
                </c:pt>
                <c:pt idx="21">
                  <c:v>3195</c:v>
                </c:pt>
                <c:pt idx="22">
                  <c:v>3924</c:v>
                </c:pt>
                <c:pt idx="23">
                  <c:v>3761</c:v>
                </c:pt>
                <c:pt idx="24">
                  <c:v>3806</c:v>
                </c:pt>
                <c:pt idx="25">
                  <c:v>3546</c:v>
                </c:pt>
                <c:pt idx="26">
                  <c:v>3610</c:v>
                </c:pt>
                <c:pt idx="27">
                  <c:v>3695</c:v>
                </c:pt>
                <c:pt idx="28">
                  <c:v>3809</c:v>
                </c:pt>
                <c:pt idx="29">
                  <c:v>3746</c:v>
                </c:pt>
                <c:pt idx="30">
                  <c:v>3641</c:v>
                </c:pt>
                <c:pt idx="31">
                  <c:v>3554</c:v>
                </c:pt>
                <c:pt idx="32">
                  <c:v>3653</c:v>
                </c:pt>
                <c:pt idx="33">
                  <c:v>3774</c:v>
                </c:pt>
                <c:pt idx="34">
                  <c:v>3225</c:v>
                </c:pt>
                <c:pt idx="35">
                  <c:v>3687</c:v>
                </c:pt>
                <c:pt idx="36">
                  <c:v>3635</c:v>
                </c:pt>
                <c:pt idx="37">
                  <c:v>3565</c:v>
                </c:pt>
                <c:pt idx="38">
                  <c:v>3602</c:v>
                </c:pt>
                <c:pt idx="39">
                  <c:v>3758</c:v>
                </c:pt>
                <c:pt idx="40">
                  <c:v>3913</c:v>
                </c:pt>
                <c:pt idx="41">
                  <c:v>3938</c:v>
                </c:pt>
                <c:pt idx="42">
                  <c:v>3874</c:v>
                </c:pt>
                <c:pt idx="43">
                  <c:v>4060</c:v>
                </c:pt>
                <c:pt idx="44">
                  <c:v>4162</c:v>
                </c:pt>
                <c:pt idx="45">
                  <c:v>4297</c:v>
                </c:pt>
                <c:pt idx="46">
                  <c:v>4250</c:v>
                </c:pt>
                <c:pt idx="47">
                  <c:v>4115</c:v>
                </c:pt>
                <c:pt idx="48">
                  <c:v>4433</c:v>
                </c:pt>
                <c:pt idx="49">
                  <c:v>4074</c:v>
                </c:pt>
                <c:pt idx="50">
                  <c:v>4535</c:v>
                </c:pt>
                <c:pt idx="51">
                  <c:v>3255</c:v>
                </c:pt>
              </c:numCache>
            </c:numRef>
          </c:val>
          <c:smooth val="0"/>
          <c:extLst>
            <c:ext xmlns:c16="http://schemas.microsoft.com/office/drawing/2014/chart" uri="{C3380CC4-5D6E-409C-BE32-E72D297353CC}">
              <c16:uniqueId val="{00000001-7887-4A91-96C1-A5055AA3B715}"/>
            </c:ext>
          </c:extLst>
        </c:ser>
        <c:ser>
          <c:idx val="2"/>
          <c:order val="2"/>
          <c:tx>
            <c:strRef>
              <c:f>'Example by Sex &amp; Age group'!$AE$5</c:f>
              <c:strCache>
                <c:ptCount val="1"/>
                <c:pt idx="0">
                  <c:v>65+ years 2017</c:v>
                </c:pt>
              </c:strCache>
            </c:strRef>
          </c:tx>
          <c:spPr>
            <a:ln w="28575" cap="rnd">
              <a:solidFill>
                <a:schemeClr val="accent3">
                  <a:lumMod val="40000"/>
                  <a:lumOff val="60000"/>
                </a:schemeClr>
              </a:solidFill>
              <a:round/>
            </a:ln>
            <a:effectLst/>
          </c:spPr>
          <c:marker>
            <c:symbol val="none"/>
          </c:marker>
          <c:cat>
            <c:strRef>
              <c:f>'Example by Sex &amp;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 &amp; Age group'!$AE$6:$AE$58</c:f>
              <c:numCache>
                <c:formatCode>#,##0</c:formatCode>
                <c:ptCount val="53"/>
                <c:pt idx="0">
                  <c:v>4780</c:v>
                </c:pt>
                <c:pt idx="1">
                  <c:v>5482</c:v>
                </c:pt>
                <c:pt idx="2">
                  <c:v>5386</c:v>
                </c:pt>
                <c:pt idx="3">
                  <c:v>5131</c:v>
                </c:pt>
                <c:pt idx="4">
                  <c:v>5062</c:v>
                </c:pt>
                <c:pt idx="5">
                  <c:v>4777</c:v>
                </c:pt>
                <c:pt idx="6">
                  <c:v>4674</c:v>
                </c:pt>
                <c:pt idx="7">
                  <c:v>4634</c:v>
                </c:pt>
                <c:pt idx="8">
                  <c:v>4453</c:v>
                </c:pt>
                <c:pt idx="9">
                  <c:v>4441</c:v>
                </c:pt>
                <c:pt idx="10">
                  <c:v>4241</c:v>
                </c:pt>
                <c:pt idx="11">
                  <c:v>4124</c:v>
                </c:pt>
                <c:pt idx="12">
                  <c:v>3943</c:v>
                </c:pt>
                <c:pt idx="13">
                  <c:v>4061</c:v>
                </c:pt>
                <c:pt idx="14">
                  <c:v>3354</c:v>
                </c:pt>
                <c:pt idx="15">
                  <c:v>3895</c:v>
                </c:pt>
                <c:pt idx="16">
                  <c:v>4446</c:v>
                </c:pt>
                <c:pt idx="17">
                  <c:v>3678</c:v>
                </c:pt>
                <c:pt idx="18">
                  <c:v>4376</c:v>
                </c:pt>
                <c:pt idx="19">
                  <c:v>4070</c:v>
                </c:pt>
                <c:pt idx="20">
                  <c:v>4023</c:v>
                </c:pt>
                <c:pt idx="21">
                  <c:v>3328</c:v>
                </c:pt>
                <c:pt idx="22">
                  <c:v>3913</c:v>
                </c:pt>
                <c:pt idx="23">
                  <c:v>3721</c:v>
                </c:pt>
                <c:pt idx="24">
                  <c:v>3860</c:v>
                </c:pt>
                <c:pt idx="25">
                  <c:v>3701</c:v>
                </c:pt>
                <c:pt idx="26">
                  <c:v>3772</c:v>
                </c:pt>
                <c:pt idx="27">
                  <c:v>3826</c:v>
                </c:pt>
                <c:pt idx="28">
                  <c:v>3627</c:v>
                </c:pt>
                <c:pt idx="29">
                  <c:v>3524</c:v>
                </c:pt>
                <c:pt idx="30">
                  <c:v>3547</c:v>
                </c:pt>
                <c:pt idx="31">
                  <c:v>3665</c:v>
                </c:pt>
                <c:pt idx="32">
                  <c:v>3722</c:v>
                </c:pt>
                <c:pt idx="33">
                  <c:v>3785</c:v>
                </c:pt>
                <c:pt idx="34">
                  <c:v>3288</c:v>
                </c:pt>
                <c:pt idx="35">
                  <c:v>3851</c:v>
                </c:pt>
                <c:pt idx="36">
                  <c:v>3833</c:v>
                </c:pt>
                <c:pt idx="37">
                  <c:v>3858</c:v>
                </c:pt>
                <c:pt idx="38">
                  <c:v>3922</c:v>
                </c:pt>
                <c:pt idx="39">
                  <c:v>3935</c:v>
                </c:pt>
                <c:pt idx="40">
                  <c:v>4018</c:v>
                </c:pt>
                <c:pt idx="41">
                  <c:v>4071</c:v>
                </c:pt>
                <c:pt idx="42">
                  <c:v>3921</c:v>
                </c:pt>
                <c:pt idx="43">
                  <c:v>3994</c:v>
                </c:pt>
                <c:pt idx="44">
                  <c:v>4248</c:v>
                </c:pt>
                <c:pt idx="45">
                  <c:v>4136</c:v>
                </c:pt>
                <c:pt idx="46">
                  <c:v>4236</c:v>
                </c:pt>
                <c:pt idx="47">
                  <c:v>4209</c:v>
                </c:pt>
                <c:pt idx="48">
                  <c:v>4384</c:v>
                </c:pt>
                <c:pt idx="49">
                  <c:v>4529</c:v>
                </c:pt>
                <c:pt idx="50">
                  <c:v>4914</c:v>
                </c:pt>
                <c:pt idx="51">
                  <c:v>3364</c:v>
                </c:pt>
              </c:numCache>
            </c:numRef>
          </c:val>
          <c:smooth val="0"/>
          <c:extLst>
            <c:ext xmlns:c16="http://schemas.microsoft.com/office/drawing/2014/chart" uri="{C3380CC4-5D6E-409C-BE32-E72D297353CC}">
              <c16:uniqueId val="{00000002-7887-4A91-96C1-A5055AA3B715}"/>
            </c:ext>
          </c:extLst>
        </c:ser>
        <c:ser>
          <c:idx val="3"/>
          <c:order val="3"/>
          <c:tx>
            <c:strRef>
              <c:f>'Example by Sex &amp; Age group'!$AF$5</c:f>
              <c:strCache>
                <c:ptCount val="1"/>
                <c:pt idx="0">
                  <c:v>65+ years 2018</c:v>
                </c:pt>
              </c:strCache>
            </c:strRef>
          </c:tx>
          <c:spPr>
            <a:ln w="28575" cap="rnd">
              <a:solidFill>
                <a:schemeClr val="accent3">
                  <a:lumMod val="40000"/>
                  <a:lumOff val="60000"/>
                </a:schemeClr>
              </a:solidFill>
              <a:round/>
            </a:ln>
            <a:effectLst/>
          </c:spPr>
          <c:marker>
            <c:symbol val="none"/>
          </c:marker>
          <c:cat>
            <c:strRef>
              <c:f>'Example by Sex &amp;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 &amp; Age group'!$AF$6:$AF$58</c:f>
              <c:numCache>
                <c:formatCode>#,##0</c:formatCode>
                <c:ptCount val="53"/>
                <c:pt idx="0">
                  <c:v>5065</c:v>
                </c:pt>
                <c:pt idx="1">
                  <c:v>5966</c:v>
                </c:pt>
                <c:pt idx="2">
                  <c:v>5667</c:v>
                </c:pt>
                <c:pt idx="3">
                  <c:v>5515</c:v>
                </c:pt>
                <c:pt idx="4">
                  <c:v>5350</c:v>
                </c:pt>
                <c:pt idx="5">
                  <c:v>5012</c:v>
                </c:pt>
                <c:pt idx="6">
                  <c:v>5018</c:v>
                </c:pt>
                <c:pt idx="7">
                  <c:v>4713</c:v>
                </c:pt>
                <c:pt idx="8">
                  <c:v>4328</c:v>
                </c:pt>
                <c:pt idx="9">
                  <c:v>5245</c:v>
                </c:pt>
                <c:pt idx="10">
                  <c:v>5111</c:v>
                </c:pt>
                <c:pt idx="11">
                  <c:v>4750</c:v>
                </c:pt>
                <c:pt idx="12">
                  <c:v>4006</c:v>
                </c:pt>
                <c:pt idx="13">
                  <c:v>4333</c:v>
                </c:pt>
                <c:pt idx="14">
                  <c:v>5041</c:v>
                </c:pt>
                <c:pt idx="15">
                  <c:v>4506</c:v>
                </c:pt>
                <c:pt idx="16">
                  <c:v>4068</c:v>
                </c:pt>
                <c:pt idx="17">
                  <c:v>4058</c:v>
                </c:pt>
                <c:pt idx="18">
                  <c:v>3464</c:v>
                </c:pt>
                <c:pt idx="19">
                  <c:v>4069</c:v>
                </c:pt>
                <c:pt idx="20">
                  <c:v>3934</c:v>
                </c:pt>
                <c:pt idx="21">
                  <c:v>3314</c:v>
                </c:pt>
                <c:pt idx="22">
                  <c:v>4002</c:v>
                </c:pt>
                <c:pt idx="23">
                  <c:v>3796</c:v>
                </c:pt>
                <c:pt idx="24">
                  <c:v>3823</c:v>
                </c:pt>
                <c:pt idx="25">
                  <c:v>3675</c:v>
                </c:pt>
                <c:pt idx="26">
                  <c:v>3753</c:v>
                </c:pt>
                <c:pt idx="27">
                  <c:v>3766</c:v>
                </c:pt>
                <c:pt idx="28">
                  <c:v>3713</c:v>
                </c:pt>
                <c:pt idx="29">
                  <c:v>3616</c:v>
                </c:pt>
                <c:pt idx="30">
                  <c:v>3608</c:v>
                </c:pt>
                <c:pt idx="31">
                  <c:v>3777</c:v>
                </c:pt>
                <c:pt idx="32">
                  <c:v>3568</c:v>
                </c:pt>
                <c:pt idx="33">
                  <c:v>3647</c:v>
                </c:pt>
                <c:pt idx="34">
                  <c:v>3115</c:v>
                </c:pt>
                <c:pt idx="35">
                  <c:v>3821</c:v>
                </c:pt>
                <c:pt idx="36">
                  <c:v>3662</c:v>
                </c:pt>
                <c:pt idx="37">
                  <c:v>3749</c:v>
                </c:pt>
                <c:pt idx="38">
                  <c:v>3769</c:v>
                </c:pt>
                <c:pt idx="39">
                  <c:v>3869</c:v>
                </c:pt>
                <c:pt idx="40">
                  <c:v>3875</c:v>
                </c:pt>
                <c:pt idx="41">
                  <c:v>4007</c:v>
                </c:pt>
                <c:pt idx="42">
                  <c:v>3893</c:v>
                </c:pt>
                <c:pt idx="43">
                  <c:v>3915</c:v>
                </c:pt>
                <c:pt idx="44">
                  <c:v>4109</c:v>
                </c:pt>
                <c:pt idx="45">
                  <c:v>4189</c:v>
                </c:pt>
                <c:pt idx="46">
                  <c:v>4005</c:v>
                </c:pt>
                <c:pt idx="47">
                  <c:v>3988</c:v>
                </c:pt>
                <c:pt idx="48">
                  <c:v>4096</c:v>
                </c:pt>
                <c:pt idx="49">
                  <c:v>4231</c:v>
                </c:pt>
                <c:pt idx="50">
                  <c:v>4500</c:v>
                </c:pt>
                <c:pt idx="51">
                  <c:v>2891</c:v>
                </c:pt>
              </c:numCache>
            </c:numRef>
          </c:val>
          <c:smooth val="0"/>
          <c:extLst>
            <c:ext xmlns:c16="http://schemas.microsoft.com/office/drawing/2014/chart" uri="{C3380CC4-5D6E-409C-BE32-E72D297353CC}">
              <c16:uniqueId val="{00000003-7887-4A91-96C1-A5055AA3B715}"/>
            </c:ext>
          </c:extLst>
        </c:ser>
        <c:ser>
          <c:idx val="4"/>
          <c:order val="4"/>
          <c:tx>
            <c:strRef>
              <c:f>'Example by Sex &amp; Age group'!$AG$5</c:f>
              <c:strCache>
                <c:ptCount val="1"/>
                <c:pt idx="0">
                  <c:v>65+ years 2019</c:v>
                </c:pt>
              </c:strCache>
            </c:strRef>
          </c:tx>
          <c:spPr>
            <a:ln w="28575" cap="rnd">
              <a:solidFill>
                <a:schemeClr val="accent3">
                  <a:lumMod val="40000"/>
                  <a:lumOff val="60000"/>
                </a:schemeClr>
              </a:solidFill>
              <a:round/>
            </a:ln>
            <a:effectLst/>
          </c:spPr>
          <c:marker>
            <c:symbol val="none"/>
          </c:marker>
          <c:cat>
            <c:strRef>
              <c:f>'Example by Sex &amp;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 &amp; Age group'!$AG$6:$AG$58</c:f>
              <c:numCache>
                <c:formatCode>#,##0</c:formatCode>
                <c:ptCount val="53"/>
                <c:pt idx="0">
                  <c:v>4340</c:v>
                </c:pt>
                <c:pt idx="1">
                  <c:v>5119</c:v>
                </c:pt>
                <c:pt idx="2">
                  <c:v>4796</c:v>
                </c:pt>
                <c:pt idx="3">
                  <c:v>4782</c:v>
                </c:pt>
                <c:pt idx="4">
                  <c:v>4543</c:v>
                </c:pt>
                <c:pt idx="5">
                  <c:v>4713</c:v>
                </c:pt>
                <c:pt idx="6">
                  <c:v>4825</c:v>
                </c:pt>
                <c:pt idx="7">
                  <c:v>4588</c:v>
                </c:pt>
                <c:pt idx="8">
                  <c:v>4502</c:v>
                </c:pt>
                <c:pt idx="9">
                  <c:v>4465</c:v>
                </c:pt>
                <c:pt idx="10">
                  <c:v>4207</c:v>
                </c:pt>
                <c:pt idx="11">
                  <c:v>4191</c:v>
                </c:pt>
                <c:pt idx="12">
                  <c:v>3949</c:v>
                </c:pt>
                <c:pt idx="13">
                  <c:v>4111</c:v>
                </c:pt>
                <c:pt idx="14">
                  <c:v>4167</c:v>
                </c:pt>
                <c:pt idx="15">
                  <c:v>3702</c:v>
                </c:pt>
                <c:pt idx="16">
                  <c:v>4101</c:v>
                </c:pt>
                <c:pt idx="17">
                  <c:v>4523</c:v>
                </c:pt>
                <c:pt idx="18">
                  <c:v>3641</c:v>
                </c:pt>
                <c:pt idx="19">
                  <c:v>4190</c:v>
                </c:pt>
                <c:pt idx="20">
                  <c:v>4140</c:v>
                </c:pt>
                <c:pt idx="21">
                  <c:v>3318</c:v>
                </c:pt>
                <c:pt idx="22">
                  <c:v>4228</c:v>
                </c:pt>
                <c:pt idx="23">
                  <c:v>3869</c:v>
                </c:pt>
                <c:pt idx="24">
                  <c:v>3870</c:v>
                </c:pt>
                <c:pt idx="25">
                  <c:v>3981</c:v>
                </c:pt>
                <c:pt idx="26">
                  <c:v>3648</c:v>
                </c:pt>
                <c:pt idx="27">
                  <c:v>3765</c:v>
                </c:pt>
                <c:pt idx="28">
                  <c:v>3669</c:v>
                </c:pt>
                <c:pt idx="29">
                  <c:v>3676</c:v>
                </c:pt>
                <c:pt idx="30">
                  <c:v>3821</c:v>
                </c:pt>
                <c:pt idx="31">
                  <c:v>3735</c:v>
                </c:pt>
                <c:pt idx="32">
                  <c:v>3734</c:v>
                </c:pt>
                <c:pt idx="33">
                  <c:v>3738</c:v>
                </c:pt>
                <c:pt idx="34">
                  <c:v>3318</c:v>
                </c:pt>
                <c:pt idx="35">
                  <c:v>3922</c:v>
                </c:pt>
                <c:pt idx="36">
                  <c:v>3914</c:v>
                </c:pt>
                <c:pt idx="37">
                  <c:v>3793</c:v>
                </c:pt>
                <c:pt idx="38">
                  <c:v>3963</c:v>
                </c:pt>
                <c:pt idx="39">
                  <c:v>3947</c:v>
                </c:pt>
                <c:pt idx="40">
                  <c:v>4100</c:v>
                </c:pt>
                <c:pt idx="41">
                  <c:v>4129</c:v>
                </c:pt>
                <c:pt idx="42">
                  <c:v>4130</c:v>
                </c:pt>
                <c:pt idx="43">
                  <c:v>4054</c:v>
                </c:pt>
                <c:pt idx="44">
                  <c:v>4344</c:v>
                </c:pt>
                <c:pt idx="45">
                  <c:v>4307</c:v>
                </c:pt>
                <c:pt idx="46">
                  <c:v>4542</c:v>
                </c:pt>
                <c:pt idx="47">
                  <c:v>4562</c:v>
                </c:pt>
                <c:pt idx="48">
                  <c:v>4372</c:v>
                </c:pt>
                <c:pt idx="49">
                  <c:v>4511</c:v>
                </c:pt>
                <c:pt idx="50">
                  <c:v>4823</c:v>
                </c:pt>
                <c:pt idx="51">
                  <c:v>3007</c:v>
                </c:pt>
              </c:numCache>
            </c:numRef>
          </c:val>
          <c:smooth val="0"/>
          <c:extLst>
            <c:ext xmlns:c16="http://schemas.microsoft.com/office/drawing/2014/chart" uri="{C3380CC4-5D6E-409C-BE32-E72D297353CC}">
              <c16:uniqueId val="{00000004-7887-4A91-96C1-A5055AA3B715}"/>
            </c:ext>
          </c:extLst>
        </c:ser>
        <c:ser>
          <c:idx val="10"/>
          <c:order val="5"/>
          <c:tx>
            <c:strRef>
              <c:f>'Example by Sex &amp; Age group'!$AH$5</c:f>
              <c:strCache>
                <c:ptCount val="1"/>
                <c:pt idx="0">
                  <c:v>65+ years 2020</c:v>
                </c:pt>
              </c:strCache>
            </c:strRef>
          </c:tx>
          <c:spPr>
            <a:ln w="28575" cap="rnd">
              <a:solidFill>
                <a:schemeClr val="accent6"/>
              </a:solidFill>
              <a:round/>
            </a:ln>
            <a:effectLst/>
          </c:spPr>
          <c:marker>
            <c:symbol val="none"/>
          </c:marker>
          <c:cat>
            <c:strRef>
              <c:f>'Example by Sex &amp;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 &amp; Age group'!$AH$6:$AH$58</c:f>
              <c:numCache>
                <c:formatCode>#,##0</c:formatCode>
                <c:ptCount val="53"/>
                <c:pt idx="0">
                  <c:v>5071</c:v>
                </c:pt>
                <c:pt idx="1">
                  <c:v>5724</c:v>
                </c:pt>
                <c:pt idx="2">
                  <c:v>5235</c:v>
                </c:pt>
                <c:pt idx="3">
                  <c:v>4839</c:v>
                </c:pt>
                <c:pt idx="4">
                  <c:v>4708</c:v>
                </c:pt>
                <c:pt idx="5">
                  <c:v>4423</c:v>
                </c:pt>
                <c:pt idx="6">
                  <c:v>4503</c:v>
                </c:pt>
                <c:pt idx="7">
                  <c:v>4469</c:v>
                </c:pt>
                <c:pt idx="8">
                  <c:v>4470</c:v>
                </c:pt>
                <c:pt idx="9">
                  <c:v>4470</c:v>
                </c:pt>
                <c:pt idx="10">
                  <c:v>4521</c:v>
                </c:pt>
                <c:pt idx="11">
                  <c:v>4413</c:v>
                </c:pt>
                <c:pt idx="12">
                  <c:v>4749</c:v>
                </c:pt>
                <c:pt idx="13">
                  <c:v>7421</c:v>
                </c:pt>
                <c:pt idx="14">
                  <c:v>8397</c:v>
                </c:pt>
                <c:pt idx="15">
                  <c:v>9796</c:v>
                </c:pt>
              </c:numCache>
            </c:numRef>
          </c:val>
          <c:smooth val="0"/>
          <c:extLst>
            <c:ext xmlns:c16="http://schemas.microsoft.com/office/drawing/2014/chart" uri="{C3380CC4-5D6E-409C-BE32-E72D297353CC}">
              <c16:uniqueId val="{00000005-7887-4A91-96C1-A5055AA3B715}"/>
            </c:ext>
          </c:extLst>
        </c:ser>
        <c:ser>
          <c:idx val="5"/>
          <c:order val="6"/>
          <c:tx>
            <c:strRef>
              <c:f>'Example by Sex &amp; Age group'!$B$5</c:f>
              <c:strCache>
                <c:ptCount val="1"/>
                <c:pt idx="0">
                  <c:v>0-64 years 2015</c:v>
                </c:pt>
              </c:strCache>
            </c:strRef>
          </c:tx>
          <c:spPr>
            <a:ln w="28575" cap="rnd">
              <a:solidFill>
                <a:schemeClr val="accent3">
                  <a:shade val="94000"/>
                </a:schemeClr>
              </a:solidFill>
              <a:round/>
            </a:ln>
            <a:effectLst/>
          </c:spPr>
          <c:marker>
            <c:symbol val="none"/>
          </c:marker>
          <c:val>
            <c:numRef>
              <c:f>'Example by Sex &amp; Age group'!$B$6:$B$58</c:f>
              <c:numCache>
                <c:formatCode>#,##0</c:formatCode>
                <c:ptCount val="53"/>
                <c:pt idx="0">
                  <c:v>835</c:v>
                </c:pt>
                <c:pt idx="1">
                  <c:v>1164</c:v>
                </c:pt>
                <c:pt idx="2">
                  <c:v>1063</c:v>
                </c:pt>
                <c:pt idx="3">
                  <c:v>1097</c:v>
                </c:pt>
                <c:pt idx="4">
                  <c:v>1067</c:v>
                </c:pt>
                <c:pt idx="5">
                  <c:v>981</c:v>
                </c:pt>
                <c:pt idx="6">
                  <c:v>997</c:v>
                </c:pt>
                <c:pt idx="7">
                  <c:v>952</c:v>
                </c:pt>
                <c:pt idx="8">
                  <c:v>986</c:v>
                </c:pt>
                <c:pt idx="9">
                  <c:v>984</c:v>
                </c:pt>
                <c:pt idx="10">
                  <c:v>899</c:v>
                </c:pt>
                <c:pt idx="11">
                  <c:v>981</c:v>
                </c:pt>
                <c:pt idx="12">
                  <c:v>926</c:v>
                </c:pt>
                <c:pt idx="13">
                  <c:v>765</c:v>
                </c:pt>
                <c:pt idx="14">
                  <c:v>876</c:v>
                </c:pt>
                <c:pt idx="15">
                  <c:v>1053</c:v>
                </c:pt>
                <c:pt idx="16">
                  <c:v>1004</c:v>
                </c:pt>
                <c:pt idx="17">
                  <c:v>919</c:v>
                </c:pt>
                <c:pt idx="18">
                  <c:v>739</c:v>
                </c:pt>
                <c:pt idx="19">
                  <c:v>964</c:v>
                </c:pt>
                <c:pt idx="20">
                  <c:v>945</c:v>
                </c:pt>
                <c:pt idx="21">
                  <c:v>765</c:v>
                </c:pt>
                <c:pt idx="22">
                  <c:v>948</c:v>
                </c:pt>
                <c:pt idx="23">
                  <c:v>927</c:v>
                </c:pt>
                <c:pt idx="24">
                  <c:v>927</c:v>
                </c:pt>
                <c:pt idx="25">
                  <c:v>929</c:v>
                </c:pt>
                <c:pt idx="26">
                  <c:v>866</c:v>
                </c:pt>
                <c:pt idx="27">
                  <c:v>910</c:v>
                </c:pt>
                <c:pt idx="28">
                  <c:v>883</c:v>
                </c:pt>
                <c:pt idx="29">
                  <c:v>876</c:v>
                </c:pt>
                <c:pt idx="30">
                  <c:v>852</c:v>
                </c:pt>
                <c:pt idx="31">
                  <c:v>904</c:v>
                </c:pt>
                <c:pt idx="32">
                  <c:v>945</c:v>
                </c:pt>
                <c:pt idx="33">
                  <c:v>908</c:v>
                </c:pt>
                <c:pt idx="34">
                  <c:v>917</c:v>
                </c:pt>
                <c:pt idx="35">
                  <c:v>794</c:v>
                </c:pt>
                <c:pt idx="36">
                  <c:v>883</c:v>
                </c:pt>
                <c:pt idx="37">
                  <c:v>897</c:v>
                </c:pt>
                <c:pt idx="38">
                  <c:v>928</c:v>
                </c:pt>
                <c:pt idx="39">
                  <c:v>907</c:v>
                </c:pt>
                <c:pt idx="40">
                  <c:v>923</c:v>
                </c:pt>
                <c:pt idx="41">
                  <c:v>905</c:v>
                </c:pt>
                <c:pt idx="42">
                  <c:v>943</c:v>
                </c:pt>
                <c:pt idx="43">
                  <c:v>911</c:v>
                </c:pt>
                <c:pt idx="44">
                  <c:v>991</c:v>
                </c:pt>
                <c:pt idx="45">
                  <c:v>1023</c:v>
                </c:pt>
                <c:pt idx="46">
                  <c:v>972</c:v>
                </c:pt>
                <c:pt idx="47">
                  <c:v>955</c:v>
                </c:pt>
                <c:pt idx="48">
                  <c:v>959</c:v>
                </c:pt>
                <c:pt idx="49">
                  <c:v>938</c:v>
                </c:pt>
                <c:pt idx="50">
                  <c:v>1007</c:v>
                </c:pt>
                <c:pt idx="51">
                  <c:v>816</c:v>
                </c:pt>
                <c:pt idx="52">
                  <c:v>626</c:v>
                </c:pt>
              </c:numCache>
            </c:numRef>
          </c:val>
          <c:smooth val="0"/>
          <c:extLst>
            <c:ext xmlns:c16="http://schemas.microsoft.com/office/drawing/2014/chart" uri="{C3380CC4-5D6E-409C-BE32-E72D297353CC}">
              <c16:uniqueId val="{00000006-7887-4A91-96C1-A5055AA3B715}"/>
            </c:ext>
          </c:extLst>
        </c:ser>
        <c:ser>
          <c:idx val="6"/>
          <c:order val="7"/>
          <c:tx>
            <c:strRef>
              <c:f>'Example by Sex &amp; Age group'!$C$5</c:f>
              <c:strCache>
                <c:ptCount val="1"/>
                <c:pt idx="0">
                  <c:v>0-64 years 2016</c:v>
                </c:pt>
              </c:strCache>
            </c:strRef>
          </c:tx>
          <c:spPr>
            <a:ln w="28575" cap="rnd">
              <a:solidFill>
                <a:schemeClr val="accent3">
                  <a:tint val="95000"/>
                </a:schemeClr>
              </a:solidFill>
              <a:round/>
            </a:ln>
            <a:effectLst/>
          </c:spPr>
          <c:marker>
            <c:symbol val="none"/>
          </c:marker>
          <c:val>
            <c:numRef>
              <c:f>'Example by Sex &amp; Age group'!$C$6:$C$57</c:f>
              <c:numCache>
                <c:formatCode>#,##0</c:formatCode>
                <c:ptCount val="52"/>
                <c:pt idx="0">
                  <c:v>1086</c:v>
                </c:pt>
                <c:pt idx="1">
                  <c:v>1083</c:v>
                </c:pt>
                <c:pt idx="2">
                  <c:v>1069</c:v>
                </c:pt>
                <c:pt idx="3">
                  <c:v>1023</c:v>
                </c:pt>
                <c:pt idx="4">
                  <c:v>1019</c:v>
                </c:pt>
                <c:pt idx="5">
                  <c:v>1033</c:v>
                </c:pt>
                <c:pt idx="6">
                  <c:v>1040</c:v>
                </c:pt>
                <c:pt idx="7">
                  <c:v>956</c:v>
                </c:pt>
                <c:pt idx="8">
                  <c:v>1046</c:v>
                </c:pt>
                <c:pt idx="9">
                  <c:v>1004</c:v>
                </c:pt>
                <c:pt idx="10">
                  <c:v>1070</c:v>
                </c:pt>
                <c:pt idx="11">
                  <c:v>885</c:v>
                </c:pt>
                <c:pt idx="12">
                  <c:v>869</c:v>
                </c:pt>
                <c:pt idx="13">
                  <c:v>1010</c:v>
                </c:pt>
                <c:pt idx="14">
                  <c:v>1005</c:v>
                </c:pt>
                <c:pt idx="15">
                  <c:v>1029</c:v>
                </c:pt>
                <c:pt idx="16">
                  <c:v>1040</c:v>
                </c:pt>
                <c:pt idx="17">
                  <c:v>927</c:v>
                </c:pt>
                <c:pt idx="18">
                  <c:v>979</c:v>
                </c:pt>
                <c:pt idx="19">
                  <c:v>942</c:v>
                </c:pt>
                <c:pt idx="20">
                  <c:v>967</c:v>
                </c:pt>
                <c:pt idx="21">
                  <c:v>699</c:v>
                </c:pt>
                <c:pt idx="22">
                  <c:v>899</c:v>
                </c:pt>
                <c:pt idx="23">
                  <c:v>940</c:v>
                </c:pt>
                <c:pt idx="24">
                  <c:v>905</c:v>
                </c:pt>
                <c:pt idx="25">
                  <c:v>940</c:v>
                </c:pt>
                <c:pt idx="26">
                  <c:v>912</c:v>
                </c:pt>
                <c:pt idx="27">
                  <c:v>910</c:v>
                </c:pt>
                <c:pt idx="28">
                  <c:v>905</c:v>
                </c:pt>
                <c:pt idx="29">
                  <c:v>861</c:v>
                </c:pt>
                <c:pt idx="30">
                  <c:v>917</c:v>
                </c:pt>
                <c:pt idx="31">
                  <c:v>956</c:v>
                </c:pt>
                <c:pt idx="32">
                  <c:v>880</c:v>
                </c:pt>
                <c:pt idx="33">
                  <c:v>883</c:v>
                </c:pt>
                <c:pt idx="34">
                  <c:v>729</c:v>
                </c:pt>
                <c:pt idx="35">
                  <c:v>942</c:v>
                </c:pt>
                <c:pt idx="36">
                  <c:v>876</c:v>
                </c:pt>
                <c:pt idx="37">
                  <c:v>884</c:v>
                </c:pt>
                <c:pt idx="38">
                  <c:v>920</c:v>
                </c:pt>
                <c:pt idx="39">
                  <c:v>851</c:v>
                </c:pt>
                <c:pt idx="40">
                  <c:v>904</c:v>
                </c:pt>
                <c:pt idx="41">
                  <c:v>899</c:v>
                </c:pt>
                <c:pt idx="42">
                  <c:v>947</c:v>
                </c:pt>
                <c:pt idx="43">
                  <c:v>900</c:v>
                </c:pt>
                <c:pt idx="44">
                  <c:v>951</c:v>
                </c:pt>
                <c:pt idx="45">
                  <c:v>1008</c:v>
                </c:pt>
                <c:pt idx="46">
                  <c:v>947</c:v>
                </c:pt>
                <c:pt idx="47">
                  <c:v>960</c:v>
                </c:pt>
                <c:pt idx="48">
                  <c:v>993</c:v>
                </c:pt>
                <c:pt idx="49">
                  <c:v>980</c:v>
                </c:pt>
                <c:pt idx="50">
                  <c:v>1008</c:v>
                </c:pt>
                <c:pt idx="51">
                  <c:v>579</c:v>
                </c:pt>
              </c:numCache>
            </c:numRef>
          </c:val>
          <c:smooth val="0"/>
          <c:extLst>
            <c:ext xmlns:c16="http://schemas.microsoft.com/office/drawing/2014/chart" uri="{C3380CC4-5D6E-409C-BE32-E72D297353CC}">
              <c16:uniqueId val="{00000007-7887-4A91-96C1-A5055AA3B715}"/>
            </c:ext>
          </c:extLst>
        </c:ser>
        <c:ser>
          <c:idx val="7"/>
          <c:order val="8"/>
          <c:tx>
            <c:strRef>
              <c:f>'Example by Sex &amp; Age group'!$D$5</c:f>
              <c:strCache>
                <c:ptCount val="1"/>
                <c:pt idx="0">
                  <c:v>0-64 years 2017</c:v>
                </c:pt>
              </c:strCache>
            </c:strRef>
          </c:tx>
          <c:spPr>
            <a:ln w="28575" cap="rnd">
              <a:solidFill>
                <a:schemeClr val="accent3">
                  <a:tint val="84000"/>
                </a:schemeClr>
              </a:solidFill>
              <a:round/>
            </a:ln>
            <a:effectLst/>
          </c:spPr>
          <c:marker>
            <c:symbol val="none"/>
          </c:marker>
          <c:val>
            <c:numRef>
              <c:f>'Example by Sex &amp; Age group'!$D$6:$D$57</c:f>
              <c:numCache>
                <c:formatCode>#,##0</c:formatCode>
                <c:ptCount val="52"/>
                <c:pt idx="0">
                  <c:v>902</c:v>
                </c:pt>
                <c:pt idx="1">
                  <c:v>1061</c:v>
                </c:pt>
                <c:pt idx="2">
                  <c:v>1058</c:v>
                </c:pt>
                <c:pt idx="3">
                  <c:v>987</c:v>
                </c:pt>
                <c:pt idx="4">
                  <c:v>995</c:v>
                </c:pt>
                <c:pt idx="5">
                  <c:v>1059</c:v>
                </c:pt>
                <c:pt idx="6">
                  <c:v>1013</c:v>
                </c:pt>
                <c:pt idx="7">
                  <c:v>961</c:v>
                </c:pt>
                <c:pt idx="8">
                  <c:v>932</c:v>
                </c:pt>
                <c:pt idx="9">
                  <c:v>993</c:v>
                </c:pt>
                <c:pt idx="10">
                  <c:v>957</c:v>
                </c:pt>
                <c:pt idx="11">
                  <c:v>970</c:v>
                </c:pt>
                <c:pt idx="12">
                  <c:v>945</c:v>
                </c:pt>
                <c:pt idx="13">
                  <c:v>930</c:v>
                </c:pt>
                <c:pt idx="14">
                  <c:v>807</c:v>
                </c:pt>
                <c:pt idx="15">
                  <c:v>882</c:v>
                </c:pt>
                <c:pt idx="16">
                  <c:v>1002</c:v>
                </c:pt>
                <c:pt idx="17">
                  <c:v>851</c:v>
                </c:pt>
                <c:pt idx="18">
                  <c:v>977</c:v>
                </c:pt>
                <c:pt idx="19">
                  <c:v>1009</c:v>
                </c:pt>
                <c:pt idx="20">
                  <c:v>979</c:v>
                </c:pt>
                <c:pt idx="21">
                  <c:v>783</c:v>
                </c:pt>
                <c:pt idx="22">
                  <c:v>1006</c:v>
                </c:pt>
                <c:pt idx="23">
                  <c:v>940</c:v>
                </c:pt>
                <c:pt idx="24">
                  <c:v>940</c:v>
                </c:pt>
                <c:pt idx="25">
                  <c:v>881</c:v>
                </c:pt>
                <c:pt idx="26">
                  <c:v>961</c:v>
                </c:pt>
                <c:pt idx="27">
                  <c:v>889</c:v>
                </c:pt>
                <c:pt idx="28">
                  <c:v>994</c:v>
                </c:pt>
                <c:pt idx="29">
                  <c:v>904</c:v>
                </c:pt>
                <c:pt idx="30">
                  <c:v>903</c:v>
                </c:pt>
                <c:pt idx="31">
                  <c:v>898</c:v>
                </c:pt>
                <c:pt idx="32">
                  <c:v>912</c:v>
                </c:pt>
                <c:pt idx="33">
                  <c:v>885</c:v>
                </c:pt>
                <c:pt idx="34">
                  <c:v>769</c:v>
                </c:pt>
                <c:pt idx="35">
                  <c:v>932</c:v>
                </c:pt>
                <c:pt idx="36">
                  <c:v>931</c:v>
                </c:pt>
                <c:pt idx="37">
                  <c:v>932</c:v>
                </c:pt>
                <c:pt idx="38">
                  <c:v>867</c:v>
                </c:pt>
                <c:pt idx="39">
                  <c:v>912</c:v>
                </c:pt>
                <c:pt idx="40">
                  <c:v>887</c:v>
                </c:pt>
                <c:pt idx="41">
                  <c:v>945</c:v>
                </c:pt>
                <c:pt idx="42">
                  <c:v>928</c:v>
                </c:pt>
                <c:pt idx="43">
                  <c:v>962</c:v>
                </c:pt>
                <c:pt idx="44">
                  <c:v>988</c:v>
                </c:pt>
                <c:pt idx="45">
                  <c:v>965</c:v>
                </c:pt>
                <c:pt idx="46">
                  <c:v>1018</c:v>
                </c:pt>
                <c:pt idx="47">
                  <c:v>978</c:v>
                </c:pt>
                <c:pt idx="48">
                  <c:v>979</c:v>
                </c:pt>
                <c:pt idx="49">
                  <c:v>959</c:v>
                </c:pt>
                <c:pt idx="50">
                  <c:v>1072</c:v>
                </c:pt>
                <c:pt idx="51">
                  <c:v>653</c:v>
                </c:pt>
              </c:numCache>
            </c:numRef>
          </c:val>
          <c:smooth val="0"/>
          <c:extLst>
            <c:ext xmlns:c16="http://schemas.microsoft.com/office/drawing/2014/chart" uri="{C3380CC4-5D6E-409C-BE32-E72D297353CC}">
              <c16:uniqueId val="{00000008-7887-4A91-96C1-A5055AA3B715}"/>
            </c:ext>
          </c:extLst>
        </c:ser>
        <c:ser>
          <c:idx val="8"/>
          <c:order val="9"/>
          <c:tx>
            <c:strRef>
              <c:f>'Example by Sex &amp; Age group'!$E$5</c:f>
              <c:strCache>
                <c:ptCount val="1"/>
                <c:pt idx="0">
                  <c:v>0-64 years 2018</c:v>
                </c:pt>
              </c:strCache>
            </c:strRef>
          </c:tx>
          <c:spPr>
            <a:ln w="28575" cap="rnd">
              <a:solidFill>
                <a:schemeClr val="accent3">
                  <a:tint val="74000"/>
                </a:schemeClr>
              </a:solidFill>
              <a:round/>
            </a:ln>
            <a:effectLst/>
          </c:spPr>
          <c:marker>
            <c:symbol val="none"/>
          </c:marker>
          <c:val>
            <c:numRef>
              <c:f>'Example by Sex &amp; Age group'!$E$6:$E$57</c:f>
              <c:numCache>
                <c:formatCode>#,##0</c:formatCode>
                <c:ptCount val="52"/>
                <c:pt idx="0">
                  <c:v>909</c:v>
                </c:pt>
                <c:pt idx="1">
                  <c:v>1151</c:v>
                </c:pt>
                <c:pt idx="2">
                  <c:v>1118</c:v>
                </c:pt>
                <c:pt idx="3">
                  <c:v>1152</c:v>
                </c:pt>
                <c:pt idx="4">
                  <c:v>1057</c:v>
                </c:pt>
                <c:pt idx="5">
                  <c:v>1045</c:v>
                </c:pt>
                <c:pt idx="6">
                  <c:v>1067</c:v>
                </c:pt>
                <c:pt idx="7">
                  <c:v>1071</c:v>
                </c:pt>
                <c:pt idx="8">
                  <c:v>944</c:v>
                </c:pt>
                <c:pt idx="9">
                  <c:v>1043</c:v>
                </c:pt>
                <c:pt idx="10">
                  <c:v>1049</c:v>
                </c:pt>
                <c:pt idx="11">
                  <c:v>1032</c:v>
                </c:pt>
                <c:pt idx="12">
                  <c:v>881</c:v>
                </c:pt>
                <c:pt idx="13">
                  <c:v>926</c:v>
                </c:pt>
                <c:pt idx="14">
                  <c:v>1065</c:v>
                </c:pt>
                <c:pt idx="15">
                  <c:v>1060</c:v>
                </c:pt>
                <c:pt idx="16">
                  <c:v>996</c:v>
                </c:pt>
                <c:pt idx="17">
                  <c:v>1059</c:v>
                </c:pt>
                <c:pt idx="18">
                  <c:v>849</c:v>
                </c:pt>
                <c:pt idx="19">
                  <c:v>1041</c:v>
                </c:pt>
                <c:pt idx="20">
                  <c:v>942</c:v>
                </c:pt>
                <c:pt idx="21">
                  <c:v>793</c:v>
                </c:pt>
                <c:pt idx="22">
                  <c:v>957</c:v>
                </c:pt>
                <c:pt idx="23">
                  <c:v>920</c:v>
                </c:pt>
                <c:pt idx="24">
                  <c:v>939</c:v>
                </c:pt>
                <c:pt idx="25">
                  <c:v>957</c:v>
                </c:pt>
                <c:pt idx="26">
                  <c:v>919</c:v>
                </c:pt>
                <c:pt idx="27">
                  <c:v>921</c:v>
                </c:pt>
                <c:pt idx="28">
                  <c:v>926</c:v>
                </c:pt>
                <c:pt idx="29">
                  <c:v>970</c:v>
                </c:pt>
                <c:pt idx="30">
                  <c:v>920</c:v>
                </c:pt>
                <c:pt idx="31">
                  <c:v>1003</c:v>
                </c:pt>
                <c:pt idx="32">
                  <c:v>875</c:v>
                </c:pt>
                <c:pt idx="33">
                  <c:v>862</c:v>
                </c:pt>
                <c:pt idx="34">
                  <c:v>764</c:v>
                </c:pt>
                <c:pt idx="35">
                  <c:v>939</c:v>
                </c:pt>
                <c:pt idx="36">
                  <c:v>939</c:v>
                </c:pt>
                <c:pt idx="37">
                  <c:v>941</c:v>
                </c:pt>
                <c:pt idx="38">
                  <c:v>871</c:v>
                </c:pt>
                <c:pt idx="39">
                  <c:v>905</c:v>
                </c:pt>
                <c:pt idx="40">
                  <c:v>965</c:v>
                </c:pt>
                <c:pt idx="41">
                  <c:v>995</c:v>
                </c:pt>
                <c:pt idx="42">
                  <c:v>953</c:v>
                </c:pt>
                <c:pt idx="43">
                  <c:v>911</c:v>
                </c:pt>
                <c:pt idx="44">
                  <c:v>913</c:v>
                </c:pt>
                <c:pt idx="45">
                  <c:v>969</c:v>
                </c:pt>
                <c:pt idx="46">
                  <c:v>940</c:v>
                </c:pt>
                <c:pt idx="47">
                  <c:v>975</c:v>
                </c:pt>
                <c:pt idx="48">
                  <c:v>954</c:v>
                </c:pt>
                <c:pt idx="49">
                  <c:v>972</c:v>
                </c:pt>
                <c:pt idx="50">
                  <c:v>1071</c:v>
                </c:pt>
                <c:pt idx="51">
                  <c:v>570</c:v>
                </c:pt>
              </c:numCache>
            </c:numRef>
          </c:val>
          <c:smooth val="0"/>
          <c:extLst>
            <c:ext xmlns:c16="http://schemas.microsoft.com/office/drawing/2014/chart" uri="{C3380CC4-5D6E-409C-BE32-E72D297353CC}">
              <c16:uniqueId val="{00000009-7887-4A91-96C1-A5055AA3B715}"/>
            </c:ext>
          </c:extLst>
        </c:ser>
        <c:ser>
          <c:idx val="9"/>
          <c:order val="10"/>
          <c:tx>
            <c:strRef>
              <c:f>'Example by Sex &amp; Age group'!$F$5</c:f>
              <c:strCache>
                <c:ptCount val="1"/>
                <c:pt idx="0">
                  <c:v>0-64 years 2019</c:v>
                </c:pt>
              </c:strCache>
            </c:strRef>
          </c:tx>
          <c:spPr>
            <a:ln w="28575" cap="rnd">
              <a:solidFill>
                <a:schemeClr val="accent3">
                  <a:tint val="63000"/>
                </a:schemeClr>
              </a:solidFill>
              <a:round/>
            </a:ln>
            <a:effectLst/>
          </c:spPr>
          <c:marker>
            <c:symbol val="none"/>
          </c:marker>
          <c:val>
            <c:numRef>
              <c:f>'Example by Sex &amp; Age group'!$F$6:$F$57</c:f>
              <c:numCache>
                <c:formatCode>#,##0</c:formatCode>
                <c:ptCount val="52"/>
                <c:pt idx="0">
                  <c:v>854</c:v>
                </c:pt>
                <c:pt idx="1">
                  <c:v>1053</c:v>
                </c:pt>
                <c:pt idx="2">
                  <c:v>1095</c:v>
                </c:pt>
                <c:pt idx="3">
                  <c:v>1121</c:v>
                </c:pt>
                <c:pt idx="4">
                  <c:v>1061</c:v>
                </c:pt>
                <c:pt idx="5">
                  <c:v>1074</c:v>
                </c:pt>
                <c:pt idx="6">
                  <c:v>1035</c:v>
                </c:pt>
                <c:pt idx="7">
                  <c:v>1055</c:v>
                </c:pt>
                <c:pt idx="8">
                  <c:v>961</c:v>
                </c:pt>
                <c:pt idx="9">
                  <c:v>1078</c:v>
                </c:pt>
                <c:pt idx="10">
                  <c:v>1023</c:v>
                </c:pt>
                <c:pt idx="11">
                  <c:v>1012</c:v>
                </c:pt>
                <c:pt idx="12">
                  <c:v>967</c:v>
                </c:pt>
                <c:pt idx="13">
                  <c:v>938</c:v>
                </c:pt>
                <c:pt idx="14">
                  <c:v>1022</c:v>
                </c:pt>
                <c:pt idx="15">
                  <c:v>825</c:v>
                </c:pt>
                <c:pt idx="16">
                  <c:v>920</c:v>
                </c:pt>
                <c:pt idx="17">
                  <c:v>1068</c:v>
                </c:pt>
                <c:pt idx="18">
                  <c:v>826</c:v>
                </c:pt>
                <c:pt idx="19">
                  <c:v>1018</c:v>
                </c:pt>
                <c:pt idx="20">
                  <c:v>985</c:v>
                </c:pt>
                <c:pt idx="21">
                  <c:v>745</c:v>
                </c:pt>
                <c:pt idx="22">
                  <c:v>991</c:v>
                </c:pt>
                <c:pt idx="23">
                  <c:v>904</c:v>
                </c:pt>
                <c:pt idx="24">
                  <c:v>946</c:v>
                </c:pt>
                <c:pt idx="25">
                  <c:v>955</c:v>
                </c:pt>
                <c:pt idx="26">
                  <c:v>848</c:v>
                </c:pt>
                <c:pt idx="27">
                  <c:v>902</c:v>
                </c:pt>
                <c:pt idx="28">
                  <c:v>904</c:v>
                </c:pt>
                <c:pt idx="29">
                  <c:v>868</c:v>
                </c:pt>
                <c:pt idx="30">
                  <c:v>902</c:v>
                </c:pt>
                <c:pt idx="31">
                  <c:v>853</c:v>
                </c:pt>
                <c:pt idx="32">
                  <c:v>981</c:v>
                </c:pt>
                <c:pt idx="33">
                  <c:v>885</c:v>
                </c:pt>
                <c:pt idx="34">
                  <c:v>800</c:v>
                </c:pt>
                <c:pt idx="35">
                  <c:v>936</c:v>
                </c:pt>
                <c:pt idx="36">
                  <c:v>921</c:v>
                </c:pt>
                <c:pt idx="37">
                  <c:v>915</c:v>
                </c:pt>
                <c:pt idx="38">
                  <c:v>914</c:v>
                </c:pt>
                <c:pt idx="39">
                  <c:v>967</c:v>
                </c:pt>
                <c:pt idx="40">
                  <c:v>930</c:v>
                </c:pt>
                <c:pt idx="41">
                  <c:v>911</c:v>
                </c:pt>
                <c:pt idx="42">
                  <c:v>914</c:v>
                </c:pt>
                <c:pt idx="43">
                  <c:v>894</c:v>
                </c:pt>
                <c:pt idx="44">
                  <c:v>969</c:v>
                </c:pt>
                <c:pt idx="45">
                  <c:v>939</c:v>
                </c:pt>
                <c:pt idx="46">
                  <c:v>933</c:v>
                </c:pt>
                <c:pt idx="47">
                  <c:v>993</c:v>
                </c:pt>
                <c:pt idx="48">
                  <c:v>1003</c:v>
                </c:pt>
                <c:pt idx="49">
                  <c:v>978</c:v>
                </c:pt>
                <c:pt idx="50">
                  <c:v>1031</c:v>
                </c:pt>
                <c:pt idx="51">
                  <c:v>559</c:v>
                </c:pt>
              </c:numCache>
            </c:numRef>
          </c:val>
          <c:smooth val="0"/>
          <c:extLst>
            <c:ext xmlns:c16="http://schemas.microsoft.com/office/drawing/2014/chart" uri="{C3380CC4-5D6E-409C-BE32-E72D297353CC}">
              <c16:uniqueId val="{0000000A-7887-4A91-96C1-A5055AA3B715}"/>
            </c:ext>
          </c:extLst>
        </c:ser>
        <c:ser>
          <c:idx val="11"/>
          <c:order val="11"/>
          <c:tx>
            <c:strRef>
              <c:f>'Example by Sex &amp; Age group'!$G$5</c:f>
              <c:strCache>
                <c:ptCount val="1"/>
                <c:pt idx="0">
                  <c:v>0-64 years 2020</c:v>
                </c:pt>
              </c:strCache>
            </c:strRef>
          </c:tx>
          <c:spPr>
            <a:ln w="28575" cap="rnd">
              <a:solidFill>
                <a:schemeClr val="accent2"/>
              </a:solidFill>
              <a:round/>
            </a:ln>
            <a:effectLst/>
          </c:spPr>
          <c:marker>
            <c:symbol val="none"/>
          </c:marker>
          <c:val>
            <c:numRef>
              <c:f>'Example by Sex &amp; Age group'!$G$6:$G$57</c:f>
              <c:numCache>
                <c:formatCode>#,##0</c:formatCode>
                <c:ptCount val="52"/>
                <c:pt idx="0">
                  <c:v>818</c:v>
                </c:pt>
                <c:pt idx="1">
                  <c:v>1104</c:v>
                </c:pt>
                <c:pt idx="2">
                  <c:v>1195</c:v>
                </c:pt>
                <c:pt idx="3">
                  <c:v>1076</c:v>
                </c:pt>
                <c:pt idx="4">
                  <c:v>1086</c:v>
                </c:pt>
                <c:pt idx="5">
                  <c:v>983</c:v>
                </c:pt>
                <c:pt idx="6">
                  <c:v>988</c:v>
                </c:pt>
                <c:pt idx="7">
                  <c:v>970</c:v>
                </c:pt>
                <c:pt idx="8">
                  <c:v>965</c:v>
                </c:pt>
                <c:pt idx="9">
                  <c:v>988</c:v>
                </c:pt>
                <c:pt idx="10">
                  <c:v>1049</c:v>
                </c:pt>
                <c:pt idx="11">
                  <c:v>985</c:v>
                </c:pt>
                <c:pt idx="12">
                  <c:v>982</c:v>
                </c:pt>
                <c:pt idx="13">
                  <c:v>1373</c:v>
                </c:pt>
                <c:pt idx="14">
                  <c:v>1551</c:v>
                </c:pt>
                <c:pt idx="15">
                  <c:v>1649</c:v>
                </c:pt>
              </c:numCache>
            </c:numRef>
          </c:val>
          <c:smooth val="0"/>
          <c:extLst>
            <c:ext xmlns:c16="http://schemas.microsoft.com/office/drawing/2014/chart" uri="{C3380CC4-5D6E-409C-BE32-E72D297353CC}">
              <c16:uniqueId val="{0000000B-7887-4A91-96C1-A5055AA3B715}"/>
            </c:ext>
          </c:extLst>
        </c:ser>
        <c:dLbls>
          <c:showLegendKey val="0"/>
          <c:showVal val="0"/>
          <c:showCatName val="0"/>
          <c:showSerName val="0"/>
          <c:showPercent val="0"/>
          <c:showBubbleSize val="0"/>
        </c:dLbls>
        <c:smooth val="0"/>
        <c:axId val="774054600"/>
        <c:axId val="774056568"/>
      </c:lineChart>
      <c:catAx>
        <c:axId val="774054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74056568"/>
        <c:crosses val="autoZero"/>
        <c:auto val="1"/>
        <c:lblAlgn val="ctr"/>
        <c:lblOffset val="100"/>
        <c:noMultiLvlLbl val="0"/>
      </c:catAx>
      <c:valAx>
        <c:axId val="774056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74054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1" i="0" u="none" strike="noStrike" baseline="0">
                <a:effectLst/>
              </a:rPr>
              <a:t>England and Wales 2020 deaths for males of age 0-64 and 65+ years by </a:t>
            </a:r>
            <a:r>
              <a:rPr lang="en-US" sz="1200" b="1" i="0" u="none" strike="noStrike" kern="1200" spc="0" baseline="0">
                <a:solidFill>
                  <a:sysClr val="windowText" lastClr="000000">
                    <a:lumMod val="65000"/>
                    <a:lumOff val="35000"/>
                  </a:sysClr>
                </a:solidFill>
                <a:effectLst/>
                <a:latin typeface="+mn-lt"/>
                <a:ea typeface="+mn-ea"/>
                <a:cs typeface="+mn-cs"/>
              </a:rPr>
              <a:t>week compared to the upper and lower limits of historical deaths (95% CI)</a:t>
            </a:r>
            <a:endParaRPr lang="en-US"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pt-PT"/>
        </a:p>
      </c:txPr>
    </c:title>
    <c:autoTitleDeleted val="0"/>
    <c:plotArea>
      <c:layout/>
      <c:areaChart>
        <c:grouping val="stacked"/>
        <c:varyColors val="0"/>
        <c:ser>
          <c:idx val="3"/>
          <c:order val="3"/>
          <c:tx>
            <c:strRef>
              <c:f>'Example by Sex &amp; Age group'!$J$5</c:f>
              <c:strCache>
                <c:ptCount val="1"/>
                <c:pt idx="0">
                  <c:v>0-64 years 5% CI</c:v>
                </c:pt>
              </c:strCache>
            </c:strRef>
          </c:tx>
          <c:spPr>
            <a:noFill/>
            <a:ln>
              <a:solidFill>
                <a:schemeClr val="accent4">
                  <a:lumMod val="20000"/>
                  <a:lumOff val="80000"/>
                </a:schemeClr>
              </a:solidFill>
            </a:ln>
            <a:effectLst/>
          </c:spPr>
          <c:val>
            <c:numRef>
              <c:f>'Example by Sex &amp; Age group'!$J$6:$J$57</c:f>
              <c:numCache>
                <c:formatCode>#,##0</c:formatCode>
                <c:ptCount val="52"/>
                <c:pt idx="0">
                  <c:v>830.04851679976991</c:v>
                </c:pt>
                <c:pt idx="1">
                  <c:v>1057.0921929906115</c:v>
                </c:pt>
                <c:pt idx="2">
                  <c:v>1058.4199347160563</c:v>
                </c:pt>
                <c:pt idx="3">
                  <c:v>1015.6332727406893</c:v>
                </c:pt>
                <c:pt idx="4">
                  <c:v>1012.3432051397108</c:v>
                </c:pt>
                <c:pt idx="5">
                  <c:v>1007.2267560879527</c:v>
                </c:pt>
                <c:pt idx="6">
                  <c:v>1006.9159608244238</c:v>
                </c:pt>
                <c:pt idx="7">
                  <c:v>947.47398948103978</c:v>
                </c:pt>
                <c:pt idx="8">
                  <c:v>934.20799999999997</c:v>
                </c:pt>
                <c:pt idx="9">
                  <c:v>985.96530447354007</c:v>
                </c:pt>
                <c:pt idx="10">
                  <c:v>937.80682290090601</c:v>
                </c:pt>
                <c:pt idx="11">
                  <c:v>926.46587115937132</c:v>
                </c:pt>
                <c:pt idx="12">
                  <c:v>881.02826971553031</c:v>
                </c:pt>
                <c:pt idx="13">
                  <c:v>834.92028762729922</c:v>
                </c:pt>
                <c:pt idx="14">
                  <c:v>859.7492429426411</c:v>
                </c:pt>
                <c:pt idx="15">
                  <c:v>874.54440329303475</c:v>
                </c:pt>
                <c:pt idx="16">
                  <c:v>953.82433181395299</c:v>
                </c:pt>
                <c:pt idx="17">
                  <c:v>881.64331858473429</c:v>
                </c:pt>
                <c:pt idx="18">
                  <c:v>783.34284893071037</c:v>
                </c:pt>
                <c:pt idx="19">
                  <c:v>959.16571224227982</c:v>
                </c:pt>
                <c:pt idx="20">
                  <c:v>946.51761328151133</c:v>
                </c:pt>
                <c:pt idx="21">
                  <c:v>724.36732435119666</c:v>
                </c:pt>
                <c:pt idx="22">
                  <c:v>923.66084751940741</c:v>
                </c:pt>
                <c:pt idx="23">
                  <c:v>912.95875292882124</c:v>
                </c:pt>
                <c:pt idx="24">
                  <c:v>917.12291010044407</c:v>
                </c:pt>
                <c:pt idx="25">
                  <c:v>905.28674538164034</c:v>
                </c:pt>
                <c:pt idx="26">
                  <c:v>861.8074130831701</c:v>
                </c:pt>
                <c:pt idx="27">
                  <c:v>896.01754865169119</c:v>
                </c:pt>
                <c:pt idx="28">
                  <c:v>884.86919856970803</c:v>
                </c:pt>
                <c:pt idx="29">
                  <c:v>856.72564134883328</c:v>
                </c:pt>
                <c:pt idx="30">
                  <c:v>874.79980200081673</c:v>
                </c:pt>
                <c:pt idx="31">
                  <c:v>872.11438484145617</c:v>
                </c:pt>
                <c:pt idx="32">
                  <c:v>879.33830854382359</c:v>
                </c:pt>
                <c:pt idx="33">
                  <c:v>870.32291010044412</c:v>
                </c:pt>
                <c:pt idx="34">
                  <c:v>732.44195785853219</c:v>
                </c:pt>
                <c:pt idx="35">
                  <c:v>852.35243919955292</c:v>
                </c:pt>
                <c:pt idx="36">
                  <c:v>884.86916157387498</c:v>
                </c:pt>
                <c:pt idx="37">
                  <c:v>893.044349588606</c:v>
                </c:pt>
                <c:pt idx="38">
                  <c:v>874.78522655267352</c:v>
                </c:pt>
                <c:pt idx="39">
                  <c:v>872.37863389597783</c:v>
                </c:pt>
                <c:pt idx="40">
                  <c:v>896.00979596823629</c:v>
                </c:pt>
                <c:pt idx="41">
                  <c:v>895.9603744312243</c:v>
                </c:pt>
                <c:pt idx="42">
                  <c:v>923.12685471855787</c:v>
                </c:pt>
                <c:pt idx="43">
                  <c:v>891.97732411431764</c:v>
                </c:pt>
                <c:pt idx="44">
                  <c:v>934.38091050729872</c:v>
                </c:pt>
                <c:pt idx="45">
                  <c:v>950.89217252958679</c:v>
                </c:pt>
                <c:pt idx="46">
                  <c:v>931.68012401080773</c:v>
                </c:pt>
                <c:pt idx="47">
                  <c:v>958.91530564898085</c:v>
                </c:pt>
                <c:pt idx="48">
                  <c:v>959.07203799658475</c:v>
                </c:pt>
                <c:pt idx="49">
                  <c:v>950.17242711394886</c:v>
                </c:pt>
                <c:pt idx="50">
                  <c:v>1009.5501507260658</c:v>
                </c:pt>
                <c:pt idx="51">
                  <c:v>541.1759685855036</c:v>
                </c:pt>
              </c:numCache>
            </c:numRef>
          </c:val>
          <c:extLst>
            <c:ext xmlns:c16="http://schemas.microsoft.com/office/drawing/2014/chart" uri="{C3380CC4-5D6E-409C-BE32-E72D297353CC}">
              <c16:uniqueId val="{00000000-EFB9-47B3-B185-10971ED7B786}"/>
            </c:ext>
          </c:extLst>
        </c:ser>
        <c:ser>
          <c:idx val="4"/>
          <c:order val="4"/>
          <c:tx>
            <c:strRef>
              <c:f>'Example by Sex &amp; Age group'!$L$5</c:f>
              <c:strCache>
                <c:ptCount val="1"/>
                <c:pt idx="0">
                  <c:v>0-64 years upper and lower limits</c:v>
                </c:pt>
              </c:strCache>
            </c:strRef>
          </c:tx>
          <c:spPr>
            <a:solidFill>
              <a:schemeClr val="accent3">
                <a:lumMod val="40000"/>
                <a:lumOff val="60000"/>
              </a:schemeClr>
            </a:solidFill>
            <a:ln>
              <a:solidFill>
                <a:schemeClr val="accent3">
                  <a:lumMod val="40000"/>
                  <a:lumOff val="60000"/>
                </a:schemeClr>
              </a:solidFill>
            </a:ln>
            <a:effectLst/>
          </c:spPr>
          <c:val>
            <c:numRef>
              <c:f>'Example by Sex &amp; Age group'!$L$6:$L$57</c:f>
              <c:numCache>
                <c:formatCode>#,##0</c:formatCode>
                <c:ptCount val="52"/>
                <c:pt idx="0">
                  <c:v>174.30296640046026</c:v>
                </c:pt>
                <c:pt idx="1">
                  <c:v>90.615614018777251</c:v>
                </c:pt>
                <c:pt idx="2">
                  <c:v>44.360130567887154</c:v>
                </c:pt>
                <c:pt idx="3">
                  <c:v>120.73345451862133</c:v>
                </c:pt>
                <c:pt idx="4">
                  <c:v>54.913589720578329</c:v>
                </c:pt>
                <c:pt idx="5">
                  <c:v>62.346487824094766</c:v>
                </c:pt>
                <c:pt idx="6">
                  <c:v>46.968078351152599</c:v>
                </c:pt>
                <c:pt idx="7">
                  <c:v>103.05202103792044</c:v>
                </c:pt>
                <c:pt idx="8">
                  <c:v>79.183999999999969</c:v>
                </c:pt>
                <c:pt idx="9">
                  <c:v>68.869391052919809</c:v>
                </c:pt>
                <c:pt idx="10">
                  <c:v>123.58635419818813</c:v>
                </c:pt>
                <c:pt idx="11">
                  <c:v>99.068257681257364</c:v>
                </c:pt>
                <c:pt idx="12">
                  <c:v>73.143460568939417</c:v>
                </c:pt>
                <c:pt idx="13">
                  <c:v>157.75942474540147</c:v>
                </c:pt>
                <c:pt idx="14">
                  <c:v>190.50151411471779</c:v>
                </c:pt>
                <c:pt idx="15">
                  <c:v>190.51119341393041</c:v>
                </c:pt>
                <c:pt idx="16">
                  <c:v>77.151336372093965</c:v>
                </c:pt>
                <c:pt idx="17">
                  <c:v>166.31336283053133</c:v>
                </c:pt>
                <c:pt idx="18">
                  <c:v>181.31430213857925</c:v>
                </c:pt>
                <c:pt idx="19">
                  <c:v>71.268575515440261</c:v>
                </c:pt>
                <c:pt idx="20">
                  <c:v>34.164773436977384</c:v>
                </c:pt>
                <c:pt idx="21">
                  <c:v>65.265351297606685</c:v>
                </c:pt>
                <c:pt idx="22">
                  <c:v>73.078304961185268</c:v>
                </c:pt>
                <c:pt idx="23">
                  <c:v>26.482494142357609</c:v>
                </c:pt>
                <c:pt idx="24">
                  <c:v>28.554179799111807</c:v>
                </c:pt>
                <c:pt idx="25">
                  <c:v>54.226509236719266</c:v>
                </c:pt>
                <c:pt idx="26">
                  <c:v>78.785173833659883</c:v>
                </c:pt>
                <c:pt idx="27">
                  <c:v>20.764902696617582</c:v>
                </c:pt>
                <c:pt idx="28">
                  <c:v>75.061602860583889</c:v>
                </c:pt>
                <c:pt idx="29">
                  <c:v>78.148717302333353</c:v>
                </c:pt>
                <c:pt idx="30">
                  <c:v>48.000395998366457</c:v>
                </c:pt>
                <c:pt idx="31">
                  <c:v>101.37123031708757</c:v>
                </c:pt>
                <c:pt idx="32">
                  <c:v>78.523382912352872</c:v>
                </c:pt>
                <c:pt idx="33">
                  <c:v>28.554179799111807</c:v>
                </c:pt>
                <c:pt idx="34">
                  <c:v>126.71608428293553</c:v>
                </c:pt>
                <c:pt idx="35">
                  <c:v>112.49512160089421</c:v>
                </c:pt>
                <c:pt idx="36">
                  <c:v>50.261676852250048</c:v>
                </c:pt>
                <c:pt idx="37">
                  <c:v>41.511300822787916</c:v>
                </c:pt>
                <c:pt idx="38">
                  <c:v>50.429546894652958</c:v>
                </c:pt>
                <c:pt idx="39">
                  <c:v>72.042732208044299</c:v>
                </c:pt>
                <c:pt idx="40">
                  <c:v>51.580408063527329</c:v>
                </c:pt>
                <c:pt idx="41">
                  <c:v>70.07925113755141</c:v>
                </c:pt>
                <c:pt idx="42">
                  <c:v>27.746290562884269</c:v>
                </c:pt>
                <c:pt idx="43">
                  <c:v>47.245351771364767</c:v>
                </c:pt>
                <c:pt idx="44">
                  <c:v>56.03817898540251</c:v>
                </c:pt>
                <c:pt idx="45">
                  <c:v>59.815654940826334</c:v>
                </c:pt>
                <c:pt idx="46">
                  <c:v>60.639751978384538</c:v>
                </c:pt>
                <c:pt idx="47">
                  <c:v>26.569388702038395</c:v>
                </c:pt>
                <c:pt idx="48">
                  <c:v>37.055924006830537</c:v>
                </c:pt>
                <c:pt idx="49">
                  <c:v>30.455145772102242</c:v>
                </c:pt>
                <c:pt idx="50">
                  <c:v>56.49969854786832</c:v>
                </c:pt>
                <c:pt idx="51">
                  <c:v>188.44806282899276</c:v>
                </c:pt>
              </c:numCache>
            </c:numRef>
          </c:val>
          <c:extLst>
            <c:ext xmlns:c16="http://schemas.microsoft.com/office/drawing/2014/chart" uri="{C3380CC4-5D6E-409C-BE32-E72D297353CC}">
              <c16:uniqueId val="{00000001-EFB9-47B3-B185-10971ED7B786}"/>
            </c:ext>
          </c:extLst>
        </c:ser>
        <c:dLbls>
          <c:showLegendKey val="0"/>
          <c:showVal val="0"/>
          <c:showCatName val="0"/>
          <c:showSerName val="0"/>
          <c:showPercent val="0"/>
          <c:showBubbleSize val="0"/>
        </c:dLbls>
        <c:axId val="725420552"/>
        <c:axId val="725422192"/>
      </c:areaChart>
      <c:areaChart>
        <c:grouping val="stacked"/>
        <c:varyColors val="0"/>
        <c:ser>
          <c:idx val="0"/>
          <c:order val="0"/>
          <c:tx>
            <c:strRef>
              <c:f>'Example by Sex &amp; Age group'!$AK$5</c:f>
              <c:strCache>
                <c:ptCount val="1"/>
                <c:pt idx="0">
                  <c:v>65+ years 5% CI</c:v>
                </c:pt>
              </c:strCache>
            </c:strRef>
          </c:tx>
          <c:spPr>
            <a:noFill/>
            <a:ln>
              <a:solidFill>
                <a:schemeClr val="accent1">
                  <a:lumMod val="20000"/>
                  <a:lumOff val="80000"/>
                </a:schemeClr>
              </a:solidFill>
              <a:prstDash val="sysDash"/>
            </a:ln>
            <a:effectLst/>
          </c:spPr>
          <c:cat>
            <c:strRef>
              <c:f>'Example by Sex &amp; Age group'!$A$6:$A$57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by Sex &amp; Age group'!$AK$6:$AK$57</c:f>
              <c:numCache>
                <c:formatCode>#,##0</c:formatCode>
                <c:ptCount val="52"/>
                <c:pt idx="0">
                  <c:v>4554.5142991328894</c:v>
                </c:pt>
                <c:pt idx="1">
                  <c:v>4868.499788290279</c:v>
                </c:pt>
                <c:pt idx="2">
                  <c:v>4768.773404658742</c:v>
                </c:pt>
                <c:pt idx="3">
                  <c:v>4675.4576071432557</c:v>
                </c:pt>
                <c:pt idx="4">
                  <c:v>4517.1131289066434</c:v>
                </c:pt>
                <c:pt idx="5">
                  <c:v>4526.7279474695279</c:v>
                </c:pt>
                <c:pt idx="6">
                  <c:v>4428.8945467687909</c:v>
                </c:pt>
                <c:pt idx="7">
                  <c:v>4434.7116198809435</c:v>
                </c:pt>
                <c:pt idx="8">
                  <c:v>4388.6044609896198</c:v>
                </c:pt>
                <c:pt idx="9">
                  <c:v>4306.724827665068</c:v>
                </c:pt>
                <c:pt idx="10">
                  <c:v>4077.8182389910398</c:v>
                </c:pt>
                <c:pt idx="11">
                  <c:v>3897.2839991168084</c:v>
                </c:pt>
                <c:pt idx="12">
                  <c:v>3952.1007690161377</c:v>
                </c:pt>
                <c:pt idx="13">
                  <c:v>3813.7515303479113</c:v>
                </c:pt>
                <c:pt idx="14">
                  <c:v>3663.7552788774242</c:v>
                </c:pt>
                <c:pt idx="15">
                  <c:v>3860.2270656101364</c:v>
                </c:pt>
                <c:pt idx="16">
                  <c:v>4025.0546317551316</c:v>
                </c:pt>
                <c:pt idx="17">
                  <c:v>3678.5494101015029</c:v>
                </c:pt>
                <c:pt idx="18">
                  <c:v>3509.3778504791912</c:v>
                </c:pt>
                <c:pt idx="19">
                  <c:v>4002.2537607275053</c:v>
                </c:pt>
                <c:pt idx="20">
                  <c:v>3879.3741000703722</c:v>
                </c:pt>
                <c:pt idx="21">
                  <c:v>3238.759937123787</c:v>
                </c:pt>
                <c:pt idx="22">
                  <c:v>3880.3720083938993</c:v>
                </c:pt>
                <c:pt idx="23">
                  <c:v>3741.435632225578</c:v>
                </c:pt>
                <c:pt idx="24">
                  <c:v>3681.0910594897673</c:v>
                </c:pt>
                <c:pt idx="25">
                  <c:v>3576.6546546473983</c:v>
                </c:pt>
                <c:pt idx="26">
                  <c:v>3598.2676905214353</c:v>
                </c:pt>
                <c:pt idx="27">
                  <c:v>3667.7286050387611</c:v>
                </c:pt>
                <c:pt idx="28">
                  <c:v>3534.353965860771</c:v>
                </c:pt>
                <c:pt idx="29">
                  <c:v>3525.2513734493868</c:v>
                </c:pt>
                <c:pt idx="30">
                  <c:v>3461.5718727530375</c:v>
                </c:pt>
                <c:pt idx="31">
                  <c:v>3575.9988202898571</c:v>
                </c:pt>
                <c:pt idx="32">
                  <c:v>3590.2883038201599</c:v>
                </c:pt>
                <c:pt idx="33">
                  <c:v>3646.5372412322949</c:v>
                </c:pt>
                <c:pt idx="34">
                  <c:v>3162.5602572652097</c:v>
                </c:pt>
                <c:pt idx="35">
                  <c:v>3419.9694329827671</c:v>
                </c:pt>
                <c:pt idx="36">
                  <c:v>3646.4861725994092</c:v>
                </c:pt>
                <c:pt idx="37">
                  <c:v>3584.2656156725684</c:v>
                </c:pt>
                <c:pt idx="38">
                  <c:v>3685.5946240901458</c:v>
                </c:pt>
                <c:pt idx="39">
                  <c:v>3749.5325043358152</c:v>
                </c:pt>
                <c:pt idx="40">
                  <c:v>3845.4308994505841</c:v>
                </c:pt>
                <c:pt idx="41">
                  <c:v>3883.0364095270502</c:v>
                </c:pt>
                <c:pt idx="42">
                  <c:v>3856.0538883769582</c:v>
                </c:pt>
                <c:pt idx="43">
                  <c:v>3871.1902394865588</c:v>
                </c:pt>
                <c:pt idx="44">
                  <c:v>3960.1536131577518</c:v>
                </c:pt>
                <c:pt idx="45">
                  <c:v>4052.6007803870548</c:v>
                </c:pt>
                <c:pt idx="46">
                  <c:v>3990.0308935523531</c:v>
                </c:pt>
                <c:pt idx="47">
                  <c:v>3920.276544424019</c:v>
                </c:pt>
                <c:pt idx="48">
                  <c:v>4153.5984291110317</c:v>
                </c:pt>
                <c:pt idx="49">
                  <c:v>4068.2343986055707</c:v>
                </c:pt>
                <c:pt idx="50">
                  <c:v>4314.8757235389648</c:v>
                </c:pt>
                <c:pt idx="51">
                  <c:v>2986.878091189094</c:v>
                </c:pt>
              </c:numCache>
            </c:numRef>
          </c:val>
          <c:extLst>
            <c:ext xmlns:c16="http://schemas.microsoft.com/office/drawing/2014/chart" uri="{C3380CC4-5D6E-409C-BE32-E72D297353CC}">
              <c16:uniqueId val="{00000002-EFB9-47B3-B185-10971ED7B786}"/>
            </c:ext>
          </c:extLst>
        </c:ser>
        <c:ser>
          <c:idx val="1"/>
          <c:order val="1"/>
          <c:tx>
            <c:strRef>
              <c:f>'Example by Sex &amp; Age group'!$AM$5</c:f>
              <c:strCache>
                <c:ptCount val="1"/>
                <c:pt idx="0">
                  <c:v>65+ years upper and lower limits</c:v>
                </c:pt>
              </c:strCache>
            </c:strRef>
          </c:tx>
          <c:spPr>
            <a:solidFill>
              <a:schemeClr val="accent3">
                <a:lumMod val="40000"/>
                <a:lumOff val="60000"/>
              </a:schemeClr>
            </a:solidFill>
            <a:ln>
              <a:solidFill>
                <a:schemeClr val="accent3">
                  <a:lumMod val="40000"/>
                  <a:lumOff val="60000"/>
                </a:schemeClr>
              </a:solidFill>
              <a:prstDash val="solid"/>
            </a:ln>
            <a:effectLst/>
          </c:spPr>
          <c:cat>
            <c:strRef>
              <c:f>'Example by Sex &amp; Age group'!$A$6:$A$57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by Sex &amp; Age group'!$AM$6:$AM$57</c:f>
              <c:numCache>
                <c:formatCode>#,##0</c:formatCode>
                <c:ptCount val="52"/>
                <c:pt idx="0">
                  <c:v>543.77140173422049</c:v>
                </c:pt>
                <c:pt idx="1">
                  <c:v>1199.0004234194421</c:v>
                </c:pt>
                <c:pt idx="2">
                  <c:v>928.05319068251629</c:v>
                </c:pt>
                <c:pt idx="3">
                  <c:v>746.68478571348896</c:v>
                </c:pt>
                <c:pt idx="4">
                  <c:v>696.57374218671248</c:v>
                </c:pt>
                <c:pt idx="5">
                  <c:v>408.14410506094464</c:v>
                </c:pt>
                <c:pt idx="6">
                  <c:v>526.21090646241828</c:v>
                </c:pt>
                <c:pt idx="7">
                  <c:v>243.37676023811218</c:v>
                </c:pt>
                <c:pt idx="8">
                  <c:v>125.19107802075996</c:v>
                </c:pt>
                <c:pt idx="9">
                  <c:v>617.35034466986326</c:v>
                </c:pt>
                <c:pt idx="10">
                  <c:v>685.1635220179196</c:v>
                </c:pt>
                <c:pt idx="11">
                  <c:v>597.83200176638275</c:v>
                </c:pt>
                <c:pt idx="12">
                  <c:v>123.39846196772487</c:v>
                </c:pt>
                <c:pt idx="13">
                  <c:v>647.69693930417816</c:v>
                </c:pt>
                <c:pt idx="14">
                  <c:v>1126.0894422451515</c:v>
                </c:pt>
                <c:pt idx="15">
                  <c:v>669.54586877972724</c:v>
                </c:pt>
                <c:pt idx="16">
                  <c:v>278.29073648973645</c:v>
                </c:pt>
                <c:pt idx="17">
                  <c:v>624.10117979699407</c:v>
                </c:pt>
                <c:pt idx="18">
                  <c:v>740.04429904161816</c:v>
                </c:pt>
                <c:pt idx="19">
                  <c:v>145.89247854498899</c:v>
                </c:pt>
                <c:pt idx="20">
                  <c:v>210.45179985925552</c:v>
                </c:pt>
                <c:pt idx="21">
                  <c:v>95.680125752425738</c:v>
                </c:pt>
                <c:pt idx="22">
                  <c:v>234.45598321220086</c:v>
                </c:pt>
                <c:pt idx="23">
                  <c:v>95.928735548844088</c:v>
                </c:pt>
                <c:pt idx="24">
                  <c:v>211.81788102046539</c:v>
                </c:pt>
                <c:pt idx="25">
                  <c:v>280.29069070520382</c:v>
                </c:pt>
                <c:pt idx="26">
                  <c:v>149.46461895712946</c:v>
                </c:pt>
                <c:pt idx="27">
                  <c:v>135.342789922478</c:v>
                </c:pt>
                <c:pt idx="28">
                  <c:v>236.0920682784581</c:v>
                </c:pt>
                <c:pt idx="29">
                  <c:v>177.09725310122667</c:v>
                </c:pt>
                <c:pt idx="30">
                  <c:v>277.25625449392464</c:v>
                </c:pt>
                <c:pt idx="31">
                  <c:v>170.40235942028539</c:v>
                </c:pt>
                <c:pt idx="32">
                  <c:v>129.02339235968066</c:v>
                </c:pt>
                <c:pt idx="33">
                  <c:v>132.12551753540993</c:v>
                </c:pt>
                <c:pt idx="34">
                  <c:v>262.0794854695805</c:v>
                </c:pt>
                <c:pt idx="35">
                  <c:v>537.26113403446561</c:v>
                </c:pt>
                <c:pt idx="36">
                  <c:v>208.22765480118142</c:v>
                </c:pt>
                <c:pt idx="37">
                  <c:v>239.86876865486283</c:v>
                </c:pt>
                <c:pt idx="38">
                  <c:v>249.61075181970864</c:v>
                </c:pt>
                <c:pt idx="39">
                  <c:v>187.33499132836914</c:v>
                </c:pt>
                <c:pt idx="40">
                  <c:v>198.73820109883218</c:v>
                </c:pt>
                <c:pt idx="41">
                  <c:v>216.32718094589973</c:v>
                </c:pt>
                <c:pt idx="42">
                  <c:v>182.29222324608327</c:v>
                </c:pt>
                <c:pt idx="43">
                  <c:v>188.41952102688265</c:v>
                </c:pt>
                <c:pt idx="44">
                  <c:v>350.89277368449757</c:v>
                </c:pt>
                <c:pt idx="45">
                  <c:v>249.59843922588925</c:v>
                </c:pt>
                <c:pt idx="46">
                  <c:v>412.73821289529269</c:v>
                </c:pt>
                <c:pt idx="47">
                  <c:v>459.84691115196119</c:v>
                </c:pt>
                <c:pt idx="48">
                  <c:v>267.20314177793625</c:v>
                </c:pt>
                <c:pt idx="49">
                  <c:v>413.53120278885808</c:v>
                </c:pt>
                <c:pt idx="50">
                  <c:v>535.04855292206958</c:v>
                </c:pt>
                <c:pt idx="51">
                  <c:v>381.84381762181238</c:v>
                </c:pt>
              </c:numCache>
            </c:numRef>
          </c:val>
          <c:extLst>
            <c:ext xmlns:c16="http://schemas.microsoft.com/office/drawing/2014/chart" uri="{C3380CC4-5D6E-409C-BE32-E72D297353CC}">
              <c16:uniqueId val="{00000003-EFB9-47B3-B185-10971ED7B786}"/>
            </c:ext>
          </c:extLst>
        </c:ser>
        <c:dLbls>
          <c:showLegendKey val="0"/>
          <c:showVal val="0"/>
          <c:showCatName val="0"/>
          <c:showSerName val="0"/>
          <c:showPercent val="0"/>
          <c:showBubbleSize val="0"/>
        </c:dLbls>
        <c:axId val="740249048"/>
        <c:axId val="740246752"/>
      </c:areaChart>
      <c:lineChart>
        <c:grouping val="standard"/>
        <c:varyColors val="0"/>
        <c:ser>
          <c:idx val="2"/>
          <c:order val="2"/>
          <c:tx>
            <c:strRef>
              <c:f>'Example by Sex &amp; Age group'!$AH$5</c:f>
              <c:strCache>
                <c:ptCount val="1"/>
                <c:pt idx="0">
                  <c:v>65+ years 2020</c:v>
                </c:pt>
              </c:strCache>
            </c:strRef>
          </c:tx>
          <c:spPr>
            <a:ln w="28575" cap="rnd">
              <a:solidFill>
                <a:schemeClr val="accent6"/>
              </a:solidFill>
              <a:round/>
            </a:ln>
            <a:effectLst/>
          </c:spPr>
          <c:marker>
            <c:symbol val="none"/>
          </c:marker>
          <c:cat>
            <c:strRef>
              <c:f>'Example by Sex &amp; Age group'!$A$6:$A$57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by Sex &amp; Age group'!$AH$6:$AH$57</c:f>
              <c:numCache>
                <c:formatCode>#,##0</c:formatCode>
                <c:ptCount val="52"/>
                <c:pt idx="0">
                  <c:v>5071</c:v>
                </c:pt>
                <c:pt idx="1">
                  <c:v>5724</c:v>
                </c:pt>
                <c:pt idx="2">
                  <c:v>5235</c:v>
                </c:pt>
                <c:pt idx="3">
                  <c:v>4839</c:v>
                </c:pt>
                <c:pt idx="4">
                  <c:v>4708</c:v>
                </c:pt>
                <c:pt idx="5">
                  <c:v>4423</c:v>
                </c:pt>
                <c:pt idx="6">
                  <c:v>4503</c:v>
                </c:pt>
                <c:pt idx="7">
                  <c:v>4469</c:v>
                </c:pt>
                <c:pt idx="8">
                  <c:v>4470</c:v>
                </c:pt>
                <c:pt idx="9">
                  <c:v>4470</c:v>
                </c:pt>
                <c:pt idx="10">
                  <c:v>4521</c:v>
                </c:pt>
                <c:pt idx="11">
                  <c:v>4413</c:v>
                </c:pt>
                <c:pt idx="12">
                  <c:v>4749</c:v>
                </c:pt>
                <c:pt idx="13">
                  <c:v>7421</c:v>
                </c:pt>
                <c:pt idx="14">
                  <c:v>8397</c:v>
                </c:pt>
                <c:pt idx="15">
                  <c:v>9796</c:v>
                </c:pt>
              </c:numCache>
            </c:numRef>
          </c:val>
          <c:smooth val="0"/>
          <c:extLst>
            <c:ext xmlns:c16="http://schemas.microsoft.com/office/drawing/2014/chart" uri="{C3380CC4-5D6E-409C-BE32-E72D297353CC}">
              <c16:uniqueId val="{00000004-EFB9-47B3-B185-10971ED7B786}"/>
            </c:ext>
          </c:extLst>
        </c:ser>
        <c:ser>
          <c:idx val="5"/>
          <c:order val="5"/>
          <c:tx>
            <c:strRef>
              <c:f>'Example by Sex &amp; Age group'!$G$5</c:f>
              <c:strCache>
                <c:ptCount val="1"/>
                <c:pt idx="0">
                  <c:v>0-64 years 2020</c:v>
                </c:pt>
              </c:strCache>
            </c:strRef>
          </c:tx>
          <c:spPr>
            <a:ln w="28575" cap="rnd">
              <a:solidFill>
                <a:schemeClr val="accent2"/>
              </a:solidFill>
              <a:round/>
            </a:ln>
            <a:effectLst/>
          </c:spPr>
          <c:marker>
            <c:symbol val="none"/>
          </c:marker>
          <c:val>
            <c:numRef>
              <c:f>'Example by Sex &amp; Age group'!$G$6:$G$57</c:f>
              <c:numCache>
                <c:formatCode>#,##0</c:formatCode>
                <c:ptCount val="52"/>
                <c:pt idx="0">
                  <c:v>818</c:v>
                </c:pt>
                <c:pt idx="1">
                  <c:v>1104</c:v>
                </c:pt>
                <c:pt idx="2">
                  <c:v>1195</c:v>
                </c:pt>
                <c:pt idx="3">
                  <c:v>1076</c:v>
                </c:pt>
                <c:pt idx="4">
                  <c:v>1086</c:v>
                </c:pt>
                <c:pt idx="5">
                  <c:v>983</c:v>
                </c:pt>
                <c:pt idx="6">
                  <c:v>988</c:v>
                </c:pt>
                <c:pt idx="7">
                  <c:v>970</c:v>
                </c:pt>
                <c:pt idx="8">
                  <c:v>965</c:v>
                </c:pt>
                <c:pt idx="9">
                  <c:v>988</c:v>
                </c:pt>
                <c:pt idx="10">
                  <c:v>1049</c:v>
                </c:pt>
                <c:pt idx="11">
                  <c:v>985</c:v>
                </c:pt>
                <c:pt idx="12">
                  <c:v>982</c:v>
                </c:pt>
                <c:pt idx="13">
                  <c:v>1373</c:v>
                </c:pt>
                <c:pt idx="14">
                  <c:v>1551</c:v>
                </c:pt>
                <c:pt idx="15">
                  <c:v>1649</c:v>
                </c:pt>
              </c:numCache>
            </c:numRef>
          </c:val>
          <c:smooth val="0"/>
          <c:extLst>
            <c:ext xmlns:c16="http://schemas.microsoft.com/office/drawing/2014/chart" uri="{C3380CC4-5D6E-409C-BE32-E72D297353CC}">
              <c16:uniqueId val="{00000005-EFB9-47B3-B185-10971ED7B786}"/>
            </c:ext>
          </c:extLst>
        </c:ser>
        <c:dLbls>
          <c:showLegendKey val="0"/>
          <c:showVal val="0"/>
          <c:showCatName val="0"/>
          <c:showSerName val="0"/>
          <c:showPercent val="0"/>
          <c:showBubbleSize val="0"/>
        </c:dLbls>
        <c:marker val="1"/>
        <c:smooth val="0"/>
        <c:axId val="725420552"/>
        <c:axId val="725422192"/>
      </c:lineChart>
      <c:catAx>
        <c:axId val="72542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5422192"/>
        <c:crosses val="autoZero"/>
        <c:auto val="1"/>
        <c:lblAlgn val="ctr"/>
        <c:lblOffset val="100"/>
        <c:noMultiLvlLbl val="0"/>
      </c:catAx>
      <c:valAx>
        <c:axId val="72542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5420552"/>
        <c:crosses val="autoZero"/>
        <c:crossBetween val="between"/>
      </c:valAx>
      <c:valAx>
        <c:axId val="740246752"/>
        <c:scaling>
          <c:orientation val="minMax"/>
          <c:max val="1200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40249048"/>
        <c:crosses val="max"/>
        <c:crossBetween val="between"/>
      </c:valAx>
      <c:catAx>
        <c:axId val="740249048"/>
        <c:scaling>
          <c:orientation val="minMax"/>
        </c:scaling>
        <c:delete val="1"/>
        <c:axPos val="b"/>
        <c:numFmt formatCode="General" sourceLinked="1"/>
        <c:majorTickMark val="out"/>
        <c:minorTickMark val="none"/>
        <c:tickLblPos val="nextTo"/>
        <c:crossAx val="740246752"/>
        <c:crosses val="autoZero"/>
        <c:auto val="1"/>
        <c:lblAlgn val="ctr"/>
        <c:lblOffset val="100"/>
        <c:noMultiLvlLbl val="0"/>
      </c:cat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baseline="0">
                <a:effectLst/>
              </a:rPr>
              <a:t>England and Wales 2020 deaths for females aged 0-64 and 65+ years by week compared to the previous 5 years</a:t>
            </a:r>
            <a:endParaRPr lang="en-US"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'Example by Sex &amp; Age group'!$AC$5</c:f>
              <c:strCache>
                <c:ptCount val="1"/>
                <c:pt idx="0">
                  <c:v>65+ years 2015</c:v>
                </c:pt>
              </c:strCache>
            </c:strRef>
          </c:tx>
          <c:spPr>
            <a:ln w="28575" cap="rnd">
              <a:solidFill>
                <a:schemeClr val="accent3">
                  <a:lumMod val="40000"/>
                  <a:lumOff val="60000"/>
                </a:schemeClr>
              </a:solidFill>
              <a:round/>
            </a:ln>
            <a:effectLst/>
          </c:spPr>
          <c:marker>
            <c:symbol val="none"/>
          </c:marker>
          <c:cat>
            <c:strRef>
              <c:f>'Example by Sex &amp;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 &amp; Age group'!$AC$6:$AC$58</c:f>
              <c:numCache>
                <c:formatCode>#,##0</c:formatCode>
                <c:ptCount val="53"/>
                <c:pt idx="0">
                  <c:v>4822</c:v>
                </c:pt>
                <c:pt idx="1">
                  <c:v>6249</c:v>
                </c:pt>
                <c:pt idx="2">
                  <c:v>5752</c:v>
                </c:pt>
                <c:pt idx="3">
                  <c:v>5350</c:v>
                </c:pt>
                <c:pt idx="4">
                  <c:v>4994</c:v>
                </c:pt>
                <c:pt idx="5">
                  <c:v>4785</c:v>
                </c:pt>
                <c:pt idx="6">
                  <c:v>4735</c:v>
                </c:pt>
                <c:pt idx="7">
                  <c:v>4495</c:v>
                </c:pt>
                <c:pt idx="8">
                  <c:v>4495</c:v>
                </c:pt>
                <c:pt idx="9">
                  <c:v>4472</c:v>
                </c:pt>
                <c:pt idx="10">
                  <c:v>4194</c:v>
                </c:pt>
                <c:pt idx="11">
                  <c:v>4099</c:v>
                </c:pt>
                <c:pt idx="12">
                  <c:v>4097</c:v>
                </c:pt>
                <c:pt idx="13">
                  <c:v>3593</c:v>
                </c:pt>
                <c:pt idx="14">
                  <c:v>3958</c:v>
                </c:pt>
                <c:pt idx="15">
                  <c:v>4573</c:v>
                </c:pt>
                <c:pt idx="16">
                  <c:v>4121</c:v>
                </c:pt>
                <c:pt idx="17">
                  <c:v>4047</c:v>
                </c:pt>
                <c:pt idx="18">
                  <c:v>3623</c:v>
                </c:pt>
                <c:pt idx="19">
                  <c:v>4091</c:v>
                </c:pt>
                <c:pt idx="20">
                  <c:v>4011</c:v>
                </c:pt>
                <c:pt idx="21">
                  <c:v>3278</c:v>
                </c:pt>
                <c:pt idx="22">
                  <c:v>3921</c:v>
                </c:pt>
                <c:pt idx="23">
                  <c:v>3800</c:v>
                </c:pt>
                <c:pt idx="24">
                  <c:v>3576</c:v>
                </c:pt>
                <c:pt idx="25">
                  <c:v>3681</c:v>
                </c:pt>
                <c:pt idx="26">
                  <c:v>3582</c:v>
                </c:pt>
                <c:pt idx="27">
                  <c:v>3625</c:v>
                </c:pt>
                <c:pt idx="28">
                  <c:v>3444</c:v>
                </c:pt>
                <c:pt idx="29">
                  <c:v>3507</c:v>
                </c:pt>
                <c:pt idx="30">
                  <c:v>3384</c:v>
                </c:pt>
                <c:pt idx="31">
                  <c:v>3575</c:v>
                </c:pt>
                <c:pt idx="32">
                  <c:v>3597</c:v>
                </c:pt>
                <c:pt idx="33">
                  <c:v>3619</c:v>
                </c:pt>
                <c:pt idx="34">
                  <c:v>3522</c:v>
                </c:pt>
                <c:pt idx="35">
                  <c:v>3162</c:v>
                </c:pt>
                <c:pt idx="36">
                  <c:v>3709</c:v>
                </c:pt>
                <c:pt idx="37">
                  <c:v>3556</c:v>
                </c:pt>
                <c:pt idx="38">
                  <c:v>3796</c:v>
                </c:pt>
                <c:pt idx="39">
                  <c:v>3707</c:v>
                </c:pt>
                <c:pt idx="40">
                  <c:v>3818</c:v>
                </c:pt>
                <c:pt idx="41">
                  <c:v>3811</c:v>
                </c:pt>
                <c:pt idx="42">
                  <c:v>3918</c:v>
                </c:pt>
                <c:pt idx="43">
                  <c:v>3804</c:v>
                </c:pt>
                <c:pt idx="44">
                  <c:v>3815</c:v>
                </c:pt>
                <c:pt idx="45">
                  <c:v>3958</c:v>
                </c:pt>
                <c:pt idx="46">
                  <c:v>3949</c:v>
                </c:pt>
                <c:pt idx="47">
                  <c:v>3877</c:v>
                </c:pt>
                <c:pt idx="48">
                  <c:v>4151</c:v>
                </c:pt>
                <c:pt idx="49">
                  <c:v>4030</c:v>
                </c:pt>
                <c:pt idx="50">
                  <c:v>4140</c:v>
                </c:pt>
                <c:pt idx="51">
                  <c:v>3372</c:v>
                </c:pt>
                <c:pt idx="52">
                  <c:v>3061</c:v>
                </c:pt>
              </c:numCache>
            </c:numRef>
          </c:val>
          <c:smooth val="0"/>
          <c:extLst>
            <c:ext xmlns:c16="http://schemas.microsoft.com/office/drawing/2014/chart" uri="{C3380CC4-5D6E-409C-BE32-E72D297353CC}">
              <c16:uniqueId val="{00000000-A7DA-42A1-B462-4F6F0761F6AF}"/>
            </c:ext>
          </c:extLst>
        </c:ser>
        <c:ser>
          <c:idx val="1"/>
          <c:order val="1"/>
          <c:tx>
            <c:strRef>
              <c:f>'Example by Sex &amp; Age group'!$AD$5</c:f>
              <c:strCache>
                <c:ptCount val="1"/>
                <c:pt idx="0">
                  <c:v>65+ years 2016</c:v>
                </c:pt>
              </c:strCache>
            </c:strRef>
          </c:tx>
          <c:spPr>
            <a:ln w="28575" cap="rnd">
              <a:solidFill>
                <a:schemeClr val="accent3">
                  <a:lumMod val="40000"/>
                  <a:lumOff val="60000"/>
                </a:schemeClr>
              </a:solidFill>
              <a:round/>
            </a:ln>
            <a:effectLst/>
          </c:spPr>
          <c:marker>
            <c:symbol val="none"/>
          </c:marker>
          <c:cat>
            <c:strRef>
              <c:f>'Example by Sex &amp;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 &amp; Age group'!$AD$6:$AD$58</c:f>
              <c:numCache>
                <c:formatCode>#,##0</c:formatCode>
                <c:ptCount val="53"/>
                <c:pt idx="0">
                  <c:v>5125</c:v>
                </c:pt>
                <c:pt idx="1">
                  <c:v>4524</c:v>
                </c:pt>
                <c:pt idx="2">
                  <c:v>4563</c:v>
                </c:pt>
                <c:pt idx="3">
                  <c:v>4466</c:v>
                </c:pt>
                <c:pt idx="4">
                  <c:v>4378</c:v>
                </c:pt>
                <c:pt idx="5">
                  <c:v>4367</c:v>
                </c:pt>
                <c:pt idx="6">
                  <c:v>4208</c:v>
                </c:pt>
                <c:pt idx="7">
                  <c:v>4352</c:v>
                </c:pt>
                <c:pt idx="8">
                  <c:v>4478</c:v>
                </c:pt>
                <c:pt idx="9">
                  <c:v>4454</c:v>
                </c:pt>
                <c:pt idx="10">
                  <c:v>4349</c:v>
                </c:pt>
                <c:pt idx="11">
                  <c:v>3817</c:v>
                </c:pt>
                <c:pt idx="12">
                  <c:v>4074</c:v>
                </c:pt>
                <c:pt idx="13">
                  <c:v>4590</c:v>
                </c:pt>
                <c:pt idx="14">
                  <c:v>4614</c:v>
                </c:pt>
                <c:pt idx="15">
                  <c:v>4299</c:v>
                </c:pt>
                <c:pt idx="16">
                  <c:v>4085</c:v>
                </c:pt>
                <c:pt idx="17">
                  <c:v>3647</c:v>
                </c:pt>
                <c:pt idx="18">
                  <c:v>4293</c:v>
                </c:pt>
                <c:pt idx="19">
                  <c:v>3956</c:v>
                </c:pt>
                <c:pt idx="20">
                  <c:v>3815</c:v>
                </c:pt>
                <c:pt idx="21">
                  <c:v>3195</c:v>
                </c:pt>
                <c:pt idx="22">
                  <c:v>3924</c:v>
                </c:pt>
                <c:pt idx="23">
                  <c:v>3761</c:v>
                </c:pt>
                <c:pt idx="24">
                  <c:v>3806</c:v>
                </c:pt>
                <c:pt idx="25">
                  <c:v>3546</c:v>
                </c:pt>
                <c:pt idx="26">
                  <c:v>3610</c:v>
                </c:pt>
                <c:pt idx="27">
                  <c:v>3695</c:v>
                </c:pt>
                <c:pt idx="28">
                  <c:v>3809</c:v>
                </c:pt>
                <c:pt idx="29">
                  <c:v>3746</c:v>
                </c:pt>
                <c:pt idx="30">
                  <c:v>3641</c:v>
                </c:pt>
                <c:pt idx="31">
                  <c:v>3554</c:v>
                </c:pt>
                <c:pt idx="32">
                  <c:v>3653</c:v>
                </c:pt>
                <c:pt idx="33">
                  <c:v>3774</c:v>
                </c:pt>
                <c:pt idx="34">
                  <c:v>3225</c:v>
                </c:pt>
                <c:pt idx="35">
                  <c:v>3687</c:v>
                </c:pt>
                <c:pt idx="36">
                  <c:v>3635</c:v>
                </c:pt>
                <c:pt idx="37">
                  <c:v>3565</c:v>
                </c:pt>
                <c:pt idx="38">
                  <c:v>3602</c:v>
                </c:pt>
                <c:pt idx="39">
                  <c:v>3758</c:v>
                </c:pt>
                <c:pt idx="40">
                  <c:v>3913</c:v>
                </c:pt>
                <c:pt idx="41">
                  <c:v>3938</c:v>
                </c:pt>
                <c:pt idx="42">
                  <c:v>3874</c:v>
                </c:pt>
                <c:pt idx="43">
                  <c:v>4060</c:v>
                </c:pt>
                <c:pt idx="44">
                  <c:v>4162</c:v>
                </c:pt>
                <c:pt idx="45">
                  <c:v>4297</c:v>
                </c:pt>
                <c:pt idx="46">
                  <c:v>4250</c:v>
                </c:pt>
                <c:pt idx="47">
                  <c:v>4115</c:v>
                </c:pt>
                <c:pt idx="48">
                  <c:v>4433</c:v>
                </c:pt>
                <c:pt idx="49">
                  <c:v>4074</c:v>
                </c:pt>
                <c:pt idx="50">
                  <c:v>4535</c:v>
                </c:pt>
                <c:pt idx="51">
                  <c:v>3255</c:v>
                </c:pt>
              </c:numCache>
            </c:numRef>
          </c:val>
          <c:smooth val="0"/>
          <c:extLst>
            <c:ext xmlns:c16="http://schemas.microsoft.com/office/drawing/2014/chart" uri="{C3380CC4-5D6E-409C-BE32-E72D297353CC}">
              <c16:uniqueId val="{00000001-A7DA-42A1-B462-4F6F0761F6AF}"/>
            </c:ext>
          </c:extLst>
        </c:ser>
        <c:ser>
          <c:idx val="2"/>
          <c:order val="2"/>
          <c:tx>
            <c:strRef>
              <c:f>'Example by Sex &amp; Age group'!$AE$5</c:f>
              <c:strCache>
                <c:ptCount val="1"/>
                <c:pt idx="0">
                  <c:v>65+ years 2017</c:v>
                </c:pt>
              </c:strCache>
            </c:strRef>
          </c:tx>
          <c:spPr>
            <a:ln w="28575" cap="rnd">
              <a:solidFill>
                <a:schemeClr val="accent3">
                  <a:lumMod val="40000"/>
                  <a:lumOff val="60000"/>
                </a:schemeClr>
              </a:solidFill>
              <a:round/>
            </a:ln>
            <a:effectLst/>
          </c:spPr>
          <c:marker>
            <c:symbol val="none"/>
          </c:marker>
          <c:cat>
            <c:strRef>
              <c:f>'Example by Sex &amp;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 &amp; Age group'!$AE$6:$AE$58</c:f>
              <c:numCache>
                <c:formatCode>#,##0</c:formatCode>
                <c:ptCount val="53"/>
                <c:pt idx="0">
                  <c:v>4780</c:v>
                </c:pt>
                <c:pt idx="1">
                  <c:v>5482</c:v>
                </c:pt>
                <c:pt idx="2">
                  <c:v>5386</c:v>
                </c:pt>
                <c:pt idx="3">
                  <c:v>5131</c:v>
                </c:pt>
                <c:pt idx="4">
                  <c:v>5062</c:v>
                </c:pt>
                <c:pt idx="5">
                  <c:v>4777</c:v>
                </c:pt>
                <c:pt idx="6">
                  <c:v>4674</c:v>
                </c:pt>
                <c:pt idx="7">
                  <c:v>4634</c:v>
                </c:pt>
                <c:pt idx="8">
                  <c:v>4453</c:v>
                </c:pt>
                <c:pt idx="9">
                  <c:v>4441</c:v>
                </c:pt>
                <c:pt idx="10">
                  <c:v>4241</c:v>
                </c:pt>
                <c:pt idx="11">
                  <c:v>4124</c:v>
                </c:pt>
                <c:pt idx="12">
                  <c:v>3943</c:v>
                </c:pt>
                <c:pt idx="13">
                  <c:v>4061</c:v>
                </c:pt>
                <c:pt idx="14">
                  <c:v>3354</c:v>
                </c:pt>
                <c:pt idx="15">
                  <c:v>3895</c:v>
                </c:pt>
                <c:pt idx="16">
                  <c:v>4446</c:v>
                </c:pt>
                <c:pt idx="17">
                  <c:v>3678</c:v>
                </c:pt>
                <c:pt idx="18">
                  <c:v>4376</c:v>
                </c:pt>
                <c:pt idx="19">
                  <c:v>4070</c:v>
                </c:pt>
                <c:pt idx="20">
                  <c:v>4023</c:v>
                </c:pt>
                <c:pt idx="21">
                  <c:v>3328</c:v>
                </c:pt>
                <c:pt idx="22">
                  <c:v>3913</c:v>
                </c:pt>
                <c:pt idx="23">
                  <c:v>3721</c:v>
                </c:pt>
                <c:pt idx="24">
                  <c:v>3860</c:v>
                </c:pt>
                <c:pt idx="25">
                  <c:v>3701</c:v>
                </c:pt>
                <c:pt idx="26">
                  <c:v>3772</c:v>
                </c:pt>
                <c:pt idx="27">
                  <c:v>3826</c:v>
                </c:pt>
                <c:pt idx="28">
                  <c:v>3627</c:v>
                </c:pt>
                <c:pt idx="29">
                  <c:v>3524</c:v>
                </c:pt>
                <c:pt idx="30">
                  <c:v>3547</c:v>
                </c:pt>
                <c:pt idx="31">
                  <c:v>3665</c:v>
                </c:pt>
                <c:pt idx="32">
                  <c:v>3722</c:v>
                </c:pt>
                <c:pt idx="33">
                  <c:v>3785</c:v>
                </c:pt>
                <c:pt idx="34">
                  <c:v>3288</c:v>
                </c:pt>
                <c:pt idx="35">
                  <c:v>3851</c:v>
                </c:pt>
                <c:pt idx="36">
                  <c:v>3833</c:v>
                </c:pt>
                <c:pt idx="37">
                  <c:v>3858</c:v>
                </c:pt>
                <c:pt idx="38">
                  <c:v>3922</c:v>
                </c:pt>
                <c:pt idx="39">
                  <c:v>3935</c:v>
                </c:pt>
                <c:pt idx="40">
                  <c:v>4018</c:v>
                </c:pt>
                <c:pt idx="41">
                  <c:v>4071</c:v>
                </c:pt>
                <c:pt idx="42">
                  <c:v>3921</c:v>
                </c:pt>
                <c:pt idx="43">
                  <c:v>3994</c:v>
                </c:pt>
                <c:pt idx="44">
                  <c:v>4248</c:v>
                </c:pt>
                <c:pt idx="45">
                  <c:v>4136</c:v>
                </c:pt>
                <c:pt idx="46">
                  <c:v>4236</c:v>
                </c:pt>
                <c:pt idx="47">
                  <c:v>4209</c:v>
                </c:pt>
                <c:pt idx="48">
                  <c:v>4384</c:v>
                </c:pt>
                <c:pt idx="49">
                  <c:v>4529</c:v>
                </c:pt>
                <c:pt idx="50">
                  <c:v>4914</c:v>
                </c:pt>
                <c:pt idx="51">
                  <c:v>3364</c:v>
                </c:pt>
              </c:numCache>
            </c:numRef>
          </c:val>
          <c:smooth val="0"/>
          <c:extLst>
            <c:ext xmlns:c16="http://schemas.microsoft.com/office/drawing/2014/chart" uri="{C3380CC4-5D6E-409C-BE32-E72D297353CC}">
              <c16:uniqueId val="{00000002-A7DA-42A1-B462-4F6F0761F6AF}"/>
            </c:ext>
          </c:extLst>
        </c:ser>
        <c:ser>
          <c:idx val="3"/>
          <c:order val="3"/>
          <c:tx>
            <c:strRef>
              <c:f>'Example by Sex &amp; Age group'!$AF$5</c:f>
              <c:strCache>
                <c:ptCount val="1"/>
                <c:pt idx="0">
                  <c:v>65+ years 2018</c:v>
                </c:pt>
              </c:strCache>
            </c:strRef>
          </c:tx>
          <c:spPr>
            <a:ln w="28575" cap="rnd">
              <a:solidFill>
                <a:schemeClr val="accent3">
                  <a:lumMod val="40000"/>
                  <a:lumOff val="60000"/>
                </a:schemeClr>
              </a:solidFill>
              <a:round/>
            </a:ln>
            <a:effectLst/>
          </c:spPr>
          <c:marker>
            <c:symbol val="none"/>
          </c:marker>
          <c:cat>
            <c:strRef>
              <c:f>'Example by Sex &amp;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 &amp; Age group'!$AF$6:$AF$58</c:f>
              <c:numCache>
                <c:formatCode>#,##0</c:formatCode>
                <c:ptCount val="53"/>
                <c:pt idx="0">
                  <c:v>5065</c:v>
                </c:pt>
                <c:pt idx="1">
                  <c:v>5966</c:v>
                </c:pt>
                <c:pt idx="2">
                  <c:v>5667</c:v>
                </c:pt>
                <c:pt idx="3">
                  <c:v>5515</c:v>
                </c:pt>
                <c:pt idx="4">
                  <c:v>5350</c:v>
                </c:pt>
                <c:pt idx="5">
                  <c:v>5012</c:v>
                </c:pt>
                <c:pt idx="6">
                  <c:v>5018</c:v>
                </c:pt>
                <c:pt idx="7">
                  <c:v>4713</c:v>
                </c:pt>
                <c:pt idx="8">
                  <c:v>4328</c:v>
                </c:pt>
                <c:pt idx="9">
                  <c:v>5245</c:v>
                </c:pt>
                <c:pt idx="10">
                  <c:v>5111</c:v>
                </c:pt>
                <c:pt idx="11">
                  <c:v>4750</c:v>
                </c:pt>
                <c:pt idx="12">
                  <c:v>4006</c:v>
                </c:pt>
                <c:pt idx="13">
                  <c:v>4333</c:v>
                </c:pt>
                <c:pt idx="14">
                  <c:v>5041</c:v>
                </c:pt>
                <c:pt idx="15">
                  <c:v>4506</c:v>
                </c:pt>
                <c:pt idx="16">
                  <c:v>4068</c:v>
                </c:pt>
                <c:pt idx="17">
                  <c:v>4058</c:v>
                </c:pt>
                <c:pt idx="18">
                  <c:v>3464</c:v>
                </c:pt>
                <c:pt idx="19">
                  <c:v>4069</c:v>
                </c:pt>
                <c:pt idx="20">
                  <c:v>3934</c:v>
                </c:pt>
                <c:pt idx="21">
                  <c:v>3314</c:v>
                </c:pt>
                <c:pt idx="22">
                  <c:v>4002</c:v>
                </c:pt>
                <c:pt idx="23">
                  <c:v>3796</c:v>
                </c:pt>
                <c:pt idx="24">
                  <c:v>3823</c:v>
                </c:pt>
                <c:pt idx="25">
                  <c:v>3675</c:v>
                </c:pt>
                <c:pt idx="26">
                  <c:v>3753</c:v>
                </c:pt>
                <c:pt idx="27">
                  <c:v>3766</c:v>
                </c:pt>
                <c:pt idx="28">
                  <c:v>3713</c:v>
                </c:pt>
                <c:pt idx="29">
                  <c:v>3616</c:v>
                </c:pt>
                <c:pt idx="30">
                  <c:v>3608</c:v>
                </c:pt>
                <c:pt idx="31">
                  <c:v>3777</c:v>
                </c:pt>
                <c:pt idx="32">
                  <c:v>3568</c:v>
                </c:pt>
                <c:pt idx="33">
                  <c:v>3647</c:v>
                </c:pt>
                <c:pt idx="34">
                  <c:v>3115</c:v>
                </c:pt>
                <c:pt idx="35">
                  <c:v>3821</c:v>
                </c:pt>
                <c:pt idx="36">
                  <c:v>3662</c:v>
                </c:pt>
                <c:pt idx="37">
                  <c:v>3749</c:v>
                </c:pt>
                <c:pt idx="38">
                  <c:v>3769</c:v>
                </c:pt>
                <c:pt idx="39">
                  <c:v>3869</c:v>
                </c:pt>
                <c:pt idx="40">
                  <c:v>3875</c:v>
                </c:pt>
                <c:pt idx="41">
                  <c:v>4007</c:v>
                </c:pt>
                <c:pt idx="42">
                  <c:v>3893</c:v>
                </c:pt>
                <c:pt idx="43">
                  <c:v>3915</c:v>
                </c:pt>
                <c:pt idx="44">
                  <c:v>4109</c:v>
                </c:pt>
                <c:pt idx="45">
                  <c:v>4189</c:v>
                </c:pt>
                <c:pt idx="46">
                  <c:v>4005</c:v>
                </c:pt>
                <c:pt idx="47">
                  <c:v>3988</c:v>
                </c:pt>
                <c:pt idx="48">
                  <c:v>4096</c:v>
                </c:pt>
                <c:pt idx="49">
                  <c:v>4231</c:v>
                </c:pt>
                <c:pt idx="50">
                  <c:v>4500</c:v>
                </c:pt>
                <c:pt idx="51">
                  <c:v>2891</c:v>
                </c:pt>
              </c:numCache>
            </c:numRef>
          </c:val>
          <c:smooth val="0"/>
          <c:extLst>
            <c:ext xmlns:c16="http://schemas.microsoft.com/office/drawing/2014/chart" uri="{C3380CC4-5D6E-409C-BE32-E72D297353CC}">
              <c16:uniqueId val="{00000003-A7DA-42A1-B462-4F6F0761F6AF}"/>
            </c:ext>
          </c:extLst>
        </c:ser>
        <c:ser>
          <c:idx val="4"/>
          <c:order val="4"/>
          <c:tx>
            <c:strRef>
              <c:f>'Example by Sex &amp; Age group'!$AG$5</c:f>
              <c:strCache>
                <c:ptCount val="1"/>
                <c:pt idx="0">
                  <c:v>65+ years 2019</c:v>
                </c:pt>
              </c:strCache>
            </c:strRef>
          </c:tx>
          <c:spPr>
            <a:ln w="28575" cap="rnd">
              <a:solidFill>
                <a:schemeClr val="accent3">
                  <a:lumMod val="40000"/>
                  <a:lumOff val="60000"/>
                </a:schemeClr>
              </a:solidFill>
              <a:round/>
            </a:ln>
            <a:effectLst/>
          </c:spPr>
          <c:marker>
            <c:symbol val="none"/>
          </c:marker>
          <c:cat>
            <c:strRef>
              <c:f>'Example by Sex &amp;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 &amp; Age group'!$AG$6:$AG$58</c:f>
              <c:numCache>
                <c:formatCode>#,##0</c:formatCode>
                <c:ptCount val="53"/>
                <c:pt idx="0">
                  <c:v>4340</c:v>
                </c:pt>
                <c:pt idx="1">
                  <c:v>5119</c:v>
                </c:pt>
                <c:pt idx="2">
                  <c:v>4796</c:v>
                </c:pt>
                <c:pt idx="3">
                  <c:v>4782</c:v>
                </c:pt>
                <c:pt idx="4">
                  <c:v>4543</c:v>
                </c:pt>
                <c:pt idx="5">
                  <c:v>4713</c:v>
                </c:pt>
                <c:pt idx="6">
                  <c:v>4825</c:v>
                </c:pt>
                <c:pt idx="7">
                  <c:v>4588</c:v>
                </c:pt>
                <c:pt idx="8">
                  <c:v>4502</c:v>
                </c:pt>
                <c:pt idx="9">
                  <c:v>4465</c:v>
                </c:pt>
                <c:pt idx="10">
                  <c:v>4207</c:v>
                </c:pt>
                <c:pt idx="11">
                  <c:v>4191</c:v>
                </c:pt>
                <c:pt idx="12">
                  <c:v>3949</c:v>
                </c:pt>
                <c:pt idx="13">
                  <c:v>4111</c:v>
                </c:pt>
                <c:pt idx="14">
                  <c:v>4167</c:v>
                </c:pt>
                <c:pt idx="15">
                  <c:v>3702</c:v>
                </c:pt>
                <c:pt idx="16">
                  <c:v>4101</c:v>
                </c:pt>
                <c:pt idx="17">
                  <c:v>4523</c:v>
                </c:pt>
                <c:pt idx="18">
                  <c:v>3641</c:v>
                </c:pt>
                <c:pt idx="19">
                  <c:v>4190</c:v>
                </c:pt>
                <c:pt idx="20">
                  <c:v>4140</c:v>
                </c:pt>
                <c:pt idx="21">
                  <c:v>3318</c:v>
                </c:pt>
                <c:pt idx="22">
                  <c:v>4228</c:v>
                </c:pt>
                <c:pt idx="23">
                  <c:v>3869</c:v>
                </c:pt>
                <c:pt idx="24">
                  <c:v>3870</c:v>
                </c:pt>
                <c:pt idx="25">
                  <c:v>3981</c:v>
                </c:pt>
                <c:pt idx="26">
                  <c:v>3648</c:v>
                </c:pt>
                <c:pt idx="27">
                  <c:v>3765</c:v>
                </c:pt>
                <c:pt idx="28">
                  <c:v>3669</c:v>
                </c:pt>
                <c:pt idx="29">
                  <c:v>3676</c:v>
                </c:pt>
                <c:pt idx="30">
                  <c:v>3821</c:v>
                </c:pt>
                <c:pt idx="31">
                  <c:v>3735</c:v>
                </c:pt>
                <c:pt idx="32">
                  <c:v>3734</c:v>
                </c:pt>
                <c:pt idx="33">
                  <c:v>3738</c:v>
                </c:pt>
                <c:pt idx="34">
                  <c:v>3318</c:v>
                </c:pt>
                <c:pt idx="35">
                  <c:v>3922</c:v>
                </c:pt>
                <c:pt idx="36">
                  <c:v>3914</c:v>
                </c:pt>
                <c:pt idx="37">
                  <c:v>3793</c:v>
                </c:pt>
                <c:pt idx="38">
                  <c:v>3963</c:v>
                </c:pt>
                <c:pt idx="39">
                  <c:v>3947</c:v>
                </c:pt>
                <c:pt idx="40">
                  <c:v>4100</c:v>
                </c:pt>
                <c:pt idx="41">
                  <c:v>4129</c:v>
                </c:pt>
                <c:pt idx="42">
                  <c:v>4130</c:v>
                </c:pt>
                <c:pt idx="43">
                  <c:v>4054</c:v>
                </c:pt>
                <c:pt idx="44">
                  <c:v>4344</c:v>
                </c:pt>
                <c:pt idx="45">
                  <c:v>4307</c:v>
                </c:pt>
                <c:pt idx="46">
                  <c:v>4542</c:v>
                </c:pt>
                <c:pt idx="47">
                  <c:v>4562</c:v>
                </c:pt>
                <c:pt idx="48">
                  <c:v>4372</c:v>
                </c:pt>
                <c:pt idx="49">
                  <c:v>4511</c:v>
                </c:pt>
                <c:pt idx="50">
                  <c:v>4823</c:v>
                </c:pt>
                <c:pt idx="51">
                  <c:v>3007</c:v>
                </c:pt>
              </c:numCache>
            </c:numRef>
          </c:val>
          <c:smooth val="0"/>
          <c:extLst>
            <c:ext xmlns:c16="http://schemas.microsoft.com/office/drawing/2014/chart" uri="{C3380CC4-5D6E-409C-BE32-E72D297353CC}">
              <c16:uniqueId val="{00000004-A7DA-42A1-B462-4F6F0761F6AF}"/>
            </c:ext>
          </c:extLst>
        </c:ser>
        <c:ser>
          <c:idx val="10"/>
          <c:order val="5"/>
          <c:tx>
            <c:strRef>
              <c:f>'Example by Sex &amp; Age group'!$AH$5</c:f>
              <c:strCache>
                <c:ptCount val="1"/>
                <c:pt idx="0">
                  <c:v>65+ years 2020</c:v>
                </c:pt>
              </c:strCache>
            </c:strRef>
          </c:tx>
          <c:spPr>
            <a:ln w="28575" cap="rnd">
              <a:solidFill>
                <a:schemeClr val="accent6"/>
              </a:solidFill>
              <a:round/>
            </a:ln>
            <a:effectLst/>
          </c:spPr>
          <c:marker>
            <c:symbol val="none"/>
          </c:marker>
          <c:cat>
            <c:strRef>
              <c:f>'Example by Sex &amp; Age group'!$AB$6:$AB$58</c:f>
              <c:strCache>
                <c:ptCount val="53"/>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pt idx="52">
                  <c:v>wk 53</c:v>
                </c:pt>
              </c:strCache>
            </c:strRef>
          </c:cat>
          <c:val>
            <c:numRef>
              <c:f>'Example by Sex &amp; Age group'!$AH$6:$AH$58</c:f>
              <c:numCache>
                <c:formatCode>#,##0</c:formatCode>
                <c:ptCount val="53"/>
                <c:pt idx="0">
                  <c:v>5071</c:v>
                </c:pt>
                <c:pt idx="1">
                  <c:v>5724</c:v>
                </c:pt>
                <c:pt idx="2">
                  <c:v>5235</c:v>
                </c:pt>
                <c:pt idx="3">
                  <c:v>4839</c:v>
                </c:pt>
                <c:pt idx="4">
                  <c:v>4708</c:v>
                </c:pt>
                <c:pt idx="5">
                  <c:v>4423</c:v>
                </c:pt>
                <c:pt idx="6">
                  <c:v>4503</c:v>
                </c:pt>
                <c:pt idx="7">
                  <c:v>4469</c:v>
                </c:pt>
                <c:pt idx="8">
                  <c:v>4470</c:v>
                </c:pt>
                <c:pt idx="9">
                  <c:v>4470</c:v>
                </c:pt>
                <c:pt idx="10">
                  <c:v>4521</c:v>
                </c:pt>
                <c:pt idx="11">
                  <c:v>4413</c:v>
                </c:pt>
                <c:pt idx="12">
                  <c:v>4749</c:v>
                </c:pt>
                <c:pt idx="13">
                  <c:v>7421</c:v>
                </c:pt>
                <c:pt idx="14">
                  <c:v>8397</c:v>
                </c:pt>
                <c:pt idx="15">
                  <c:v>9796</c:v>
                </c:pt>
              </c:numCache>
            </c:numRef>
          </c:val>
          <c:smooth val="0"/>
          <c:extLst>
            <c:ext xmlns:c16="http://schemas.microsoft.com/office/drawing/2014/chart" uri="{C3380CC4-5D6E-409C-BE32-E72D297353CC}">
              <c16:uniqueId val="{00000005-A7DA-42A1-B462-4F6F0761F6AF}"/>
            </c:ext>
          </c:extLst>
        </c:ser>
        <c:ser>
          <c:idx val="5"/>
          <c:order val="6"/>
          <c:tx>
            <c:strRef>
              <c:f>'Example by Sex &amp; Age group'!$B$5</c:f>
              <c:strCache>
                <c:ptCount val="1"/>
                <c:pt idx="0">
                  <c:v>0-64 years 2015</c:v>
                </c:pt>
              </c:strCache>
            </c:strRef>
          </c:tx>
          <c:spPr>
            <a:ln w="28575" cap="rnd">
              <a:solidFill>
                <a:schemeClr val="accent3">
                  <a:shade val="94000"/>
                </a:schemeClr>
              </a:solidFill>
              <a:round/>
            </a:ln>
            <a:effectLst/>
          </c:spPr>
          <c:marker>
            <c:symbol val="none"/>
          </c:marker>
          <c:val>
            <c:numRef>
              <c:f>'Example by Sex &amp; Age group'!$B$6:$B$58</c:f>
              <c:numCache>
                <c:formatCode>#,##0</c:formatCode>
                <c:ptCount val="53"/>
                <c:pt idx="0">
                  <c:v>835</c:v>
                </c:pt>
                <c:pt idx="1">
                  <c:v>1164</c:v>
                </c:pt>
                <c:pt idx="2">
                  <c:v>1063</c:v>
                </c:pt>
                <c:pt idx="3">
                  <c:v>1097</c:v>
                </c:pt>
                <c:pt idx="4">
                  <c:v>1067</c:v>
                </c:pt>
                <c:pt idx="5">
                  <c:v>981</c:v>
                </c:pt>
                <c:pt idx="6">
                  <c:v>997</c:v>
                </c:pt>
                <c:pt idx="7">
                  <c:v>952</c:v>
                </c:pt>
                <c:pt idx="8">
                  <c:v>986</c:v>
                </c:pt>
                <c:pt idx="9">
                  <c:v>984</c:v>
                </c:pt>
                <c:pt idx="10">
                  <c:v>899</c:v>
                </c:pt>
                <c:pt idx="11">
                  <c:v>981</c:v>
                </c:pt>
                <c:pt idx="12">
                  <c:v>926</c:v>
                </c:pt>
                <c:pt idx="13">
                  <c:v>765</c:v>
                </c:pt>
                <c:pt idx="14">
                  <c:v>876</c:v>
                </c:pt>
                <c:pt idx="15">
                  <c:v>1053</c:v>
                </c:pt>
                <c:pt idx="16">
                  <c:v>1004</c:v>
                </c:pt>
                <c:pt idx="17">
                  <c:v>919</c:v>
                </c:pt>
                <c:pt idx="18">
                  <c:v>739</c:v>
                </c:pt>
                <c:pt idx="19">
                  <c:v>964</c:v>
                </c:pt>
                <c:pt idx="20">
                  <c:v>945</c:v>
                </c:pt>
                <c:pt idx="21">
                  <c:v>765</c:v>
                </c:pt>
                <c:pt idx="22">
                  <c:v>948</c:v>
                </c:pt>
                <c:pt idx="23">
                  <c:v>927</c:v>
                </c:pt>
                <c:pt idx="24">
                  <c:v>927</c:v>
                </c:pt>
                <c:pt idx="25">
                  <c:v>929</c:v>
                </c:pt>
                <c:pt idx="26">
                  <c:v>866</c:v>
                </c:pt>
                <c:pt idx="27">
                  <c:v>910</c:v>
                </c:pt>
                <c:pt idx="28">
                  <c:v>883</c:v>
                </c:pt>
                <c:pt idx="29">
                  <c:v>876</c:v>
                </c:pt>
                <c:pt idx="30">
                  <c:v>852</c:v>
                </c:pt>
                <c:pt idx="31">
                  <c:v>904</c:v>
                </c:pt>
                <c:pt idx="32">
                  <c:v>945</c:v>
                </c:pt>
                <c:pt idx="33">
                  <c:v>908</c:v>
                </c:pt>
                <c:pt idx="34">
                  <c:v>917</c:v>
                </c:pt>
                <c:pt idx="35">
                  <c:v>794</c:v>
                </c:pt>
                <c:pt idx="36">
                  <c:v>883</c:v>
                </c:pt>
                <c:pt idx="37">
                  <c:v>897</c:v>
                </c:pt>
                <c:pt idx="38">
                  <c:v>928</c:v>
                </c:pt>
                <c:pt idx="39">
                  <c:v>907</c:v>
                </c:pt>
                <c:pt idx="40">
                  <c:v>923</c:v>
                </c:pt>
                <c:pt idx="41">
                  <c:v>905</c:v>
                </c:pt>
                <c:pt idx="42">
                  <c:v>943</c:v>
                </c:pt>
                <c:pt idx="43">
                  <c:v>911</c:v>
                </c:pt>
                <c:pt idx="44">
                  <c:v>991</c:v>
                </c:pt>
                <c:pt idx="45">
                  <c:v>1023</c:v>
                </c:pt>
                <c:pt idx="46">
                  <c:v>972</c:v>
                </c:pt>
                <c:pt idx="47">
                  <c:v>955</c:v>
                </c:pt>
                <c:pt idx="48">
                  <c:v>959</c:v>
                </c:pt>
                <c:pt idx="49">
                  <c:v>938</c:v>
                </c:pt>
                <c:pt idx="50">
                  <c:v>1007</c:v>
                </c:pt>
                <c:pt idx="51">
                  <c:v>816</c:v>
                </c:pt>
                <c:pt idx="52">
                  <c:v>626</c:v>
                </c:pt>
              </c:numCache>
            </c:numRef>
          </c:val>
          <c:smooth val="0"/>
          <c:extLst>
            <c:ext xmlns:c16="http://schemas.microsoft.com/office/drawing/2014/chart" uri="{C3380CC4-5D6E-409C-BE32-E72D297353CC}">
              <c16:uniqueId val="{00000006-A7DA-42A1-B462-4F6F0761F6AF}"/>
            </c:ext>
          </c:extLst>
        </c:ser>
        <c:ser>
          <c:idx val="6"/>
          <c:order val="7"/>
          <c:tx>
            <c:strRef>
              <c:f>'Example by Sex &amp; Age group'!$C$5</c:f>
              <c:strCache>
                <c:ptCount val="1"/>
                <c:pt idx="0">
                  <c:v>0-64 years 2016</c:v>
                </c:pt>
              </c:strCache>
            </c:strRef>
          </c:tx>
          <c:spPr>
            <a:ln w="28575" cap="rnd">
              <a:solidFill>
                <a:schemeClr val="accent3">
                  <a:tint val="95000"/>
                </a:schemeClr>
              </a:solidFill>
              <a:round/>
            </a:ln>
            <a:effectLst/>
          </c:spPr>
          <c:marker>
            <c:symbol val="none"/>
          </c:marker>
          <c:val>
            <c:numRef>
              <c:f>'Example by Sex &amp; Age group'!$C$6:$C$57</c:f>
              <c:numCache>
                <c:formatCode>#,##0</c:formatCode>
                <c:ptCount val="52"/>
                <c:pt idx="0">
                  <c:v>1086</c:v>
                </c:pt>
                <c:pt idx="1">
                  <c:v>1083</c:v>
                </c:pt>
                <c:pt idx="2">
                  <c:v>1069</c:v>
                </c:pt>
                <c:pt idx="3">
                  <c:v>1023</c:v>
                </c:pt>
                <c:pt idx="4">
                  <c:v>1019</c:v>
                </c:pt>
                <c:pt idx="5">
                  <c:v>1033</c:v>
                </c:pt>
                <c:pt idx="6">
                  <c:v>1040</c:v>
                </c:pt>
                <c:pt idx="7">
                  <c:v>956</c:v>
                </c:pt>
                <c:pt idx="8">
                  <c:v>1046</c:v>
                </c:pt>
                <c:pt idx="9">
                  <c:v>1004</c:v>
                </c:pt>
                <c:pt idx="10">
                  <c:v>1070</c:v>
                </c:pt>
                <c:pt idx="11">
                  <c:v>885</c:v>
                </c:pt>
                <c:pt idx="12">
                  <c:v>869</c:v>
                </c:pt>
                <c:pt idx="13">
                  <c:v>1010</c:v>
                </c:pt>
                <c:pt idx="14">
                  <c:v>1005</c:v>
                </c:pt>
                <c:pt idx="15">
                  <c:v>1029</c:v>
                </c:pt>
                <c:pt idx="16">
                  <c:v>1040</c:v>
                </c:pt>
                <c:pt idx="17">
                  <c:v>927</c:v>
                </c:pt>
                <c:pt idx="18">
                  <c:v>979</c:v>
                </c:pt>
                <c:pt idx="19">
                  <c:v>942</c:v>
                </c:pt>
                <c:pt idx="20">
                  <c:v>967</c:v>
                </c:pt>
                <c:pt idx="21">
                  <c:v>699</c:v>
                </c:pt>
                <c:pt idx="22">
                  <c:v>899</c:v>
                </c:pt>
                <c:pt idx="23">
                  <c:v>940</c:v>
                </c:pt>
                <c:pt idx="24">
                  <c:v>905</c:v>
                </c:pt>
                <c:pt idx="25">
                  <c:v>940</c:v>
                </c:pt>
                <c:pt idx="26">
                  <c:v>912</c:v>
                </c:pt>
                <c:pt idx="27">
                  <c:v>910</c:v>
                </c:pt>
                <c:pt idx="28">
                  <c:v>905</c:v>
                </c:pt>
                <c:pt idx="29">
                  <c:v>861</c:v>
                </c:pt>
                <c:pt idx="30">
                  <c:v>917</c:v>
                </c:pt>
                <c:pt idx="31">
                  <c:v>956</c:v>
                </c:pt>
                <c:pt idx="32">
                  <c:v>880</c:v>
                </c:pt>
                <c:pt idx="33">
                  <c:v>883</c:v>
                </c:pt>
                <c:pt idx="34">
                  <c:v>729</c:v>
                </c:pt>
                <c:pt idx="35">
                  <c:v>942</c:v>
                </c:pt>
                <c:pt idx="36">
                  <c:v>876</c:v>
                </c:pt>
                <c:pt idx="37">
                  <c:v>884</c:v>
                </c:pt>
                <c:pt idx="38">
                  <c:v>920</c:v>
                </c:pt>
                <c:pt idx="39">
                  <c:v>851</c:v>
                </c:pt>
                <c:pt idx="40">
                  <c:v>904</c:v>
                </c:pt>
                <c:pt idx="41">
                  <c:v>899</c:v>
                </c:pt>
                <c:pt idx="42">
                  <c:v>947</c:v>
                </c:pt>
                <c:pt idx="43">
                  <c:v>900</c:v>
                </c:pt>
                <c:pt idx="44">
                  <c:v>951</c:v>
                </c:pt>
                <c:pt idx="45">
                  <c:v>1008</c:v>
                </c:pt>
                <c:pt idx="46">
                  <c:v>947</c:v>
                </c:pt>
                <c:pt idx="47">
                  <c:v>960</c:v>
                </c:pt>
                <c:pt idx="48">
                  <c:v>993</c:v>
                </c:pt>
                <c:pt idx="49">
                  <c:v>980</c:v>
                </c:pt>
                <c:pt idx="50">
                  <c:v>1008</c:v>
                </c:pt>
                <c:pt idx="51">
                  <c:v>579</c:v>
                </c:pt>
              </c:numCache>
            </c:numRef>
          </c:val>
          <c:smooth val="0"/>
          <c:extLst>
            <c:ext xmlns:c16="http://schemas.microsoft.com/office/drawing/2014/chart" uri="{C3380CC4-5D6E-409C-BE32-E72D297353CC}">
              <c16:uniqueId val="{00000007-A7DA-42A1-B462-4F6F0761F6AF}"/>
            </c:ext>
          </c:extLst>
        </c:ser>
        <c:ser>
          <c:idx val="7"/>
          <c:order val="8"/>
          <c:tx>
            <c:strRef>
              <c:f>'Example by Sex &amp; Age group'!$D$5</c:f>
              <c:strCache>
                <c:ptCount val="1"/>
                <c:pt idx="0">
                  <c:v>0-64 years 2017</c:v>
                </c:pt>
              </c:strCache>
            </c:strRef>
          </c:tx>
          <c:spPr>
            <a:ln w="28575" cap="rnd">
              <a:solidFill>
                <a:schemeClr val="accent3">
                  <a:tint val="84000"/>
                </a:schemeClr>
              </a:solidFill>
              <a:round/>
            </a:ln>
            <a:effectLst/>
          </c:spPr>
          <c:marker>
            <c:symbol val="none"/>
          </c:marker>
          <c:val>
            <c:numRef>
              <c:f>'Example by Sex &amp; Age group'!$D$6:$D$57</c:f>
              <c:numCache>
                <c:formatCode>#,##0</c:formatCode>
                <c:ptCount val="52"/>
                <c:pt idx="0">
                  <c:v>902</c:v>
                </c:pt>
                <c:pt idx="1">
                  <c:v>1061</c:v>
                </c:pt>
                <c:pt idx="2">
                  <c:v>1058</c:v>
                </c:pt>
                <c:pt idx="3">
                  <c:v>987</c:v>
                </c:pt>
                <c:pt idx="4">
                  <c:v>995</c:v>
                </c:pt>
                <c:pt idx="5">
                  <c:v>1059</c:v>
                </c:pt>
                <c:pt idx="6">
                  <c:v>1013</c:v>
                </c:pt>
                <c:pt idx="7">
                  <c:v>961</c:v>
                </c:pt>
                <c:pt idx="8">
                  <c:v>932</c:v>
                </c:pt>
                <c:pt idx="9">
                  <c:v>993</c:v>
                </c:pt>
                <c:pt idx="10">
                  <c:v>957</c:v>
                </c:pt>
                <c:pt idx="11">
                  <c:v>970</c:v>
                </c:pt>
                <c:pt idx="12">
                  <c:v>945</c:v>
                </c:pt>
                <c:pt idx="13">
                  <c:v>930</c:v>
                </c:pt>
                <c:pt idx="14">
                  <c:v>807</c:v>
                </c:pt>
                <c:pt idx="15">
                  <c:v>882</c:v>
                </c:pt>
                <c:pt idx="16">
                  <c:v>1002</c:v>
                </c:pt>
                <c:pt idx="17">
                  <c:v>851</c:v>
                </c:pt>
                <c:pt idx="18">
                  <c:v>977</c:v>
                </c:pt>
                <c:pt idx="19">
                  <c:v>1009</c:v>
                </c:pt>
                <c:pt idx="20">
                  <c:v>979</c:v>
                </c:pt>
                <c:pt idx="21">
                  <c:v>783</c:v>
                </c:pt>
                <c:pt idx="22">
                  <c:v>1006</c:v>
                </c:pt>
                <c:pt idx="23">
                  <c:v>940</c:v>
                </c:pt>
                <c:pt idx="24">
                  <c:v>940</c:v>
                </c:pt>
                <c:pt idx="25">
                  <c:v>881</c:v>
                </c:pt>
                <c:pt idx="26">
                  <c:v>961</c:v>
                </c:pt>
                <c:pt idx="27">
                  <c:v>889</c:v>
                </c:pt>
                <c:pt idx="28">
                  <c:v>994</c:v>
                </c:pt>
                <c:pt idx="29">
                  <c:v>904</c:v>
                </c:pt>
                <c:pt idx="30">
                  <c:v>903</c:v>
                </c:pt>
                <c:pt idx="31">
                  <c:v>898</c:v>
                </c:pt>
                <c:pt idx="32">
                  <c:v>912</c:v>
                </c:pt>
                <c:pt idx="33">
                  <c:v>885</c:v>
                </c:pt>
                <c:pt idx="34">
                  <c:v>769</c:v>
                </c:pt>
                <c:pt idx="35">
                  <c:v>932</c:v>
                </c:pt>
                <c:pt idx="36">
                  <c:v>931</c:v>
                </c:pt>
                <c:pt idx="37">
                  <c:v>932</c:v>
                </c:pt>
                <c:pt idx="38">
                  <c:v>867</c:v>
                </c:pt>
                <c:pt idx="39">
                  <c:v>912</c:v>
                </c:pt>
                <c:pt idx="40">
                  <c:v>887</c:v>
                </c:pt>
                <c:pt idx="41">
                  <c:v>945</c:v>
                </c:pt>
                <c:pt idx="42">
                  <c:v>928</c:v>
                </c:pt>
                <c:pt idx="43">
                  <c:v>962</c:v>
                </c:pt>
                <c:pt idx="44">
                  <c:v>988</c:v>
                </c:pt>
                <c:pt idx="45">
                  <c:v>965</c:v>
                </c:pt>
                <c:pt idx="46">
                  <c:v>1018</c:v>
                </c:pt>
                <c:pt idx="47">
                  <c:v>978</c:v>
                </c:pt>
                <c:pt idx="48">
                  <c:v>979</c:v>
                </c:pt>
                <c:pt idx="49">
                  <c:v>959</c:v>
                </c:pt>
                <c:pt idx="50">
                  <c:v>1072</c:v>
                </c:pt>
                <c:pt idx="51">
                  <c:v>653</c:v>
                </c:pt>
              </c:numCache>
            </c:numRef>
          </c:val>
          <c:smooth val="0"/>
          <c:extLst>
            <c:ext xmlns:c16="http://schemas.microsoft.com/office/drawing/2014/chart" uri="{C3380CC4-5D6E-409C-BE32-E72D297353CC}">
              <c16:uniqueId val="{00000008-A7DA-42A1-B462-4F6F0761F6AF}"/>
            </c:ext>
          </c:extLst>
        </c:ser>
        <c:ser>
          <c:idx val="8"/>
          <c:order val="9"/>
          <c:tx>
            <c:strRef>
              <c:f>'Example by Sex &amp; Age group'!$E$5</c:f>
              <c:strCache>
                <c:ptCount val="1"/>
                <c:pt idx="0">
                  <c:v>0-64 years 2018</c:v>
                </c:pt>
              </c:strCache>
            </c:strRef>
          </c:tx>
          <c:spPr>
            <a:ln w="28575" cap="rnd">
              <a:solidFill>
                <a:schemeClr val="accent3">
                  <a:tint val="74000"/>
                </a:schemeClr>
              </a:solidFill>
              <a:round/>
            </a:ln>
            <a:effectLst/>
          </c:spPr>
          <c:marker>
            <c:symbol val="none"/>
          </c:marker>
          <c:val>
            <c:numRef>
              <c:f>'Example by Sex &amp; Age group'!$E$6:$E$57</c:f>
              <c:numCache>
                <c:formatCode>#,##0</c:formatCode>
                <c:ptCount val="52"/>
                <c:pt idx="0">
                  <c:v>909</c:v>
                </c:pt>
                <c:pt idx="1">
                  <c:v>1151</c:v>
                </c:pt>
                <c:pt idx="2">
                  <c:v>1118</c:v>
                </c:pt>
                <c:pt idx="3">
                  <c:v>1152</c:v>
                </c:pt>
                <c:pt idx="4">
                  <c:v>1057</c:v>
                </c:pt>
                <c:pt idx="5">
                  <c:v>1045</c:v>
                </c:pt>
                <c:pt idx="6">
                  <c:v>1067</c:v>
                </c:pt>
                <c:pt idx="7">
                  <c:v>1071</c:v>
                </c:pt>
                <c:pt idx="8">
                  <c:v>944</c:v>
                </c:pt>
                <c:pt idx="9">
                  <c:v>1043</c:v>
                </c:pt>
                <c:pt idx="10">
                  <c:v>1049</c:v>
                </c:pt>
                <c:pt idx="11">
                  <c:v>1032</c:v>
                </c:pt>
                <c:pt idx="12">
                  <c:v>881</c:v>
                </c:pt>
                <c:pt idx="13">
                  <c:v>926</c:v>
                </c:pt>
                <c:pt idx="14">
                  <c:v>1065</c:v>
                </c:pt>
                <c:pt idx="15">
                  <c:v>1060</c:v>
                </c:pt>
                <c:pt idx="16">
                  <c:v>996</c:v>
                </c:pt>
                <c:pt idx="17">
                  <c:v>1059</c:v>
                </c:pt>
                <c:pt idx="18">
                  <c:v>849</c:v>
                </c:pt>
                <c:pt idx="19">
                  <c:v>1041</c:v>
                </c:pt>
                <c:pt idx="20">
                  <c:v>942</c:v>
                </c:pt>
                <c:pt idx="21">
                  <c:v>793</c:v>
                </c:pt>
                <c:pt idx="22">
                  <c:v>957</c:v>
                </c:pt>
                <c:pt idx="23">
                  <c:v>920</c:v>
                </c:pt>
                <c:pt idx="24">
                  <c:v>939</c:v>
                </c:pt>
                <c:pt idx="25">
                  <c:v>957</c:v>
                </c:pt>
                <c:pt idx="26">
                  <c:v>919</c:v>
                </c:pt>
                <c:pt idx="27">
                  <c:v>921</c:v>
                </c:pt>
                <c:pt idx="28">
                  <c:v>926</c:v>
                </c:pt>
                <c:pt idx="29">
                  <c:v>970</c:v>
                </c:pt>
                <c:pt idx="30">
                  <c:v>920</c:v>
                </c:pt>
                <c:pt idx="31">
                  <c:v>1003</c:v>
                </c:pt>
                <c:pt idx="32">
                  <c:v>875</c:v>
                </c:pt>
                <c:pt idx="33">
                  <c:v>862</c:v>
                </c:pt>
                <c:pt idx="34">
                  <c:v>764</c:v>
                </c:pt>
                <c:pt idx="35">
                  <c:v>939</c:v>
                </c:pt>
                <c:pt idx="36">
                  <c:v>939</c:v>
                </c:pt>
                <c:pt idx="37">
                  <c:v>941</c:v>
                </c:pt>
                <c:pt idx="38">
                  <c:v>871</c:v>
                </c:pt>
                <c:pt idx="39">
                  <c:v>905</c:v>
                </c:pt>
                <c:pt idx="40">
                  <c:v>965</c:v>
                </c:pt>
                <c:pt idx="41">
                  <c:v>995</c:v>
                </c:pt>
                <c:pt idx="42">
                  <c:v>953</c:v>
                </c:pt>
                <c:pt idx="43">
                  <c:v>911</c:v>
                </c:pt>
                <c:pt idx="44">
                  <c:v>913</c:v>
                </c:pt>
                <c:pt idx="45">
                  <c:v>969</c:v>
                </c:pt>
                <c:pt idx="46">
                  <c:v>940</c:v>
                </c:pt>
                <c:pt idx="47">
                  <c:v>975</c:v>
                </c:pt>
                <c:pt idx="48">
                  <c:v>954</c:v>
                </c:pt>
                <c:pt idx="49">
                  <c:v>972</c:v>
                </c:pt>
                <c:pt idx="50">
                  <c:v>1071</c:v>
                </c:pt>
                <c:pt idx="51">
                  <c:v>570</c:v>
                </c:pt>
              </c:numCache>
            </c:numRef>
          </c:val>
          <c:smooth val="0"/>
          <c:extLst>
            <c:ext xmlns:c16="http://schemas.microsoft.com/office/drawing/2014/chart" uri="{C3380CC4-5D6E-409C-BE32-E72D297353CC}">
              <c16:uniqueId val="{00000009-A7DA-42A1-B462-4F6F0761F6AF}"/>
            </c:ext>
          </c:extLst>
        </c:ser>
        <c:ser>
          <c:idx val="9"/>
          <c:order val="10"/>
          <c:tx>
            <c:strRef>
              <c:f>'Example by Sex &amp; Age group'!$F$5</c:f>
              <c:strCache>
                <c:ptCount val="1"/>
                <c:pt idx="0">
                  <c:v>0-64 years 2019</c:v>
                </c:pt>
              </c:strCache>
            </c:strRef>
          </c:tx>
          <c:spPr>
            <a:ln w="28575" cap="rnd">
              <a:solidFill>
                <a:schemeClr val="accent3">
                  <a:tint val="63000"/>
                </a:schemeClr>
              </a:solidFill>
              <a:round/>
            </a:ln>
            <a:effectLst/>
          </c:spPr>
          <c:marker>
            <c:symbol val="none"/>
          </c:marker>
          <c:val>
            <c:numRef>
              <c:f>'Example by Sex &amp; Age group'!$F$6:$F$57</c:f>
              <c:numCache>
                <c:formatCode>#,##0</c:formatCode>
                <c:ptCount val="52"/>
                <c:pt idx="0">
                  <c:v>854</c:v>
                </c:pt>
                <c:pt idx="1">
                  <c:v>1053</c:v>
                </c:pt>
                <c:pt idx="2">
                  <c:v>1095</c:v>
                </c:pt>
                <c:pt idx="3">
                  <c:v>1121</c:v>
                </c:pt>
                <c:pt idx="4">
                  <c:v>1061</c:v>
                </c:pt>
                <c:pt idx="5">
                  <c:v>1074</c:v>
                </c:pt>
                <c:pt idx="6">
                  <c:v>1035</c:v>
                </c:pt>
                <c:pt idx="7">
                  <c:v>1055</c:v>
                </c:pt>
                <c:pt idx="8">
                  <c:v>961</c:v>
                </c:pt>
                <c:pt idx="9">
                  <c:v>1078</c:v>
                </c:pt>
                <c:pt idx="10">
                  <c:v>1023</c:v>
                </c:pt>
                <c:pt idx="11">
                  <c:v>1012</c:v>
                </c:pt>
                <c:pt idx="12">
                  <c:v>967</c:v>
                </c:pt>
                <c:pt idx="13">
                  <c:v>938</c:v>
                </c:pt>
                <c:pt idx="14">
                  <c:v>1022</c:v>
                </c:pt>
                <c:pt idx="15">
                  <c:v>825</c:v>
                </c:pt>
                <c:pt idx="16">
                  <c:v>920</c:v>
                </c:pt>
                <c:pt idx="17">
                  <c:v>1068</c:v>
                </c:pt>
                <c:pt idx="18">
                  <c:v>826</c:v>
                </c:pt>
                <c:pt idx="19">
                  <c:v>1018</c:v>
                </c:pt>
                <c:pt idx="20">
                  <c:v>985</c:v>
                </c:pt>
                <c:pt idx="21">
                  <c:v>745</c:v>
                </c:pt>
                <c:pt idx="22">
                  <c:v>991</c:v>
                </c:pt>
                <c:pt idx="23">
                  <c:v>904</c:v>
                </c:pt>
                <c:pt idx="24">
                  <c:v>946</c:v>
                </c:pt>
                <c:pt idx="25">
                  <c:v>955</c:v>
                </c:pt>
                <c:pt idx="26">
                  <c:v>848</c:v>
                </c:pt>
                <c:pt idx="27">
                  <c:v>902</c:v>
                </c:pt>
                <c:pt idx="28">
                  <c:v>904</c:v>
                </c:pt>
                <c:pt idx="29">
                  <c:v>868</c:v>
                </c:pt>
                <c:pt idx="30">
                  <c:v>902</c:v>
                </c:pt>
                <c:pt idx="31">
                  <c:v>853</c:v>
                </c:pt>
                <c:pt idx="32">
                  <c:v>981</c:v>
                </c:pt>
                <c:pt idx="33">
                  <c:v>885</c:v>
                </c:pt>
                <c:pt idx="34">
                  <c:v>800</c:v>
                </c:pt>
                <c:pt idx="35">
                  <c:v>936</c:v>
                </c:pt>
                <c:pt idx="36">
                  <c:v>921</c:v>
                </c:pt>
                <c:pt idx="37">
                  <c:v>915</c:v>
                </c:pt>
                <c:pt idx="38">
                  <c:v>914</c:v>
                </c:pt>
                <c:pt idx="39">
                  <c:v>967</c:v>
                </c:pt>
                <c:pt idx="40">
                  <c:v>930</c:v>
                </c:pt>
                <c:pt idx="41">
                  <c:v>911</c:v>
                </c:pt>
                <c:pt idx="42">
                  <c:v>914</c:v>
                </c:pt>
                <c:pt idx="43">
                  <c:v>894</c:v>
                </c:pt>
                <c:pt idx="44">
                  <c:v>969</c:v>
                </c:pt>
                <c:pt idx="45">
                  <c:v>939</c:v>
                </c:pt>
                <c:pt idx="46">
                  <c:v>933</c:v>
                </c:pt>
                <c:pt idx="47">
                  <c:v>993</c:v>
                </c:pt>
                <c:pt idx="48">
                  <c:v>1003</c:v>
                </c:pt>
                <c:pt idx="49">
                  <c:v>978</c:v>
                </c:pt>
                <c:pt idx="50">
                  <c:v>1031</c:v>
                </c:pt>
                <c:pt idx="51">
                  <c:v>559</c:v>
                </c:pt>
              </c:numCache>
            </c:numRef>
          </c:val>
          <c:smooth val="0"/>
          <c:extLst>
            <c:ext xmlns:c16="http://schemas.microsoft.com/office/drawing/2014/chart" uri="{C3380CC4-5D6E-409C-BE32-E72D297353CC}">
              <c16:uniqueId val="{0000000A-A7DA-42A1-B462-4F6F0761F6AF}"/>
            </c:ext>
          </c:extLst>
        </c:ser>
        <c:ser>
          <c:idx val="11"/>
          <c:order val="11"/>
          <c:tx>
            <c:strRef>
              <c:f>'Example by Sex &amp; Age group'!$G$5</c:f>
              <c:strCache>
                <c:ptCount val="1"/>
                <c:pt idx="0">
                  <c:v>0-64 years 2020</c:v>
                </c:pt>
              </c:strCache>
            </c:strRef>
          </c:tx>
          <c:spPr>
            <a:ln w="28575" cap="rnd">
              <a:solidFill>
                <a:schemeClr val="accent2"/>
              </a:solidFill>
              <a:round/>
            </a:ln>
            <a:effectLst/>
          </c:spPr>
          <c:marker>
            <c:symbol val="none"/>
          </c:marker>
          <c:val>
            <c:numRef>
              <c:f>'Example by Sex &amp; Age group'!$G$6:$G$57</c:f>
              <c:numCache>
                <c:formatCode>#,##0</c:formatCode>
                <c:ptCount val="52"/>
                <c:pt idx="0">
                  <c:v>818</c:v>
                </c:pt>
                <c:pt idx="1">
                  <c:v>1104</c:v>
                </c:pt>
                <c:pt idx="2">
                  <c:v>1195</c:v>
                </c:pt>
                <c:pt idx="3">
                  <c:v>1076</c:v>
                </c:pt>
                <c:pt idx="4">
                  <c:v>1086</c:v>
                </c:pt>
                <c:pt idx="5">
                  <c:v>983</c:v>
                </c:pt>
                <c:pt idx="6">
                  <c:v>988</c:v>
                </c:pt>
                <c:pt idx="7">
                  <c:v>970</c:v>
                </c:pt>
                <c:pt idx="8">
                  <c:v>965</c:v>
                </c:pt>
                <c:pt idx="9">
                  <c:v>988</c:v>
                </c:pt>
                <c:pt idx="10">
                  <c:v>1049</c:v>
                </c:pt>
                <c:pt idx="11">
                  <c:v>985</c:v>
                </c:pt>
                <c:pt idx="12">
                  <c:v>982</c:v>
                </c:pt>
                <c:pt idx="13">
                  <c:v>1373</c:v>
                </c:pt>
                <c:pt idx="14">
                  <c:v>1551</c:v>
                </c:pt>
                <c:pt idx="15">
                  <c:v>1649</c:v>
                </c:pt>
              </c:numCache>
            </c:numRef>
          </c:val>
          <c:smooth val="0"/>
          <c:extLst>
            <c:ext xmlns:c16="http://schemas.microsoft.com/office/drawing/2014/chart" uri="{C3380CC4-5D6E-409C-BE32-E72D297353CC}">
              <c16:uniqueId val="{0000000B-A7DA-42A1-B462-4F6F0761F6AF}"/>
            </c:ext>
          </c:extLst>
        </c:ser>
        <c:dLbls>
          <c:showLegendKey val="0"/>
          <c:showVal val="0"/>
          <c:showCatName val="0"/>
          <c:showSerName val="0"/>
          <c:showPercent val="0"/>
          <c:showBubbleSize val="0"/>
        </c:dLbls>
        <c:smooth val="0"/>
        <c:axId val="774054600"/>
        <c:axId val="774056568"/>
      </c:lineChart>
      <c:catAx>
        <c:axId val="7740546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74056568"/>
        <c:crosses val="autoZero"/>
        <c:auto val="1"/>
        <c:lblAlgn val="ctr"/>
        <c:lblOffset val="100"/>
        <c:noMultiLvlLbl val="0"/>
      </c:catAx>
      <c:valAx>
        <c:axId val="774056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74054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1" i="0" u="none" strike="noStrike" baseline="0">
                <a:effectLst/>
              </a:rPr>
              <a:t>England and Wales 2020 deaths for females aged 0-64 and 65+ years by </a:t>
            </a:r>
            <a:r>
              <a:rPr lang="en-US" sz="1200" b="1" i="0" u="none" strike="noStrike" kern="1200" spc="0" baseline="0">
                <a:solidFill>
                  <a:sysClr val="windowText" lastClr="000000">
                    <a:lumMod val="65000"/>
                    <a:lumOff val="35000"/>
                  </a:sysClr>
                </a:solidFill>
                <a:effectLst/>
                <a:latin typeface="+mn-lt"/>
                <a:ea typeface="+mn-ea"/>
                <a:cs typeface="+mn-cs"/>
              </a:rPr>
              <a:t>week compared to the upper and lower limits of historical deaths (95% CI)</a:t>
            </a:r>
            <a:endParaRPr lang="en-US"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pt-PT"/>
        </a:p>
      </c:txPr>
    </c:title>
    <c:autoTitleDeleted val="0"/>
    <c:plotArea>
      <c:layout/>
      <c:areaChart>
        <c:grouping val="stacked"/>
        <c:varyColors val="0"/>
        <c:ser>
          <c:idx val="3"/>
          <c:order val="3"/>
          <c:tx>
            <c:strRef>
              <c:f>'Example by Sex &amp; Age group'!$J$5</c:f>
              <c:strCache>
                <c:ptCount val="1"/>
                <c:pt idx="0">
                  <c:v>0-64 years 5% CI</c:v>
                </c:pt>
              </c:strCache>
            </c:strRef>
          </c:tx>
          <c:spPr>
            <a:noFill/>
            <a:ln>
              <a:solidFill>
                <a:schemeClr val="accent4">
                  <a:lumMod val="20000"/>
                  <a:lumOff val="80000"/>
                </a:schemeClr>
              </a:solidFill>
            </a:ln>
            <a:effectLst/>
          </c:spPr>
          <c:val>
            <c:numRef>
              <c:f>'Example by Sex &amp; Age group'!$J$6:$J$57</c:f>
              <c:numCache>
                <c:formatCode>#,##0</c:formatCode>
                <c:ptCount val="52"/>
                <c:pt idx="0">
                  <c:v>830.04851679976991</c:v>
                </c:pt>
                <c:pt idx="1">
                  <c:v>1057.0921929906115</c:v>
                </c:pt>
                <c:pt idx="2">
                  <c:v>1058.4199347160563</c:v>
                </c:pt>
                <c:pt idx="3">
                  <c:v>1015.6332727406893</c:v>
                </c:pt>
                <c:pt idx="4">
                  <c:v>1012.3432051397108</c:v>
                </c:pt>
                <c:pt idx="5">
                  <c:v>1007.2267560879527</c:v>
                </c:pt>
                <c:pt idx="6">
                  <c:v>1006.9159608244238</c:v>
                </c:pt>
                <c:pt idx="7">
                  <c:v>947.47398948103978</c:v>
                </c:pt>
                <c:pt idx="8">
                  <c:v>934.20799999999997</c:v>
                </c:pt>
                <c:pt idx="9">
                  <c:v>985.96530447354007</c:v>
                </c:pt>
                <c:pt idx="10">
                  <c:v>937.80682290090601</c:v>
                </c:pt>
                <c:pt idx="11">
                  <c:v>926.46587115937132</c:v>
                </c:pt>
                <c:pt idx="12">
                  <c:v>881.02826971553031</c:v>
                </c:pt>
                <c:pt idx="13">
                  <c:v>834.92028762729922</c:v>
                </c:pt>
                <c:pt idx="14">
                  <c:v>859.7492429426411</c:v>
                </c:pt>
                <c:pt idx="15">
                  <c:v>874.54440329303475</c:v>
                </c:pt>
                <c:pt idx="16">
                  <c:v>953.82433181395299</c:v>
                </c:pt>
                <c:pt idx="17">
                  <c:v>881.64331858473429</c:v>
                </c:pt>
                <c:pt idx="18">
                  <c:v>783.34284893071037</c:v>
                </c:pt>
                <c:pt idx="19">
                  <c:v>959.16571224227982</c:v>
                </c:pt>
                <c:pt idx="20">
                  <c:v>946.51761328151133</c:v>
                </c:pt>
                <c:pt idx="21">
                  <c:v>724.36732435119666</c:v>
                </c:pt>
                <c:pt idx="22">
                  <c:v>923.66084751940741</c:v>
                </c:pt>
                <c:pt idx="23">
                  <c:v>912.95875292882124</c:v>
                </c:pt>
                <c:pt idx="24">
                  <c:v>917.12291010044407</c:v>
                </c:pt>
                <c:pt idx="25">
                  <c:v>905.28674538164034</c:v>
                </c:pt>
                <c:pt idx="26">
                  <c:v>861.8074130831701</c:v>
                </c:pt>
                <c:pt idx="27">
                  <c:v>896.01754865169119</c:v>
                </c:pt>
                <c:pt idx="28">
                  <c:v>884.86919856970803</c:v>
                </c:pt>
                <c:pt idx="29">
                  <c:v>856.72564134883328</c:v>
                </c:pt>
                <c:pt idx="30">
                  <c:v>874.79980200081673</c:v>
                </c:pt>
                <c:pt idx="31">
                  <c:v>872.11438484145617</c:v>
                </c:pt>
                <c:pt idx="32">
                  <c:v>879.33830854382359</c:v>
                </c:pt>
                <c:pt idx="33">
                  <c:v>870.32291010044412</c:v>
                </c:pt>
                <c:pt idx="34">
                  <c:v>732.44195785853219</c:v>
                </c:pt>
                <c:pt idx="35">
                  <c:v>852.35243919955292</c:v>
                </c:pt>
                <c:pt idx="36">
                  <c:v>884.86916157387498</c:v>
                </c:pt>
                <c:pt idx="37">
                  <c:v>893.044349588606</c:v>
                </c:pt>
                <c:pt idx="38">
                  <c:v>874.78522655267352</c:v>
                </c:pt>
                <c:pt idx="39">
                  <c:v>872.37863389597783</c:v>
                </c:pt>
                <c:pt idx="40">
                  <c:v>896.00979596823629</c:v>
                </c:pt>
                <c:pt idx="41">
                  <c:v>895.9603744312243</c:v>
                </c:pt>
                <c:pt idx="42">
                  <c:v>923.12685471855787</c:v>
                </c:pt>
                <c:pt idx="43">
                  <c:v>891.97732411431764</c:v>
                </c:pt>
                <c:pt idx="44">
                  <c:v>934.38091050729872</c:v>
                </c:pt>
                <c:pt idx="45">
                  <c:v>950.89217252958679</c:v>
                </c:pt>
                <c:pt idx="46">
                  <c:v>931.68012401080773</c:v>
                </c:pt>
                <c:pt idx="47">
                  <c:v>958.91530564898085</c:v>
                </c:pt>
                <c:pt idx="48">
                  <c:v>959.07203799658475</c:v>
                </c:pt>
                <c:pt idx="49">
                  <c:v>950.17242711394886</c:v>
                </c:pt>
                <c:pt idx="50">
                  <c:v>1009.5501507260658</c:v>
                </c:pt>
                <c:pt idx="51">
                  <c:v>541.1759685855036</c:v>
                </c:pt>
              </c:numCache>
            </c:numRef>
          </c:val>
          <c:extLst>
            <c:ext xmlns:c16="http://schemas.microsoft.com/office/drawing/2014/chart" uri="{C3380CC4-5D6E-409C-BE32-E72D297353CC}">
              <c16:uniqueId val="{00000000-E03F-4DE9-8EEF-CD5DB2E50A36}"/>
            </c:ext>
          </c:extLst>
        </c:ser>
        <c:ser>
          <c:idx val="4"/>
          <c:order val="4"/>
          <c:tx>
            <c:strRef>
              <c:f>'Example by Sex &amp; Age group'!$L$5</c:f>
              <c:strCache>
                <c:ptCount val="1"/>
                <c:pt idx="0">
                  <c:v>0-64 years upper and lower limits</c:v>
                </c:pt>
              </c:strCache>
            </c:strRef>
          </c:tx>
          <c:spPr>
            <a:solidFill>
              <a:schemeClr val="accent3">
                <a:lumMod val="40000"/>
                <a:lumOff val="60000"/>
              </a:schemeClr>
            </a:solidFill>
            <a:ln>
              <a:solidFill>
                <a:schemeClr val="accent3">
                  <a:lumMod val="40000"/>
                  <a:lumOff val="60000"/>
                </a:schemeClr>
              </a:solidFill>
            </a:ln>
            <a:effectLst/>
          </c:spPr>
          <c:val>
            <c:numRef>
              <c:f>'Example by Sex &amp; Age group'!$L$6:$L$57</c:f>
              <c:numCache>
                <c:formatCode>#,##0</c:formatCode>
                <c:ptCount val="52"/>
                <c:pt idx="0">
                  <c:v>174.30296640046026</c:v>
                </c:pt>
                <c:pt idx="1">
                  <c:v>90.615614018777251</c:v>
                </c:pt>
                <c:pt idx="2">
                  <c:v>44.360130567887154</c:v>
                </c:pt>
                <c:pt idx="3">
                  <c:v>120.73345451862133</c:v>
                </c:pt>
                <c:pt idx="4">
                  <c:v>54.913589720578329</c:v>
                </c:pt>
                <c:pt idx="5">
                  <c:v>62.346487824094766</c:v>
                </c:pt>
                <c:pt idx="6">
                  <c:v>46.968078351152599</c:v>
                </c:pt>
                <c:pt idx="7">
                  <c:v>103.05202103792044</c:v>
                </c:pt>
                <c:pt idx="8">
                  <c:v>79.183999999999969</c:v>
                </c:pt>
                <c:pt idx="9">
                  <c:v>68.869391052919809</c:v>
                </c:pt>
                <c:pt idx="10">
                  <c:v>123.58635419818813</c:v>
                </c:pt>
                <c:pt idx="11">
                  <c:v>99.068257681257364</c:v>
                </c:pt>
                <c:pt idx="12">
                  <c:v>73.143460568939417</c:v>
                </c:pt>
                <c:pt idx="13">
                  <c:v>157.75942474540147</c:v>
                </c:pt>
                <c:pt idx="14">
                  <c:v>190.50151411471779</c:v>
                </c:pt>
                <c:pt idx="15">
                  <c:v>190.51119341393041</c:v>
                </c:pt>
                <c:pt idx="16">
                  <c:v>77.151336372093965</c:v>
                </c:pt>
                <c:pt idx="17">
                  <c:v>166.31336283053133</c:v>
                </c:pt>
                <c:pt idx="18">
                  <c:v>181.31430213857925</c:v>
                </c:pt>
                <c:pt idx="19">
                  <c:v>71.268575515440261</c:v>
                </c:pt>
                <c:pt idx="20">
                  <c:v>34.164773436977384</c:v>
                </c:pt>
                <c:pt idx="21">
                  <c:v>65.265351297606685</c:v>
                </c:pt>
                <c:pt idx="22">
                  <c:v>73.078304961185268</c:v>
                </c:pt>
                <c:pt idx="23">
                  <c:v>26.482494142357609</c:v>
                </c:pt>
                <c:pt idx="24">
                  <c:v>28.554179799111807</c:v>
                </c:pt>
                <c:pt idx="25">
                  <c:v>54.226509236719266</c:v>
                </c:pt>
                <c:pt idx="26">
                  <c:v>78.785173833659883</c:v>
                </c:pt>
                <c:pt idx="27">
                  <c:v>20.764902696617582</c:v>
                </c:pt>
                <c:pt idx="28">
                  <c:v>75.061602860583889</c:v>
                </c:pt>
                <c:pt idx="29">
                  <c:v>78.148717302333353</c:v>
                </c:pt>
                <c:pt idx="30">
                  <c:v>48.000395998366457</c:v>
                </c:pt>
                <c:pt idx="31">
                  <c:v>101.37123031708757</c:v>
                </c:pt>
                <c:pt idx="32">
                  <c:v>78.523382912352872</c:v>
                </c:pt>
                <c:pt idx="33">
                  <c:v>28.554179799111807</c:v>
                </c:pt>
                <c:pt idx="34">
                  <c:v>126.71608428293553</c:v>
                </c:pt>
                <c:pt idx="35">
                  <c:v>112.49512160089421</c:v>
                </c:pt>
                <c:pt idx="36">
                  <c:v>50.261676852250048</c:v>
                </c:pt>
                <c:pt idx="37">
                  <c:v>41.511300822787916</c:v>
                </c:pt>
                <c:pt idx="38">
                  <c:v>50.429546894652958</c:v>
                </c:pt>
                <c:pt idx="39">
                  <c:v>72.042732208044299</c:v>
                </c:pt>
                <c:pt idx="40">
                  <c:v>51.580408063527329</c:v>
                </c:pt>
                <c:pt idx="41">
                  <c:v>70.07925113755141</c:v>
                </c:pt>
                <c:pt idx="42">
                  <c:v>27.746290562884269</c:v>
                </c:pt>
                <c:pt idx="43">
                  <c:v>47.245351771364767</c:v>
                </c:pt>
                <c:pt idx="44">
                  <c:v>56.03817898540251</c:v>
                </c:pt>
                <c:pt idx="45">
                  <c:v>59.815654940826334</c:v>
                </c:pt>
                <c:pt idx="46">
                  <c:v>60.639751978384538</c:v>
                </c:pt>
                <c:pt idx="47">
                  <c:v>26.569388702038395</c:v>
                </c:pt>
                <c:pt idx="48">
                  <c:v>37.055924006830537</c:v>
                </c:pt>
                <c:pt idx="49">
                  <c:v>30.455145772102242</c:v>
                </c:pt>
                <c:pt idx="50">
                  <c:v>56.49969854786832</c:v>
                </c:pt>
                <c:pt idx="51">
                  <c:v>188.44806282899276</c:v>
                </c:pt>
              </c:numCache>
            </c:numRef>
          </c:val>
          <c:extLst>
            <c:ext xmlns:c16="http://schemas.microsoft.com/office/drawing/2014/chart" uri="{C3380CC4-5D6E-409C-BE32-E72D297353CC}">
              <c16:uniqueId val="{00000001-E03F-4DE9-8EEF-CD5DB2E50A36}"/>
            </c:ext>
          </c:extLst>
        </c:ser>
        <c:dLbls>
          <c:showLegendKey val="0"/>
          <c:showVal val="0"/>
          <c:showCatName val="0"/>
          <c:showSerName val="0"/>
          <c:showPercent val="0"/>
          <c:showBubbleSize val="0"/>
        </c:dLbls>
        <c:axId val="725420552"/>
        <c:axId val="725422192"/>
      </c:areaChart>
      <c:areaChart>
        <c:grouping val="stacked"/>
        <c:varyColors val="0"/>
        <c:ser>
          <c:idx val="0"/>
          <c:order val="0"/>
          <c:tx>
            <c:strRef>
              <c:f>'Example by Sex &amp; Age group'!$AK$5</c:f>
              <c:strCache>
                <c:ptCount val="1"/>
                <c:pt idx="0">
                  <c:v>65+ years 5% CI</c:v>
                </c:pt>
              </c:strCache>
            </c:strRef>
          </c:tx>
          <c:spPr>
            <a:noFill/>
            <a:ln>
              <a:solidFill>
                <a:schemeClr val="accent1">
                  <a:lumMod val="20000"/>
                  <a:lumOff val="80000"/>
                </a:schemeClr>
              </a:solidFill>
              <a:prstDash val="sysDash"/>
            </a:ln>
            <a:effectLst/>
          </c:spPr>
          <c:cat>
            <c:strRef>
              <c:f>'Example by Sex &amp; Age group'!$A$6:$A$57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by Sex &amp; Age group'!$AK$6:$AK$57</c:f>
              <c:numCache>
                <c:formatCode>#,##0</c:formatCode>
                <c:ptCount val="52"/>
                <c:pt idx="0">
                  <c:v>4554.5142991328894</c:v>
                </c:pt>
                <c:pt idx="1">
                  <c:v>4868.499788290279</c:v>
                </c:pt>
                <c:pt idx="2">
                  <c:v>4768.773404658742</c:v>
                </c:pt>
                <c:pt idx="3">
                  <c:v>4675.4576071432557</c:v>
                </c:pt>
                <c:pt idx="4">
                  <c:v>4517.1131289066434</c:v>
                </c:pt>
                <c:pt idx="5">
                  <c:v>4526.7279474695279</c:v>
                </c:pt>
                <c:pt idx="6">
                  <c:v>4428.8945467687909</c:v>
                </c:pt>
                <c:pt idx="7">
                  <c:v>4434.7116198809435</c:v>
                </c:pt>
                <c:pt idx="8">
                  <c:v>4388.6044609896198</c:v>
                </c:pt>
                <c:pt idx="9">
                  <c:v>4306.724827665068</c:v>
                </c:pt>
                <c:pt idx="10">
                  <c:v>4077.8182389910398</c:v>
                </c:pt>
                <c:pt idx="11">
                  <c:v>3897.2839991168084</c:v>
                </c:pt>
                <c:pt idx="12">
                  <c:v>3952.1007690161377</c:v>
                </c:pt>
                <c:pt idx="13">
                  <c:v>3813.7515303479113</c:v>
                </c:pt>
                <c:pt idx="14">
                  <c:v>3663.7552788774242</c:v>
                </c:pt>
                <c:pt idx="15">
                  <c:v>3860.2270656101364</c:v>
                </c:pt>
                <c:pt idx="16">
                  <c:v>4025.0546317551316</c:v>
                </c:pt>
                <c:pt idx="17">
                  <c:v>3678.5494101015029</c:v>
                </c:pt>
                <c:pt idx="18">
                  <c:v>3509.3778504791912</c:v>
                </c:pt>
                <c:pt idx="19">
                  <c:v>4002.2537607275053</c:v>
                </c:pt>
                <c:pt idx="20">
                  <c:v>3879.3741000703722</c:v>
                </c:pt>
                <c:pt idx="21">
                  <c:v>3238.759937123787</c:v>
                </c:pt>
                <c:pt idx="22">
                  <c:v>3880.3720083938993</c:v>
                </c:pt>
                <c:pt idx="23">
                  <c:v>3741.435632225578</c:v>
                </c:pt>
                <c:pt idx="24">
                  <c:v>3681.0910594897673</c:v>
                </c:pt>
                <c:pt idx="25">
                  <c:v>3576.6546546473983</c:v>
                </c:pt>
                <c:pt idx="26">
                  <c:v>3598.2676905214353</c:v>
                </c:pt>
                <c:pt idx="27">
                  <c:v>3667.7286050387611</c:v>
                </c:pt>
                <c:pt idx="28">
                  <c:v>3534.353965860771</c:v>
                </c:pt>
                <c:pt idx="29">
                  <c:v>3525.2513734493868</c:v>
                </c:pt>
                <c:pt idx="30">
                  <c:v>3461.5718727530375</c:v>
                </c:pt>
                <c:pt idx="31">
                  <c:v>3575.9988202898571</c:v>
                </c:pt>
                <c:pt idx="32">
                  <c:v>3590.2883038201599</c:v>
                </c:pt>
                <c:pt idx="33">
                  <c:v>3646.5372412322949</c:v>
                </c:pt>
                <c:pt idx="34">
                  <c:v>3162.5602572652097</c:v>
                </c:pt>
                <c:pt idx="35">
                  <c:v>3419.9694329827671</c:v>
                </c:pt>
                <c:pt idx="36">
                  <c:v>3646.4861725994092</c:v>
                </c:pt>
                <c:pt idx="37">
                  <c:v>3584.2656156725684</c:v>
                </c:pt>
                <c:pt idx="38">
                  <c:v>3685.5946240901458</c:v>
                </c:pt>
                <c:pt idx="39">
                  <c:v>3749.5325043358152</c:v>
                </c:pt>
                <c:pt idx="40">
                  <c:v>3845.4308994505841</c:v>
                </c:pt>
                <c:pt idx="41">
                  <c:v>3883.0364095270502</c:v>
                </c:pt>
                <c:pt idx="42">
                  <c:v>3856.0538883769582</c:v>
                </c:pt>
                <c:pt idx="43">
                  <c:v>3871.1902394865588</c:v>
                </c:pt>
                <c:pt idx="44">
                  <c:v>3960.1536131577518</c:v>
                </c:pt>
                <c:pt idx="45">
                  <c:v>4052.6007803870548</c:v>
                </c:pt>
                <c:pt idx="46">
                  <c:v>3990.0308935523531</c:v>
                </c:pt>
                <c:pt idx="47">
                  <c:v>3920.276544424019</c:v>
                </c:pt>
                <c:pt idx="48">
                  <c:v>4153.5984291110317</c:v>
                </c:pt>
                <c:pt idx="49">
                  <c:v>4068.2343986055707</c:v>
                </c:pt>
                <c:pt idx="50">
                  <c:v>4314.8757235389648</c:v>
                </c:pt>
                <c:pt idx="51">
                  <c:v>2986.878091189094</c:v>
                </c:pt>
              </c:numCache>
            </c:numRef>
          </c:val>
          <c:extLst>
            <c:ext xmlns:c16="http://schemas.microsoft.com/office/drawing/2014/chart" uri="{C3380CC4-5D6E-409C-BE32-E72D297353CC}">
              <c16:uniqueId val="{00000002-E03F-4DE9-8EEF-CD5DB2E50A36}"/>
            </c:ext>
          </c:extLst>
        </c:ser>
        <c:ser>
          <c:idx val="1"/>
          <c:order val="1"/>
          <c:tx>
            <c:strRef>
              <c:f>'Example by Sex &amp; Age group'!$AM$5</c:f>
              <c:strCache>
                <c:ptCount val="1"/>
                <c:pt idx="0">
                  <c:v>65+ years upper and lower limits</c:v>
                </c:pt>
              </c:strCache>
            </c:strRef>
          </c:tx>
          <c:spPr>
            <a:solidFill>
              <a:schemeClr val="accent3">
                <a:lumMod val="40000"/>
                <a:lumOff val="60000"/>
              </a:schemeClr>
            </a:solidFill>
            <a:ln>
              <a:solidFill>
                <a:schemeClr val="accent3">
                  <a:lumMod val="40000"/>
                  <a:lumOff val="60000"/>
                </a:schemeClr>
              </a:solidFill>
              <a:prstDash val="solid"/>
            </a:ln>
            <a:effectLst/>
          </c:spPr>
          <c:cat>
            <c:strRef>
              <c:f>'Example by Sex &amp; Age group'!$A$6:$A$57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by Sex &amp; Age group'!$AM$6:$AM$57</c:f>
              <c:numCache>
                <c:formatCode>#,##0</c:formatCode>
                <c:ptCount val="52"/>
                <c:pt idx="0">
                  <c:v>543.77140173422049</c:v>
                </c:pt>
                <c:pt idx="1">
                  <c:v>1199.0004234194421</c:v>
                </c:pt>
                <c:pt idx="2">
                  <c:v>928.05319068251629</c:v>
                </c:pt>
                <c:pt idx="3">
                  <c:v>746.68478571348896</c:v>
                </c:pt>
                <c:pt idx="4">
                  <c:v>696.57374218671248</c:v>
                </c:pt>
                <c:pt idx="5">
                  <c:v>408.14410506094464</c:v>
                </c:pt>
                <c:pt idx="6">
                  <c:v>526.21090646241828</c:v>
                </c:pt>
                <c:pt idx="7">
                  <c:v>243.37676023811218</c:v>
                </c:pt>
                <c:pt idx="8">
                  <c:v>125.19107802075996</c:v>
                </c:pt>
                <c:pt idx="9">
                  <c:v>617.35034466986326</c:v>
                </c:pt>
                <c:pt idx="10">
                  <c:v>685.1635220179196</c:v>
                </c:pt>
                <c:pt idx="11">
                  <c:v>597.83200176638275</c:v>
                </c:pt>
                <c:pt idx="12">
                  <c:v>123.39846196772487</c:v>
                </c:pt>
                <c:pt idx="13">
                  <c:v>647.69693930417816</c:v>
                </c:pt>
                <c:pt idx="14">
                  <c:v>1126.0894422451515</c:v>
                </c:pt>
                <c:pt idx="15">
                  <c:v>669.54586877972724</c:v>
                </c:pt>
                <c:pt idx="16">
                  <c:v>278.29073648973645</c:v>
                </c:pt>
                <c:pt idx="17">
                  <c:v>624.10117979699407</c:v>
                </c:pt>
                <c:pt idx="18">
                  <c:v>740.04429904161816</c:v>
                </c:pt>
                <c:pt idx="19">
                  <c:v>145.89247854498899</c:v>
                </c:pt>
                <c:pt idx="20">
                  <c:v>210.45179985925552</c:v>
                </c:pt>
                <c:pt idx="21">
                  <c:v>95.680125752425738</c:v>
                </c:pt>
                <c:pt idx="22">
                  <c:v>234.45598321220086</c:v>
                </c:pt>
                <c:pt idx="23">
                  <c:v>95.928735548844088</c:v>
                </c:pt>
                <c:pt idx="24">
                  <c:v>211.81788102046539</c:v>
                </c:pt>
                <c:pt idx="25">
                  <c:v>280.29069070520382</c:v>
                </c:pt>
                <c:pt idx="26">
                  <c:v>149.46461895712946</c:v>
                </c:pt>
                <c:pt idx="27">
                  <c:v>135.342789922478</c:v>
                </c:pt>
                <c:pt idx="28">
                  <c:v>236.0920682784581</c:v>
                </c:pt>
                <c:pt idx="29">
                  <c:v>177.09725310122667</c:v>
                </c:pt>
                <c:pt idx="30">
                  <c:v>277.25625449392464</c:v>
                </c:pt>
                <c:pt idx="31">
                  <c:v>170.40235942028539</c:v>
                </c:pt>
                <c:pt idx="32">
                  <c:v>129.02339235968066</c:v>
                </c:pt>
                <c:pt idx="33">
                  <c:v>132.12551753540993</c:v>
                </c:pt>
                <c:pt idx="34">
                  <c:v>262.0794854695805</c:v>
                </c:pt>
                <c:pt idx="35">
                  <c:v>537.26113403446561</c:v>
                </c:pt>
                <c:pt idx="36">
                  <c:v>208.22765480118142</c:v>
                </c:pt>
                <c:pt idx="37">
                  <c:v>239.86876865486283</c:v>
                </c:pt>
                <c:pt idx="38">
                  <c:v>249.61075181970864</c:v>
                </c:pt>
                <c:pt idx="39">
                  <c:v>187.33499132836914</c:v>
                </c:pt>
                <c:pt idx="40">
                  <c:v>198.73820109883218</c:v>
                </c:pt>
                <c:pt idx="41">
                  <c:v>216.32718094589973</c:v>
                </c:pt>
                <c:pt idx="42">
                  <c:v>182.29222324608327</c:v>
                </c:pt>
                <c:pt idx="43">
                  <c:v>188.41952102688265</c:v>
                </c:pt>
                <c:pt idx="44">
                  <c:v>350.89277368449757</c:v>
                </c:pt>
                <c:pt idx="45">
                  <c:v>249.59843922588925</c:v>
                </c:pt>
                <c:pt idx="46">
                  <c:v>412.73821289529269</c:v>
                </c:pt>
                <c:pt idx="47">
                  <c:v>459.84691115196119</c:v>
                </c:pt>
                <c:pt idx="48">
                  <c:v>267.20314177793625</c:v>
                </c:pt>
                <c:pt idx="49">
                  <c:v>413.53120278885808</c:v>
                </c:pt>
                <c:pt idx="50">
                  <c:v>535.04855292206958</c:v>
                </c:pt>
                <c:pt idx="51">
                  <c:v>381.84381762181238</c:v>
                </c:pt>
              </c:numCache>
            </c:numRef>
          </c:val>
          <c:extLst>
            <c:ext xmlns:c16="http://schemas.microsoft.com/office/drawing/2014/chart" uri="{C3380CC4-5D6E-409C-BE32-E72D297353CC}">
              <c16:uniqueId val="{00000003-E03F-4DE9-8EEF-CD5DB2E50A36}"/>
            </c:ext>
          </c:extLst>
        </c:ser>
        <c:dLbls>
          <c:showLegendKey val="0"/>
          <c:showVal val="0"/>
          <c:showCatName val="0"/>
          <c:showSerName val="0"/>
          <c:showPercent val="0"/>
          <c:showBubbleSize val="0"/>
        </c:dLbls>
        <c:axId val="740249048"/>
        <c:axId val="740246752"/>
      </c:areaChart>
      <c:lineChart>
        <c:grouping val="standard"/>
        <c:varyColors val="0"/>
        <c:ser>
          <c:idx val="2"/>
          <c:order val="2"/>
          <c:tx>
            <c:strRef>
              <c:f>'Example by Sex &amp; Age group'!$AH$5</c:f>
              <c:strCache>
                <c:ptCount val="1"/>
                <c:pt idx="0">
                  <c:v>65+ years 2020</c:v>
                </c:pt>
              </c:strCache>
            </c:strRef>
          </c:tx>
          <c:spPr>
            <a:ln w="28575" cap="rnd">
              <a:solidFill>
                <a:schemeClr val="accent6"/>
              </a:solidFill>
              <a:round/>
            </a:ln>
            <a:effectLst/>
          </c:spPr>
          <c:marker>
            <c:symbol val="none"/>
          </c:marker>
          <c:cat>
            <c:strRef>
              <c:f>'Example by Sex &amp; Age group'!$A$6:$A$57</c:f>
              <c:strCache>
                <c:ptCount val="52"/>
                <c:pt idx="0">
                  <c:v>wk 1</c:v>
                </c:pt>
                <c:pt idx="1">
                  <c:v>wk 2</c:v>
                </c:pt>
                <c:pt idx="2">
                  <c:v>wk 3</c:v>
                </c:pt>
                <c:pt idx="3">
                  <c:v>wk 4</c:v>
                </c:pt>
                <c:pt idx="4">
                  <c:v>wk 5</c:v>
                </c:pt>
                <c:pt idx="5">
                  <c:v>wk 6</c:v>
                </c:pt>
                <c:pt idx="6">
                  <c:v>wk 7</c:v>
                </c:pt>
                <c:pt idx="7">
                  <c:v>wk 8</c:v>
                </c:pt>
                <c:pt idx="8">
                  <c:v>wk 9</c:v>
                </c:pt>
                <c:pt idx="9">
                  <c:v>wk 10</c:v>
                </c:pt>
                <c:pt idx="10">
                  <c:v>wk 11</c:v>
                </c:pt>
                <c:pt idx="11">
                  <c:v>wk 12</c:v>
                </c:pt>
                <c:pt idx="12">
                  <c:v>wk 13</c:v>
                </c:pt>
                <c:pt idx="13">
                  <c:v>wk 14</c:v>
                </c:pt>
                <c:pt idx="14">
                  <c:v>wk 15</c:v>
                </c:pt>
                <c:pt idx="15">
                  <c:v>wk 16</c:v>
                </c:pt>
                <c:pt idx="16">
                  <c:v>wk 17</c:v>
                </c:pt>
                <c:pt idx="17">
                  <c:v>wk 18</c:v>
                </c:pt>
                <c:pt idx="18">
                  <c:v>wk 19</c:v>
                </c:pt>
                <c:pt idx="19">
                  <c:v>wk 20</c:v>
                </c:pt>
                <c:pt idx="20">
                  <c:v>wk 21</c:v>
                </c:pt>
                <c:pt idx="21">
                  <c:v>wk 22</c:v>
                </c:pt>
                <c:pt idx="22">
                  <c:v>wk 23</c:v>
                </c:pt>
                <c:pt idx="23">
                  <c:v>wk 24</c:v>
                </c:pt>
                <c:pt idx="24">
                  <c:v>wk 25</c:v>
                </c:pt>
                <c:pt idx="25">
                  <c:v>wk 26</c:v>
                </c:pt>
                <c:pt idx="26">
                  <c:v>wk 27</c:v>
                </c:pt>
                <c:pt idx="27">
                  <c:v>wk 28</c:v>
                </c:pt>
                <c:pt idx="28">
                  <c:v>wk 29</c:v>
                </c:pt>
                <c:pt idx="29">
                  <c:v>wk 30</c:v>
                </c:pt>
                <c:pt idx="30">
                  <c:v>wk 31</c:v>
                </c:pt>
                <c:pt idx="31">
                  <c:v>wk 32</c:v>
                </c:pt>
                <c:pt idx="32">
                  <c:v>wk 33</c:v>
                </c:pt>
                <c:pt idx="33">
                  <c:v>wk 34</c:v>
                </c:pt>
                <c:pt idx="34">
                  <c:v>wk 35</c:v>
                </c:pt>
                <c:pt idx="35">
                  <c:v>wk 36</c:v>
                </c:pt>
                <c:pt idx="36">
                  <c:v>wk 37</c:v>
                </c:pt>
                <c:pt idx="37">
                  <c:v>wk 38</c:v>
                </c:pt>
                <c:pt idx="38">
                  <c:v>wk 39</c:v>
                </c:pt>
                <c:pt idx="39">
                  <c:v>wk 40</c:v>
                </c:pt>
                <c:pt idx="40">
                  <c:v>wk 41</c:v>
                </c:pt>
                <c:pt idx="41">
                  <c:v>wk 42</c:v>
                </c:pt>
                <c:pt idx="42">
                  <c:v>wk 43</c:v>
                </c:pt>
                <c:pt idx="43">
                  <c:v>wk 44</c:v>
                </c:pt>
                <c:pt idx="44">
                  <c:v>wk 45</c:v>
                </c:pt>
                <c:pt idx="45">
                  <c:v>wk 46</c:v>
                </c:pt>
                <c:pt idx="46">
                  <c:v>wk 47</c:v>
                </c:pt>
                <c:pt idx="47">
                  <c:v>wk 48</c:v>
                </c:pt>
                <c:pt idx="48">
                  <c:v>wk 49</c:v>
                </c:pt>
                <c:pt idx="49">
                  <c:v>wk 50</c:v>
                </c:pt>
                <c:pt idx="50">
                  <c:v>wk 51</c:v>
                </c:pt>
                <c:pt idx="51">
                  <c:v>wk 52</c:v>
                </c:pt>
              </c:strCache>
            </c:strRef>
          </c:cat>
          <c:val>
            <c:numRef>
              <c:f>'Example by Sex &amp; Age group'!$AH$6:$AH$57</c:f>
              <c:numCache>
                <c:formatCode>#,##0</c:formatCode>
                <c:ptCount val="52"/>
                <c:pt idx="0">
                  <c:v>5071</c:v>
                </c:pt>
                <c:pt idx="1">
                  <c:v>5724</c:v>
                </c:pt>
                <c:pt idx="2">
                  <c:v>5235</c:v>
                </c:pt>
                <c:pt idx="3">
                  <c:v>4839</c:v>
                </c:pt>
                <c:pt idx="4">
                  <c:v>4708</c:v>
                </c:pt>
                <c:pt idx="5">
                  <c:v>4423</c:v>
                </c:pt>
                <c:pt idx="6">
                  <c:v>4503</c:v>
                </c:pt>
                <c:pt idx="7">
                  <c:v>4469</c:v>
                </c:pt>
                <c:pt idx="8">
                  <c:v>4470</c:v>
                </c:pt>
                <c:pt idx="9">
                  <c:v>4470</c:v>
                </c:pt>
                <c:pt idx="10">
                  <c:v>4521</c:v>
                </c:pt>
                <c:pt idx="11">
                  <c:v>4413</c:v>
                </c:pt>
                <c:pt idx="12">
                  <c:v>4749</c:v>
                </c:pt>
                <c:pt idx="13">
                  <c:v>7421</c:v>
                </c:pt>
                <c:pt idx="14">
                  <c:v>8397</c:v>
                </c:pt>
                <c:pt idx="15">
                  <c:v>9796</c:v>
                </c:pt>
              </c:numCache>
            </c:numRef>
          </c:val>
          <c:smooth val="0"/>
          <c:extLst>
            <c:ext xmlns:c16="http://schemas.microsoft.com/office/drawing/2014/chart" uri="{C3380CC4-5D6E-409C-BE32-E72D297353CC}">
              <c16:uniqueId val="{00000004-E03F-4DE9-8EEF-CD5DB2E50A36}"/>
            </c:ext>
          </c:extLst>
        </c:ser>
        <c:ser>
          <c:idx val="5"/>
          <c:order val="5"/>
          <c:tx>
            <c:strRef>
              <c:f>'Example by Sex &amp; Age group'!$G$5</c:f>
              <c:strCache>
                <c:ptCount val="1"/>
                <c:pt idx="0">
                  <c:v>0-64 years 2020</c:v>
                </c:pt>
              </c:strCache>
            </c:strRef>
          </c:tx>
          <c:spPr>
            <a:ln w="28575" cap="rnd">
              <a:solidFill>
                <a:schemeClr val="accent2"/>
              </a:solidFill>
              <a:round/>
            </a:ln>
            <a:effectLst/>
          </c:spPr>
          <c:marker>
            <c:symbol val="none"/>
          </c:marker>
          <c:val>
            <c:numRef>
              <c:f>'Example by Sex &amp; Age group'!$G$6:$G$57</c:f>
              <c:numCache>
                <c:formatCode>#,##0</c:formatCode>
                <c:ptCount val="52"/>
                <c:pt idx="0">
                  <c:v>818</c:v>
                </c:pt>
                <c:pt idx="1">
                  <c:v>1104</c:v>
                </c:pt>
                <c:pt idx="2">
                  <c:v>1195</c:v>
                </c:pt>
                <c:pt idx="3">
                  <c:v>1076</c:v>
                </c:pt>
                <c:pt idx="4">
                  <c:v>1086</c:v>
                </c:pt>
                <c:pt idx="5">
                  <c:v>983</c:v>
                </c:pt>
                <c:pt idx="6">
                  <c:v>988</c:v>
                </c:pt>
                <c:pt idx="7">
                  <c:v>970</c:v>
                </c:pt>
                <c:pt idx="8">
                  <c:v>965</c:v>
                </c:pt>
                <c:pt idx="9">
                  <c:v>988</c:v>
                </c:pt>
                <c:pt idx="10">
                  <c:v>1049</c:v>
                </c:pt>
                <c:pt idx="11">
                  <c:v>985</c:v>
                </c:pt>
                <c:pt idx="12">
                  <c:v>982</c:v>
                </c:pt>
                <c:pt idx="13">
                  <c:v>1373</c:v>
                </c:pt>
                <c:pt idx="14">
                  <c:v>1551</c:v>
                </c:pt>
                <c:pt idx="15">
                  <c:v>1649</c:v>
                </c:pt>
              </c:numCache>
            </c:numRef>
          </c:val>
          <c:smooth val="0"/>
          <c:extLst>
            <c:ext xmlns:c16="http://schemas.microsoft.com/office/drawing/2014/chart" uri="{C3380CC4-5D6E-409C-BE32-E72D297353CC}">
              <c16:uniqueId val="{00000005-E03F-4DE9-8EEF-CD5DB2E50A36}"/>
            </c:ext>
          </c:extLst>
        </c:ser>
        <c:dLbls>
          <c:showLegendKey val="0"/>
          <c:showVal val="0"/>
          <c:showCatName val="0"/>
          <c:showSerName val="0"/>
          <c:showPercent val="0"/>
          <c:showBubbleSize val="0"/>
        </c:dLbls>
        <c:marker val="1"/>
        <c:smooth val="0"/>
        <c:axId val="725420552"/>
        <c:axId val="725422192"/>
      </c:lineChart>
      <c:catAx>
        <c:axId val="72542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5422192"/>
        <c:crosses val="autoZero"/>
        <c:auto val="1"/>
        <c:lblAlgn val="ctr"/>
        <c:lblOffset val="100"/>
        <c:noMultiLvlLbl val="0"/>
      </c:catAx>
      <c:valAx>
        <c:axId val="72542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5420552"/>
        <c:crosses val="autoZero"/>
        <c:crossBetween val="between"/>
      </c:valAx>
      <c:valAx>
        <c:axId val="740246752"/>
        <c:scaling>
          <c:orientation val="minMax"/>
          <c:max val="12000"/>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40249048"/>
        <c:crosses val="max"/>
        <c:crossBetween val="between"/>
      </c:valAx>
      <c:catAx>
        <c:axId val="740249048"/>
        <c:scaling>
          <c:orientation val="minMax"/>
        </c:scaling>
        <c:delete val="1"/>
        <c:axPos val="b"/>
        <c:numFmt formatCode="General" sourceLinked="1"/>
        <c:majorTickMark val="out"/>
        <c:minorTickMark val="none"/>
        <c:tickLblPos val="nextTo"/>
        <c:crossAx val="740246752"/>
        <c:crosses val="autoZero"/>
        <c:auto val="1"/>
        <c:lblAlgn val="ctr"/>
        <c:lblOffset val="100"/>
        <c:noMultiLvlLbl val="0"/>
      </c:cat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u="none" strike="noStrike" baseline="0">
                <a:effectLst/>
              </a:rPr>
              <a:t>[country name]</a:t>
            </a:r>
            <a:r>
              <a:rPr lang="en-US" sz="1100" b="1" i="0" baseline="0">
                <a:effectLst/>
              </a:rPr>
              <a:t> -2020 deaths among MALES and FEMALES by week compared to the upper and lower limits of historical deaths (p25-p75)</a:t>
            </a:r>
            <a:endParaRPr lang="en-US" sz="1100">
              <a:effectLst/>
            </a:endParaRPr>
          </a:p>
        </c:rich>
      </c:tx>
      <c:layout>
        <c:manualLayout>
          <c:xMode val="edge"/>
          <c:yMode val="edge"/>
          <c:x val="0.11881652228130576"/>
          <c:y val="2.1459221424526199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areaChart>
        <c:grouping val="stacked"/>
        <c:varyColors val="0"/>
        <c:ser>
          <c:idx val="0"/>
          <c:order val="1"/>
          <c:tx>
            <c:strRef>
              <c:f>'By Sex'!$K$5</c:f>
              <c:strCache>
                <c:ptCount val="1"/>
                <c:pt idx="0">
                  <c:v>Male upper and lower limits</c:v>
                </c:pt>
              </c:strCache>
            </c:strRef>
          </c:tx>
          <c:spPr>
            <a:solidFill>
              <a:schemeClr val="accent2">
                <a:lumMod val="60000"/>
                <a:lumOff val="40000"/>
              </a:schemeClr>
            </a:solidFill>
            <a:ln>
              <a:solidFill>
                <a:schemeClr val="accent2">
                  <a:lumMod val="60000"/>
                  <a:lumOff val="40000"/>
                </a:schemeClr>
              </a:solidFill>
            </a:ln>
            <a:effectLst/>
          </c:spPr>
          <c:val>
            <c:numRef>
              <c:f>'By Sex'!$K$6:$K$58</c:f>
              <c:numCache>
                <c:formatCode>#,##0</c:formatCode>
                <c:ptCount val="53"/>
                <c:pt idx="0">
                  <c:v>1</c:v>
                </c:pt>
                <c:pt idx="1">
                  <c:v>23</c:v>
                </c:pt>
                <c:pt idx="2">
                  <c:v>22</c:v>
                </c:pt>
                <c:pt idx="3">
                  <c:v>7</c:v>
                </c:pt>
                <c:pt idx="4">
                  <c:v>20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8B8F-4687-920B-E8BA99E8DB73}"/>
            </c:ext>
          </c:extLst>
        </c:ser>
        <c:ser>
          <c:idx val="2"/>
          <c:order val="3"/>
          <c:tx>
            <c:strRef>
              <c:f>'By Sex'!$AM$5</c:f>
              <c:strCache>
                <c:ptCount val="1"/>
                <c:pt idx="0">
                  <c:v>Female upper and lower limits</c:v>
                </c:pt>
              </c:strCache>
            </c:strRef>
          </c:tx>
          <c:spPr>
            <a:solidFill>
              <a:schemeClr val="accent6">
                <a:lumMod val="60000"/>
                <a:lumOff val="40000"/>
              </a:schemeClr>
            </a:solidFill>
            <a:ln>
              <a:solidFill>
                <a:schemeClr val="accent6">
                  <a:lumMod val="60000"/>
                  <a:lumOff val="40000"/>
                </a:schemeClr>
              </a:solidFill>
            </a:ln>
            <a:effectLst/>
          </c:spPr>
          <c:val>
            <c:numRef>
              <c:f>'By Sex'!$AM$6:$AM$58</c:f>
              <c:numCache>
                <c:formatCode>#,##0</c:formatCode>
                <c:ptCount val="53"/>
                <c:pt idx="0">
                  <c:v>0.5</c:v>
                </c:pt>
                <c:pt idx="1">
                  <c:v>11.5</c:v>
                </c:pt>
                <c:pt idx="2">
                  <c:v>11</c:v>
                </c:pt>
                <c:pt idx="3">
                  <c:v>3.5</c:v>
                </c:pt>
                <c:pt idx="4">
                  <c:v>10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8B8F-4687-920B-E8BA99E8DB73}"/>
            </c:ext>
          </c:extLst>
        </c:ser>
        <c:dLbls>
          <c:showLegendKey val="0"/>
          <c:showVal val="0"/>
          <c:showCatName val="0"/>
          <c:showSerName val="0"/>
          <c:showPercent val="0"/>
          <c:showBubbleSize val="0"/>
        </c:dLbls>
        <c:axId val="1485317823"/>
        <c:axId val="1367609087"/>
      </c:areaChart>
      <c:lineChart>
        <c:grouping val="standard"/>
        <c:varyColors val="0"/>
        <c:ser>
          <c:idx val="3"/>
          <c:order val="0"/>
          <c:tx>
            <c:strRef>
              <c:f>'By Sex'!$G$5</c:f>
              <c:strCache>
                <c:ptCount val="1"/>
                <c:pt idx="0">
                  <c:v>Male 
2020</c:v>
                </c:pt>
              </c:strCache>
            </c:strRef>
          </c:tx>
          <c:spPr>
            <a:ln w="28575" cap="rnd">
              <a:solidFill>
                <a:srgbClr val="C00000"/>
              </a:solidFill>
              <a:round/>
            </a:ln>
            <a:effectLst/>
          </c:spPr>
          <c:marker>
            <c:symbol val="none"/>
          </c:marker>
          <c:cat>
            <c:numRef>
              <c:f>'By Sex'!$A$6:$A$58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Sex'!$G$6:$G$58</c:f>
              <c:numCache>
                <c:formatCode>#,##0</c:formatCode>
                <c:ptCount val="53"/>
                <c:pt idx="0">
                  <c:v>715</c:v>
                </c:pt>
                <c:pt idx="1">
                  <c:v>1585</c:v>
                </c:pt>
                <c:pt idx="2">
                  <c:v>2232</c:v>
                </c:pt>
                <c:pt idx="3">
                  <c:v>7223</c:v>
                </c:pt>
                <c:pt idx="4">
                  <c:v>11470</c:v>
                </c:pt>
              </c:numCache>
            </c:numRef>
          </c:val>
          <c:smooth val="0"/>
          <c:extLst>
            <c:ext xmlns:c16="http://schemas.microsoft.com/office/drawing/2014/chart" uri="{C3380CC4-5D6E-409C-BE32-E72D297353CC}">
              <c16:uniqueId val="{00000002-2261-4007-86B5-ED426535027E}"/>
            </c:ext>
          </c:extLst>
        </c:ser>
        <c:ser>
          <c:idx val="1"/>
          <c:order val="2"/>
          <c:tx>
            <c:strRef>
              <c:f>'By Sex'!$AI$5</c:f>
              <c:strCache>
                <c:ptCount val="1"/>
                <c:pt idx="0">
                  <c:v>Female 
2020</c:v>
                </c:pt>
              </c:strCache>
            </c:strRef>
          </c:tx>
          <c:spPr>
            <a:ln w="28575" cap="rnd">
              <a:solidFill>
                <a:srgbClr val="00B050"/>
              </a:solidFill>
              <a:round/>
            </a:ln>
            <a:effectLst/>
          </c:spPr>
          <c:marker>
            <c:symbol val="none"/>
          </c:marker>
          <c:val>
            <c:numRef>
              <c:f>'By Sex'!$AI$6:$AI$58</c:f>
              <c:numCache>
                <c:formatCode>#,##0</c:formatCode>
                <c:ptCount val="53"/>
                <c:pt idx="0">
                  <c:v>357.5</c:v>
                </c:pt>
                <c:pt idx="1">
                  <c:v>792.5</c:v>
                </c:pt>
                <c:pt idx="2">
                  <c:v>1116</c:v>
                </c:pt>
                <c:pt idx="3">
                  <c:v>3611.5</c:v>
                </c:pt>
                <c:pt idx="4">
                  <c:v>5735</c:v>
                </c:pt>
              </c:numCache>
            </c:numRef>
          </c:val>
          <c:smooth val="0"/>
          <c:extLst>
            <c:ext xmlns:c16="http://schemas.microsoft.com/office/drawing/2014/chart" uri="{C3380CC4-5D6E-409C-BE32-E72D297353CC}">
              <c16:uniqueId val="{00000001-8B8F-4687-920B-E8BA99E8DB73}"/>
            </c:ext>
          </c:extLst>
        </c:ser>
        <c:dLbls>
          <c:showLegendKey val="0"/>
          <c:showVal val="0"/>
          <c:showCatName val="0"/>
          <c:showSerName val="0"/>
          <c:showPercent val="0"/>
          <c:showBubbleSize val="0"/>
        </c:dLbls>
        <c:marker val="1"/>
        <c:smooth val="0"/>
        <c:axId val="504055184"/>
        <c:axId val="504056168"/>
      </c:lineChart>
      <c:catAx>
        <c:axId val="504055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04056168"/>
        <c:crosses val="autoZero"/>
        <c:auto val="1"/>
        <c:lblAlgn val="ctr"/>
        <c:lblOffset val="100"/>
        <c:noMultiLvlLbl val="0"/>
      </c:catAx>
      <c:valAx>
        <c:axId val="504056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504055184"/>
        <c:crosses val="autoZero"/>
        <c:crossBetween val="between"/>
      </c:valAx>
      <c:valAx>
        <c:axId val="1367609087"/>
        <c:scaling>
          <c:orientation val="minMax"/>
          <c:max val="250"/>
        </c:scaling>
        <c:delete val="1"/>
        <c:axPos val="r"/>
        <c:numFmt formatCode="#,##0" sourceLinked="1"/>
        <c:majorTickMark val="out"/>
        <c:minorTickMark val="none"/>
        <c:tickLblPos val="nextTo"/>
        <c:crossAx val="1485317823"/>
        <c:crosses val="max"/>
        <c:crossBetween val="between"/>
      </c:valAx>
      <c:catAx>
        <c:axId val="1485317823"/>
        <c:scaling>
          <c:orientation val="minMax"/>
        </c:scaling>
        <c:delete val="1"/>
        <c:axPos val="b"/>
        <c:majorTickMark val="out"/>
        <c:minorTickMark val="none"/>
        <c:tickLblPos val="nextTo"/>
        <c:crossAx val="136760908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pt-PT"/>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b="1" i="0" u="none" strike="noStrike" baseline="0">
                <a:effectLst/>
              </a:rPr>
              <a:t>[country name]</a:t>
            </a:r>
            <a:r>
              <a:rPr lang="en-US" sz="1100" b="1" i="0" baseline="0">
                <a:effectLst/>
              </a:rPr>
              <a:t>- 2020 deaths by week among MALES and FEMALES compared to the previous 5 years</a:t>
            </a:r>
            <a:endParaRPr lang="pt-PT" sz="1100">
              <a:effectLst/>
            </a:endParaRPr>
          </a:p>
        </c:rich>
      </c:tx>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'By Sex'!$B$5</c:f>
              <c:strCache>
                <c:ptCount val="1"/>
                <c:pt idx="0">
                  <c:v>Male 2015</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'By Sex'!$A$6:$A$58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Sex'!$B$6:$B$58</c:f>
              <c:numCache>
                <c:formatCode>#,##0</c:formatCode>
                <c:ptCount val="53"/>
                <c:pt idx="0">
                  <c:v>90</c:v>
                </c:pt>
                <c:pt idx="1">
                  <c:v>103</c:v>
                </c:pt>
                <c:pt idx="2">
                  <c:v>128</c:v>
                </c:pt>
                <c:pt idx="3">
                  <c:v>94</c:v>
                </c:pt>
                <c:pt idx="4">
                  <c:v>94</c:v>
                </c:pt>
              </c:numCache>
            </c:numRef>
          </c:val>
          <c:smooth val="0"/>
          <c:extLst>
            <c:ext xmlns:c16="http://schemas.microsoft.com/office/drawing/2014/chart" uri="{C3380CC4-5D6E-409C-BE32-E72D297353CC}">
              <c16:uniqueId val="{00000000-0744-4A47-A342-065A019279D0}"/>
            </c:ext>
          </c:extLst>
        </c:ser>
        <c:ser>
          <c:idx val="1"/>
          <c:order val="1"/>
          <c:tx>
            <c:strRef>
              <c:f>'By Sex'!$C$5</c:f>
              <c:strCache>
                <c:ptCount val="1"/>
                <c:pt idx="0">
                  <c:v>Male 2016</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'By Sex'!$A$6:$A$58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Sex'!$C$6:$C$58</c:f>
              <c:numCache>
                <c:formatCode>#,##0</c:formatCode>
                <c:ptCount val="53"/>
                <c:pt idx="0">
                  <c:v>80</c:v>
                </c:pt>
                <c:pt idx="1">
                  <c:v>88</c:v>
                </c:pt>
                <c:pt idx="2">
                  <c:v>113</c:v>
                </c:pt>
                <c:pt idx="3">
                  <c:v>116</c:v>
                </c:pt>
                <c:pt idx="4">
                  <c:v>114</c:v>
                </c:pt>
              </c:numCache>
            </c:numRef>
          </c:val>
          <c:smooth val="0"/>
          <c:extLst>
            <c:ext xmlns:c16="http://schemas.microsoft.com/office/drawing/2014/chart" uri="{C3380CC4-5D6E-409C-BE32-E72D297353CC}">
              <c16:uniqueId val="{00000001-0744-4A47-A342-065A019279D0}"/>
            </c:ext>
          </c:extLst>
        </c:ser>
        <c:ser>
          <c:idx val="2"/>
          <c:order val="2"/>
          <c:tx>
            <c:strRef>
              <c:f>'By Sex'!$D$5</c:f>
              <c:strCache>
                <c:ptCount val="1"/>
                <c:pt idx="0">
                  <c:v>Male 2017</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'By Sex'!$A$6:$A$58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Sex'!$D$6:$D$58</c:f>
              <c:numCache>
                <c:formatCode>#,##0</c:formatCode>
                <c:ptCount val="53"/>
                <c:pt idx="0">
                  <c:v>90</c:v>
                </c:pt>
                <c:pt idx="1">
                  <c:v>134</c:v>
                </c:pt>
                <c:pt idx="2">
                  <c:v>135</c:v>
                </c:pt>
                <c:pt idx="3">
                  <c:v>109</c:v>
                </c:pt>
                <c:pt idx="4">
                  <c:v>108</c:v>
                </c:pt>
              </c:numCache>
            </c:numRef>
          </c:val>
          <c:smooth val="0"/>
          <c:extLst>
            <c:ext xmlns:c16="http://schemas.microsoft.com/office/drawing/2014/chart" uri="{C3380CC4-5D6E-409C-BE32-E72D297353CC}">
              <c16:uniqueId val="{00000002-0744-4A47-A342-065A019279D0}"/>
            </c:ext>
          </c:extLst>
        </c:ser>
        <c:ser>
          <c:idx val="3"/>
          <c:order val="3"/>
          <c:tx>
            <c:strRef>
              <c:f>'By Sex'!$E$5</c:f>
              <c:strCache>
                <c:ptCount val="1"/>
                <c:pt idx="0">
                  <c:v>Male 2018</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'By Sex'!$A$6:$A$58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Sex'!$E$6:$E$58</c:f>
              <c:numCache>
                <c:formatCode>#,##0</c:formatCode>
                <c:ptCount val="53"/>
                <c:pt idx="0">
                  <c:v>91</c:v>
                </c:pt>
                <c:pt idx="1">
                  <c:v>98</c:v>
                </c:pt>
                <c:pt idx="2">
                  <c:v>94</c:v>
                </c:pt>
                <c:pt idx="3">
                  <c:v>130</c:v>
                </c:pt>
                <c:pt idx="4">
                  <c:v>134</c:v>
                </c:pt>
              </c:numCache>
            </c:numRef>
          </c:val>
          <c:smooth val="0"/>
          <c:extLst>
            <c:ext xmlns:c16="http://schemas.microsoft.com/office/drawing/2014/chart" uri="{C3380CC4-5D6E-409C-BE32-E72D297353CC}">
              <c16:uniqueId val="{00000003-0744-4A47-A342-065A019279D0}"/>
            </c:ext>
          </c:extLst>
        </c:ser>
        <c:ser>
          <c:idx val="4"/>
          <c:order val="4"/>
          <c:tx>
            <c:strRef>
              <c:f>'By Sex'!$F$5</c:f>
              <c:strCache>
                <c:ptCount val="1"/>
                <c:pt idx="0">
                  <c:v>Male 
2019</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'By Sex'!$A$6:$A$58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Sex'!$F$6:$F$58</c:f>
              <c:numCache>
                <c:formatCode>#,##0</c:formatCode>
                <c:ptCount val="53"/>
                <c:pt idx="0">
                  <c:v>98</c:v>
                </c:pt>
                <c:pt idx="1">
                  <c:v>121</c:v>
                </c:pt>
                <c:pt idx="2">
                  <c:v>140</c:v>
                </c:pt>
                <c:pt idx="3">
                  <c:v>113</c:v>
                </c:pt>
                <c:pt idx="4">
                  <c:v>92</c:v>
                </c:pt>
              </c:numCache>
            </c:numRef>
          </c:val>
          <c:smooth val="0"/>
          <c:extLst>
            <c:ext xmlns:c16="http://schemas.microsoft.com/office/drawing/2014/chart" uri="{C3380CC4-5D6E-409C-BE32-E72D297353CC}">
              <c16:uniqueId val="{00000004-0744-4A47-A342-065A019279D0}"/>
            </c:ext>
          </c:extLst>
        </c:ser>
        <c:ser>
          <c:idx val="5"/>
          <c:order val="5"/>
          <c:tx>
            <c:strRef>
              <c:f>'By Sex'!$G$5</c:f>
              <c:strCache>
                <c:ptCount val="1"/>
                <c:pt idx="0">
                  <c:v>Male 
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numRef>
              <c:f>'By Sex'!$A$6:$A$58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Sex'!$G$6:$G$58</c:f>
              <c:numCache>
                <c:formatCode>#,##0</c:formatCode>
                <c:ptCount val="53"/>
                <c:pt idx="0">
                  <c:v>715</c:v>
                </c:pt>
                <c:pt idx="1">
                  <c:v>1585</c:v>
                </c:pt>
                <c:pt idx="2">
                  <c:v>2232</c:v>
                </c:pt>
                <c:pt idx="3">
                  <c:v>7223</c:v>
                </c:pt>
                <c:pt idx="4">
                  <c:v>11470</c:v>
                </c:pt>
              </c:numCache>
            </c:numRef>
          </c:val>
          <c:smooth val="0"/>
          <c:extLst>
            <c:ext xmlns:c16="http://schemas.microsoft.com/office/drawing/2014/chart" uri="{C3380CC4-5D6E-409C-BE32-E72D297353CC}">
              <c16:uniqueId val="{00000005-0744-4A47-A342-065A019279D0}"/>
            </c:ext>
          </c:extLst>
        </c:ser>
        <c:ser>
          <c:idx val="7"/>
          <c:order val="7"/>
          <c:tx>
            <c:strRef>
              <c:f>'By Sex'!$AI$5</c:f>
              <c:strCache>
                <c:ptCount val="1"/>
                <c:pt idx="0">
                  <c:v>Female 
2020</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val>
            <c:numRef>
              <c:f>'By Sex'!$AI$6:$AI$58</c:f>
              <c:numCache>
                <c:formatCode>#,##0</c:formatCode>
                <c:ptCount val="53"/>
                <c:pt idx="0">
                  <c:v>357.5</c:v>
                </c:pt>
                <c:pt idx="1">
                  <c:v>792.5</c:v>
                </c:pt>
                <c:pt idx="2">
                  <c:v>1116</c:v>
                </c:pt>
                <c:pt idx="3">
                  <c:v>3611.5</c:v>
                </c:pt>
                <c:pt idx="4">
                  <c:v>5735</c:v>
                </c:pt>
              </c:numCache>
            </c:numRef>
          </c:val>
          <c:smooth val="0"/>
          <c:extLst>
            <c:ext xmlns:c16="http://schemas.microsoft.com/office/drawing/2014/chart" uri="{C3380CC4-5D6E-409C-BE32-E72D297353CC}">
              <c16:uniqueId val="{00000006-0744-4A47-A342-065A019279D0}"/>
            </c:ext>
          </c:extLst>
        </c:ser>
        <c:ser>
          <c:idx val="8"/>
          <c:order val="8"/>
          <c:tx>
            <c:strRef>
              <c:f>'By Sex'!$AD$5</c:f>
              <c:strCache>
                <c:ptCount val="1"/>
                <c:pt idx="0">
                  <c:v>Female 2015</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f>'By Sex'!$AD$6:$AD$58</c:f>
              <c:numCache>
                <c:formatCode>#,##0</c:formatCode>
                <c:ptCount val="53"/>
                <c:pt idx="0">
                  <c:v>45</c:v>
                </c:pt>
                <c:pt idx="1">
                  <c:v>51.5</c:v>
                </c:pt>
                <c:pt idx="2">
                  <c:v>64</c:v>
                </c:pt>
                <c:pt idx="3">
                  <c:v>47</c:v>
                </c:pt>
                <c:pt idx="4">
                  <c:v>47</c:v>
                </c:pt>
              </c:numCache>
            </c:numRef>
          </c:val>
          <c:smooth val="0"/>
          <c:extLst>
            <c:ext xmlns:c16="http://schemas.microsoft.com/office/drawing/2014/chart" uri="{C3380CC4-5D6E-409C-BE32-E72D297353CC}">
              <c16:uniqueId val="{00000007-0744-4A47-A342-065A019279D0}"/>
            </c:ext>
          </c:extLst>
        </c:ser>
        <c:ser>
          <c:idx val="9"/>
          <c:order val="9"/>
          <c:tx>
            <c:strRef>
              <c:f>'By Sex'!$AE$5</c:f>
              <c:strCache>
                <c:ptCount val="1"/>
                <c:pt idx="0">
                  <c:v>Female 2016</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f>'By Sex'!$AE$6:$AE$58</c:f>
              <c:numCache>
                <c:formatCode>#,##0</c:formatCode>
                <c:ptCount val="53"/>
                <c:pt idx="0">
                  <c:v>40</c:v>
                </c:pt>
                <c:pt idx="1">
                  <c:v>44</c:v>
                </c:pt>
                <c:pt idx="2">
                  <c:v>56.5</c:v>
                </c:pt>
                <c:pt idx="3">
                  <c:v>58</c:v>
                </c:pt>
                <c:pt idx="4">
                  <c:v>57</c:v>
                </c:pt>
              </c:numCache>
            </c:numRef>
          </c:val>
          <c:smooth val="0"/>
          <c:extLst>
            <c:ext xmlns:c16="http://schemas.microsoft.com/office/drawing/2014/chart" uri="{C3380CC4-5D6E-409C-BE32-E72D297353CC}">
              <c16:uniqueId val="{00000008-0744-4A47-A342-065A019279D0}"/>
            </c:ext>
          </c:extLst>
        </c:ser>
        <c:ser>
          <c:idx val="10"/>
          <c:order val="10"/>
          <c:tx>
            <c:strRef>
              <c:f>'By Sex'!$AF$5</c:f>
              <c:strCache>
                <c:ptCount val="1"/>
                <c:pt idx="0">
                  <c:v>Female 2017</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f>'By Sex'!$AF$6:$AF$58</c:f>
              <c:numCache>
                <c:formatCode>#,##0</c:formatCode>
                <c:ptCount val="53"/>
                <c:pt idx="0">
                  <c:v>45</c:v>
                </c:pt>
                <c:pt idx="1">
                  <c:v>67</c:v>
                </c:pt>
                <c:pt idx="2">
                  <c:v>67.5</c:v>
                </c:pt>
                <c:pt idx="3">
                  <c:v>54.5</c:v>
                </c:pt>
                <c:pt idx="4">
                  <c:v>54</c:v>
                </c:pt>
              </c:numCache>
            </c:numRef>
          </c:val>
          <c:smooth val="0"/>
          <c:extLst>
            <c:ext xmlns:c16="http://schemas.microsoft.com/office/drawing/2014/chart" uri="{C3380CC4-5D6E-409C-BE32-E72D297353CC}">
              <c16:uniqueId val="{00000009-0744-4A47-A342-065A019279D0}"/>
            </c:ext>
          </c:extLst>
        </c:ser>
        <c:ser>
          <c:idx val="11"/>
          <c:order val="11"/>
          <c:tx>
            <c:strRef>
              <c:f>'By Sex'!$AG$5</c:f>
              <c:strCache>
                <c:ptCount val="1"/>
                <c:pt idx="0">
                  <c:v>Female 2018</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f>'By Sex'!$AG$6:$AG$58</c:f>
              <c:numCache>
                <c:formatCode>#,##0</c:formatCode>
                <c:ptCount val="53"/>
                <c:pt idx="0">
                  <c:v>45.5</c:v>
                </c:pt>
                <c:pt idx="1">
                  <c:v>49</c:v>
                </c:pt>
                <c:pt idx="2">
                  <c:v>47</c:v>
                </c:pt>
                <c:pt idx="3">
                  <c:v>65</c:v>
                </c:pt>
                <c:pt idx="4">
                  <c:v>67</c:v>
                </c:pt>
              </c:numCache>
            </c:numRef>
          </c:val>
          <c:smooth val="0"/>
          <c:extLst>
            <c:ext xmlns:c16="http://schemas.microsoft.com/office/drawing/2014/chart" uri="{C3380CC4-5D6E-409C-BE32-E72D297353CC}">
              <c16:uniqueId val="{0000000A-0744-4A47-A342-065A019279D0}"/>
            </c:ext>
          </c:extLst>
        </c:ser>
        <c:ser>
          <c:idx val="12"/>
          <c:order val="12"/>
          <c:tx>
            <c:strRef>
              <c:f>'By Sex'!$AH$5</c:f>
              <c:strCache>
                <c:ptCount val="1"/>
                <c:pt idx="0">
                  <c:v>Female 
2019</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f>'By Sex'!$AH$6:$AH$58</c:f>
              <c:numCache>
                <c:formatCode>#,##0</c:formatCode>
                <c:ptCount val="53"/>
                <c:pt idx="0">
                  <c:v>49</c:v>
                </c:pt>
                <c:pt idx="1">
                  <c:v>60.5</c:v>
                </c:pt>
                <c:pt idx="2">
                  <c:v>70</c:v>
                </c:pt>
                <c:pt idx="3">
                  <c:v>56.5</c:v>
                </c:pt>
                <c:pt idx="4">
                  <c:v>46</c:v>
                </c:pt>
              </c:numCache>
            </c:numRef>
          </c:val>
          <c:smooth val="0"/>
          <c:extLst>
            <c:ext xmlns:c16="http://schemas.microsoft.com/office/drawing/2014/chart" uri="{C3380CC4-5D6E-409C-BE32-E72D297353CC}">
              <c16:uniqueId val="{0000000B-0744-4A47-A342-065A019279D0}"/>
            </c:ext>
          </c:extLst>
        </c:ser>
        <c:dLbls>
          <c:showLegendKey val="0"/>
          <c:showVal val="0"/>
          <c:showCatName val="0"/>
          <c:showSerName val="0"/>
          <c:showPercent val="0"/>
          <c:showBubbleSize val="0"/>
        </c:dLbls>
        <c:marker val="1"/>
        <c:smooth val="0"/>
        <c:axId val="791293632"/>
        <c:axId val="726134368"/>
        <c:extLst>
          <c:ext xmlns:c15="http://schemas.microsoft.com/office/drawing/2012/chart" uri="{02D57815-91ED-43cb-92C2-25804820EDAC}">
            <c15:filteredLineSeries>
              <c15:ser>
                <c:idx val="6"/>
                <c:order val="6"/>
                <c:tx>
                  <c:strRef>
                    <c:extLst>
                      <c:ext uri="{02D57815-91ED-43cb-92C2-25804820EDAC}">
                        <c15:formulaRef>
                          <c15:sqref>'By Sex'!$AI$5:$AI$6</c15:sqref>
                        </c15:formulaRef>
                      </c:ext>
                    </c:extLst>
                    <c:strCache>
                      <c:ptCount val="2"/>
                      <c:pt idx="0">
                        <c:v>Female 
2020</c:v>
                      </c:pt>
                      <c:pt idx="1">
                        <c:v>358</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c:ext uri="{02D57815-91ED-43cb-92C2-25804820EDAC}">
                        <c15:formulaRef>
                          <c15:sqref>'By Sex'!$AI$6:$AI$58</c15:sqref>
                        </c15:formulaRef>
                      </c:ext>
                    </c:extLst>
                    <c:numCache>
                      <c:formatCode>#,##0</c:formatCode>
                      <c:ptCount val="53"/>
                      <c:pt idx="0">
                        <c:v>357.5</c:v>
                      </c:pt>
                      <c:pt idx="1">
                        <c:v>792.5</c:v>
                      </c:pt>
                      <c:pt idx="2">
                        <c:v>1116</c:v>
                      </c:pt>
                      <c:pt idx="3">
                        <c:v>3611.5</c:v>
                      </c:pt>
                      <c:pt idx="4">
                        <c:v>5735</c:v>
                      </c:pt>
                    </c:numCache>
                  </c:numRef>
                </c:val>
                <c:smooth val="0"/>
                <c:extLst>
                  <c:ext xmlns:c16="http://schemas.microsoft.com/office/drawing/2014/chart" uri="{C3380CC4-5D6E-409C-BE32-E72D297353CC}">
                    <c16:uniqueId val="{0000000C-0744-4A47-A342-065A019279D0}"/>
                  </c:ext>
                </c:extLst>
              </c15:ser>
            </c15:filteredLineSeries>
          </c:ext>
        </c:extLst>
      </c:lineChart>
      <c:catAx>
        <c:axId val="79129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6134368"/>
        <c:crosses val="autoZero"/>
        <c:auto val="1"/>
        <c:lblAlgn val="ctr"/>
        <c:lblOffset val="100"/>
        <c:noMultiLvlLbl val="0"/>
      </c:catAx>
      <c:valAx>
        <c:axId val="726134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91293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pt-PT"/>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[country name]</a:t>
            </a:r>
            <a:r>
              <a:rPr lang="en-US" sz="1200" b="1" i="0" baseline="0">
                <a:effectLst/>
              </a:rPr>
              <a:t>- 2020 deaths in people of </a:t>
            </a:r>
            <a:r>
              <a:rPr lang="en-US" sz="1200" b="1" i="0" u="none" strike="noStrike" baseline="0">
                <a:effectLst/>
              </a:rPr>
              <a:t>age &lt;65 and age ≥65,</a:t>
            </a:r>
            <a:r>
              <a:rPr lang="en-US" sz="1200" b="1" i="0" baseline="0">
                <a:effectLst/>
              </a:rPr>
              <a:t> by week compared to the upper and lower limits of historical deaths (p25 - p75)</a:t>
            </a:r>
            <a:endParaRPr lang="pt-PT" sz="1200">
              <a:effectLst/>
            </a:endParaRPr>
          </a:p>
        </c:rich>
      </c:tx>
      <c:layout>
        <c:manualLayout>
          <c:xMode val="edge"/>
          <c:yMode val="edge"/>
          <c:x val="0.11881652228130576"/>
          <c:y val="2.1459221424526199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areaChart>
        <c:grouping val="stacked"/>
        <c:varyColors val="0"/>
        <c:ser>
          <c:idx val="4"/>
          <c:order val="3"/>
          <c:tx>
            <c:strRef>
              <c:f>'By Age group'!$AM$5</c:f>
              <c:strCache>
                <c:ptCount val="1"/>
                <c:pt idx="0">
                  <c:v>Age ≥65
Upper and lower limits</c:v>
                </c:pt>
              </c:strCache>
            </c:strRef>
          </c:tx>
          <c:spPr>
            <a:solidFill>
              <a:schemeClr val="accent6">
                <a:lumMod val="60000"/>
                <a:lumOff val="40000"/>
              </a:schemeClr>
            </a:solidFill>
            <a:ln>
              <a:solidFill>
                <a:schemeClr val="accent6">
                  <a:lumMod val="60000"/>
                  <a:lumOff val="40000"/>
                </a:schemeClr>
              </a:solidFill>
            </a:ln>
            <a:effectLst/>
          </c:spPr>
          <c:val>
            <c:numRef>
              <c:f>'By Age group'!$AM$6:$AM$58</c:f>
              <c:numCache>
                <c:formatCode>#,##0</c:formatCode>
                <c:ptCount val="53"/>
                <c:pt idx="0">
                  <c:v>1.8000000000000114</c:v>
                </c:pt>
                <c:pt idx="1">
                  <c:v>41.400000000000006</c:v>
                </c:pt>
                <c:pt idx="2">
                  <c:v>39.599999999999994</c:v>
                </c:pt>
                <c:pt idx="3">
                  <c:v>12.599999999999994</c:v>
                </c:pt>
                <c:pt idx="4">
                  <c:v>36</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7B35-4F35-9830-601EC71EFAD3}"/>
            </c:ext>
          </c:extLst>
        </c:ser>
        <c:dLbls>
          <c:showLegendKey val="0"/>
          <c:showVal val="0"/>
          <c:showCatName val="0"/>
          <c:showSerName val="0"/>
          <c:showPercent val="0"/>
          <c:showBubbleSize val="0"/>
        </c:dLbls>
        <c:axId val="1485347423"/>
        <c:axId val="1477186927"/>
      </c:areaChart>
      <c:areaChart>
        <c:grouping val="stacked"/>
        <c:varyColors val="0"/>
        <c:ser>
          <c:idx val="0"/>
          <c:order val="5"/>
          <c:tx>
            <c:strRef>
              <c:f>'By Age group'!$K$5</c:f>
              <c:strCache>
                <c:ptCount val="1"/>
                <c:pt idx="0">
                  <c:v>Age &lt;65
Upper and lower limits</c:v>
                </c:pt>
              </c:strCache>
            </c:strRef>
          </c:tx>
          <c:spPr>
            <a:solidFill>
              <a:schemeClr val="accent2">
                <a:lumMod val="60000"/>
                <a:lumOff val="40000"/>
              </a:schemeClr>
            </a:solidFill>
            <a:ln>
              <a:solidFill>
                <a:schemeClr val="accent2">
                  <a:lumMod val="60000"/>
                  <a:lumOff val="40000"/>
                </a:schemeClr>
              </a:solidFill>
            </a:ln>
            <a:effectLst/>
          </c:spPr>
          <c:val>
            <c:numRef>
              <c:f>'By Age group'!$K$6:$K$58</c:f>
              <c:numCache>
                <c:formatCode>#,##0</c:formatCode>
                <c:ptCount val="53"/>
                <c:pt idx="0">
                  <c:v>1</c:v>
                </c:pt>
                <c:pt idx="1">
                  <c:v>23</c:v>
                </c:pt>
                <c:pt idx="2">
                  <c:v>22</c:v>
                </c:pt>
                <c:pt idx="3">
                  <c:v>7</c:v>
                </c:pt>
                <c:pt idx="4">
                  <c:v>20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7B35-4F35-9830-601EC71EFAD3}"/>
            </c:ext>
          </c:extLst>
        </c:ser>
        <c:ser>
          <c:idx val="6"/>
          <c:order val="6"/>
          <c:tx>
            <c:strRef>
              <c:f>'By Age group'!$AM$5</c:f>
              <c:strCache>
                <c:ptCount val="1"/>
                <c:pt idx="0">
                  <c:v>Age ≥65
Upper and lower limits</c:v>
                </c:pt>
              </c:strCache>
            </c:strRef>
          </c:tx>
          <c:spPr>
            <a:solidFill>
              <a:schemeClr val="accent6">
                <a:lumMod val="60000"/>
                <a:lumOff val="40000"/>
              </a:schemeClr>
            </a:solidFill>
            <a:ln>
              <a:solidFill>
                <a:schemeClr val="accent6">
                  <a:lumMod val="60000"/>
                  <a:lumOff val="40000"/>
                </a:schemeClr>
              </a:solidFill>
            </a:ln>
            <a:effectLst/>
          </c:spPr>
          <c:val>
            <c:numRef>
              <c:f>'By Age group'!$AM$6:$AM$58</c:f>
              <c:numCache>
                <c:formatCode>#,##0</c:formatCode>
                <c:ptCount val="53"/>
                <c:pt idx="0">
                  <c:v>1.8000000000000114</c:v>
                </c:pt>
                <c:pt idx="1">
                  <c:v>41.400000000000006</c:v>
                </c:pt>
                <c:pt idx="2">
                  <c:v>39.599999999999994</c:v>
                </c:pt>
                <c:pt idx="3">
                  <c:v>12.599999999999994</c:v>
                </c:pt>
                <c:pt idx="4">
                  <c:v>36</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5-7B35-4F35-9830-601EC71EFAD3}"/>
            </c:ext>
          </c:extLst>
        </c:ser>
        <c:dLbls>
          <c:showLegendKey val="0"/>
          <c:showVal val="0"/>
          <c:showCatName val="0"/>
          <c:showSerName val="0"/>
          <c:showPercent val="0"/>
          <c:showBubbleSize val="0"/>
        </c:dLbls>
        <c:axId val="1480778287"/>
        <c:axId val="1525485583"/>
      </c:areaChart>
      <c:lineChart>
        <c:grouping val="standard"/>
        <c:varyColors val="0"/>
        <c:ser>
          <c:idx val="3"/>
          <c:order val="0"/>
          <c:tx>
            <c:strRef>
              <c:f>'By Age group'!$G$5</c:f>
              <c:strCache>
                <c:ptCount val="1"/>
                <c:pt idx="0">
                  <c:v>Age &lt;65 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val>
            <c:numRef>
              <c:f>'By Age group'!$G$6:$G$58</c:f>
              <c:numCache>
                <c:formatCode>#,##0</c:formatCode>
                <c:ptCount val="53"/>
                <c:pt idx="0">
                  <c:v>715</c:v>
                </c:pt>
                <c:pt idx="1">
                  <c:v>1585</c:v>
                </c:pt>
                <c:pt idx="2">
                  <c:v>2232</c:v>
                </c:pt>
                <c:pt idx="3">
                  <c:v>7223</c:v>
                </c:pt>
                <c:pt idx="4">
                  <c:v>11470</c:v>
                </c:pt>
              </c:numCache>
            </c:numRef>
          </c:val>
          <c:smooth val="0"/>
          <c:extLst>
            <c:ext xmlns:c16="http://schemas.microsoft.com/office/drawing/2014/chart" uri="{C3380CC4-5D6E-409C-BE32-E72D297353CC}">
              <c16:uniqueId val="{00000002-235A-4A64-8E6F-52D7DF6B270F}"/>
            </c:ext>
          </c:extLst>
        </c:ser>
        <c:ser>
          <c:idx val="2"/>
          <c:order val="2"/>
          <c:tx>
            <c:strRef>
              <c:f>'By Age group'!$G$5</c:f>
              <c:strCache>
                <c:ptCount val="1"/>
                <c:pt idx="0">
                  <c:v>Age &lt;65 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val>
            <c:numRef>
              <c:f>'By Age group'!$G$6:$G$58</c:f>
              <c:numCache>
                <c:formatCode>#,##0</c:formatCode>
                <c:ptCount val="53"/>
                <c:pt idx="0">
                  <c:v>715</c:v>
                </c:pt>
                <c:pt idx="1">
                  <c:v>1585</c:v>
                </c:pt>
                <c:pt idx="2">
                  <c:v>2232</c:v>
                </c:pt>
                <c:pt idx="3">
                  <c:v>7223</c:v>
                </c:pt>
                <c:pt idx="4">
                  <c:v>11470</c:v>
                </c:pt>
              </c:numCache>
            </c:numRef>
          </c:val>
          <c:smooth val="0"/>
          <c:extLst>
            <c:ext xmlns:c16="http://schemas.microsoft.com/office/drawing/2014/chart" uri="{C3380CC4-5D6E-409C-BE32-E72D297353CC}">
              <c16:uniqueId val="{00000000-7B35-4F35-9830-601EC71EFAD3}"/>
            </c:ext>
          </c:extLst>
        </c:ser>
        <c:ser>
          <c:idx val="5"/>
          <c:order val="4"/>
          <c:tx>
            <c:strRef>
              <c:f>'By Age group'!$AI$5</c:f>
              <c:strCache>
                <c:ptCount val="1"/>
                <c:pt idx="0">
                  <c:v>Age ≥65 2020</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val>
            <c:numRef>
              <c:f>'By Age group'!$AI$6:$AI$58</c:f>
              <c:numCache>
                <c:formatCode>#,##0</c:formatCode>
                <c:ptCount val="53"/>
                <c:pt idx="0">
                  <c:v>1287</c:v>
                </c:pt>
                <c:pt idx="1">
                  <c:v>2853</c:v>
                </c:pt>
                <c:pt idx="2">
                  <c:v>4017.6</c:v>
                </c:pt>
                <c:pt idx="3">
                  <c:v>13001.4</c:v>
                </c:pt>
                <c:pt idx="4">
                  <c:v>20646</c:v>
                </c:pt>
              </c:numCache>
            </c:numRef>
          </c:val>
          <c:smooth val="0"/>
          <c:extLst>
            <c:ext xmlns:c16="http://schemas.microsoft.com/office/drawing/2014/chart" uri="{C3380CC4-5D6E-409C-BE32-E72D297353CC}">
              <c16:uniqueId val="{00000002-7B35-4F35-9830-601EC71EFAD3}"/>
            </c:ext>
          </c:extLst>
        </c:ser>
        <c:dLbls>
          <c:showLegendKey val="0"/>
          <c:showVal val="0"/>
          <c:showCatName val="0"/>
          <c:showSerName val="0"/>
          <c:showPercent val="0"/>
          <c:showBubbleSize val="0"/>
        </c:dLbls>
        <c:marker val="1"/>
        <c:smooth val="0"/>
        <c:axId val="1485347423"/>
        <c:axId val="1477186927"/>
        <c:extLst>
          <c:ext xmlns:c15="http://schemas.microsoft.com/office/drawing/2012/chart" uri="{02D57815-91ED-43cb-92C2-25804820EDAC}">
            <c15:filteredLineSeries>
              <c15:ser>
                <c:idx val="1"/>
                <c:order val="1"/>
                <c:tx>
                  <c:strRef>
                    <c:extLst>
                      <c:ext uri="{02D57815-91ED-43cb-92C2-25804820EDAC}">
                        <c15:formulaRef>
                          <c15:sqref>'By Age group'!$AI$5</c15:sqref>
                        </c15:formulaRef>
                      </c:ext>
                    </c:extLst>
                    <c:strCache>
                      <c:ptCount val="1"/>
                      <c:pt idx="0">
                        <c:v>Age ≥65 2020</c:v>
                      </c:pt>
                    </c:strCache>
                  </c:strRef>
                </c:tx>
                <c:spPr>
                  <a:ln w="28575" cap="rnd">
                    <a:solidFill>
                      <a:schemeClr val="accent2"/>
                    </a:solidFill>
                    <a:round/>
                  </a:ln>
                  <a:effectLst/>
                </c:spPr>
                <c:marker>
                  <c:symbol val="none"/>
                </c:marker>
                <c:val>
                  <c:numLit>
                    <c:formatCode>General</c:formatCode>
                    <c:ptCount val="1"/>
                    <c:pt idx="0">
                      <c:v>1</c:v>
                    </c:pt>
                  </c:numLit>
                </c:val>
                <c:smooth val="0"/>
                <c:extLst>
                  <c:ext xmlns:c16="http://schemas.microsoft.com/office/drawing/2014/chart" uri="{C3380CC4-5D6E-409C-BE32-E72D297353CC}">
                    <c16:uniqueId val="{00000004-235A-4A64-8E6F-52D7DF6B270F}"/>
                  </c:ext>
                </c:extLst>
              </c15:ser>
            </c15:filteredLineSeries>
          </c:ext>
        </c:extLst>
      </c:lineChart>
      <c:valAx>
        <c:axId val="14771869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485347423"/>
        <c:crosses val="autoZero"/>
        <c:crossBetween val="between"/>
      </c:valAx>
      <c:catAx>
        <c:axId val="1485347423"/>
        <c:scaling>
          <c:orientation val="minMax"/>
        </c:scaling>
        <c:delete val="1"/>
        <c:axPos val="b"/>
        <c:majorTickMark val="out"/>
        <c:minorTickMark val="none"/>
        <c:tickLblPos val="nextTo"/>
        <c:crossAx val="1477186927"/>
        <c:crosses val="autoZero"/>
        <c:auto val="1"/>
        <c:lblAlgn val="ctr"/>
        <c:lblOffset val="100"/>
        <c:noMultiLvlLbl val="0"/>
      </c:catAx>
      <c:valAx>
        <c:axId val="1525485583"/>
        <c:scaling>
          <c:orientation val="minMax"/>
          <c:max val="150"/>
          <c:min val="0"/>
        </c:scaling>
        <c:delete val="1"/>
        <c:axPos val="r"/>
        <c:numFmt formatCode="#,##0" sourceLinked="1"/>
        <c:majorTickMark val="out"/>
        <c:minorTickMark val="none"/>
        <c:tickLblPos val="nextTo"/>
        <c:crossAx val="1480778287"/>
        <c:crosses val="max"/>
        <c:crossBetween val="between"/>
        <c:majorUnit val="50"/>
      </c:valAx>
      <c:catAx>
        <c:axId val="1480778287"/>
        <c:scaling>
          <c:orientation val="minMax"/>
        </c:scaling>
        <c:delete val="1"/>
        <c:axPos val="b"/>
        <c:majorTickMark val="out"/>
        <c:minorTickMark val="none"/>
        <c:tickLblPos val="nextTo"/>
        <c:crossAx val="1525485583"/>
        <c:crosses val="autoZero"/>
        <c:auto val="1"/>
        <c:lblAlgn val="ctr"/>
        <c:lblOffset val="100"/>
        <c:noMultiLvlLbl val="0"/>
      </c:catAx>
      <c:spPr>
        <a:noFill/>
        <a:ln>
          <a:noFill/>
        </a:ln>
        <a:effectLst/>
      </c:spPr>
    </c:plotArea>
    <c:legend>
      <c:legendPos val="b"/>
      <c:legendEntry>
        <c:idx val="0"/>
        <c:delete val="1"/>
      </c:legendEntry>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pt-P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[country name]</a:t>
            </a:r>
            <a:r>
              <a:rPr lang="en-US" sz="1200" b="1" i="0" baseline="0">
                <a:effectLst/>
              </a:rPr>
              <a:t>- 2020 deaths in people age &lt;65 and age </a:t>
            </a:r>
            <a:r>
              <a:rPr lang="en-US" sz="1200" b="1" i="0" baseline="0">
                <a:effectLst/>
                <a:latin typeface="Calibri" panose="020F0502020204030204" pitchFamily="34" charset="0"/>
                <a:cs typeface="Calibri" panose="020F0502020204030204" pitchFamily="34" charset="0"/>
              </a:rPr>
              <a:t>≥</a:t>
            </a:r>
            <a:r>
              <a:rPr lang="en-US" sz="1200" b="1" i="0" u="none" strike="noStrike" baseline="0">
                <a:effectLst/>
              </a:rPr>
              <a:t>65</a:t>
            </a:r>
            <a:r>
              <a:rPr lang="en-US" sz="1200" b="1" i="0" baseline="0">
                <a:effectLst/>
              </a:rPr>
              <a:t> by week compared to the previous 5 years</a:t>
            </a:r>
            <a:endParaRPr lang="pt-PT"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'By Age group'!$B$5</c:f>
              <c:strCache>
                <c:ptCount val="1"/>
                <c:pt idx="0">
                  <c:v>Age &lt;65 2015</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'By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Age group'!$B$6:$B$58</c:f>
              <c:numCache>
                <c:formatCode>#,##0</c:formatCode>
                <c:ptCount val="53"/>
                <c:pt idx="0">
                  <c:v>90</c:v>
                </c:pt>
                <c:pt idx="1">
                  <c:v>103</c:v>
                </c:pt>
                <c:pt idx="2">
                  <c:v>128</c:v>
                </c:pt>
                <c:pt idx="3">
                  <c:v>94</c:v>
                </c:pt>
                <c:pt idx="4">
                  <c:v>94</c:v>
                </c:pt>
              </c:numCache>
            </c:numRef>
          </c:val>
          <c:smooth val="0"/>
          <c:extLst>
            <c:ext xmlns:c16="http://schemas.microsoft.com/office/drawing/2014/chart" uri="{C3380CC4-5D6E-409C-BE32-E72D297353CC}">
              <c16:uniqueId val="{00000000-8DE1-465B-8B91-D8CE55C6AC31}"/>
            </c:ext>
          </c:extLst>
        </c:ser>
        <c:ser>
          <c:idx val="1"/>
          <c:order val="1"/>
          <c:tx>
            <c:strRef>
              <c:f>'By Age group'!$C$5</c:f>
              <c:strCache>
                <c:ptCount val="1"/>
                <c:pt idx="0">
                  <c:v>Age &lt;65 2016</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'By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Age group'!$C$6:$C$58</c:f>
              <c:numCache>
                <c:formatCode>#,##0</c:formatCode>
                <c:ptCount val="53"/>
                <c:pt idx="0">
                  <c:v>80</c:v>
                </c:pt>
                <c:pt idx="1">
                  <c:v>88</c:v>
                </c:pt>
                <c:pt idx="2">
                  <c:v>113</c:v>
                </c:pt>
                <c:pt idx="3">
                  <c:v>116</c:v>
                </c:pt>
                <c:pt idx="4">
                  <c:v>114</c:v>
                </c:pt>
              </c:numCache>
            </c:numRef>
          </c:val>
          <c:smooth val="0"/>
          <c:extLst>
            <c:ext xmlns:c16="http://schemas.microsoft.com/office/drawing/2014/chart" uri="{C3380CC4-5D6E-409C-BE32-E72D297353CC}">
              <c16:uniqueId val="{00000001-8DE1-465B-8B91-D8CE55C6AC31}"/>
            </c:ext>
          </c:extLst>
        </c:ser>
        <c:ser>
          <c:idx val="2"/>
          <c:order val="2"/>
          <c:tx>
            <c:strRef>
              <c:f>'By Age group'!$D$5</c:f>
              <c:strCache>
                <c:ptCount val="1"/>
                <c:pt idx="0">
                  <c:v>Age &lt;65 2017</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'By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Age group'!$D$6:$D$58</c:f>
              <c:numCache>
                <c:formatCode>#,##0</c:formatCode>
                <c:ptCount val="53"/>
                <c:pt idx="0">
                  <c:v>90</c:v>
                </c:pt>
                <c:pt idx="1">
                  <c:v>134</c:v>
                </c:pt>
                <c:pt idx="2">
                  <c:v>135</c:v>
                </c:pt>
                <c:pt idx="3">
                  <c:v>109</c:v>
                </c:pt>
                <c:pt idx="4">
                  <c:v>108</c:v>
                </c:pt>
              </c:numCache>
            </c:numRef>
          </c:val>
          <c:smooth val="0"/>
          <c:extLst>
            <c:ext xmlns:c16="http://schemas.microsoft.com/office/drawing/2014/chart" uri="{C3380CC4-5D6E-409C-BE32-E72D297353CC}">
              <c16:uniqueId val="{00000002-8DE1-465B-8B91-D8CE55C6AC31}"/>
            </c:ext>
          </c:extLst>
        </c:ser>
        <c:ser>
          <c:idx val="3"/>
          <c:order val="3"/>
          <c:tx>
            <c:strRef>
              <c:f>'By Age group'!$E$5</c:f>
              <c:strCache>
                <c:ptCount val="1"/>
                <c:pt idx="0">
                  <c:v>Age &lt;65 2018</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'By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Age group'!$E$6:$E$58</c:f>
              <c:numCache>
                <c:formatCode>#,##0</c:formatCode>
                <c:ptCount val="53"/>
                <c:pt idx="0">
                  <c:v>91</c:v>
                </c:pt>
                <c:pt idx="1">
                  <c:v>98</c:v>
                </c:pt>
                <c:pt idx="2">
                  <c:v>94</c:v>
                </c:pt>
                <c:pt idx="3">
                  <c:v>130</c:v>
                </c:pt>
                <c:pt idx="4">
                  <c:v>134</c:v>
                </c:pt>
              </c:numCache>
            </c:numRef>
          </c:val>
          <c:smooth val="0"/>
          <c:extLst>
            <c:ext xmlns:c16="http://schemas.microsoft.com/office/drawing/2014/chart" uri="{C3380CC4-5D6E-409C-BE32-E72D297353CC}">
              <c16:uniqueId val="{00000003-8DE1-465B-8B91-D8CE55C6AC31}"/>
            </c:ext>
          </c:extLst>
        </c:ser>
        <c:ser>
          <c:idx val="4"/>
          <c:order val="4"/>
          <c:tx>
            <c:strRef>
              <c:f>'By Age group'!$F$5</c:f>
              <c:strCache>
                <c:ptCount val="1"/>
                <c:pt idx="0">
                  <c:v>Age &lt;65 2019</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'By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Age group'!$F$6:$F$58</c:f>
              <c:numCache>
                <c:formatCode>#,##0</c:formatCode>
                <c:ptCount val="53"/>
                <c:pt idx="0">
                  <c:v>98</c:v>
                </c:pt>
                <c:pt idx="1">
                  <c:v>121</c:v>
                </c:pt>
                <c:pt idx="2">
                  <c:v>140</c:v>
                </c:pt>
                <c:pt idx="3">
                  <c:v>113</c:v>
                </c:pt>
                <c:pt idx="4">
                  <c:v>92</c:v>
                </c:pt>
              </c:numCache>
            </c:numRef>
          </c:val>
          <c:smooth val="0"/>
          <c:extLst>
            <c:ext xmlns:c16="http://schemas.microsoft.com/office/drawing/2014/chart" uri="{C3380CC4-5D6E-409C-BE32-E72D297353CC}">
              <c16:uniqueId val="{00000004-8DE1-465B-8B91-D8CE55C6AC31}"/>
            </c:ext>
          </c:extLst>
        </c:ser>
        <c:ser>
          <c:idx val="5"/>
          <c:order val="5"/>
          <c:tx>
            <c:strRef>
              <c:f>'By Age group'!$G$5</c:f>
              <c:strCache>
                <c:ptCount val="1"/>
                <c:pt idx="0">
                  <c:v>Age &lt;65 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numRef>
              <c:f>'By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Age group'!$G$6:$G$58</c:f>
              <c:numCache>
                <c:formatCode>#,##0</c:formatCode>
                <c:ptCount val="53"/>
                <c:pt idx="0">
                  <c:v>715</c:v>
                </c:pt>
                <c:pt idx="1">
                  <c:v>1585</c:v>
                </c:pt>
                <c:pt idx="2">
                  <c:v>2232</c:v>
                </c:pt>
                <c:pt idx="3">
                  <c:v>7223</c:v>
                </c:pt>
                <c:pt idx="4">
                  <c:v>11470</c:v>
                </c:pt>
              </c:numCache>
            </c:numRef>
          </c:val>
          <c:smooth val="0"/>
          <c:extLst>
            <c:ext xmlns:c16="http://schemas.microsoft.com/office/drawing/2014/chart" uri="{C3380CC4-5D6E-409C-BE32-E72D297353CC}">
              <c16:uniqueId val="{00000005-8DE1-465B-8B91-D8CE55C6AC31}"/>
            </c:ext>
          </c:extLst>
        </c:ser>
        <c:ser>
          <c:idx val="6"/>
          <c:order val="6"/>
          <c:tx>
            <c:strRef>
              <c:f>'By Age group'!$AI$5</c:f>
              <c:strCache>
                <c:ptCount val="1"/>
                <c:pt idx="0">
                  <c:v>Age ≥65 2020</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val>
            <c:numRef>
              <c:f>'By Age group'!$AI$6:$AI$58</c:f>
              <c:numCache>
                <c:formatCode>#,##0</c:formatCode>
                <c:ptCount val="53"/>
                <c:pt idx="0">
                  <c:v>1287</c:v>
                </c:pt>
                <c:pt idx="1">
                  <c:v>2853</c:v>
                </c:pt>
                <c:pt idx="2">
                  <c:v>4017.6</c:v>
                </c:pt>
                <c:pt idx="3">
                  <c:v>13001.4</c:v>
                </c:pt>
                <c:pt idx="4">
                  <c:v>20646</c:v>
                </c:pt>
              </c:numCache>
            </c:numRef>
          </c:val>
          <c:smooth val="0"/>
          <c:extLst>
            <c:ext xmlns:c16="http://schemas.microsoft.com/office/drawing/2014/chart" uri="{C3380CC4-5D6E-409C-BE32-E72D297353CC}">
              <c16:uniqueId val="{00000006-8DE1-465B-8B91-D8CE55C6AC31}"/>
            </c:ext>
          </c:extLst>
        </c:ser>
        <c:ser>
          <c:idx val="7"/>
          <c:order val="7"/>
          <c:tx>
            <c:strRef>
              <c:f>'By Age group'!$AD$5</c:f>
              <c:strCache>
                <c:ptCount val="1"/>
                <c:pt idx="0">
                  <c:v>Age ≥65 2015</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f>'By Age group'!$AD$6:$AD$58</c:f>
              <c:numCache>
                <c:formatCode>#,##0</c:formatCode>
                <c:ptCount val="53"/>
                <c:pt idx="0">
                  <c:v>162</c:v>
                </c:pt>
                <c:pt idx="1">
                  <c:v>185.4</c:v>
                </c:pt>
                <c:pt idx="2">
                  <c:v>230.4</c:v>
                </c:pt>
                <c:pt idx="3">
                  <c:v>169.20000000000002</c:v>
                </c:pt>
                <c:pt idx="4">
                  <c:v>169.20000000000002</c:v>
                </c:pt>
              </c:numCache>
            </c:numRef>
          </c:val>
          <c:smooth val="0"/>
          <c:extLst>
            <c:ext xmlns:c16="http://schemas.microsoft.com/office/drawing/2014/chart" uri="{C3380CC4-5D6E-409C-BE32-E72D297353CC}">
              <c16:uniqueId val="{00000007-8DE1-465B-8B91-D8CE55C6AC31}"/>
            </c:ext>
          </c:extLst>
        </c:ser>
        <c:ser>
          <c:idx val="8"/>
          <c:order val="8"/>
          <c:tx>
            <c:strRef>
              <c:f>'By Age group'!$AE$5</c:f>
              <c:strCache>
                <c:ptCount val="1"/>
                <c:pt idx="0">
                  <c:v>Age ≥65 2016</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f>'By Age group'!$AE$6:$AE$58</c:f>
              <c:numCache>
                <c:formatCode>#,##0</c:formatCode>
                <c:ptCount val="53"/>
                <c:pt idx="0">
                  <c:v>144</c:v>
                </c:pt>
                <c:pt idx="1">
                  <c:v>158.4</c:v>
                </c:pt>
                <c:pt idx="2">
                  <c:v>203.4</c:v>
                </c:pt>
                <c:pt idx="3">
                  <c:v>208.8</c:v>
                </c:pt>
                <c:pt idx="4">
                  <c:v>205.20000000000002</c:v>
                </c:pt>
              </c:numCache>
            </c:numRef>
          </c:val>
          <c:smooth val="0"/>
          <c:extLst>
            <c:ext xmlns:c16="http://schemas.microsoft.com/office/drawing/2014/chart" uri="{C3380CC4-5D6E-409C-BE32-E72D297353CC}">
              <c16:uniqueId val="{00000008-8DE1-465B-8B91-D8CE55C6AC31}"/>
            </c:ext>
          </c:extLst>
        </c:ser>
        <c:ser>
          <c:idx val="9"/>
          <c:order val="9"/>
          <c:tx>
            <c:strRef>
              <c:f>'By Age group'!$AF$5</c:f>
              <c:strCache>
                <c:ptCount val="1"/>
                <c:pt idx="0">
                  <c:v>Age ≥65 2017</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f>'By Age group'!$AF$6:$AF$58</c:f>
              <c:numCache>
                <c:formatCode>#,##0</c:formatCode>
                <c:ptCount val="53"/>
                <c:pt idx="0">
                  <c:v>162</c:v>
                </c:pt>
                <c:pt idx="1">
                  <c:v>241.20000000000002</c:v>
                </c:pt>
                <c:pt idx="2">
                  <c:v>243</c:v>
                </c:pt>
                <c:pt idx="3">
                  <c:v>196.20000000000002</c:v>
                </c:pt>
                <c:pt idx="4">
                  <c:v>194.4</c:v>
                </c:pt>
              </c:numCache>
            </c:numRef>
          </c:val>
          <c:smooth val="0"/>
          <c:extLst>
            <c:ext xmlns:c16="http://schemas.microsoft.com/office/drawing/2014/chart" uri="{C3380CC4-5D6E-409C-BE32-E72D297353CC}">
              <c16:uniqueId val="{00000009-8DE1-465B-8B91-D8CE55C6AC31}"/>
            </c:ext>
          </c:extLst>
        </c:ser>
        <c:ser>
          <c:idx val="10"/>
          <c:order val="10"/>
          <c:tx>
            <c:strRef>
              <c:f>'By Age group'!$AG$5</c:f>
              <c:strCache>
                <c:ptCount val="1"/>
                <c:pt idx="0">
                  <c:v>Age ≥65 2018</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f>'By Age group'!$AG$6:$AG$59</c:f>
              <c:numCache>
                <c:formatCode>#,##0</c:formatCode>
                <c:ptCount val="54"/>
                <c:pt idx="0">
                  <c:v>163.80000000000001</c:v>
                </c:pt>
                <c:pt idx="1">
                  <c:v>176.4</c:v>
                </c:pt>
                <c:pt idx="2">
                  <c:v>169.20000000000002</c:v>
                </c:pt>
                <c:pt idx="3">
                  <c:v>234</c:v>
                </c:pt>
                <c:pt idx="4">
                  <c:v>241.20000000000002</c:v>
                </c:pt>
              </c:numCache>
            </c:numRef>
          </c:val>
          <c:smooth val="0"/>
          <c:extLst>
            <c:ext xmlns:c16="http://schemas.microsoft.com/office/drawing/2014/chart" uri="{C3380CC4-5D6E-409C-BE32-E72D297353CC}">
              <c16:uniqueId val="{0000000A-8DE1-465B-8B91-D8CE55C6AC31}"/>
            </c:ext>
          </c:extLst>
        </c:ser>
        <c:ser>
          <c:idx val="11"/>
          <c:order val="11"/>
          <c:tx>
            <c:strRef>
              <c:f>'By Age group'!$AH$5</c:f>
              <c:strCache>
                <c:ptCount val="1"/>
                <c:pt idx="0">
                  <c:v>Age ≥65 2019</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f>'By Age group'!$AH$6:$AH$58</c:f>
              <c:numCache>
                <c:formatCode>#,##0</c:formatCode>
                <c:ptCount val="53"/>
                <c:pt idx="0">
                  <c:v>176.4</c:v>
                </c:pt>
                <c:pt idx="1">
                  <c:v>217.8</c:v>
                </c:pt>
                <c:pt idx="2">
                  <c:v>252</c:v>
                </c:pt>
                <c:pt idx="3">
                  <c:v>203.4</c:v>
                </c:pt>
                <c:pt idx="4">
                  <c:v>165.6</c:v>
                </c:pt>
              </c:numCache>
            </c:numRef>
          </c:val>
          <c:smooth val="0"/>
          <c:extLst>
            <c:ext xmlns:c16="http://schemas.microsoft.com/office/drawing/2014/chart" uri="{C3380CC4-5D6E-409C-BE32-E72D297353CC}">
              <c16:uniqueId val="{0000000B-8DE1-465B-8B91-D8CE55C6AC31}"/>
            </c:ext>
          </c:extLst>
        </c:ser>
        <c:dLbls>
          <c:showLegendKey val="0"/>
          <c:showVal val="0"/>
          <c:showCatName val="0"/>
          <c:showSerName val="0"/>
          <c:showPercent val="0"/>
          <c:showBubbleSize val="0"/>
        </c:dLbls>
        <c:marker val="1"/>
        <c:smooth val="0"/>
        <c:axId val="791293632"/>
        <c:axId val="726134368"/>
      </c:lineChart>
      <c:catAx>
        <c:axId val="791293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6134368"/>
        <c:crosses val="autoZero"/>
        <c:auto val="1"/>
        <c:lblAlgn val="ctr"/>
        <c:lblOffset val="100"/>
        <c:noMultiLvlLbl val="0"/>
      </c:catAx>
      <c:valAx>
        <c:axId val="7261343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91293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pt-PT"/>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1" i="0" u="none" strike="noStrike" baseline="0">
                <a:effectLst/>
              </a:rPr>
              <a:t>COUNTRY </a:t>
            </a:r>
            <a:r>
              <a:rPr lang="en-US" sz="1200" b="1" i="0" baseline="0">
                <a:effectLst/>
              </a:rPr>
              <a:t>NAME - 2020 deaths for MALES of age &lt;65 and age ≥65 by week compared to the upper and lower limits of historical deaths (p25 - p75)</a:t>
            </a:r>
            <a:endParaRPr lang="pt-PT"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pt-PT"/>
        </a:p>
      </c:txPr>
    </c:title>
    <c:autoTitleDeleted val="0"/>
    <c:plotArea>
      <c:layout/>
      <c:areaChart>
        <c:grouping val="stacked"/>
        <c:varyColors val="0"/>
        <c:ser>
          <c:idx val="3"/>
          <c:order val="3"/>
          <c:tx>
            <c:strRef>
              <c:f>'By Sex &amp; Age group'!$I$5</c:f>
              <c:strCache>
                <c:ptCount val="1"/>
                <c:pt idx="0">
                  <c:v>Age &lt;65 
p25</c:v>
                </c:pt>
              </c:strCache>
            </c:strRef>
          </c:tx>
          <c:spPr>
            <a:noFill/>
            <a:ln>
              <a:solidFill>
                <a:schemeClr val="accent4">
                  <a:lumMod val="20000"/>
                  <a:lumOff val="80000"/>
                </a:schemeClr>
              </a:solidFill>
            </a:ln>
            <a:effectLst/>
          </c:spPr>
          <c:val>
            <c:numRef>
              <c:f>'By Sex &amp; Age group'!$I$6:$I$58</c:f>
              <c:numCache>
                <c:formatCode>#,##0</c:formatCode>
                <c:ptCount val="53"/>
                <c:pt idx="0">
                  <c:v>45</c:v>
                </c:pt>
                <c:pt idx="1">
                  <c:v>49</c:v>
                </c:pt>
                <c:pt idx="2">
                  <c:v>56.5</c:v>
                </c:pt>
                <c:pt idx="3">
                  <c:v>54.5</c:v>
                </c:pt>
                <c:pt idx="4">
                  <c:v>47</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621B-42B3-82F1-884A80C282BE}"/>
            </c:ext>
          </c:extLst>
        </c:ser>
        <c:dLbls>
          <c:showLegendKey val="0"/>
          <c:showVal val="0"/>
          <c:showCatName val="0"/>
          <c:showSerName val="0"/>
          <c:showPercent val="0"/>
          <c:showBubbleSize val="0"/>
        </c:dLbls>
        <c:axId val="725420552"/>
        <c:axId val="725422192"/>
      </c:areaChart>
      <c:areaChart>
        <c:grouping val="stacked"/>
        <c:varyColors val="0"/>
        <c:ser>
          <c:idx val="0"/>
          <c:order val="0"/>
          <c:tx>
            <c:strRef>
              <c:f>'By Sex &amp; Age group'!$AM$5</c:f>
              <c:strCache>
                <c:ptCount val="1"/>
                <c:pt idx="0">
                  <c:v> Age ≥65 
p25</c:v>
                </c:pt>
              </c:strCache>
            </c:strRef>
          </c:tx>
          <c:spPr>
            <a:noFill/>
            <a:ln>
              <a:solidFill>
                <a:schemeClr val="accent1">
                  <a:lumMod val="20000"/>
                  <a:lumOff val="80000"/>
                </a:schemeClr>
              </a:solidFill>
              <a:prstDash val="sysDash"/>
            </a:ln>
            <a:effectLst/>
          </c:spPr>
          <c:cat>
            <c:numRef>
              <c:f>'By Sex &amp;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group'!$AM$6:$AM$58</c:f>
              <c:numCache>
                <c:formatCode>#,##0</c:formatCode>
                <c:ptCount val="53"/>
                <c:pt idx="0">
                  <c:v>135</c:v>
                </c:pt>
                <c:pt idx="1">
                  <c:v>147</c:v>
                </c:pt>
                <c:pt idx="2">
                  <c:v>169.5</c:v>
                </c:pt>
                <c:pt idx="3">
                  <c:v>163.5</c:v>
                </c:pt>
                <c:pt idx="4">
                  <c:v>141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621B-42B3-82F1-884A80C282BE}"/>
            </c:ext>
          </c:extLst>
        </c:ser>
        <c:ser>
          <c:idx val="1"/>
          <c:order val="1"/>
          <c:tx>
            <c:strRef>
              <c:f>'By Sex &amp; Age group'!$AO$5</c:f>
              <c:strCache>
                <c:ptCount val="1"/>
                <c:pt idx="0">
                  <c:v> Age ≥65 upper and lower limits</c:v>
                </c:pt>
              </c:strCache>
            </c:strRef>
          </c:tx>
          <c:spPr>
            <a:solidFill>
              <a:schemeClr val="accent6">
                <a:lumMod val="60000"/>
                <a:lumOff val="40000"/>
              </a:schemeClr>
            </a:solidFill>
            <a:ln>
              <a:solidFill>
                <a:schemeClr val="accent6">
                  <a:lumMod val="60000"/>
                  <a:lumOff val="40000"/>
                </a:schemeClr>
              </a:solidFill>
              <a:prstDash val="solid"/>
            </a:ln>
            <a:effectLst/>
          </c:spPr>
          <c:cat>
            <c:numRef>
              <c:f>'By Sex &amp;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group'!$AO$6:$AO$58</c:f>
              <c:numCache>
                <c:formatCode>#,##0</c:formatCode>
                <c:ptCount val="53"/>
                <c:pt idx="0">
                  <c:v>1.5</c:v>
                </c:pt>
                <c:pt idx="1">
                  <c:v>34.5</c:v>
                </c:pt>
                <c:pt idx="2">
                  <c:v>33</c:v>
                </c:pt>
                <c:pt idx="3">
                  <c:v>10.5</c:v>
                </c:pt>
                <c:pt idx="4">
                  <c:v>30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621B-42B3-82F1-884A80C282BE}"/>
            </c:ext>
          </c:extLst>
        </c:ser>
        <c:ser>
          <c:idx val="4"/>
          <c:order val="4"/>
          <c:tx>
            <c:strRef>
              <c:f>'By Sex &amp; Age group'!$K$5</c:f>
              <c:strCache>
                <c:ptCount val="1"/>
                <c:pt idx="0">
                  <c:v>Age &lt;65 upper and lower limits</c:v>
                </c:pt>
              </c:strCache>
            </c:strRef>
          </c:tx>
          <c:spPr>
            <a:solidFill>
              <a:schemeClr val="accent2">
                <a:lumMod val="60000"/>
                <a:lumOff val="40000"/>
              </a:schemeClr>
            </a:solidFill>
            <a:ln>
              <a:solidFill>
                <a:schemeClr val="accent2">
                  <a:lumMod val="60000"/>
                  <a:lumOff val="40000"/>
                </a:schemeClr>
              </a:solidFill>
            </a:ln>
            <a:effectLst/>
          </c:spPr>
          <c:val>
            <c:numRef>
              <c:f>'By Sex &amp; Age group'!$K$6:$K$58</c:f>
              <c:numCache>
                <c:formatCode>#,##0</c:formatCode>
                <c:ptCount val="53"/>
                <c:pt idx="0">
                  <c:v>0.5</c:v>
                </c:pt>
                <c:pt idx="1">
                  <c:v>11.5</c:v>
                </c:pt>
                <c:pt idx="2">
                  <c:v>11</c:v>
                </c:pt>
                <c:pt idx="3">
                  <c:v>3.5</c:v>
                </c:pt>
                <c:pt idx="4">
                  <c:v>10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621B-42B3-82F1-884A80C282BE}"/>
            </c:ext>
          </c:extLst>
        </c:ser>
        <c:dLbls>
          <c:showLegendKey val="0"/>
          <c:showVal val="0"/>
          <c:showCatName val="0"/>
          <c:showSerName val="0"/>
          <c:showPercent val="0"/>
          <c:showBubbleSize val="0"/>
        </c:dLbls>
        <c:axId val="2099212720"/>
        <c:axId val="2042363616"/>
      </c:areaChart>
      <c:lineChart>
        <c:grouping val="standard"/>
        <c:varyColors val="0"/>
        <c:ser>
          <c:idx val="2"/>
          <c:order val="2"/>
          <c:tx>
            <c:strRef>
              <c:f>'By Sex &amp; Age group'!$AK$5</c:f>
              <c:strCache>
                <c:ptCount val="1"/>
                <c:pt idx="0">
                  <c:v> Age ≥65 2020</c:v>
                </c:pt>
              </c:strCache>
            </c:strRef>
          </c:tx>
          <c:spPr>
            <a:ln w="28575" cap="rnd">
              <a:solidFill>
                <a:srgbClr val="00B050"/>
              </a:solidFill>
              <a:round/>
            </a:ln>
            <a:effectLst/>
          </c:spPr>
          <c:marker>
            <c:symbol val="none"/>
          </c:marker>
          <c:cat>
            <c:numRef>
              <c:f>'By Sex &amp;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group'!$AK$6:$AK$58</c:f>
              <c:numCache>
                <c:formatCode>#,##0</c:formatCode>
                <c:ptCount val="53"/>
                <c:pt idx="0">
                  <c:v>1072.5</c:v>
                </c:pt>
                <c:pt idx="1">
                  <c:v>2377.5</c:v>
                </c:pt>
                <c:pt idx="2">
                  <c:v>3348</c:v>
                </c:pt>
                <c:pt idx="3">
                  <c:v>10834.5</c:v>
                </c:pt>
                <c:pt idx="4">
                  <c:v>17205</c:v>
                </c:pt>
              </c:numCache>
            </c:numRef>
          </c:val>
          <c:smooth val="0"/>
          <c:extLst>
            <c:ext xmlns:c16="http://schemas.microsoft.com/office/drawing/2014/chart" uri="{C3380CC4-5D6E-409C-BE32-E72D297353CC}">
              <c16:uniqueId val="{00000004-621B-42B3-82F1-884A80C282BE}"/>
            </c:ext>
          </c:extLst>
        </c:ser>
        <c:ser>
          <c:idx val="5"/>
          <c:order val="5"/>
          <c:tx>
            <c:strRef>
              <c:f>'By Sex &amp; Age group'!$G$5</c:f>
              <c:strCache>
                <c:ptCount val="1"/>
                <c:pt idx="0">
                  <c:v>Age &lt;65 2020</c:v>
                </c:pt>
              </c:strCache>
            </c:strRef>
          </c:tx>
          <c:spPr>
            <a:ln w="28575" cap="rnd">
              <a:solidFill>
                <a:srgbClr val="C00000"/>
              </a:solidFill>
              <a:round/>
            </a:ln>
            <a:effectLst/>
          </c:spPr>
          <c:marker>
            <c:symbol val="none"/>
          </c:marker>
          <c:val>
            <c:numRef>
              <c:f>'By Sex &amp; Age group'!$G$6:$G$58</c:f>
              <c:numCache>
                <c:formatCode>#,##0</c:formatCode>
                <c:ptCount val="53"/>
                <c:pt idx="0">
                  <c:v>357.5</c:v>
                </c:pt>
                <c:pt idx="1">
                  <c:v>792.5</c:v>
                </c:pt>
                <c:pt idx="2">
                  <c:v>1116</c:v>
                </c:pt>
                <c:pt idx="3">
                  <c:v>3611.5</c:v>
                </c:pt>
                <c:pt idx="4">
                  <c:v>5735</c:v>
                </c:pt>
              </c:numCache>
            </c:numRef>
          </c:val>
          <c:smooth val="0"/>
          <c:extLst>
            <c:ext xmlns:c16="http://schemas.microsoft.com/office/drawing/2014/chart" uri="{C3380CC4-5D6E-409C-BE32-E72D297353CC}">
              <c16:uniqueId val="{00000005-621B-42B3-82F1-884A80C282BE}"/>
            </c:ext>
          </c:extLst>
        </c:ser>
        <c:dLbls>
          <c:showLegendKey val="0"/>
          <c:showVal val="0"/>
          <c:showCatName val="0"/>
          <c:showSerName val="0"/>
          <c:showPercent val="0"/>
          <c:showBubbleSize val="0"/>
        </c:dLbls>
        <c:marker val="1"/>
        <c:smooth val="0"/>
        <c:axId val="725420552"/>
        <c:axId val="725422192"/>
      </c:lineChart>
      <c:catAx>
        <c:axId val="72542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5422192"/>
        <c:crosses val="autoZero"/>
        <c:auto val="1"/>
        <c:lblAlgn val="ctr"/>
        <c:lblOffset val="100"/>
        <c:noMultiLvlLbl val="0"/>
      </c:catAx>
      <c:valAx>
        <c:axId val="72542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5420552"/>
        <c:crosses val="autoZero"/>
        <c:crossBetween val="between"/>
      </c:valAx>
      <c:valAx>
        <c:axId val="2042363616"/>
        <c:scaling>
          <c:orientation val="minMax"/>
        </c:scaling>
        <c:delete val="1"/>
        <c:axPos val="r"/>
        <c:numFmt formatCode="#,##0" sourceLinked="1"/>
        <c:majorTickMark val="out"/>
        <c:minorTickMark val="none"/>
        <c:tickLblPos val="nextTo"/>
        <c:crossAx val="2099212720"/>
        <c:crosses val="max"/>
        <c:crossBetween val="between"/>
      </c:valAx>
      <c:catAx>
        <c:axId val="2099212720"/>
        <c:scaling>
          <c:orientation val="minMax"/>
        </c:scaling>
        <c:delete val="1"/>
        <c:axPos val="b"/>
        <c:numFmt formatCode="General" sourceLinked="1"/>
        <c:majorTickMark val="out"/>
        <c:minorTickMark val="none"/>
        <c:tickLblPos val="nextTo"/>
        <c:crossAx val="2042363616"/>
        <c:crosses val="autoZero"/>
        <c:auto val="1"/>
        <c:lblAlgn val="ctr"/>
        <c:lblOffset val="100"/>
        <c:noMultiLvlLbl val="0"/>
      </c:catAx>
      <c:spPr>
        <a:no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pt-PT"/>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r>
              <a:rPr lang="en-US" sz="1200" b="1" i="0" u="none" strike="noStrike" baseline="0">
                <a:effectLst/>
              </a:rPr>
              <a:t>[country name] - 2020 deaths for FEMALES of age &lt;65 and age </a:t>
            </a:r>
            <a:r>
              <a:rPr lang="en-US" sz="1200" b="1" i="0" u="none" strike="noStrike" baseline="0">
                <a:effectLst/>
                <a:latin typeface="Calibri" panose="020F0502020204030204" pitchFamily="34" charset="0"/>
                <a:cs typeface="Calibri" panose="020F0502020204030204" pitchFamily="34" charset="0"/>
              </a:rPr>
              <a:t>≥65</a:t>
            </a:r>
            <a:r>
              <a:rPr lang="en-US" sz="1200" b="1" i="0" u="none" strike="noStrike" baseline="0">
                <a:effectLst/>
              </a:rPr>
              <a:t> by </a:t>
            </a:r>
            <a:r>
              <a:rPr lang="en-US" sz="1200" b="1" i="0" u="none" strike="noStrike" kern="1200" spc="0" baseline="0">
                <a:solidFill>
                  <a:sysClr val="windowText" lastClr="000000">
                    <a:lumMod val="65000"/>
                    <a:lumOff val="35000"/>
                  </a:sysClr>
                </a:solidFill>
                <a:effectLst/>
                <a:latin typeface="+mn-lt"/>
                <a:ea typeface="+mn-ea"/>
                <a:cs typeface="+mn-cs"/>
              </a:rPr>
              <a:t>week compared to the upper and lower limits of historical deaths (p25 - p75)</a:t>
            </a:r>
            <a:endParaRPr lang="en-US" sz="12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mn-lt"/>
              <a:ea typeface="+mn-ea"/>
              <a:cs typeface="+mn-cs"/>
            </a:defRPr>
          </a:pPr>
          <a:endParaRPr lang="pt-PT"/>
        </a:p>
      </c:txPr>
    </c:title>
    <c:autoTitleDeleted val="0"/>
    <c:plotArea>
      <c:layout/>
      <c:areaChart>
        <c:grouping val="stacked"/>
        <c:varyColors val="0"/>
        <c:ser>
          <c:idx val="3"/>
          <c:order val="3"/>
          <c:tx>
            <c:strRef>
              <c:f>'By Sex &amp; Age group'!$I$5</c:f>
              <c:strCache>
                <c:ptCount val="1"/>
                <c:pt idx="0">
                  <c:v>Age &lt;65 
p25</c:v>
                </c:pt>
              </c:strCache>
            </c:strRef>
          </c:tx>
          <c:spPr>
            <a:noFill/>
            <a:ln>
              <a:solidFill>
                <a:schemeClr val="accent4">
                  <a:lumMod val="20000"/>
                  <a:lumOff val="80000"/>
                </a:schemeClr>
              </a:solidFill>
            </a:ln>
            <a:effectLst/>
          </c:spPr>
          <c:val>
            <c:numRef>
              <c:f>'By Sex &amp; Age group'!$I$6:$I$58</c:f>
              <c:numCache>
                <c:formatCode>#,##0</c:formatCode>
                <c:ptCount val="53"/>
                <c:pt idx="0">
                  <c:v>45</c:v>
                </c:pt>
                <c:pt idx="1">
                  <c:v>49</c:v>
                </c:pt>
                <c:pt idx="2">
                  <c:v>56.5</c:v>
                </c:pt>
                <c:pt idx="3">
                  <c:v>54.5</c:v>
                </c:pt>
                <c:pt idx="4">
                  <c:v>47</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0-7A09-4C2C-BA95-4ED673A41383}"/>
            </c:ext>
          </c:extLst>
        </c:ser>
        <c:dLbls>
          <c:showLegendKey val="0"/>
          <c:showVal val="0"/>
          <c:showCatName val="0"/>
          <c:showSerName val="0"/>
          <c:showPercent val="0"/>
          <c:showBubbleSize val="0"/>
        </c:dLbls>
        <c:axId val="725420552"/>
        <c:axId val="725422192"/>
      </c:areaChart>
      <c:areaChart>
        <c:grouping val="stacked"/>
        <c:varyColors val="0"/>
        <c:ser>
          <c:idx val="0"/>
          <c:order val="0"/>
          <c:tx>
            <c:strRef>
              <c:f>'By Sex &amp; Age group'!$AM$5</c:f>
              <c:strCache>
                <c:ptCount val="1"/>
                <c:pt idx="0">
                  <c:v> Age ≥65 
p25</c:v>
                </c:pt>
              </c:strCache>
            </c:strRef>
          </c:tx>
          <c:spPr>
            <a:noFill/>
            <a:ln>
              <a:solidFill>
                <a:schemeClr val="accent1">
                  <a:lumMod val="20000"/>
                  <a:lumOff val="80000"/>
                </a:schemeClr>
              </a:solidFill>
              <a:prstDash val="sysDash"/>
            </a:ln>
            <a:effectLst/>
          </c:spPr>
          <c:cat>
            <c:numRef>
              <c:f>'By Sex &amp;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group'!$AM$6:$AM$58</c:f>
              <c:numCache>
                <c:formatCode>#,##0</c:formatCode>
                <c:ptCount val="53"/>
                <c:pt idx="0">
                  <c:v>135</c:v>
                </c:pt>
                <c:pt idx="1">
                  <c:v>147</c:v>
                </c:pt>
                <c:pt idx="2">
                  <c:v>169.5</c:v>
                </c:pt>
                <c:pt idx="3">
                  <c:v>163.5</c:v>
                </c:pt>
                <c:pt idx="4">
                  <c:v>141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2-7A09-4C2C-BA95-4ED673A41383}"/>
            </c:ext>
          </c:extLst>
        </c:ser>
        <c:ser>
          <c:idx val="1"/>
          <c:order val="1"/>
          <c:tx>
            <c:strRef>
              <c:f>'By Sex &amp; Age group'!$AO$5</c:f>
              <c:strCache>
                <c:ptCount val="1"/>
                <c:pt idx="0">
                  <c:v> Age ≥65 upper and lower limits</c:v>
                </c:pt>
              </c:strCache>
            </c:strRef>
          </c:tx>
          <c:spPr>
            <a:solidFill>
              <a:schemeClr val="accent6">
                <a:lumMod val="60000"/>
                <a:lumOff val="40000"/>
              </a:schemeClr>
            </a:solidFill>
            <a:ln>
              <a:solidFill>
                <a:schemeClr val="accent6">
                  <a:lumMod val="60000"/>
                  <a:lumOff val="40000"/>
                </a:schemeClr>
              </a:solidFill>
              <a:prstDash val="solid"/>
            </a:ln>
            <a:effectLst/>
          </c:spPr>
          <c:cat>
            <c:numRef>
              <c:f>'By Sex &amp;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group'!$AO$6:$AO$58</c:f>
              <c:numCache>
                <c:formatCode>#,##0</c:formatCode>
                <c:ptCount val="53"/>
                <c:pt idx="0">
                  <c:v>1.5</c:v>
                </c:pt>
                <c:pt idx="1">
                  <c:v>34.5</c:v>
                </c:pt>
                <c:pt idx="2">
                  <c:v>33</c:v>
                </c:pt>
                <c:pt idx="3">
                  <c:v>10.5</c:v>
                </c:pt>
                <c:pt idx="4">
                  <c:v>30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3-7A09-4C2C-BA95-4ED673A41383}"/>
            </c:ext>
          </c:extLst>
        </c:ser>
        <c:ser>
          <c:idx val="4"/>
          <c:order val="4"/>
          <c:tx>
            <c:strRef>
              <c:f>'By Sex &amp; Age group'!$K$5</c:f>
              <c:strCache>
                <c:ptCount val="1"/>
                <c:pt idx="0">
                  <c:v>Age &lt;65 upper and lower limits</c:v>
                </c:pt>
              </c:strCache>
            </c:strRef>
          </c:tx>
          <c:spPr>
            <a:solidFill>
              <a:schemeClr val="accent2">
                <a:lumMod val="60000"/>
                <a:lumOff val="40000"/>
              </a:schemeClr>
            </a:solidFill>
            <a:ln>
              <a:solidFill>
                <a:schemeClr val="accent2">
                  <a:lumMod val="60000"/>
                  <a:lumOff val="40000"/>
                </a:schemeClr>
              </a:solidFill>
            </a:ln>
            <a:effectLst/>
          </c:spPr>
          <c:val>
            <c:numRef>
              <c:f>'By Sex &amp; Age group'!$K$6:$K$58</c:f>
              <c:numCache>
                <c:formatCode>#,##0</c:formatCode>
                <c:ptCount val="53"/>
                <c:pt idx="0">
                  <c:v>0.5</c:v>
                </c:pt>
                <c:pt idx="1">
                  <c:v>11.5</c:v>
                </c:pt>
                <c:pt idx="2">
                  <c:v>11</c:v>
                </c:pt>
                <c:pt idx="3">
                  <c:v>3.5</c:v>
                </c:pt>
                <c:pt idx="4">
                  <c:v>10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6="http://schemas.microsoft.com/office/drawing/2014/chart" uri="{C3380CC4-5D6E-409C-BE32-E72D297353CC}">
              <c16:uniqueId val="{00000001-7A09-4C2C-BA95-4ED673A41383}"/>
            </c:ext>
          </c:extLst>
        </c:ser>
        <c:dLbls>
          <c:showLegendKey val="0"/>
          <c:showVal val="0"/>
          <c:showCatName val="0"/>
          <c:showSerName val="0"/>
          <c:showPercent val="0"/>
          <c:showBubbleSize val="0"/>
        </c:dLbls>
        <c:axId val="740249048"/>
        <c:axId val="740246752"/>
      </c:areaChart>
      <c:lineChart>
        <c:grouping val="standard"/>
        <c:varyColors val="0"/>
        <c:ser>
          <c:idx val="2"/>
          <c:order val="2"/>
          <c:tx>
            <c:strRef>
              <c:f>'By Sex &amp; Age group'!$AK$5</c:f>
              <c:strCache>
                <c:ptCount val="1"/>
                <c:pt idx="0">
                  <c:v> Age ≥65 2020</c:v>
                </c:pt>
              </c:strCache>
            </c:strRef>
          </c:tx>
          <c:spPr>
            <a:ln w="28575" cap="rnd">
              <a:solidFill>
                <a:srgbClr val="00B050"/>
              </a:solidFill>
              <a:round/>
            </a:ln>
            <a:effectLst/>
          </c:spPr>
          <c:marker>
            <c:symbol val="none"/>
          </c:marker>
          <c:cat>
            <c:numRef>
              <c:f>'By Sex &amp;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group'!$AK$6:$AK$58</c:f>
              <c:numCache>
                <c:formatCode>#,##0</c:formatCode>
                <c:ptCount val="53"/>
                <c:pt idx="0">
                  <c:v>1072.5</c:v>
                </c:pt>
                <c:pt idx="1">
                  <c:v>2377.5</c:v>
                </c:pt>
                <c:pt idx="2">
                  <c:v>3348</c:v>
                </c:pt>
                <c:pt idx="3">
                  <c:v>10834.5</c:v>
                </c:pt>
                <c:pt idx="4">
                  <c:v>17205</c:v>
                </c:pt>
              </c:numCache>
            </c:numRef>
          </c:val>
          <c:smooth val="0"/>
          <c:extLst>
            <c:ext xmlns:c16="http://schemas.microsoft.com/office/drawing/2014/chart" uri="{C3380CC4-5D6E-409C-BE32-E72D297353CC}">
              <c16:uniqueId val="{00000004-7A09-4C2C-BA95-4ED673A41383}"/>
            </c:ext>
          </c:extLst>
        </c:ser>
        <c:ser>
          <c:idx val="5"/>
          <c:order val="5"/>
          <c:tx>
            <c:strRef>
              <c:f>'By Sex &amp; Age group'!$G$5</c:f>
              <c:strCache>
                <c:ptCount val="1"/>
                <c:pt idx="0">
                  <c:v>Age &lt;65 2020</c:v>
                </c:pt>
              </c:strCache>
            </c:strRef>
          </c:tx>
          <c:spPr>
            <a:ln w="28575" cap="rnd">
              <a:solidFill>
                <a:srgbClr val="C00000"/>
              </a:solidFill>
              <a:round/>
            </a:ln>
            <a:effectLst/>
          </c:spPr>
          <c:marker>
            <c:symbol val="none"/>
          </c:marker>
          <c:val>
            <c:numRef>
              <c:f>'By Sex &amp; Age group'!$G$6:$G$58</c:f>
              <c:numCache>
                <c:formatCode>#,##0</c:formatCode>
                <c:ptCount val="53"/>
                <c:pt idx="0">
                  <c:v>357.5</c:v>
                </c:pt>
                <c:pt idx="1">
                  <c:v>792.5</c:v>
                </c:pt>
                <c:pt idx="2">
                  <c:v>1116</c:v>
                </c:pt>
                <c:pt idx="3">
                  <c:v>3611.5</c:v>
                </c:pt>
                <c:pt idx="4">
                  <c:v>5735</c:v>
                </c:pt>
              </c:numCache>
            </c:numRef>
          </c:val>
          <c:smooth val="0"/>
          <c:extLst>
            <c:ext xmlns:c16="http://schemas.microsoft.com/office/drawing/2014/chart" uri="{C3380CC4-5D6E-409C-BE32-E72D297353CC}">
              <c16:uniqueId val="{00000005-7A09-4C2C-BA95-4ED673A41383}"/>
            </c:ext>
          </c:extLst>
        </c:ser>
        <c:dLbls>
          <c:showLegendKey val="0"/>
          <c:showVal val="0"/>
          <c:showCatName val="0"/>
          <c:showSerName val="0"/>
          <c:showPercent val="0"/>
          <c:showBubbleSize val="0"/>
        </c:dLbls>
        <c:marker val="1"/>
        <c:smooth val="0"/>
        <c:axId val="725420552"/>
        <c:axId val="725422192"/>
      </c:lineChart>
      <c:catAx>
        <c:axId val="725420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5422192"/>
        <c:crosses val="autoZero"/>
        <c:auto val="1"/>
        <c:lblAlgn val="ctr"/>
        <c:lblOffset val="100"/>
        <c:noMultiLvlLbl val="0"/>
      </c:catAx>
      <c:valAx>
        <c:axId val="725422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pt-PT"/>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725420552"/>
        <c:crosses val="autoZero"/>
        <c:crossBetween val="between"/>
      </c:valAx>
      <c:valAx>
        <c:axId val="740246752"/>
        <c:scaling>
          <c:orientation val="minMax"/>
        </c:scaling>
        <c:delete val="1"/>
        <c:axPos val="r"/>
        <c:numFmt formatCode="#,##0" sourceLinked="1"/>
        <c:majorTickMark val="out"/>
        <c:minorTickMark val="none"/>
        <c:tickLblPos val="nextTo"/>
        <c:crossAx val="740249048"/>
        <c:crosses val="max"/>
        <c:crossBetween val="between"/>
      </c:valAx>
      <c:catAx>
        <c:axId val="740249048"/>
        <c:scaling>
          <c:orientation val="minMax"/>
        </c:scaling>
        <c:delete val="1"/>
        <c:axPos val="b"/>
        <c:numFmt formatCode="General" sourceLinked="1"/>
        <c:majorTickMark val="out"/>
        <c:minorTickMark val="none"/>
        <c:tickLblPos val="nextTo"/>
        <c:crossAx val="740246752"/>
        <c:crosses val="autoZero"/>
        <c:auto val="1"/>
        <c:lblAlgn val="ctr"/>
        <c:lblOffset val="100"/>
        <c:noMultiLvlLbl val="0"/>
      </c:catAx>
      <c:spPr>
        <a:noFill/>
        <a:ln>
          <a:noFill/>
        </a:ln>
        <a:effectLst/>
      </c:spPr>
    </c:plotArea>
    <c:legend>
      <c:legendPos val="b"/>
      <c:legendEntry>
        <c:idx val="0"/>
        <c:delete val="1"/>
      </c:legendEntry>
      <c:legendEntry>
        <c:idx val="1"/>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pt-PT"/>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1" i="0" u="none" strike="noStrike" baseline="0">
                <a:effectLst/>
              </a:rPr>
              <a:t>COUNTRY </a:t>
            </a:r>
            <a:r>
              <a:rPr lang="en-US" sz="1200" b="1" i="0" baseline="0">
                <a:effectLst/>
              </a:rPr>
              <a:t>NAME  - 2020 deaths for MALES age &lt;65 and age </a:t>
            </a:r>
            <a:r>
              <a:rPr lang="en-US" sz="1200" b="1" i="0" baseline="0">
                <a:effectLst/>
                <a:latin typeface="Calibri" panose="020F0502020204030204" pitchFamily="34" charset="0"/>
                <a:cs typeface="Calibri" panose="020F0502020204030204" pitchFamily="34" charset="0"/>
              </a:rPr>
              <a:t>≥</a:t>
            </a:r>
            <a:r>
              <a:rPr lang="en-US" sz="1200" b="1" i="0" baseline="0">
                <a:effectLst/>
              </a:rPr>
              <a:t>65, by week compared to the previous 5 years</a:t>
            </a:r>
            <a:endParaRPr lang="pt-PT" sz="1200">
              <a:effectLst/>
            </a:endParaRP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lineChart>
        <c:grouping val="standard"/>
        <c:varyColors val="0"/>
        <c:ser>
          <c:idx val="0"/>
          <c:order val="0"/>
          <c:tx>
            <c:strRef>
              <c:f>'By Sex &amp; Age group'!$B$5</c:f>
              <c:strCache>
                <c:ptCount val="1"/>
                <c:pt idx="0">
                  <c:v>Age &lt;65 2015</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'By Sex &amp;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group'!$B$6:$B$58</c:f>
              <c:numCache>
                <c:formatCode>#,##0</c:formatCode>
                <c:ptCount val="53"/>
                <c:pt idx="0">
                  <c:v>45</c:v>
                </c:pt>
                <c:pt idx="1">
                  <c:v>51.5</c:v>
                </c:pt>
                <c:pt idx="2">
                  <c:v>64</c:v>
                </c:pt>
                <c:pt idx="3">
                  <c:v>47</c:v>
                </c:pt>
                <c:pt idx="4">
                  <c:v>47</c:v>
                </c:pt>
              </c:numCache>
            </c:numRef>
          </c:val>
          <c:smooth val="0"/>
          <c:extLst>
            <c:ext xmlns:c16="http://schemas.microsoft.com/office/drawing/2014/chart" uri="{C3380CC4-5D6E-409C-BE32-E72D297353CC}">
              <c16:uniqueId val="{00000000-D528-4C0B-BBC1-1E2D231FD89B}"/>
            </c:ext>
          </c:extLst>
        </c:ser>
        <c:ser>
          <c:idx val="1"/>
          <c:order val="1"/>
          <c:tx>
            <c:strRef>
              <c:f>'By Sex &amp; Age group'!$C$5</c:f>
              <c:strCache>
                <c:ptCount val="1"/>
                <c:pt idx="0">
                  <c:v>Age &lt;65 2016</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'By Sex &amp;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group'!$C$6:$C$58</c:f>
              <c:numCache>
                <c:formatCode>#,##0</c:formatCode>
                <c:ptCount val="53"/>
                <c:pt idx="0">
                  <c:v>40</c:v>
                </c:pt>
                <c:pt idx="1">
                  <c:v>44</c:v>
                </c:pt>
                <c:pt idx="2">
                  <c:v>56.5</c:v>
                </c:pt>
                <c:pt idx="3">
                  <c:v>58</c:v>
                </c:pt>
                <c:pt idx="4">
                  <c:v>57</c:v>
                </c:pt>
              </c:numCache>
            </c:numRef>
          </c:val>
          <c:smooth val="0"/>
          <c:extLst>
            <c:ext xmlns:c16="http://schemas.microsoft.com/office/drawing/2014/chart" uri="{C3380CC4-5D6E-409C-BE32-E72D297353CC}">
              <c16:uniqueId val="{00000001-D528-4C0B-BBC1-1E2D231FD89B}"/>
            </c:ext>
          </c:extLst>
        </c:ser>
        <c:ser>
          <c:idx val="2"/>
          <c:order val="2"/>
          <c:tx>
            <c:strRef>
              <c:f>'By Sex &amp; Age group'!$D$5</c:f>
              <c:strCache>
                <c:ptCount val="1"/>
                <c:pt idx="0">
                  <c:v>Age &lt;65 2017</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'By Sex &amp;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group'!$D$6:$D$58</c:f>
              <c:numCache>
                <c:formatCode>#,##0</c:formatCode>
                <c:ptCount val="53"/>
                <c:pt idx="0">
                  <c:v>45</c:v>
                </c:pt>
                <c:pt idx="1">
                  <c:v>67</c:v>
                </c:pt>
                <c:pt idx="2">
                  <c:v>67.5</c:v>
                </c:pt>
                <c:pt idx="3">
                  <c:v>54.5</c:v>
                </c:pt>
                <c:pt idx="4">
                  <c:v>54</c:v>
                </c:pt>
              </c:numCache>
            </c:numRef>
          </c:val>
          <c:smooth val="0"/>
          <c:extLst>
            <c:ext xmlns:c16="http://schemas.microsoft.com/office/drawing/2014/chart" uri="{C3380CC4-5D6E-409C-BE32-E72D297353CC}">
              <c16:uniqueId val="{00000002-D528-4C0B-BBC1-1E2D231FD89B}"/>
            </c:ext>
          </c:extLst>
        </c:ser>
        <c:ser>
          <c:idx val="3"/>
          <c:order val="3"/>
          <c:tx>
            <c:strRef>
              <c:f>'By Sex &amp; Age group'!$E$5</c:f>
              <c:strCache>
                <c:ptCount val="1"/>
                <c:pt idx="0">
                  <c:v>Age &lt;65 2018</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'By Sex &amp;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group'!$E$6:$E$58</c:f>
              <c:numCache>
                <c:formatCode>#,##0</c:formatCode>
                <c:ptCount val="53"/>
                <c:pt idx="0">
                  <c:v>45.5</c:v>
                </c:pt>
                <c:pt idx="1">
                  <c:v>49</c:v>
                </c:pt>
                <c:pt idx="2">
                  <c:v>47</c:v>
                </c:pt>
                <c:pt idx="3">
                  <c:v>65</c:v>
                </c:pt>
                <c:pt idx="4">
                  <c:v>67</c:v>
                </c:pt>
              </c:numCache>
            </c:numRef>
          </c:val>
          <c:smooth val="0"/>
          <c:extLst>
            <c:ext xmlns:c16="http://schemas.microsoft.com/office/drawing/2014/chart" uri="{C3380CC4-5D6E-409C-BE32-E72D297353CC}">
              <c16:uniqueId val="{00000003-D528-4C0B-BBC1-1E2D231FD89B}"/>
            </c:ext>
          </c:extLst>
        </c:ser>
        <c:ser>
          <c:idx val="4"/>
          <c:order val="4"/>
          <c:tx>
            <c:strRef>
              <c:f>'By Sex &amp; Age group'!$F$5</c:f>
              <c:strCache>
                <c:ptCount val="1"/>
                <c:pt idx="0">
                  <c:v>Age &lt;65 2019</c:v>
                </c:pt>
              </c:strCache>
            </c:strRef>
          </c:tx>
          <c:spPr>
            <a:ln w="28575" cap="rnd">
              <a:solidFill>
                <a:schemeClr val="accent2">
                  <a:lumMod val="60000"/>
                  <a:lumOff val="40000"/>
                </a:schemeClr>
              </a:solidFill>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numRef>
              <c:f>'By Sex &amp;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group'!$F$6:$F$58</c:f>
              <c:numCache>
                <c:formatCode>#,##0</c:formatCode>
                <c:ptCount val="53"/>
                <c:pt idx="0">
                  <c:v>49</c:v>
                </c:pt>
                <c:pt idx="1">
                  <c:v>60.5</c:v>
                </c:pt>
                <c:pt idx="2">
                  <c:v>70</c:v>
                </c:pt>
                <c:pt idx="3">
                  <c:v>56.5</c:v>
                </c:pt>
                <c:pt idx="4">
                  <c:v>46</c:v>
                </c:pt>
              </c:numCache>
            </c:numRef>
          </c:val>
          <c:smooth val="0"/>
          <c:extLst>
            <c:ext xmlns:c16="http://schemas.microsoft.com/office/drawing/2014/chart" uri="{C3380CC4-5D6E-409C-BE32-E72D297353CC}">
              <c16:uniqueId val="{00000004-D528-4C0B-BBC1-1E2D231FD89B}"/>
            </c:ext>
          </c:extLst>
        </c:ser>
        <c:ser>
          <c:idx val="5"/>
          <c:order val="5"/>
          <c:tx>
            <c:strRef>
              <c:f>'By Sex &amp; Age group'!$G$5</c:f>
              <c:strCache>
                <c:ptCount val="1"/>
                <c:pt idx="0">
                  <c:v>Age &lt;65 2020</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numRef>
              <c:f>'By Sex &amp; Age group'!$A$6:$A$58</c:f>
              <c:numCache>
                <c:formatCode>General</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'By Sex &amp; Age group'!$G$6:$G$58</c:f>
              <c:numCache>
                <c:formatCode>#,##0</c:formatCode>
                <c:ptCount val="53"/>
                <c:pt idx="0">
                  <c:v>357.5</c:v>
                </c:pt>
                <c:pt idx="1">
                  <c:v>792.5</c:v>
                </c:pt>
                <c:pt idx="2">
                  <c:v>1116</c:v>
                </c:pt>
                <c:pt idx="3">
                  <c:v>3611.5</c:v>
                </c:pt>
                <c:pt idx="4">
                  <c:v>5735</c:v>
                </c:pt>
              </c:numCache>
            </c:numRef>
          </c:val>
          <c:smooth val="0"/>
          <c:extLst>
            <c:ext xmlns:c16="http://schemas.microsoft.com/office/drawing/2014/chart" uri="{C3380CC4-5D6E-409C-BE32-E72D297353CC}">
              <c16:uniqueId val="{00000005-D528-4C0B-BBC1-1E2D231FD89B}"/>
            </c:ext>
          </c:extLst>
        </c:ser>
        <c:ser>
          <c:idx val="6"/>
          <c:order val="6"/>
          <c:tx>
            <c:strRef>
              <c:f>'By Sex &amp; Age group'!$AF$5</c:f>
              <c:strCache>
                <c:ptCount val="1"/>
                <c:pt idx="0">
                  <c:v> Age ≥65 2015</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f>'By Sex &amp; Age group'!$AF$6:$AF$58</c:f>
              <c:numCache>
                <c:formatCode>#,##0</c:formatCode>
                <c:ptCount val="53"/>
                <c:pt idx="0">
                  <c:v>135</c:v>
                </c:pt>
                <c:pt idx="1">
                  <c:v>154.5</c:v>
                </c:pt>
                <c:pt idx="2">
                  <c:v>192</c:v>
                </c:pt>
                <c:pt idx="3">
                  <c:v>141</c:v>
                </c:pt>
                <c:pt idx="4">
                  <c:v>141</c:v>
                </c:pt>
              </c:numCache>
            </c:numRef>
          </c:val>
          <c:smooth val="0"/>
          <c:extLst>
            <c:ext xmlns:c16="http://schemas.microsoft.com/office/drawing/2014/chart" uri="{C3380CC4-5D6E-409C-BE32-E72D297353CC}">
              <c16:uniqueId val="{00000006-D528-4C0B-BBC1-1E2D231FD89B}"/>
            </c:ext>
          </c:extLst>
        </c:ser>
        <c:ser>
          <c:idx val="7"/>
          <c:order val="7"/>
          <c:tx>
            <c:strRef>
              <c:f>'By Sex &amp; Age group'!$AG$5</c:f>
              <c:strCache>
                <c:ptCount val="1"/>
                <c:pt idx="0">
                  <c:v> Age ≥65 2016</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f>'By Sex &amp; Age group'!$AG$6:$AG$58</c:f>
              <c:numCache>
                <c:formatCode>#,##0</c:formatCode>
                <c:ptCount val="53"/>
                <c:pt idx="0">
                  <c:v>120</c:v>
                </c:pt>
                <c:pt idx="1">
                  <c:v>132</c:v>
                </c:pt>
                <c:pt idx="2">
                  <c:v>169.5</c:v>
                </c:pt>
                <c:pt idx="3">
                  <c:v>174</c:v>
                </c:pt>
                <c:pt idx="4">
                  <c:v>171</c:v>
                </c:pt>
              </c:numCache>
            </c:numRef>
          </c:val>
          <c:smooth val="0"/>
          <c:extLst>
            <c:ext xmlns:c16="http://schemas.microsoft.com/office/drawing/2014/chart" uri="{C3380CC4-5D6E-409C-BE32-E72D297353CC}">
              <c16:uniqueId val="{00000007-D528-4C0B-BBC1-1E2D231FD89B}"/>
            </c:ext>
          </c:extLst>
        </c:ser>
        <c:ser>
          <c:idx val="8"/>
          <c:order val="8"/>
          <c:tx>
            <c:strRef>
              <c:f>'By Sex &amp; Age group'!$AH$5</c:f>
              <c:strCache>
                <c:ptCount val="1"/>
                <c:pt idx="0">
                  <c:v> Age ≥65 2017</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f>'By Sex &amp; Age group'!$AH$6:$AH$58</c:f>
              <c:numCache>
                <c:formatCode>#,##0</c:formatCode>
                <c:ptCount val="53"/>
                <c:pt idx="0">
                  <c:v>135</c:v>
                </c:pt>
                <c:pt idx="1">
                  <c:v>201</c:v>
                </c:pt>
                <c:pt idx="2">
                  <c:v>202.5</c:v>
                </c:pt>
                <c:pt idx="3">
                  <c:v>163.5</c:v>
                </c:pt>
                <c:pt idx="4">
                  <c:v>162</c:v>
                </c:pt>
              </c:numCache>
            </c:numRef>
          </c:val>
          <c:smooth val="0"/>
          <c:extLst>
            <c:ext xmlns:c16="http://schemas.microsoft.com/office/drawing/2014/chart" uri="{C3380CC4-5D6E-409C-BE32-E72D297353CC}">
              <c16:uniqueId val="{00000008-D528-4C0B-BBC1-1E2D231FD89B}"/>
            </c:ext>
          </c:extLst>
        </c:ser>
        <c:ser>
          <c:idx val="9"/>
          <c:order val="9"/>
          <c:tx>
            <c:strRef>
              <c:f>'By Sex &amp; Age group'!$AI$5</c:f>
              <c:strCache>
                <c:ptCount val="1"/>
                <c:pt idx="0">
                  <c:v> Age ≥65 2018</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f>'By Sex &amp; Age group'!$AI$6:$AI$58</c:f>
              <c:numCache>
                <c:formatCode>#,##0</c:formatCode>
                <c:ptCount val="53"/>
                <c:pt idx="0">
                  <c:v>136.5</c:v>
                </c:pt>
                <c:pt idx="1">
                  <c:v>147</c:v>
                </c:pt>
                <c:pt idx="2">
                  <c:v>141</c:v>
                </c:pt>
                <c:pt idx="3">
                  <c:v>195</c:v>
                </c:pt>
                <c:pt idx="4">
                  <c:v>201</c:v>
                </c:pt>
              </c:numCache>
            </c:numRef>
          </c:val>
          <c:smooth val="0"/>
          <c:extLst>
            <c:ext xmlns:c16="http://schemas.microsoft.com/office/drawing/2014/chart" uri="{C3380CC4-5D6E-409C-BE32-E72D297353CC}">
              <c16:uniqueId val="{00000009-D528-4C0B-BBC1-1E2D231FD89B}"/>
            </c:ext>
          </c:extLst>
        </c:ser>
        <c:ser>
          <c:idx val="10"/>
          <c:order val="10"/>
          <c:tx>
            <c:strRef>
              <c:f>'By Sex &amp; Age group'!$AJ$5</c:f>
              <c:strCache>
                <c:ptCount val="1"/>
                <c:pt idx="0">
                  <c:v> Age ≥65 2019</c:v>
                </c:pt>
              </c:strCache>
            </c:strRef>
          </c:tx>
          <c:spPr>
            <a:ln w="28575" cap="rnd">
              <a:solidFill>
                <a:schemeClr val="accent6">
                  <a:lumMod val="60000"/>
                  <a:lumOff val="40000"/>
                </a:schemeClr>
              </a:solidFill>
              <a:round/>
            </a:ln>
            <a:effectLst/>
          </c:spPr>
          <c:marker>
            <c:symbol val="circle"/>
            <c:size val="5"/>
            <c:spPr>
              <a:solidFill>
                <a:schemeClr val="accent6">
                  <a:lumMod val="60000"/>
                  <a:lumOff val="40000"/>
                </a:schemeClr>
              </a:solidFill>
              <a:ln w="9525">
                <a:solidFill>
                  <a:schemeClr val="accent6">
                    <a:lumMod val="60000"/>
                    <a:lumOff val="40000"/>
                  </a:schemeClr>
                </a:solidFill>
              </a:ln>
              <a:effectLst/>
            </c:spPr>
          </c:marker>
          <c:val>
            <c:numRef>
              <c:f>'By Sex &amp; Age group'!$AJ$6:$AJ$58</c:f>
              <c:numCache>
                <c:formatCode>#,##0</c:formatCode>
                <c:ptCount val="53"/>
                <c:pt idx="0">
                  <c:v>147</c:v>
                </c:pt>
                <c:pt idx="1">
                  <c:v>181.5</c:v>
                </c:pt>
                <c:pt idx="2">
                  <c:v>210</c:v>
                </c:pt>
                <c:pt idx="3">
                  <c:v>169.5</c:v>
                </c:pt>
                <c:pt idx="4">
                  <c:v>138</c:v>
                </c:pt>
              </c:numCache>
            </c:numRef>
          </c:val>
          <c:smooth val="0"/>
          <c:extLst>
            <c:ext xmlns:c16="http://schemas.microsoft.com/office/drawing/2014/chart" uri="{C3380CC4-5D6E-409C-BE32-E72D297353CC}">
              <c16:uniqueId val="{0000000A-D528-4C0B-BBC1-1E2D231FD89B}"/>
            </c:ext>
          </c:extLst>
        </c:ser>
        <c:ser>
          <c:idx val="11"/>
          <c:order val="11"/>
          <c:tx>
            <c:strRef>
              <c:f>'By Sex &amp; Age group'!$AK$5</c:f>
              <c:strCache>
                <c:ptCount val="1"/>
                <c:pt idx="0">
                  <c:v> Age ≥65 2020</c:v>
                </c:pt>
              </c:strCache>
            </c:strRef>
          </c:tx>
          <c:spPr>
            <a:ln w="28575" cap="rnd">
              <a:solidFill>
                <a:srgbClr val="00B050"/>
              </a:solidFill>
              <a:round/>
            </a:ln>
            <a:effectLst/>
          </c:spPr>
          <c:marker>
            <c:symbol val="circle"/>
            <c:size val="5"/>
            <c:spPr>
              <a:solidFill>
                <a:srgbClr val="00B050"/>
              </a:solidFill>
              <a:ln w="9525">
                <a:solidFill>
                  <a:srgbClr val="00B050"/>
                </a:solidFill>
              </a:ln>
              <a:effectLst/>
            </c:spPr>
          </c:marker>
          <c:val>
            <c:numRef>
              <c:f>'By Sex &amp; Age group'!$AK$6:$AK$58</c:f>
              <c:numCache>
                <c:formatCode>#,##0</c:formatCode>
                <c:ptCount val="53"/>
                <c:pt idx="0">
                  <c:v>1072.5</c:v>
                </c:pt>
                <c:pt idx="1">
                  <c:v>2377.5</c:v>
                </c:pt>
                <c:pt idx="2">
                  <c:v>3348</c:v>
                </c:pt>
                <c:pt idx="3">
                  <c:v>10834.5</c:v>
                </c:pt>
                <c:pt idx="4">
                  <c:v>17205</c:v>
                </c:pt>
              </c:numCache>
            </c:numRef>
          </c:val>
          <c:smooth val="0"/>
          <c:extLst>
            <c:ext xmlns:c16="http://schemas.microsoft.com/office/drawing/2014/chart" uri="{C3380CC4-5D6E-409C-BE32-E72D297353CC}">
              <c16:uniqueId val="{0000000B-D528-4C0B-BBC1-1E2D231FD89B}"/>
            </c:ext>
          </c:extLst>
        </c:ser>
        <c:dLbls>
          <c:showLegendKey val="0"/>
          <c:showVal val="0"/>
          <c:showCatName val="0"/>
          <c:showSerName val="0"/>
          <c:showPercent val="0"/>
          <c:showBubbleSize val="0"/>
        </c:dLbls>
        <c:marker val="1"/>
        <c:smooth val="0"/>
        <c:axId val="1529462239"/>
        <c:axId val="1525475423"/>
      </c:lineChart>
      <c:catAx>
        <c:axId val="1529462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525475423"/>
        <c:crosses val="autoZero"/>
        <c:auto val="1"/>
        <c:lblAlgn val="ctr"/>
        <c:lblOffset val="100"/>
        <c:noMultiLvlLbl val="0"/>
      </c:catAx>
      <c:valAx>
        <c:axId val="15254754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529462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pt-P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Reversed" id="23">
  <a:schemeClr val="accent3"/>
</cs:colorStyle>
</file>

<file path=xl/charts/colors13.xml><?xml version="1.0" encoding="utf-8"?>
<cs:colorStyle xmlns:cs="http://schemas.microsoft.com/office/drawing/2012/chartStyle" xmlns:a="http://schemas.openxmlformats.org/drawingml/2006/main" meth="withinLinearReversed" id="23">
  <a:schemeClr val="accent3"/>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5">
  <a:schemeClr val="accent5"/>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2">
  <a:schemeClr val="accent2"/>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withinLinear" id="16">
  <a:schemeClr val="accent3"/>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withinLinear" id="16">
  <a:schemeClr val="accent3"/>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4" Type="http://schemas.openxmlformats.org/officeDocument/2006/relationships/chart" Target="../charts/chart2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 Id="rId4" Type="http://schemas.openxmlformats.org/officeDocument/2006/relationships/chart" Target="../charts/chart18.xml"/></Relationships>
</file>

<file path=xl/drawings/_rels/drawing9.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0</xdr:col>
      <xdr:colOff>533401</xdr:colOff>
      <xdr:row>33</xdr:row>
      <xdr:rowOff>213360</xdr:rowOff>
    </xdr:from>
    <xdr:to>
      <xdr:col>0</xdr:col>
      <xdr:colOff>6365652</xdr:colOff>
      <xdr:row>49</xdr:row>
      <xdr:rowOff>64149</xdr:rowOff>
    </xdr:to>
    <xdr:pic>
      <xdr:nvPicPr>
        <xdr:cNvPr id="2" name="Picture 1">
          <a:extLst>
            <a:ext uri="{FF2B5EF4-FFF2-40B4-BE49-F238E27FC236}">
              <a16:creationId xmlns:a16="http://schemas.microsoft.com/office/drawing/2014/main" id="{426EC740-75F1-4763-8601-270DBA9CF750}"/>
            </a:ext>
          </a:extLst>
        </xdr:cNvPr>
        <xdr:cNvPicPr>
          <a:picLocks noChangeAspect="1"/>
        </xdr:cNvPicPr>
      </xdr:nvPicPr>
      <xdr:blipFill>
        <a:blip xmlns:r="http://schemas.openxmlformats.org/officeDocument/2006/relationships" r:embed="rId1"/>
        <a:stretch>
          <a:fillRect/>
        </a:stretch>
      </xdr:blipFill>
      <xdr:spPr>
        <a:xfrm>
          <a:off x="533401" y="6819900"/>
          <a:ext cx="5832251" cy="3386469"/>
        </a:xfrm>
        <a:prstGeom prst="rect">
          <a:avLst/>
        </a:prstGeom>
      </xdr:spPr>
    </xdr:pic>
    <xdr:clientData/>
  </xdr:twoCellAnchor>
  <xdr:twoCellAnchor editAs="oneCell">
    <xdr:from>
      <xdr:col>0</xdr:col>
      <xdr:colOff>8313420</xdr:colOff>
      <xdr:row>33</xdr:row>
      <xdr:rowOff>213359</xdr:rowOff>
    </xdr:from>
    <xdr:to>
      <xdr:col>0</xdr:col>
      <xdr:colOff>14357375</xdr:colOff>
      <xdr:row>48</xdr:row>
      <xdr:rowOff>190500</xdr:rowOff>
    </xdr:to>
    <xdr:pic>
      <xdr:nvPicPr>
        <xdr:cNvPr id="3" name="Picture 2">
          <a:extLst>
            <a:ext uri="{FF2B5EF4-FFF2-40B4-BE49-F238E27FC236}">
              <a16:creationId xmlns:a16="http://schemas.microsoft.com/office/drawing/2014/main" id="{32BCB400-53B8-4986-BDBA-20BC9DDACE66}"/>
            </a:ext>
          </a:extLst>
        </xdr:cNvPr>
        <xdr:cNvPicPr>
          <a:picLocks noChangeAspect="1"/>
        </xdr:cNvPicPr>
      </xdr:nvPicPr>
      <xdr:blipFill rotWithShape="1">
        <a:blip xmlns:r="http://schemas.openxmlformats.org/officeDocument/2006/relationships" r:embed="rId2"/>
        <a:srcRect l="32776" t="24165" r="44336" b="42156"/>
        <a:stretch/>
      </xdr:blipFill>
      <xdr:spPr>
        <a:xfrm>
          <a:off x="8313420" y="6819899"/>
          <a:ext cx="6043955" cy="3291841"/>
        </a:xfrm>
        <a:prstGeom prst="rect">
          <a:avLst/>
        </a:prstGeom>
      </xdr:spPr>
    </xdr:pic>
    <xdr:clientData/>
  </xdr:twoCellAnchor>
  <xdr:twoCellAnchor editAs="oneCell">
    <xdr:from>
      <xdr:col>0</xdr:col>
      <xdr:colOff>16398240</xdr:colOff>
      <xdr:row>33</xdr:row>
      <xdr:rowOff>139643</xdr:rowOff>
    </xdr:from>
    <xdr:to>
      <xdr:col>12</xdr:col>
      <xdr:colOff>112514</xdr:colOff>
      <xdr:row>51</xdr:row>
      <xdr:rowOff>36608</xdr:rowOff>
    </xdr:to>
    <xdr:pic>
      <xdr:nvPicPr>
        <xdr:cNvPr id="4" name="Picture 3">
          <a:extLst>
            <a:ext uri="{FF2B5EF4-FFF2-40B4-BE49-F238E27FC236}">
              <a16:creationId xmlns:a16="http://schemas.microsoft.com/office/drawing/2014/main" id="{AF698121-A6F1-4F6B-A69B-34F98C1EF58D}"/>
            </a:ext>
          </a:extLst>
        </xdr:cNvPr>
        <xdr:cNvPicPr>
          <a:picLocks noChangeAspect="1"/>
        </xdr:cNvPicPr>
      </xdr:nvPicPr>
      <xdr:blipFill>
        <a:blip xmlns:r="http://schemas.openxmlformats.org/officeDocument/2006/relationships" r:embed="rId3"/>
        <a:stretch>
          <a:fillRect/>
        </a:stretch>
      </xdr:blipFill>
      <xdr:spPr>
        <a:xfrm>
          <a:off x="16398240" y="6967163"/>
          <a:ext cx="7953494" cy="3812375"/>
        </a:xfrm>
        <a:prstGeom prst="rect">
          <a:avLst/>
        </a:prstGeom>
      </xdr:spPr>
    </xdr:pic>
    <xdr:clientData/>
  </xdr:twoCellAnchor>
  <xdr:twoCellAnchor>
    <xdr:from>
      <xdr:col>0</xdr:col>
      <xdr:colOff>6370320</xdr:colOff>
      <xdr:row>34</xdr:row>
      <xdr:rowOff>121920</xdr:rowOff>
    </xdr:from>
    <xdr:to>
      <xdr:col>0</xdr:col>
      <xdr:colOff>8168640</xdr:colOff>
      <xdr:row>48</xdr:row>
      <xdr:rowOff>167640</xdr:rowOff>
    </xdr:to>
    <xdr:sp macro="" textlink="">
      <xdr:nvSpPr>
        <xdr:cNvPr id="5" name="Arrow: Right 4">
          <a:extLst>
            <a:ext uri="{FF2B5EF4-FFF2-40B4-BE49-F238E27FC236}">
              <a16:creationId xmlns:a16="http://schemas.microsoft.com/office/drawing/2014/main" id="{766D2E58-7780-4A0F-B31D-5F4243A6B182}"/>
            </a:ext>
          </a:extLst>
        </xdr:cNvPr>
        <xdr:cNvSpPr/>
      </xdr:nvSpPr>
      <xdr:spPr>
        <a:xfrm>
          <a:off x="6370320" y="6949440"/>
          <a:ext cx="1798320" cy="3139440"/>
        </a:xfrm>
        <a:prstGeom prst="rightArrow">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Right click on</a:t>
          </a:r>
          <a:r>
            <a:rPr lang="en-US" sz="1100" baseline="0">
              <a:solidFill>
                <a:schemeClr val="tx1"/>
              </a:solidFill>
            </a:rPr>
            <a:t> the secondary axis and click format</a:t>
          </a:r>
          <a:endParaRPr lang="en-US" sz="1100">
            <a:solidFill>
              <a:schemeClr val="tx1"/>
            </a:solidFill>
          </a:endParaRPr>
        </a:p>
      </xdr:txBody>
    </xdr:sp>
    <xdr:clientData/>
  </xdr:twoCellAnchor>
  <xdr:twoCellAnchor>
    <xdr:from>
      <xdr:col>0</xdr:col>
      <xdr:colOff>14462760</xdr:colOff>
      <xdr:row>34</xdr:row>
      <xdr:rowOff>7620</xdr:rowOff>
    </xdr:from>
    <xdr:to>
      <xdr:col>0</xdr:col>
      <xdr:colOff>16261080</xdr:colOff>
      <xdr:row>48</xdr:row>
      <xdr:rowOff>121920</xdr:rowOff>
    </xdr:to>
    <xdr:sp macro="" textlink="">
      <xdr:nvSpPr>
        <xdr:cNvPr id="6" name="Arrow: Right 5">
          <a:extLst>
            <a:ext uri="{FF2B5EF4-FFF2-40B4-BE49-F238E27FC236}">
              <a16:creationId xmlns:a16="http://schemas.microsoft.com/office/drawing/2014/main" id="{954BF138-2568-4A46-A409-E7C92B520B4B}"/>
            </a:ext>
          </a:extLst>
        </xdr:cNvPr>
        <xdr:cNvSpPr/>
      </xdr:nvSpPr>
      <xdr:spPr>
        <a:xfrm>
          <a:off x="14462760" y="6835140"/>
          <a:ext cx="1798320" cy="3208020"/>
        </a:xfrm>
        <a:prstGeom prst="rightArrow">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100">
              <a:solidFill>
                <a:schemeClr val="tx1"/>
              </a:solidFill>
            </a:rPr>
            <a:t>Correct the maximum value for the axis. For England</a:t>
          </a:r>
          <a:r>
            <a:rPr lang="en-US" sz="1100" baseline="0">
              <a:solidFill>
                <a:schemeClr val="tx1"/>
              </a:solidFill>
            </a:rPr>
            <a:t> and Wales, this had to be changed from 18,000 to 25,0000</a:t>
          </a:r>
          <a:endParaRPr lang="en-US" sz="1100">
            <a:solidFill>
              <a:schemeClr val="tx1"/>
            </a:solidFill>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52</xdr:col>
      <xdr:colOff>128692</xdr:colOff>
      <xdr:row>26</xdr:row>
      <xdr:rowOff>122766</xdr:rowOff>
    </xdr:from>
    <xdr:to>
      <xdr:col>63</xdr:col>
      <xdr:colOff>167640</xdr:colOff>
      <xdr:row>51</xdr:row>
      <xdr:rowOff>114300</xdr:rowOff>
    </xdr:to>
    <xdr:graphicFrame macro="">
      <xdr:nvGraphicFramePr>
        <xdr:cNvPr id="2" name="Chart 1">
          <a:extLst>
            <a:ext uri="{FF2B5EF4-FFF2-40B4-BE49-F238E27FC236}">
              <a16:creationId xmlns:a16="http://schemas.microsoft.com/office/drawing/2014/main" id="{E163BFDC-A3BF-4BF8-BA5F-6B30B49855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143087</xdr:colOff>
      <xdr:row>3</xdr:row>
      <xdr:rowOff>312420</xdr:rowOff>
    </xdr:from>
    <xdr:to>
      <xdr:col>63</xdr:col>
      <xdr:colOff>114300</xdr:colOff>
      <xdr:row>25</xdr:row>
      <xdr:rowOff>53340</xdr:rowOff>
    </xdr:to>
    <xdr:graphicFrame macro="">
      <xdr:nvGraphicFramePr>
        <xdr:cNvPr id="3" name="Chart 2">
          <a:extLst>
            <a:ext uri="{FF2B5EF4-FFF2-40B4-BE49-F238E27FC236}">
              <a16:creationId xmlns:a16="http://schemas.microsoft.com/office/drawing/2014/main" id="{CBE0C2EA-E866-42FA-A929-CE22068B68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118</xdr:col>
      <xdr:colOff>128692</xdr:colOff>
      <xdr:row>26</xdr:row>
      <xdr:rowOff>122766</xdr:rowOff>
    </xdr:from>
    <xdr:to>
      <xdr:col>129</xdr:col>
      <xdr:colOff>167640</xdr:colOff>
      <xdr:row>51</xdr:row>
      <xdr:rowOff>114300</xdr:rowOff>
    </xdr:to>
    <xdr:graphicFrame macro="">
      <xdr:nvGraphicFramePr>
        <xdr:cNvPr id="4" name="Chart 3">
          <a:extLst>
            <a:ext uri="{FF2B5EF4-FFF2-40B4-BE49-F238E27FC236}">
              <a16:creationId xmlns:a16="http://schemas.microsoft.com/office/drawing/2014/main" id="{6E873400-2B5F-4A9B-BD34-3A408C777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118</xdr:col>
      <xdr:colOff>143087</xdr:colOff>
      <xdr:row>3</xdr:row>
      <xdr:rowOff>312420</xdr:rowOff>
    </xdr:from>
    <xdr:to>
      <xdr:col>129</xdr:col>
      <xdr:colOff>114300</xdr:colOff>
      <xdr:row>25</xdr:row>
      <xdr:rowOff>53340</xdr:rowOff>
    </xdr:to>
    <xdr:graphicFrame macro="">
      <xdr:nvGraphicFramePr>
        <xdr:cNvPr id="5" name="Chart 4">
          <a:extLst>
            <a:ext uri="{FF2B5EF4-FFF2-40B4-BE49-F238E27FC236}">
              <a16:creationId xmlns:a16="http://schemas.microsoft.com/office/drawing/2014/main" id="{213A76F4-D4A4-4423-AC29-72D8B6F546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28</xdr:col>
      <xdr:colOff>2954</xdr:colOff>
      <xdr:row>2</xdr:row>
      <xdr:rowOff>7466</xdr:rowOff>
    </xdr:from>
    <xdr:to>
      <xdr:col>37</xdr:col>
      <xdr:colOff>7776</xdr:colOff>
      <xdr:row>17</xdr:row>
      <xdr:rowOff>139960</xdr:rowOff>
    </xdr:to>
    <xdr:graphicFrame macro="">
      <xdr:nvGraphicFramePr>
        <xdr:cNvPr id="3" name="Chart 2">
          <a:extLst>
            <a:ext uri="{FF2B5EF4-FFF2-40B4-BE49-F238E27FC236}">
              <a16:creationId xmlns:a16="http://schemas.microsoft.com/office/drawing/2014/main" id="{32DA969E-65F4-4241-9D7D-11AC3E1FBD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28</xdr:col>
      <xdr:colOff>0</xdr:colOff>
      <xdr:row>19</xdr:row>
      <xdr:rowOff>0</xdr:rowOff>
    </xdr:from>
    <xdr:to>
      <xdr:col>37</xdr:col>
      <xdr:colOff>1</xdr:colOff>
      <xdr:row>35</xdr:row>
      <xdr:rowOff>6221</xdr:rowOff>
    </xdr:to>
    <xdr:graphicFrame macro="">
      <xdr:nvGraphicFramePr>
        <xdr:cNvPr id="4" name="Chart 3">
          <a:extLst>
            <a:ext uri="{FF2B5EF4-FFF2-40B4-BE49-F238E27FC236}">
              <a16:creationId xmlns:a16="http://schemas.microsoft.com/office/drawing/2014/main" id="{C334807C-2E61-4915-ABDF-BAA487DA7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56</xdr:col>
      <xdr:colOff>2954</xdr:colOff>
      <xdr:row>3</xdr:row>
      <xdr:rowOff>7465</xdr:rowOff>
    </xdr:from>
    <xdr:to>
      <xdr:col>67</xdr:col>
      <xdr:colOff>15240</xdr:colOff>
      <xdr:row>18</xdr:row>
      <xdr:rowOff>0</xdr:rowOff>
    </xdr:to>
    <xdr:graphicFrame macro="">
      <xdr:nvGraphicFramePr>
        <xdr:cNvPr id="2" name="Chart 1">
          <a:extLst>
            <a:ext uri="{FF2B5EF4-FFF2-40B4-BE49-F238E27FC236}">
              <a16:creationId xmlns:a16="http://schemas.microsoft.com/office/drawing/2014/main" id="{18982A4C-2058-4BF3-AE41-5E22917E1A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56</xdr:col>
      <xdr:colOff>0</xdr:colOff>
      <xdr:row>19</xdr:row>
      <xdr:rowOff>0</xdr:rowOff>
    </xdr:from>
    <xdr:to>
      <xdr:col>66</xdr:col>
      <xdr:colOff>600287</xdr:colOff>
      <xdr:row>39</xdr:row>
      <xdr:rowOff>6687</xdr:rowOff>
    </xdr:to>
    <xdr:graphicFrame macro="">
      <xdr:nvGraphicFramePr>
        <xdr:cNvPr id="4" name="Chart 3">
          <a:extLst>
            <a:ext uri="{FF2B5EF4-FFF2-40B4-BE49-F238E27FC236}">
              <a16:creationId xmlns:a16="http://schemas.microsoft.com/office/drawing/2014/main" id="{BD45C8B2-7F70-4D1F-A565-4800B44A0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56</xdr:col>
      <xdr:colOff>10729</xdr:colOff>
      <xdr:row>1</xdr:row>
      <xdr:rowOff>232955</xdr:rowOff>
    </xdr:from>
    <xdr:to>
      <xdr:col>66</xdr:col>
      <xdr:colOff>15550</xdr:colOff>
      <xdr:row>14</xdr:row>
      <xdr:rowOff>137160</xdr:rowOff>
    </xdr:to>
    <xdr:graphicFrame macro="">
      <xdr:nvGraphicFramePr>
        <xdr:cNvPr id="2" name="Chart 1">
          <a:extLst>
            <a:ext uri="{FF2B5EF4-FFF2-40B4-BE49-F238E27FC236}">
              <a16:creationId xmlns:a16="http://schemas.microsoft.com/office/drawing/2014/main" id="{754DAC2F-13E9-47AA-9C12-4A9A79EF36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56</xdr:col>
      <xdr:colOff>0</xdr:colOff>
      <xdr:row>16</xdr:row>
      <xdr:rowOff>0</xdr:rowOff>
    </xdr:from>
    <xdr:to>
      <xdr:col>65</xdr:col>
      <xdr:colOff>594050</xdr:colOff>
      <xdr:row>34</xdr:row>
      <xdr:rowOff>14774</xdr:rowOff>
    </xdr:to>
    <xdr:graphicFrame macro="">
      <xdr:nvGraphicFramePr>
        <xdr:cNvPr id="4" name="Chart 3">
          <a:extLst>
            <a:ext uri="{FF2B5EF4-FFF2-40B4-BE49-F238E27FC236}">
              <a16:creationId xmlns:a16="http://schemas.microsoft.com/office/drawing/2014/main" id="{06C5234A-5A38-44A8-98A7-39F8C2372D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58</xdr:col>
      <xdr:colOff>5927</xdr:colOff>
      <xdr:row>0</xdr:row>
      <xdr:rowOff>251460</xdr:rowOff>
    </xdr:from>
    <xdr:to>
      <xdr:col>69</xdr:col>
      <xdr:colOff>7620</xdr:colOff>
      <xdr:row>12</xdr:row>
      <xdr:rowOff>121920</xdr:rowOff>
    </xdr:to>
    <xdr:graphicFrame macro="">
      <xdr:nvGraphicFramePr>
        <xdr:cNvPr id="3" name="Chart 2">
          <a:extLst>
            <a:ext uri="{FF2B5EF4-FFF2-40B4-BE49-F238E27FC236}">
              <a16:creationId xmlns:a16="http://schemas.microsoft.com/office/drawing/2014/main" id="{79AC18B6-C360-480A-971F-419FFF706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130</xdr:col>
      <xdr:colOff>5927</xdr:colOff>
      <xdr:row>0</xdr:row>
      <xdr:rowOff>251460</xdr:rowOff>
    </xdr:from>
    <xdr:to>
      <xdr:col>140</xdr:col>
      <xdr:colOff>586740</xdr:colOff>
      <xdr:row>14</xdr:row>
      <xdr:rowOff>22860</xdr:rowOff>
    </xdr:to>
    <xdr:graphicFrame macro="">
      <xdr:nvGraphicFramePr>
        <xdr:cNvPr id="5" name="Chart 4">
          <a:extLst>
            <a:ext uri="{FF2B5EF4-FFF2-40B4-BE49-F238E27FC236}">
              <a16:creationId xmlns:a16="http://schemas.microsoft.com/office/drawing/2014/main" id="{F6318149-828B-4F03-B683-0D86C2E18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0</xdr:colOff>
      <xdr:row>14</xdr:row>
      <xdr:rowOff>0</xdr:rowOff>
    </xdr:from>
    <xdr:to>
      <xdr:col>68</xdr:col>
      <xdr:colOff>601980</xdr:colOff>
      <xdr:row>33</xdr:row>
      <xdr:rowOff>11430</xdr:rowOff>
    </xdr:to>
    <xdr:graphicFrame macro="">
      <xdr:nvGraphicFramePr>
        <xdr:cNvPr id="6" name="Chart 5">
          <a:extLst>
            <a:ext uri="{FF2B5EF4-FFF2-40B4-BE49-F238E27FC236}">
              <a16:creationId xmlns:a16="http://schemas.microsoft.com/office/drawing/2014/main" id="{4F0B6E18-1257-4C10-8C4E-520E799F7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130</xdr:col>
      <xdr:colOff>0</xdr:colOff>
      <xdr:row>15</xdr:row>
      <xdr:rowOff>0</xdr:rowOff>
    </xdr:from>
    <xdr:to>
      <xdr:col>140</xdr:col>
      <xdr:colOff>586740</xdr:colOff>
      <xdr:row>35</xdr:row>
      <xdr:rowOff>3810</xdr:rowOff>
    </xdr:to>
    <xdr:graphicFrame macro="">
      <xdr:nvGraphicFramePr>
        <xdr:cNvPr id="7" name="Chart 6">
          <a:extLst>
            <a:ext uri="{FF2B5EF4-FFF2-40B4-BE49-F238E27FC236}">
              <a16:creationId xmlns:a16="http://schemas.microsoft.com/office/drawing/2014/main" id="{6DF7B234-D800-45B1-AA8B-75A07A46C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40</xdr:col>
      <xdr:colOff>0</xdr:colOff>
      <xdr:row>3</xdr:row>
      <xdr:rowOff>2538</xdr:rowOff>
    </xdr:from>
    <xdr:to>
      <xdr:col>51</xdr:col>
      <xdr:colOff>7620</xdr:colOff>
      <xdr:row>19</xdr:row>
      <xdr:rowOff>137160</xdr:rowOff>
    </xdr:to>
    <xdr:graphicFrame macro="">
      <xdr:nvGraphicFramePr>
        <xdr:cNvPr id="2" name="Chart 1">
          <a:extLst>
            <a:ext uri="{FF2B5EF4-FFF2-40B4-BE49-F238E27FC236}">
              <a16:creationId xmlns:a16="http://schemas.microsoft.com/office/drawing/2014/main" id="{A8E3E217-AD7E-4E4A-A5FF-6B6377589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40</xdr:col>
      <xdr:colOff>0</xdr:colOff>
      <xdr:row>21</xdr:row>
      <xdr:rowOff>0</xdr:rowOff>
    </xdr:from>
    <xdr:to>
      <xdr:col>50</xdr:col>
      <xdr:colOff>594360</xdr:colOff>
      <xdr:row>38</xdr:row>
      <xdr:rowOff>148590</xdr:rowOff>
    </xdr:to>
    <xdr:graphicFrame macro="">
      <xdr:nvGraphicFramePr>
        <xdr:cNvPr id="4" name="Chart 3">
          <a:extLst>
            <a:ext uri="{FF2B5EF4-FFF2-40B4-BE49-F238E27FC236}">
              <a16:creationId xmlns:a16="http://schemas.microsoft.com/office/drawing/2014/main" id="{6EC2654A-A291-4D94-9254-244EA77AE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24</xdr:col>
      <xdr:colOff>274320</xdr:colOff>
      <xdr:row>28</xdr:row>
      <xdr:rowOff>8466</xdr:rowOff>
    </xdr:from>
    <xdr:to>
      <xdr:col>35</xdr:col>
      <xdr:colOff>213360</xdr:colOff>
      <xdr:row>49</xdr:row>
      <xdr:rowOff>1692</xdr:rowOff>
    </xdr:to>
    <xdr:graphicFrame macro="">
      <xdr:nvGraphicFramePr>
        <xdr:cNvPr id="2" name="Chart 1">
          <a:extLst>
            <a:ext uri="{FF2B5EF4-FFF2-40B4-BE49-F238E27FC236}">
              <a16:creationId xmlns:a16="http://schemas.microsoft.com/office/drawing/2014/main" id="{0B8E66ED-4E70-49AF-B392-635ED4750F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236220</xdr:colOff>
      <xdr:row>5</xdr:row>
      <xdr:rowOff>2538</xdr:rowOff>
    </xdr:from>
    <xdr:to>
      <xdr:col>35</xdr:col>
      <xdr:colOff>228600</xdr:colOff>
      <xdr:row>26</xdr:row>
      <xdr:rowOff>33019</xdr:rowOff>
    </xdr:to>
    <xdr:graphicFrame macro="">
      <xdr:nvGraphicFramePr>
        <xdr:cNvPr id="5" name="Chart 4">
          <a:extLst>
            <a:ext uri="{FF2B5EF4-FFF2-40B4-BE49-F238E27FC236}">
              <a16:creationId xmlns:a16="http://schemas.microsoft.com/office/drawing/2014/main" id="{A598BB40-D547-4F64-8F4C-4AC95E9083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24</xdr:col>
      <xdr:colOff>411479</xdr:colOff>
      <xdr:row>26</xdr:row>
      <xdr:rowOff>31326</xdr:rowOff>
    </xdr:from>
    <xdr:to>
      <xdr:col>35</xdr:col>
      <xdr:colOff>220980</xdr:colOff>
      <xdr:row>47</xdr:row>
      <xdr:rowOff>24552</xdr:rowOff>
    </xdr:to>
    <xdr:graphicFrame macro="">
      <xdr:nvGraphicFramePr>
        <xdr:cNvPr id="2" name="Chart 1">
          <a:extLst>
            <a:ext uri="{FF2B5EF4-FFF2-40B4-BE49-F238E27FC236}">
              <a16:creationId xmlns:a16="http://schemas.microsoft.com/office/drawing/2014/main" id="{C5A7EB07-21AF-4D2B-AD27-A4A926678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440267</xdr:colOff>
      <xdr:row>4</xdr:row>
      <xdr:rowOff>341207</xdr:rowOff>
    </xdr:from>
    <xdr:to>
      <xdr:col>35</xdr:col>
      <xdr:colOff>175260</xdr:colOff>
      <xdr:row>25</xdr:row>
      <xdr:rowOff>15240</xdr:rowOff>
    </xdr:to>
    <xdr:graphicFrame macro="">
      <xdr:nvGraphicFramePr>
        <xdr:cNvPr id="5" name="Chart 4">
          <a:extLst>
            <a:ext uri="{FF2B5EF4-FFF2-40B4-BE49-F238E27FC236}">
              <a16:creationId xmlns:a16="http://schemas.microsoft.com/office/drawing/2014/main" id="{EA0FAA0C-1257-44E3-97A7-16D82EE36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62</xdr:col>
      <xdr:colOff>311572</xdr:colOff>
      <xdr:row>24</xdr:row>
      <xdr:rowOff>153246</xdr:rowOff>
    </xdr:from>
    <xdr:to>
      <xdr:col>73</xdr:col>
      <xdr:colOff>99059</xdr:colOff>
      <xdr:row>46</xdr:row>
      <xdr:rowOff>76200</xdr:rowOff>
    </xdr:to>
    <xdr:graphicFrame macro="">
      <xdr:nvGraphicFramePr>
        <xdr:cNvPr id="10" name="Chart 9">
          <a:extLst>
            <a:ext uri="{FF2B5EF4-FFF2-40B4-BE49-F238E27FC236}">
              <a16:creationId xmlns:a16="http://schemas.microsoft.com/office/drawing/2014/main" id="{37155C2F-36C4-4406-826A-7E9AEDC9A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62</xdr:col>
      <xdr:colOff>303107</xdr:colOff>
      <xdr:row>4</xdr:row>
      <xdr:rowOff>51647</xdr:rowOff>
    </xdr:from>
    <xdr:to>
      <xdr:col>73</xdr:col>
      <xdr:colOff>45720</xdr:colOff>
      <xdr:row>23</xdr:row>
      <xdr:rowOff>60960</xdr:rowOff>
    </xdr:to>
    <xdr:graphicFrame macro="">
      <xdr:nvGraphicFramePr>
        <xdr:cNvPr id="11" name="Chart 10">
          <a:extLst>
            <a:ext uri="{FF2B5EF4-FFF2-40B4-BE49-F238E27FC236}">
              <a16:creationId xmlns:a16="http://schemas.microsoft.com/office/drawing/2014/main" id="{03E2C5E4-5476-492C-BDFA-9A72FCC5F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52</xdr:col>
      <xdr:colOff>128692</xdr:colOff>
      <xdr:row>26</xdr:row>
      <xdr:rowOff>122766</xdr:rowOff>
    </xdr:from>
    <xdr:to>
      <xdr:col>63</xdr:col>
      <xdr:colOff>167640</xdr:colOff>
      <xdr:row>51</xdr:row>
      <xdr:rowOff>114300</xdr:rowOff>
    </xdr:to>
    <xdr:graphicFrame macro="">
      <xdr:nvGraphicFramePr>
        <xdr:cNvPr id="4" name="Chart 3">
          <a:extLst>
            <a:ext uri="{FF2B5EF4-FFF2-40B4-BE49-F238E27FC236}">
              <a16:creationId xmlns:a16="http://schemas.microsoft.com/office/drawing/2014/main" id="{2A35CD43-0D8F-4E31-B746-55853FDE0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52</xdr:col>
      <xdr:colOff>143087</xdr:colOff>
      <xdr:row>3</xdr:row>
      <xdr:rowOff>312420</xdr:rowOff>
    </xdr:from>
    <xdr:to>
      <xdr:col>63</xdr:col>
      <xdr:colOff>114300</xdr:colOff>
      <xdr:row>25</xdr:row>
      <xdr:rowOff>53340</xdr:rowOff>
    </xdr:to>
    <xdr:graphicFrame macro="">
      <xdr:nvGraphicFramePr>
        <xdr:cNvPr id="5" name="Chart 4">
          <a:extLst>
            <a:ext uri="{FF2B5EF4-FFF2-40B4-BE49-F238E27FC236}">
              <a16:creationId xmlns:a16="http://schemas.microsoft.com/office/drawing/2014/main" id="{A08E93AD-9BA9-41F6-B61B-91A670D586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ons.gov.uk/peoplepopulationandcommunity/birthsdeathsandmarriages/deaths/datasets/weeklyprovisionalfiguresondeathsregisteredinenglandandwales" TargetMode="External"/><Relationship Id="rId1" Type="http://schemas.openxmlformats.org/officeDocument/2006/relationships/hyperlink" Target="https://www.ons.gov.uk/peoplepopulationandcommunity/birthsdeathsandmarriages/deaths/datasets/weeklyprovisionalfiguresondeathsregisteredinenglandandwales" TargetMode="External"/><Relationship Id="rId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datasets/weeklyprovisionalfiguresondeathsregisteredinenglandandwa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1494D-47ED-4379-A5D4-DBB8A7F99834}">
  <sheetPr>
    <tabColor theme="7" tint="0.39997558519241921"/>
  </sheetPr>
  <dimension ref="A2:A61"/>
  <sheetViews>
    <sheetView showGridLines="0" zoomScaleNormal="100" workbookViewId="0">
      <selection activeCell="A2" sqref="A2"/>
    </sheetView>
  </sheetViews>
  <sheetFormatPr defaultRowHeight="13.2" x14ac:dyDescent="0.25"/>
  <cols>
    <col min="1" max="1" width="255.6640625" style="110" customWidth="1"/>
  </cols>
  <sheetData>
    <row r="2" spans="1:1" x14ac:dyDescent="0.25">
      <c r="A2" s="179" t="s">
        <v>203</v>
      </c>
    </row>
    <row r="3" spans="1:1" s="98" customFormat="1" ht="21" x14ac:dyDescent="0.4">
      <c r="A3" s="112" t="s">
        <v>0</v>
      </c>
    </row>
    <row r="4" spans="1:1" s="98" customFormat="1" ht="15.6" x14ac:dyDescent="0.3">
      <c r="A4" s="104"/>
    </row>
    <row r="5" spans="1:1" s="70" customFormat="1" ht="17.399999999999999" x14ac:dyDescent="0.35">
      <c r="A5" s="105" t="s">
        <v>1</v>
      </c>
    </row>
    <row r="6" spans="1:1" s="70" customFormat="1" ht="17.399999999999999" x14ac:dyDescent="0.35">
      <c r="A6" s="106" t="s">
        <v>2</v>
      </c>
    </row>
    <row r="7" spans="1:1" s="70" customFormat="1" ht="17.399999999999999" x14ac:dyDescent="0.35">
      <c r="A7" s="106" t="s">
        <v>3</v>
      </c>
    </row>
    <row r="8" spans="1:1" s="70" customFormat="1" x14ac:dyDescent="0.25">
      <c r="A8" s="107"/>
    </row>
    <row r="9" spans="1:1" s="70" customFormat="1" ht="17.399999999999999" x14ac:dyDescent="0.35">
      <c r="A9" s="105" t="s">
        <v>4</v>
      </c>
    </row>
    <row r="10" spans="1:1" s="70" customFormat="1" ht="17.399999999999999" x14ac:dyDescent="0.35">
      <c r="A10" s="106" t="s">
        <v>5</v>
      </c>
    </row>
    <row r="11" spans="1:1" s="70" customFormat="1" ht="17.399999999999999" x14ac:dyDescent="0.35">
      <c r="A11" s="111" t="s">
        <v>6</v>
      </c>
    </row>
    <row r="12" spans="1:1" s="70" customFormat="1" ht="17.399999999999999" x14ac:dyDescent="0.35">
      <c r="A12" s="111" t="s">
        <v>7</v>
      </c>
    </row>
    <row r="13" spans="1:1" s="70" customFormat="1" ht="17.399999999999999" x14ac:dyDescent="0.35">
      <c r="A13" s="111" t="s">
        <v>8</v>
      </c>
    </row>
    <row r="14" spans="1:1" s="70" customFormat="1" ht="17.399999999999999" x14ac:dyDescent="0.35">
      <c r="A14" s="111" t="s">
        <v>9</v>
      </c>
    </row>
    <row r="15" spans="1:1" s="70" customFormat="1" ht="17.399999999999999" x14ac:dyDescent="0.35">
      <c r="A15" s="111" t="s">
        <v>10</v>
      </c>
    </row>
    <row r="16" spans="1:1" s="70" customFormat="1" ht="17.399999999999999" x14ac:dyDescent="0.35">
      <c r="A16" s="106" t="s">
        <v>11</v>
      </c>
    </row>
    <row r="17" spans="1:1" s="70" customFormat="1" ht="17.399999999999999" x14ac:dyDescent="0.35">
      <c r="A17" s="106" t="s">
        <v>12</v>
      </c>
    </row>
    <row r="18" spans="1:1" s="70" customFormat="1" x14ac:dyDescent="0.25">
      <c r="A18" s="107"/>
    </row>
    <row r="19" spans="1:1" s="70" customFormat="1" ht="17.399999999999999" x14ac:dyDescent="0.35">
      <c r="A19" s="105" t="s">
        <v>13</v>
      </c>
    </row>
    <row r="20" spans="1:1" s="70" customFormat="1" ht="17.399999999999999" x14ac:dyDescent="0.35">
      <c r="A20" s="106" t="s">
        <v>14</v>
      </c>
    </row>
    <row r="21" spans="1:1" s="70" customFormat="1" ht="17.399999999999999" x14ac:dyDescent="0.35">
      <c r="A21" s="108" t="s">
        <v>15</v>
      </c>
    </row>
    <row r="22" spans="1:1" s="70" customFormat="1" ht="17.399999999999999" x14ac:dyDescent="0.35">
      <c r="A22" s="108" t="s">
        <v>16</v>
      </c>
    </row>
    <row r="23" spans="1:1" s="70" customFormat="1" ht="34.799999999999997" x14ac:dyDescent="0.35">
      <c r="A23" s="108" t="s">
        <v>17</v>
      </c>
    </row>
    <row r="24" spans="1:1" s="70" customFormat="1" x14ac:dyDescent="0.25"/>
    <row r="25" spans="1:1" s="70" customFormat="1" x14ac:dyDescent="0.25">
      <c r="A25" s="107"/>
    </row>
    <row r="26" spans="1:1" s="70" customFormat="1" ht="17.399999999999999" x14ac:dyDescent="0.35">
      <c r="A26" s="105" t="s">
        <v>18</v>
      </c>
    </row>
    <row r="27" spans="1:1" s="70" customFormat="1" ht="17.399999999999999" x14ac:dyDescent="0.35">
      <c r="A27" s="108" t="s">
        <v>19</v>
      </c>
    </row>
    <row r="28" spans="1:1" s="70" customFormat="1" ht="17.399999999999999" x14ac:dyDescent="0.35">
      <c r="A28" s="108" t="s">
        <v>20</v>
      </c>
    </row>
    <row r="29" spans="1:1" ht="34.799999999999997" x14ac:dyDescent="0.35">
      <c r="A29" s="109" t="s">
        <v>21</v>
      </c>
    </row>
    <row r="30" spans="1:1" s="70" customFormat="1" ht="34.799999999999997" x14ac:dyDescent="0.35">
      <c r="A30" s="108" t="s">
        <v>22</v>
      </c>
    </row>
    <row r="31" spans="1:1" ht="34.799999999999997" x14ac:dyDescent="0.35">
      <c r="A31" s="108" t="s">
        <v>23</v>
      </c>
    </row>
    <row r="32" spans="1:1" ht="17.399999999999999" x14ac:dyDescent="0.35">
      <c r="A32" s="180" t="s">
        <v>209</v>
      </c>
    </row>
    <row r="33" spans="1:1" ht="17.399999999999999" x14ac:dyDescent="0.35">
      <c r="A33" s="109" t="s">
        <v>24</v>
      </c>
    </row>
    <row r="35" spans="1:1" ht="17.399999999999999" x14ac:dyDescent="0.35">
      <c r="A35" s="109"/>
    </row>
    <row r="36" spans="1:1" ht="17.399999999999999" x14ac:dyDescent="0.35">
      <c r="A36" s="109"/>
    </row>
    <row r="37" spans="1:1" ht="17.399999999999999" x14ac:dyDescent="0.35">
      <c r="A37" s="109"/>
    </row>
    <row r="38" spans="1:1" ht="17.399999999999999" x14ac:dyDescent="0.35">
      <c r="A38" s="109"/>
    </row>
    <row r="39" spans="1:1" ht="17.399999999999999" x14ac:dyDescent="0.35">
      <c r="A39" s="109"/>
    </row>
    <row r="40" spans="1:1" ht="17.399999999999999" x14ac:dyDescent="0.35">
      <c r="A40" s="109"/>
    </row>
    <row r="41" spans="1:1" ht="17.399999999999999" x14ac:dyDescent="0.35">
      <c r="A41" s="109"/>
    </row>
    <row r="42" spans="1:1" ht="17.399999999999999" x14ac:dyDescent="0.35">
      <c r="A42" s="109"/>
    </row>
    <row r="43" spans="1:1" ht="17.399999999999999" x14ac:dyDescent="0.35">
      <c r="A43" s="109"/>
    </row>
    <row r="44" spans="1:1" ht="17.399999999999999" x14ac:dyDescent="0.35">
      <c r="A44" s="109"/>
    </row>
    <row r="45" spans="1:1" ht="17.399999999999999" x14ac:dyDescent="0.35">
      <c r="A45" s="109"/>
    </row>
    <row r="46" spans="1:1" ht="17.399999999999999" x14ac:dyDescent="0.35">
      <c r="A46" s="109"/>
    </row>
    <row r="47" spans="1:1" ht="17.399999999999999" x14ac:dyDescent="0.35">
      <c r="A47" s="109"/>
    </row>
    <row r="48" spans="1:1" ht="17.399999999999999" x14ac:dyDescent="0.35">
      <c r="A48" s="109"/>
    </row>
    <row r="49" spans="1:1" ht="17.399999999999999" x14ac:dyDescent="0.35">
      <c r="A49" s="109"/>
    </row>
    <row r="50" spans="1:1" ht="17.399999999999999" x14ac:dyDescent="0.35">
      <c r="A50" s="109"/>
    </row>
    <row r="51" spans="1:1" ht="17.399999999999999" x14ac:dyDescent="0.35">
      <c r="A51" s="109"/>
    </row>
    <row r="52" spans="1:1" s="70" customFormat="1" x14ac:dyDescent="0.25"/>
    <row r="53" spans="1:1" s="70" customFormat="1" x14ac:dyDescent="0.25"/>
    <row r="54" spans="1:1" s="70" customFormat="1" ht="17.399999999999999" x14ac:dyDescent="0.35">
      <c r="A54" s="105" t="s">
        <v>25</v>
      </c>
    </row>
    <row r="55" spans="1:1" s="70" customFormat="1" x14ac:dyDescent="0.25">
      <c r="A55" s="1" t="s">
        <v>210</v>
      </c>
    </row>
    <row r="56" spans="1:1" s="70" customFormat="1" x14ac:dyDescent="0.25">
      <c r="A56" s="1" t="s">
        <v>198</v>
      </c>
    </row>
    <row r="58" spans="1:1" ht="17.399999999999999" x14ac:dyDescent="0.35">
      <c r="A58" s="106" t="s">
        <v>26</v>
      </c>
    </row>
    <row r="59" spans="1:1" ht="17.399999999999999" x14ac:dyDescent="0.35">
      <c r="A59" s="106" t="s">
        <v>27</v>
      </c>
    </row>
    <row r="60" spans="1:1" ht="17.399999999999999" x14ac:dyDescent="0.35">
      <c r="A60" s="106" t="s">
        <v>28</v>
      </c>
    </row>
    <row r="61" spans="1:1" ht="17.399999999999999" x14ac:dyDescent="0.35">
      <c r="A61" s="106" t="s">
        <v>29</v>
      </c>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EACF3-3056-406D-951B-783AE32AC0BC}">
  <dimension ref="A1:DM124"/>
  <sheetViews>
    <sheetView topLeftCell="AV23" zoomScaleNormal="100" workbookViewId="0">
      <selection activeCell="AZ28" sqref="AZ28"/>
    </sheetView>
  </sheetViews>
  <sheetFormatPr defaultColWidth="8.88671875" defaultRowHeight="13.2" x14ac:dyDescent="0.25"/>
  <cols>
    <col min="1" max="1" width="8.88671875" style="1"/>
    <col min="2" max="7" width="9.6640625" style="1" customWidth="1"/>
    <col min="8" max="8" width="12.88671875" style="1" customWidth="1"/>
    <col min="9" max="9" width="10.33203125" style="1" customWidth="1"/>
    <col min="10" max="11" width="11.44140625" style="1" customWidth="1"/>
    <col min="12" max="12" width="16.109375" style="1" customWidth="1"/>
    <col min="13" max="13" width="5.6640625" style="1" customWidth="1"/>
    <col min="14" max="14" width="7.44140625" style="10" customWidth="1"/>
    <col min="15" max="18" width="13.109375" style="9" customWidth="1"/>
    <col min="19" max="19" width="5.6640625" style="1" customWidth="1"/>
    <col min="20" max="20" width="6.5546875" style="1" customWidth="1"/>
    <col min="21" max="21" width="16.33203125" style="9" customWidth="1"/>
    <col min="22" max="22" width="17.33203125" style="9" customWidth="1"/>
    <col min="23" max="23" width="16.88671875" style="9" customWidth="1"/>
    <col min="24" max="24" width="15.33203125" style="9" customWidth="1"/>
    <col min="25" max="25" width="4.88671875" style="66" customWidth="1"/>
    <col min="26" max="26" width="8.88671875" style="66"/>
    <col min="27" max="27" width="4.33203125" style="66" customWidth="1"/>
    <col min="28" max="28" width="8.88671875" style="1"/>
    <col min="29" max="34" width="9.6640625" style="1" customWidth="1"/>
    <col min="35" max="35" width="12.88671875" style="1" customWidth="1"/>
    <col min="36" max="36" width="10.33203125" style="1" customWidth="1"/>
    <col min="37" max="38" width="11.44140625" style="1" customWidth="1"/>
    <col min="39" max="39" width="16.33203125" style="1" customWidth="1"/>
    <col min="40" max="40" width="8.88671875" style="1"/>
    <col min="41" max="41" width="7.44140625" style="10" customWidth="1"/>
    <col min="42" max="45" width="13.109375" style="9" customWidth="1"/>
    <col min="46" max="46" width="5.6640625" style="1" customWidth="1"/>
    <col min="47" max="47" width="6.5546875" style="1" customWidth="1"/>
    <col min="48" max="48" width="16.33203125" style="9" customWidth="1"/>
    <col min="49" max="49" width="17.33203125" style="9" customWidth="1"/>
    <col min="50" max="50" width="16.88671875" style="9" customWidth="1"/>
    <col min="51" max="51" width="15.33203125" style="9" customWidth="1"/>
    <col min="52" max="63" width="8.88671875" style="1"/>
    <col min="64" max="64" width="5.5546875" style="1" customWidth="1"/>
    <col min="65" max="65" width="8.88671875" style="1"/>
    <col min="66" max="66" width="4.5546875" style="1" customWidth="1"/>
    <col min="67" max="67" width="8.88671875" style="1"/>
    <col min="68" max="73" width="9.6640625" style="1" customWidth="1"/>
    <col min="74" max="74" width="12.88671875" style="1" customWidth="1"/>
    <col min="75" max="75" width="10.33203125" style="1" customWidth="1"/>
    <col min="76" max="77" width="11.44140625" style="1" customWidth="1"/>
    <col min="78" max="78" width="16.109375" style="1" customWidth="1"/>
    <col min="79" max="79" width="5.6640625" style="1" customWidth="1"/>
    <col min="80" max="80" width="7.44140625" style="10" customWidth="1"/>
    <col min="81" max="84" width="13.109375" style="9" customWidth="1"/>
    <col min="85" max="85" width="5.6640625" style="1" customWidth="1"/>
    <col min="86" max="86" width="6.5546875" style="1" customWidth="1"/>
    <col min="87" max="87" width="16.33203125" style="9" customWidth="1"/>
    <col min="88" max="88" width="17.33203125" style="9" customWidth="1"/>
    <col min="89" max="89" width="16.88671875" style="9" customWidth="1"/>
    <col min="90" max="90" width="15.33203125" style="9" customWidth="1"/>
    <col min="91" max="91" width="4.88671875" style="66" customWidth="1"/>
    <col min="92" max="92" width="8.88671875" style="66"/>
    <col min="93" max="93" width="4.33203125" style="66" customWidth="1"/>
    <col min="94" max="94" width="8.88671875" style="1"/>
    <col min="95" max="100" width="9.6640625" style="1" customWidth="1"/>
    <col min="101" max="101" width="12.88671875" style="1" customWidth="1"/>
    <col min="102" max="102" width="10.33203125" style="1" customWidth="1"/>
    <col min="103" max="104" width="11.44140625" style="1" customWidth="1"/>
    <col min="105" max="105" width="16.33203125" style="1" customWidth="1"/>
    <col min="106" max="106" width="8.88671875" style="1"/>
    <col min="107" max="107" width="7.44140625" style="10" customWidth="1"/>
    <col min="108" max="111" width="13.109375" style="9" customWidth="1"/>
    <col min="112" max="112" width="5.6640625" style="1" customWidth="1"/>
    <col min="113" max="113" width="6.5546875" style="1" customWidth="1"/>
    <col min="114" max="114" width="16.33203125" style="9" customWidth="1"/>
    <col min="115" max="115" width="17.33203125" style="9" customWidth="1"/>
    <col min="116" max="116" width="16.88671875" style="9" customWidth="1"/>
    <col min="117" max="117" width="15.33203125" style="9" customWidth="1"/>
    <col min="118" max="16384" width="8.88671875" style="1"/>
  </cols>
  <sheetData>
    <row r="1" spans="1:117" s="75" customFormat="1" ht="20.399999999999999" customHeight="1" thickBot="1" x14ac:dyDescent="0.3">
      <c r="A1" s="74" t="s">
        <v>142</v>
      </c>
      <c r="N1" s="76"/>
      <c r="O1" s="77"/>
      <c r="P1" s="77"/>
      <c r="Q1" s="77"/>
      <c r="R1" s="77"/>
      <c r="U1" s="77"/>
      <c r="V1" s="77"/>
      <c r="W1" s="77"/>
      <c r="X1" s="77"/>
      <c r="Y1" s="78"/>
      <c r="Z1" s="80"/>
      <c r="AA1" s="78"/>
      <c r="AB1" s="74"/>
      <c r="AO1" s="76"/>
      <c r="AP1" s="77"/>
      <c r="AQ1" s="77"/>
      <c r="AR1" s="77"/>
      <c r="AS1" s="77"/>
      <c r="AV1" s="77"/>
      <c r="AW1" s="77"/>
      <c r="AX1" s="77"/>
      <c r="AY1" s="77"/>
      <c r="BM1" s="79"/>
      <c r="BO1" s="74" t="s">
        <v>142</v>
      </c>
      <c r="CB1" s="76"/>
      <c r="CC1" s="77"/>
      <c r="CD1" s="77"/>
      <c r="CE1" s="77"/>
      <c r="CF1" s="77"/>
      <c r="CI1" s="77"/>
      <c r="CJ1" s="77"/>
      <c r="CK1" s="77"/>
      <c r="CL1" s="77"/>
      <c r="CM1" s="78"/>
      <c r="CN1" s="80"/>
      <c r="CO1" s="78"/>
      <c r="CP1" s="74"/>
      <c r="DC1" s="76"/>
      <c r="DD1" s="77"/>
      <c r="DE1" s="77"/>
      <c r="DF1" s="77"/>
      <c r="DG1" s="77"/>
      <c r="DJ1" s="77"/>
      <c r="DK1" s="77"/>
      <c r="DL1" s="77"/>
      <c r="DM1" s="77"/>
    </row>
    <row r="2" spans="1:117" s="75" customFormat="1" ht="20.399999999999999" customHeight="1" thickBot="1" x14ac:dyDescent="0.3">
      <c r="A2" s="234" t="s">
        <v>99</v>
      </c>
      <c r="B2" s="235"/>
      <c r="C2" s="235"/>
      <c r="D2" s="235"/>
      <c r="E2" s="235"/>
      <c r="F2" s="235"/>
      <c r="G2" s="235"/>
      <c r="H2" s="235"/>
      <c r="I2" s="235"/>
      <c r="J2" s="235"/>
      <c r="K2" s="235"/>
      <c r="L2" s="235"/>
      <c r="M2" s="235"/>
      <c r="N2" s="235"/>
      <c r="O2" s="235"/>
      <c r="P2" s="235"/>
      <c r="Q2" s="235"/>
      <c r="R2" s="235"/>
      <c r="S2" s="235"/>
      <c r="T2" s="235"/>
      <c r="U2" s="235"/>
      <c r="V2" s="235"/>
      <c r="W2" s="235"/>
      <c r="X2" s="235"/>
      <c r="Y2" s="235"/>
      <c r="Z2" s="235"/>
      <c r="AA2" s="235"/>
      <c r="AB2" s="235"/>
      <c r="AC2" s="235"/>
      <c r="AD2" s="235"/>
      <c r="AE2" s="235"/>
      <c r="AF2" s="235"/>
      <c r="AG2" s="235"/>
      <c r="AH2" s="235"/>
      <c r="AI2" s="235"/>
      <c r="AJ2" s="235"/>
      <c r="AK2" s="235"/>
      <c r="AL2" s="235"/>
      <c r="AM2" s="235"/>
      <c r="AN2" s="235"/>
      <c r="AO2" s="235"/>
      <c r="AP2" s="235"/>
      <c r="AQ2" s="235"/>
      <c r="AR2" s="235"/>
      <c r="AS2" s="235"/>
      <c r="AT2" s="235"/>
      <c r="AU2" s="235"/>
      <c r="AV2" s="235"/>
      <c r="AW2" s="235"/>
      <c r="AX2" s="235"/>
      <c r="AY2" s="236"/>
      <c r="BM2" s="79"/>
      <c r="BO2" s="237" t="s">
        <v>100</v>
      </c>
      <c r="BP2" s="238"/>
      <c r="BQ2" s="238"/>
      <c r="BR2" s="238"/>
      <c r="BS2" s="238"/>
      <c r="BT2" s="238"/>
      <c r="BU2" s="238"/>
      <c r="BV2" s="238"/>
      <c r="BW2" s="238"/>
      <c r="BX2" s="238"/>
      <c r="BY2" s="238"/>
      <c r="BZ2" s="238"/>
      <c r="CA2" s="238"/>
      <c r="CB2" s="238"/>
      <c r="CC2" s="238"/>
      <c r="CD2" s="238"/>
      <c r="CE2" s="238"/>
      <c r="CF2" s="238"/>
      <c r="CG2" s="238"/>
      <c r="CH2" s="238"/>
      <c r="CI2" s="238"/>
      <c r="CJ2" s="238"/>
      <c r="CK2" s="238"/>
      <c r="CL2" s="238"/>
      <c r="CM2" s="238"/>
      <c r="CN2" s="238"/>
      <c r="CO2" s="238"/>
      <c r="CP2" s="238"/>
      <c r="CQ2" s="238"/>
      <c r="CR2" s="238"/>
      <c r="CS2" s="238"/>
      <c r="CT2" s="238"/>
      <c r="CU2" s="238"/>
      <c r="CV2" s="238"/>
      <c r="CW2" s="238"/>
      <c r="CX2" s="238"/>
      <c r="CY2" s="238"/>
      <c r="CZ2" s="238"/>
      <c r="DA2" s="238"/>
      <c r="DB2" s="238"/>
      <c r="DC2" s="238"/>
      <c r="DD2" s="238"/>
      <c r="DE2" s="238"/>
      <c r="DF2" s="238"/>
      <c r="DG2" s="238"/>
      <c r="DH2" s="238"/>
      <c r="DI2" s="238"/>
      <c r="DJ2" s="238"/>
      <c r="DK2" s="238"/>
      <c r="DL2" s="238"/>
      <c r="DM2" s="239"/>
    </row>
    <row r="3" spans="1:117" s="75" customFormat="1" ht="20.399999999999999" customHeight="1" thickBot="1" x14ac:dyDescent="0.3">
      <c r="A3" s="240" t="s">
        <v>121</v>
      </c>
      <c r="B3" s="241"/>
      <c r="C3" s="241"/>
      <c r="D3" s="241"/>
      <c r="E3" s="241"/>
      <c r="F3" s="241"/>
      <c r="G3" s="241"/>
      <c r="H3" s="241"/>
      <c r="I3" s="241"/>
      <c r="J3" s="241"/>
      <c r="K3" s="241"/>
      <c r="L3" s="241"/>
      <c r="M3" s="241"/>
      <c r="N3" s="241"/>
      <c r="O3" s="241"/>
      <c r="P3" s="241"/>
      <c r="Q3" s="241"/>
      <c r="R3" s="241"/>
      <c r="S3" s="241"/>
      <c r="T3" s="241"/>
      <c r="U3" s="241"/>
      <c r="V3" s="241"/>
      <c r="W3" s="241"/>
      <c r="X3" s="242"/>
      <c r="Y3" s="78"/>
      <c r="Z3" s="81"/>
      <c r="AA3" s="78"/>
      <c r="AB3" s="240" t="s">
        <v>122</v>
      </c>
      <c r="AC3" s="241"/>
      <c r="AD3" s="241"/>
      <c r="AE3" s="241"/>
      <c r="AF3" s="241"/>
      <c r="AG3" s="241"/>
      <c r="AH3" s="241"/>
      <c r="AI3" s="241"/>
      <c r="AJ3" s="241"/>
      <c r="AK3" s="241"/>
      <c r="AL3" s="241"/>
      <c r="AM3" s="241"/>
      <c r="AN3" s="241"/>
      <c r="AO3" s="241"/>
      <c r="AP3" s="241"/>
      <c r="AQ3" s="241"/>
      <c r="AR3" s="241"/>
      <c r="AS3" s="241"/>
      <c r="AT3" s="241"/>
      <c r="AU3" s="241"/>
      <c r="AV3" s="241"/>
      <c r="AW3" s="241"/>
      <c r="AX3" s="241"/>
      <c r="AY3" s="242"/>
      <c r="BM3" s="79"/>
      <c r="BO3" s="240" t="s">
        <v>121</v>
      </c>
      <c r="BP3" s="241"/>
      <c r="BQ3" s="241"/>
      <c r="BR3" s="241"/>
      <c r="BS3" s="241"/>
      <c r="BT3" s="241"/>
      <c r="BU3" s="241"/>
      <c r="BV3" s="241"/>
      <c r="BW3" s="241"/>
      <c r="BX3" s="241"/>
      <c r="BY3" s="241"/>
      <c r="BZ3" s="241"/>
      <c r="CA3" s="241"/>
      <c r="CB3" s="241"/>
      <c r="CC3" s="241"/>
      <c r="CD3" s="241"/>
      <c r="CE3" s="241"/>
      <c r="CF3" s="241"/>
      <c r="CG3" s="241"/>
      <c r="CH3" s="241"/>
      <c r="CI3" s="241"/>
      <c r="CJ3" s="241"/>
      <c r="CK3" s="241"/>
      <c r="CL3" s="242"/>
      <c r="CM3" s="78"/>
      <c r="CN3" s="82"/>
      <c r="CO3" s="78"/>
      <c r="CP3" s="240" t="s">
        <v>122</v>
      </c>
      <c r="CQ3" s="241"/>
      <c r="CR3" s="241"/>
      <c r="CS3" s="241"/>
      <c r="CT3" s="241"/>
      <c r="CU3" s="241"/>
      <c r="CV3" s="241"/>
      <c r="CW3" s="241"/>
      <c r="CX3" s="241"/>
      <c r="CY3" s="241"/>
      <c r="CZ3" s="241"/>
      <c r="DA3" s="241"/>
      <c r="DB3" s="241"/>
      <c r="DC3" s="241"/>
      <c r="DD3" s="241"/>
      <c r="DE3" s="241"/>
      <c r="DF3" s="241"/>
      <c r="DG3" s="241"/>
      <c r="DH3" s="241"/>
      <c r="DI3" s="241"/>
      <c r="DJ3" s="241"/>
      <c r="DK3" s="241"/>
      <c r="DL3" s="241"/>
      <c r="DM3" s="242"/>
    </row>
    <row r="4" spans="1:117" s="11" customFormat="1" ht="27" thickBot="1" x14ac:dyDescent="0.3">
      <c r="B4" s="233" t="s">
        <v>30</v>
      </c>
      <c r="C4" s="212"/>
      <c r="D4" s="212"/>
      <c r="E4" s="212"/>
      <c r="F4" s="213"/>
      <c r="G4" s="73" t="s">
        <v>31</v>
      </c>
      <c r="H4" s="73" t="s">
        <v>32</v>
      </c>
      <c r="I4" s="212"/>
      <c r="J4" s="212"/>
      <c r="K4" s="212"/>
      <c r="L4" s="213"/>
      <c r="N4" s="233" t="s">
        <v>33</v>
      </c>
      <c r="O4" s="212"/>
      <c r="P4" s="212"/>
      <c r="Q4" s="212"/>
      <c r="R4" s="213"/>
      <c r="T4" s="233" t="s">
        <v>34</v>
      </c>
      <c r="U4" s="212"/>
      <c r="V4" s="212"/>
      <c r="W4" s="212"/>
      <c r="X4" s="213"/>
      <c r="Y4" s="65"/>
      <c r="Z4" s="71"/>
      <c r="AA4" s="65"/>
      <c r="AC4" s="233" t="s">
        <v>30</v>
      </c>
      <c r="AD4" s="212"/>
      <c r="AE4" s="212"/>
      <c r="AF4" s="212"/>
      <c r="AG4" s="213"/>
      <c r="AH4" s="73" t="s">
        <v>31</v>
      </c>
      <c r="AI4" s="73" t="s">
        <v>32</v>
      </c>
      <c r="AJ4" s="212"/>
      <c r="AK4" s="212"/>
      <c r="AL4" s="212"/>
      <c r="AM4" s="213"/>
      <c r="AO4" s="233" t="s">
        <v>33</v>
      </c>
      <c r="AP4" s="212"/>
      <c r="AQ4" s="212"/>
      <c r="AR4" s="212"/>
      <c r="AS4" s="213"/>
      <c r="AU4" s="233" t="s">
        <v>34</v>
      </c>
      <c r="AV4" s="212"/>
      <c r="AW4" s="212"/>
      <c r="AX4" s="212"/>
      <c r="AY4" s="213"/>
      <c r="BM4" s="62"/>
      <c r="BP4" s="233" t="s">
        <v>30</v>
      </c>
      <c r="BQ4" s="212"/>
      <c r="BR4" s="212"/>
      <c r="BS4" s="212"/>
      <c r="BT4" s="213"/>
      <c r="BU4" s="73" t="s">
        <v>31</v>
      </c>
      <c r="BV4" s="73" t="s">
        <v>32</v>
      </c>
      <c r="BW4" s="212"/>
      <c r="BX4" s="212"/>
      <c r="BY4" s="212"/>
      <c r="BZ4" s="213"/>
      <c r="CB4" s="233" t="s">
        <v>33</v>
      </c>
      <c r="CC4" s="212"/>
      <c r="CD4" s="212"/>
      <c r="CE4" s="212"/>
      <c r="CF4" s="213"/>
      <c r="CH4" s="233" t="s">
        <v>34</v>
      </c>
      <c r="CI4" s="212"/>
      <c r="CJ4" s="212"/>
      <c r="CK4" s="212"/>
      <c r="CL4" s="213"/>
      <c r="CM4" s="65"/>
      <c r="CN4" s="83"/>
      <c r="CO4" s="65"/>
      <c r="CQ4" s="233" t="s">
        <v>30</v>
      </c>
      <c r="CR4" s="212"/>
      <c r="CS4" s="212"/>
      <c r="CT4" s="212"/>
      <c r="CU4" s="213"/>
      <c r="CV4" s="73" t="s">
        <v>31</v>
      </c>
      <c r="CW4" s="73" t="s">
        <v>32</v>
      </c>
      <c r="CX4" s="212"/>
      <c r="CY4" s="212"/>
      <c r="CZ4" s="212"/>
      <c r="DA4" s="213"/>
      <c r="DC4" s="233" t="s">
        <v>33</v>
      </c>
      <c r="DD4" s="212"/>
      <c r="DE4" s="212"/>
      <c r="DF4" s="212"/>
      <c r="DG4" s="213"/>
      <c r="DI4" s="233" t="s">
        <v>34</v>
      </c>
      <c r="DJ4" s="212"/>
      <c r="DK4" s="212"/>
      <c r="DL4" s="212"/>
      <c r="DM4" s="213"/>
    </row>
    <row r="5" spans="1:117" ht="27" customHeight="1" thickBot="1" x14ac:dyDescent="0.3">
      <c r="A5" s="44"/>
      <c r="B5" s="14" t="s">
        <v>123</v>
      </c>
      <c r="C5" s="15" t="s">
        <v>124</v>
      </c>
      <c r="D5" s="15" t="s">
        <v>125</v>
      </c>
      <c r="E5" s="15" t="s">
        <v>126</v>
      </c>
      <c r="F5" s="16" t="s">
        <v>127</v>
      </c>
      <c r="G5" s="16" t="s">
        <v>128</v>
      </c>
      <c r="H5" s="26" t="s">
        <v>35</v>
      </c>
      <c r="I5" s="29" t="s">
        <v>36</v>
      </c>
      <c r="J5" s="14" t="s">
        <v>129</v>
      </c>
      <c r="K5" s="15" t="s">
        <v>130</v>
      </c>
      <c r="L5" s="16" t="s">
        <v>131</v>
      </c>
      <c r="N5" s="48"/>
      <c r="O5" s="61" t="s">
        <v>40</v>
      </c>
      <c r="P5" s="27" t="s">
        <v>41</v>
      </c>
      <c r="Q5" s="27" t="s">
        <v>42</v>
      </c>
      <c r="R5" s="29" t="s">
        <v>43</v>
      </c>
      <c r="T5" s="44"/>
      <c r="U5" s="14" t="s">
        <v>40</v>
      </c>
      <c r="V5" s="16" t="s">
        <v>41</v>
      </c>
      <c r="W5" s="15" t="s">
        <v>42</v>
      </c>
      <c r="X5" s="16" t="s">
        <v>43</v>
      </c>
      <c r="Z5" s="72"/>
      <c r="AB5" s="44"/>
      <c r="AC5" s="14" t="s">
        <v>132</v>
      </c>
      <c r="AD5" s="15" t="s">
        <v>133</v>
      </c>
      <c r="AE5" s="15" t="s">
        <v>134</v>
      </c>
      <c r="AF5" s="15" t="s">
        <v>135</v>
      </c>
      <c r="AG5" s="16" t="s">
        <v>136</v>
      </c>
      <c r="AH5" s="16" t="s">
        <v>137</v>
      </c>
      <c r="AI5" s="26" t="s">
        <v>35</v>
      </c>
      <c r="AJ5" s="29" t="s">
        <v>36</v>
      </c>
      <c r="AK5" s="14" t="s">
        <v>138</v>
      </c>
      <c r="AL5" s="15" t="s">
        <v>139</v>
      </c>
      <c r="AM5" s="16" t="s">
        <v>140</v>
      </c>
      <c r="AO5" s="48"/>
      <c r="AP5" s="61" t="s">
        <v>40</v>
      </c>
      <c r="AQ5" s="27" t="s">
        <v>41</v>
      </c>
      <c r="AR5" s="27" t="s">
        <v>42</v>
      </c>
      <c r="AS5" s="29" t="s">
        <v>43</v>
      </c>
      <c r="AU5" s="44"/>
      <c r="AV5" s="14" t="s">
        <v>40</v>
      </c>
      <c r="AW5" s="16" t="s">
        <v>41</v>
      </c>
      <c r="AX5" s="15" t="s">
        <v>42</v>
      </c>
      <c r="AY5" s="16" t="s">
        <v>43</v>
      </c>
      <c r="BM5" s="63"/>
      <c r="BO5" s="44"/>
      <c r="BP5" s="14" t="s">
        <v>123</v>
      </c>
      <c r="BQ5" s="15" t="s">
        <v>124</v>
      </c>
      <c r="BR5" s="15" t="s">
        <v>125</v>
      </c>
      <c r="BS5" s="15" t="s">
        <v>126</v>
      </c>
      <c r="BT5" s="16" t="s">
        <v>127</v>
      </c>
      <c r="BU5" s="16" t="s">
        <v>128</v>
      </c>
      <c r="BV5" s="26" t="s">
        <v>35</v>
      </c>
      <c r="BW5" s="29" t="s">
        <v>36</v>
      </c>
      <c r="BX5" s="14" t="s">
        <v>129</v>
      </c>
      <c r="BY5" s="15" t="s">
        <v>130</v>
      </c>
      <c r="BZ5" s="16" t="s">
        <v>131</v>
      </c>
      <c r="CB5" s="48"/>
      <c r="CC5" s="61" t="s">
        <v>40</v>
      </c>
      <c r="CD5" s="27" t="s">
        <v>41</v>
      </c>
      <c r="CE5" s="27" t="s">
        <v>42</v>
      </c>
      <c r="CF5" s="29" t="s">
        <v>43</v>
      </c>
      <c r="CH5" s="44"/>
      <c r="CI5" s="14" t="s">
        <v>40</v>
      </c>
      <c r="CJ5" s="16" t="s">
        <v>41</v>
      </c>
      <c r="CK5" s="15" t="s">
        <v>42</v>
      </c>
      <c r="CL5" s="16" t="s">
        <v>43</v>
      </c>
      <c r="CN5" s="84"/>
      <c r="CP5" s="44"/>
      <c r="CQ5" s="14" t="s">
        <v>132</v>
      </c>
      <c r="CR5" s="15" t="s">
        <v>133</v>
      </c>
      <c r="CS5" s="15" t="s">
        <v>134</v>
      </c>
      <c r="CT5" s="15" t="s">
        <v>135</v>
      </c>
      <c r="CU5" s="16" t="s">
        <v>136</v>
      </c>
      <c r="CV5" s="16" t="s">
        <v>137</v>
      </c>
      <c r="CW5" s="26" t="s">
        <v>35</v>
      </c>
      <c r="CX5" s="29" t="s">
        <v>36</v>
      </c>
      <c r="CY5" s="14" t="s">
        <v>138</v>
      </c>
      <c r="CZ5" s="15" t="s">
        <v>139</v>
      </c>
      <c r="DA5" s="16" t="s">
        <v>140</v>
      </c>
      <c r="DC5" s="48"/>
      <c r="DD5" s="61" t="s">
        <v>40</v>
      </c>
      <c r="DE5" s="27" t="s">
        <v>41</v>
      </c>
      <c r="DF5" s="27" t="s">
        <v>42</v>
      </c>
      <c r="DG5" s="29" t="s">
        <v>43</v>
      </c>
      <c r="DI5" s="44"/>
      <c r="DJ5" s="14" t="s">
        <v>40</v>
      </c>
      <c r="DK5" s="16" t="s">
        <v>41</v>
      </c>
      <c r="DL5" s="15" t="s">
        <v>42</v>
      </c>
      <c r="DM5" s="16" t="s">
        <v>43</v>
      </c>
    </row>
    <row r="6" spans="1:117" x14ac:dyDescent="0.25">
      <c r="A6" s="12" t="s">
        <v>44</v>
      </c>
      <c r="B6" s="17">
        <v>835</v>
      </c>
      <c r="C6" s="18">
        <v>1086</v>
      </c>
      <c r="D6" s="18">
        <v>902</v>
      </c>
      <c r="E6" s="18">
        <v>909</v>
      </c>
      <c r="F6" s="19">
        <v>854</v>
      </c>
      <c r="G6" s="38">
        <v>818</v>
      </c>
      <c r="H6" s="24">
        <f t="shared" ref="H6:H57" si="0">AVERAGE(B6:F6)</f>
        <v>917.2</v>
      </c>
      <c r="I6" s="30">
        <f>_xlfn.STDEV.S(B6:F6)/SQRT(COUNT(B6:F6))</f>
        <v>44.465042449097012</v>
      </c>
      <c r="J6" s="32">
        <f>H6-(1.96*I6)</f>
        <v>830.04851679976991</v>
      </c>
      <c r="K6" s="33">
        <f t="shared" ref="K6:K37" si="1">H6+(1.96*I6)</f>
        <v>1004.3514832002302</v>
      </c>
      <c r="L6" s="34">
        <f>K6-J6</f>
        <v>174.30296640046026</v>
      </c>
      <c r="N6" s="67">
        <v>1</v>
      </c>
      <c r="O6" s="45">
        <f t="shared" ref="O6:O37" si="2">G6-K6</f>
        <v>-186.35148320023018</v>
      </c>
      <c r="P6" s="45">
        <f t="shared" ref="P6:P37" si="3">(G6-K6)/K6*100</f>
        <v>-18.554409120445204</v>
      </c>
      <c r="Q6" s="45">
        <f t="shared" ref="Q6:Q37" si="4">G6-H6</f>
        <v>-99.200000000000045</v>
      </c>
      <c r="R6" s="30">
        <f t="shared" ref="R6:R37" si="5">(G6-H6)/H6*100</f>
        <v>-10.815525512429137</v>
      </c>
      <c r="T6" s="67">
        <v>1</v>
      </c>
      <c r="U6" s="49">
        <f>IF(O6&lt;0,0,O6)</f>
        <v>0</v>
      </c>
      <c r="V6" s="51">
        <f t="shared" ref="V6:X21" si="6">IF(P6&lt;0,0,P6)</f>
        <v>0</v>
      </c>
      <c r="W6" s="50">
        <f t="shared" si="6"/>
        <v>0</v>
      </c>
      <c r="X6" s="51">
        <f t="shared" si="6"/>
        <v>0</v>
      </c>
      <c r="Z6" s="72"/>
      <c r="AB6" s="12" t="s">
        <v>44</v>
      </c>
      <c r="AC6" s="17">
        <v>4822</v>
      </c>
      <c r="AD6" s="18">
        <v>5125</v>
      </c>
      <c r="AE6" s="18">
        <v>4780</v>
      </c>
      <c r="AF6" s="18">
        <v>5065</v>
      </c>
      <c r="AG6" s="19">
        <v>4340</v>
      </c>
      <c r="AH6" s="38">
        <v>5071</v>
      </c>
      <c r="AI6" s="24">
        <f t="shared" ref="AI6:AI57" si="7">AVERAGE(AC6:AG6)</f>
        <v>4826.3999999999996</v>
      </c>
      <c r="AJ6" s="30">
        <f>_xlfn.STDEV.S(AC6:AG6)/SQRT(COUNT(AC6:AG6))</f>
        <v>138.71719431995442</v>
      </c>
      <c r="AK6" s="32">
        <f>AI6-(1.96*AJ6)</f>
        <v>4554.5142991328894</v>
      </c>
      <c r="AL6" s="33">
        <f t="shared" ref="AL6:AL37" si="8">AI6+(1.96*AJ6)</f>
        <v>5098.2857008671099</v>
      </c>
      <c r="AM6" s="34">
        <f>AL6-AK6</f>
        <v>543.77140173422049</v>
      </c>
      <c r="AO6" s="67">
        <v>1</v>
      </c>
      <c r="AP6" s="45">
        <f t="shared" ref="AP6:AP37" si="9">AH6-AL6</f>
        <v>-27.285700867109881</v>
      </c>
      <c r="AQ6" s="45">
        <f t="shared" ref="AQ6:AQ37" si="10">(AH6-AL6)/AL6*100</f>
        <v>-0.53519364092265687</v>
      </c>
      <c r="AR6" s="45">
        <f t="shared" ref="AR6:AR37" si="11">AH6-AI6</f>
        <v>244.60000000000036</v>
      </c>
      <c r="AS6" s="30">
        <f t="shared" ref="AS6:AS37" si="12">(AH6-AI6)/AI6*100</f>
        <v>5.0679595557765706</v>
      </c>
      <c r="AU6" s="67">
        <v>1</v>
      </c>
      <c r="AV6" s="49">
        <f>IF(AP6&lt;0,0,AP6)</f>
        <v>0</v>
      </c>
      <c r="AW6" s="51">
        <f t="shared" ref="AW6:AY57" si="13">IF(AQ6&lt;0,0,AQ6)</f>
        <v>0</v>
      </c>
      <c r="AX6" s="50">
        <f t="shared" si="13"/>
        <v>244.60000000000036</v>
      </c>
      <c r="AY6" s="51">
        <f t="shared" si="13"/>
        <v>5.0679595557765706</v>
      </c>
      <c r="BM6" s="63"/>
      <c r="BO6" s="12" t="s">
        <v>44</v>
      </c>
      <c r="BP6" s="17">
        <v>664</v>
      </c>
      <c r="BQ6" s="18">
        <v>761</v>
      </c>
      <c r="BR6" s="18">
        <v>621</v>
      </c>
      <c r="BS6" s="18">
        <v>659</v>
      </c>
      <c r="BT6" s="19">
        <v>618</v>
      </c>
      <c r="BU6" s="38">
        <v>636</v>
      </c>
      <c r="BV6" s="24">
        <f t="shared" ref="BV6:BV57" si="14">AVERAGE(BP6:BT6)</f>
        <v>664.6</v>
      </c>
      <c r="BW6" s="30">
        <f>_xlfn.STDEV.S(BP6:BT6)/SQRT(COUNT(BP6:BT6))</f>
        <v>25.881653733871026</v>
      </c>
      <c r="BX6" s="32">
        <f>BV6-(1.96*BW6)</f>
        <v>613.8719586816128</v>
      </c>
      <c r="BY6" s="33">
        <f t="shared" ref="BY6:BY37" si="15">BV6+(1.96*BW6)</f>
        <v>715.32804131838725</v>
      </c>
      <c r="BZ6" s="34">
        <f>BY6-BX6</f>
        <v>101.45608263677445</v>
      </c>
      <c r="CB6" s="67">
        <v>1</v>
      </c>
      <c r="CC6" s="45">
        <f t="shared" ref="CC6:CC37" si="16">BU6-BY6</f>
        <v>-79.32804131838725</v>
      </c>
      <c r="CD6" s="45">
        <f t="shared" ref="CD6:CD37" si="17">(BU6-BY6)/BY6*100</f>
        <v>-11.089742990108634</v>
      </c>
      <c r="CE6" s="45">
        <f t="shared" ref="CE6:CE37" si="18">BU6-BV6</f>
        <v>-28.600000000000023</v>
      </c>
      <c r="CF6" s="30">
        <f t="shared" ref="CF6:CF37" si="19">(BU6-BV6)/BV6*100</f>
        <v>-4.3033403551008158</v>
      </c>
      <c r="CH6" s="67">
        <v>1</v>
      </c>
      <c r="CI6" s="49">
        <f>IF(CC6&lt;0,0,CC6)</f>
        <v>0</v>
      </c>
      <c r="CJ6" s="51">
        <f t="shared" ref="CJ6:CJ57" si="20">IF(CD6&lt;0,0,CD6)</f>
        <v>0</v>
      </c>
      <c r="CK6" s="50">
        <f t="shared" ref="CK6:CK57" si="21">IF(CE6&lt;0,0,CE6)</f>
        <v>0</v>
      </c>
      <c r="CL6" s="51">
        <f t="shared" ref="CL6:CL57" si="22">IF(CF6&lt;0,0,CF6)</f>
        <v>0</v>
      </c>
      <c r="CN6" s="84"/>
      <c r="CP6" s="12" t="s">
        <v>44</v>
      </c>
      <c r="CQ6" s="17">
        <v>5963</v>
      </c>
      <c r="CR6" s="18">
        <v>6073</v>
      </c>
      <c r="CS6" s="18">
        <v>5686</v>
      </c>
      <c r="CT6" s="18">
        <v>6088</v>
      </c>
      <c r="CU6" s="19">
        <v>5143</v>
      </c>
      <c r="CV6" s="38">
        <v>5728</v>
      </c>
      <c r="CW6" s="24">
        <f t="shared" ref="CW6:CW57" si="23">AVERAGE(CQ6:CU6)</f>
        <v>5790.6</v>
      </c>
      <c r="CX6" s="30">
        <f>_xlfn.STDEV.S(CQ6:CU6)/SQRT(COUNT(CQ6:CU6))</f>
        <v>177.23504168194279</v>
      </c>
      <c r="CY6" s="32">
        <f>CW6-(1.96*CX6)</f>
        <v>5443.2193183033924</v>
      </c>
      <c r="CZ6" s="33">
        <f t="shared" ref="CZ6:CZ37" si="24">CW6+(1.96*CX6)</f>
        <v>6137.9806816966084</v>
      </c>
      <c r="DA6" s="34">
        <f>CZ6-CY6</f>
        <v>694.76136339321602</v>
      </c>
      <c r="DC6" s="67">
        <v>1</v>
      </c>
      <c r="DD6" s="45">
        <f t="shared" ref="DD6:DD37" si="25">CV6-CZ6</f>
        <v>-409.98068169660837</v>
      </c>
      <c r="DE6" s="45">
        <f t="shared" ref="DE6:DE37" si="26">(CV6-CZ6)/CZ6*100</f>
        <v>-6.6794065175077257</v>
      </c>
      <c r="DF6" s="45">
        <f t="shared" ref="DF6:DF37" si="27">CV6-CW6</f>
        <v>-62.600000000000364</v>
      </c>
      <c r="DG6" s="30">
        <f t="shared" ref="DG6:DG37" si="28">(CV6-CW6)/CW6*100</f>
        <v>-1.0810624114944973</v>
      </c>
      <c r="DI6" s="67">
        <v>1</v>
      </c>
      <c r="DJ6" s="49">
        <f>IF(DD6&lt;0,0,DD6)</f>
        <v>0</v>
      </c>
      <c r="DK6" s="51">
        <f t="shared" ref="DK6:DK57" si="29">IF(DE6&lt;0,0,DE6)</f>
        <v>0</v>
      </c>
      <c r="DL6" s="50">
        <f t="shared" ref="DL6:DL57" si="30">IF(DF6&lt;0,0,DF6)</f>
        <v>0</v>
      </c>
      <c r="DM6" s="51">
        <f t="shared" ref="DM6:DM57" si="31">IF(DG6&lt;0,0,DG6)</f>
        <v>0</v>
      </c>
    </row>
    <row r="7" spans="1:117" x14ac:dyDescent="0.25">
      <c r="A7" s="12" t="s">
        <v>45</v>
      </c>
      <c r="B7" s="20">
        <v>1164</v>
      </c>
      <c r="C7" s="21">
        <v>1083</v>
      </c>
      <c r="D7" s="21">
        <v>1061</v>
      </c>
      <c r="E7" s="21">
        <v>1151</v>
      </c>
      <c r="F7" s="22">
        <v>1053</v>
      </c>
      <c r="G7" s="39">
        <v>1104</v>
      </c>
      <c r="H7" s="24">
        <f t="shared" si="0"/>
        <v>1102.4000000000001</v>
      </c>
      <c r="I7" s="30">
        <f t="shared" ref="I7:I57" si="32">_xlfn.STDEV.S(B7:F7)/SQRT(COUNT(B7:F7))</f>
        <v>23.116228066014571</v>
      </c>
      <c r="J7" s="32">
        <f t="shared" ref="J7:J57" si="33">H7-(1.96*I7)</f>
        <v>1057.0921929906115</v>
      </c>
      <c r="K7" s="33">
        <f t="shared" si="1"/>
        <v>1147.7078070093887</v>
      </c>
      <c r="L7" s="34">
        <f t="shared" ref="L7:L57" si="34">K7-J7</f>
        <v>90.615614018777251</v>
      </c>
      <c r="N7" s="68">
        <v>2</v>
      </c>
      <c r="O7" s="45">
        <f t="shared" si="2"/>
        <v>-43.707807009388716</v>
      </c>
      <c r="P7" s="45">
        <f t="shared" si="3"/>
        <v>-3.8082695562801172</v>
      </c>
      <c r="Q7" s="45">
        <f t="shared" si="4"/>
        <v>1.5999999999999091</v>
      </c>
      <c r="R7" s="30">
        <f t="shared" si="5"/>
        <v>0.14513788098692934</v>
      </c>
      <c r="T7" s="68">
        <v>2</v>
      </c>
      <c r="U7" s="52">
        <f t="shared" ref="U7:X57" si="35">IF(O7&lt;0,0,O7)</f>
        <v>0</v>
      </c>
      <c r="V7" s="54">
        <f t="shared" si="6"/>
        <v>0</v>
      </c>
      <c r="W7" s="53">
        <f t="shared" si="6"/>
        <v>1.5999999999999091</v>
      </c>
      <c r="X7" s="54">
        <f t="shared" si="6"/>
        <v>0.14513788098692934</v>
      </c>
      <c r="Z7" s="72"/>
      <c r="AB7" s="12" t="s">
        <v>45</v>
      </c>
      <c r="AC7" s="20">
        <v>6249</v>
      </c>
      <c r="AD7" s="21">
        <v>4524</v>
      </c>
      <c r="AE7" s="21">
        <v>5482</v>
      </c>
      <c r="AF7" s="21">
        <v>5966</v>
      </c>
      <c r="AG7" s="22">
        <v>5119</v>
      </c>
      <c r="AH7" s="39">
        <v>5724</v>
      </c>
      <c r="AI7" s="24">
        <f t="shared" si="7"/>
        <v>5468</v>
      </c>
      <c r="AJ7" s="30">
        <f t="shared" ref="AJ7:AJ57" si="36">_xlfn.STDEV.S(AC7:AG7)/SQRT(COUNT(AC7:AG7))</f>
        <v>305.8674549539391</v>
      </c>
      <c r="AK7" s="32">
        <f t="shared" ref="AK7:AK57" si="37">AI7-(1.96*AJ7)</f>
        <v>4868.499788290279</v>
      </c>
      <c r="AL7" s="33">
        <f t="shared" si="8"/>
        <v>6067.500211709721</v>
      </c>
      <c r="AM7" s="34">
        <f t="shared" ref="AM7:AM57" si="38">AL7-AK7</f>
        <v>1199.0004234194421</v>
      </c>
      <c r="AO7" s="68">
        <v>2</v>
      </c>
      <c r="AP7" s="45">
        <f t="shared" si="9"/>
        <v>-343.50021170972104</v>
      </c>
      <c r="AQ7" s="45">
        <f t="shared" si="10"/>
        <v>-5.6613135512842181</v>
      </c>
      <c r="AR7" s="45">
        <f t="shared" si="11"/>
        <v>256</v>
      </c>
      <c r="AS7" s="30">
        <f t="shared" si="12"/>
        <v>4.6817849305047554</v>
      </c>
      <c r="AU7" s="68">
        <v>2</v>
      </c>
      <c r="AV7" s="52">
        <f t="shared" ref="AV7:AV57" si="39">IF(AP7&lt;0,0,AP7)</f>
        <v>0</v>
      </c>
      <c r="AW7" s="54">
        <f t="shared" si="13"/>
        <v>0</v>
      </c>
      <c r="AX7" s="53">
        <f t="shared" si="13"/>
        <v>256</v>
      </c>
      <c r="AY7" s="54">
        <f t="shared" si="13"/>
        <v>4.6817849305047554</v>
      </c>
      <c r="BM7" s="63"/>
      <c r="BO7" s="12" t="s">
        <v>45</v>
      </c>
      <c r="BP7" s="20">
        <v>794</v>
      </c>
      <c r="BQ7" s="21">
        <v>694</v>
      </c>
      <c r="BR7" s="21">
        <v>672</v>
      </c>
      <c r="BS7" s="21">
        <v>802</v>
      </c>
      <c r="BT7" s="22">
        <v>716</v>
      </c>
      <c r="BU7" s="39">
        <v>747</v>
      </c>
      <c r="BV7" s="24">
        <f t="shared" si="14"/>
        <v>735.6</v>
      </c>
      <c r="BW7" s="30">
        <f t="shared" ref="BW7:BW57" si="40">_xlfn.STDEV.S(BP7:BT7)/SQRT(COUNT(BP7:BT7))</f>
        <v>26.437851652507621</v>
      </c>
      <c r="BX7" s="32">
        <f t="shared" ref="BX7:BX57" si="41">BV7-(1.96*BW7)</f>
        <v>683.78181076108513</v>
      </c>
      <c r="BY7" s="33">
        <f t="shared" si="15"/>
        <v>787.41818923891492</v>
      </c>
      <c r="BZ7" s="34">
        <f t="shared" ref="BZ7:BZ57" si="42">BY7-BX7</f>
        <v>103.63637847782979</v>
      </c>
      <c r="CB7" s="68">
        <v>2</v>
      </c>
      <c r="CC7" s="45">
        <f t="shared" si="16"/>
        <v>-40.41818923891492</v>
      </c>
      <c r="CD7" s="45">
        <f t="shared" si="17"/>
        <v>-5.1330017252943358</v>
      </c>
      <c r="CE7" s="45">
        <f t="shared" si="18"/>
        <v>11.399999999999977</v>
      </c>
      <c r="CF7" s="30">
        <f t="shared" si="19"/>
        <v>1.5497553017944505</v>
      </c>
      <c r="CH7" s="68">
        <v>2</v>
      </c>
      <c r="CI7" s="52">
        <f t="shared" ref="CI7:CI57" si="43">IF(CC7&lt;0,0,CC7)</f>
        <v>0</v>
      </c>
      <c r="CJ7" s="54">
        <f t="shared" si="20"/>
        <v>0</v>
      </c>
      <c r="CK7" s="53">
        <f t="shared" si="21"/>
        <v>11.399999999999977</v>
      </c>
      <c r="CL7" s="54">
        <f t="shared" si="22"/>
        <v>1.5497553017944505</v>
      </c>
      <c r="CN7" s="84"/>
      <c r="CP7" s="12" t="s">
        <v>45</v>
      </c>
      <c r="CQ7" s="20">
        <v>8030</v>
      </c>
      <c r="CR7" s="21">
        <v>5196</v>
      </c>
      <c r="CS7" s="21">
        <v>6500</v>
      </c>
      <c r="CT7" s="21">
        <v>7131</v>
      </c>
      <c r="CU7" s="22">
        <v>5721</v>
      </c>
      <c r="CV7" s="39">
        <v>6482</v>
      </c>
      <c r="CW7" s="24">
        <f t="shared" si="23"/>
        <v>6515.6</v>
      </c>
      <c r="CX7" s="30">
        <f t="shared" ref="CX7:CX57" si="44">_xlfn.STDEV.S(CQ7:CU7)/SQRT(COUNT(CQ7:CU7))</f>
        <v>502.24999751119896</v>
      </c>
      <c r="CY7" s="32">
        <f t="shared" ref="CY7:CY57" si="45">CW7-(1.96*CX7)</f>
        <v>5531.1900048780508</v>
      </c>
      <c r="CZ7" s="33">
        <f t="shared" si="24"/>
        <v>7500.0099951219499</v>
      </c>
      <c r="DA7" s="34">
        <f t="shared" ref="DA7:DA57" si="46">CZ7-CY7</f>
        <v>1968.8199902438992</v>
      </c>
      <c r="DC7" s="68">
        <v>2</v>
      </c>
      <c r="DD7" s="45">
        <f t="shared" si="25"/>
        <v>-1018.0099951219499</v>
      </c>
      <c r="DE7" s="45">
        <f t="shared" si="26"/>
        <v>-13.573448512522912</v>
      </c>
      <c r="DF7" s="45">
        <f t="shared" si="27"/>
        <v>-33.600000000000364</v>
      </c>
      <c r="DG7" s="30">
        <f t="shared" si="28"/>
        <v>-0.51568543188655469</v>
      </c>
      <c r="DI7" s="68">
        <v>2</v>
      </c>
      <c r="DJ7" s="52">
        <f t="shared" ref="DJ7:DJ57" si="47">IF(DD7&lt;0,0,DD7)</f>
        <v>0</v>
      </c>
      <c r="DK7" s="54">
        <f t="shared" si="29"/>
        <v>0</v>
      </c>
      <c r="DL7" s="53">
        <f t="shared" si="30"/>
        <v>0</v>
      </c>
      <c r="DM7" s="54">
        <f t="shared" si="31"/>
        <v>0</v>
      </c>
    </row>
    <row r="8" spans="1:117" x14ac:dyDescent="0.25">
      <c r="A8" s="12" t="s">
        <v>46</v>
      </c>
      <c r="B8" s="20">
        <v>1063</v>
      </c>
      <c r="C8" s="21">
        <v>1069</v>
      </c>
      <c r="D8" s="21">
        <v>1058</v>
      </c>
      <c r="E8" s="21">
        <v>1118</v>
      </c>
      <c r="F8" s="22">
        <v>1095</v>
      </c>
      <c r="G8" s="39">
        <v>1195</v>
      </c>
      <c r="H8" s="24">
        <f t="shared" si="0"/>
        <v>1080.5999999999999</v>
      </c>
      <c r="I8" s="30">
        <f t="shared" si="32"/>
        <v>11.316359838746733</v>
      </c>
      <c r="J8" s="32">
        <f t="shared" si="33"/>
        <v>1058.4199347160563</v>
      </c>
      <c r="K8" s="33">
        <f t="shared" si="1"/>
        <v>1102.7800652839435</v>
      </c>
      <c r="L8" s="34">
        <f t="shared" si="34"/>
        <v>44.360130567887154</v>
      </c>
      <c r="N8" s="68">
        <v>3</v>
      </c>
      <c r="O8" s="45">
        <f t="shared" si="2"/>
        <v>92.219934716056514</v>
      </c>
      <c r="P8" s="45">
        <f t="shared" si="3"/>
        <v>8.3624956253005678</v>
      </c>
      <c r="Q8" s="45">
        <f t="shared" si="4"/>
        <v>114.40000000000009</v>
      </c>
      <c r="R8" s="30">
        <f t="shared" si="5"/>
        <v>10.586711086433471</v>
      </c>
      <c r="T8" s="68">
        <v>3</v>
      </c>
      <c r="U8" s="52">
        <f t="shared" si="35"/>
        <v>92.219934716056514</v>
      </c>
      <c r="V8" s="54">
        <f t="shared" si="6"/>
        <v>8.3624956253005678</v>
      </c>
      <c r="W8" s="53">
        <f t="shared" si="6"/>
        <v>114.40000000000009</v>
      </c>
      <c r="X8" s="54">
        <f t="shared" si="6"/>
        <v>10.586711086433471</v>
      </c>
      <c r="Z8" s="72"/>
      <c r="AB8" s="12" t="s">
        <v>46</v>
      </c>
      <c r="AC8" s="20">
        <v>5752</v>
      </c>
      <c r="AD8" s="21">
        <v>4563</v>
      </c>
      <c r="AE8" s="21">
        <v>5386</v>
      </c>
      <c r="AF8" s="21">
        <v>5667</v>
      </c>
      <c r="AG8" s="22">
        <v>4796</v>
      </c>
      <c r="AH8" s="39">
        <v>5235</v>
      </c>
      <c r="AI8" s="24">
        <f t="shared" si="7"/>
        <v>5232.8</v>
      </c>
      <c r="AJ8" s="30">
        <f t="shared" si="36"/>
        <v>236.7482629292135</v>
      </c>
      <c r="AK8" s="32">
        <f t="shared" si="37"/>
        <v>4768.773404658742</v>
      </c>
      <c r="AL8" s="33">
        <f t="shared" si="8"/>
        <v>5696.8265953412583</v>
      </c>
      <c r="AM8" s="34">
        <f t="shared" si="38"/>
        <v>928.05319068251629</v>
      </c>
      <c r="AO8" s="68">
        <v>3</v>
      </c>
      <c r="AP8" s="45">
        <f t="shared" si="9"/>
        <v>-461.82659534125833</v>
      </c>
      <c r="AQ8" s="45">
        <f t="shared" si="10"/>
        <v>-8.1067342951763717</v>
      </c>
      <c r="AR8" s="45">
        <f t="shared" si="11"/>
        <v>2.1999999999998181</v>
      </c>
      <c r="AS8" s="30">
        <f t="shared" si="12"/>
        <v>4.2042501146610192E-2</v>
      </c>
      <c r="AU8" s="68">
        <v>3</v>
      </c>
      <c r="AV8" s="52">
        <f t="shared" si="39"/>
        <v>0</v>
      </c>
      <c r="AW8" s="54">
        <f t="shared" si="13"/>
        <v>0</v>
      </c>
      <c r="AX8" s="53">
        <f t="shared" si="13"/>
        <v>2.1999999999998181</v>
      </c>
      <c r="AY8" s="54">
        <f t="shared" si="13"/>
        <v>4.2042501146610192E-2</v>
      </c>
      <c r="BM8" s="63"/>
      <c r="BO8" s="12" t="s">
        <v>46</v>
      </c>
      <c r="BP8" s="20">
        <v>720</v>
      </c>
      <c r="BQ8" s="21">
        <v>637</v>
      </c>
      <c r="BR8" s="21">
        <v>690</v>
      </c>
      <c r="BS8" s="21">
        <v>756</v>
      </c>
      <c r="BT8" s="22">
        <v>685</v>
      </c>
      <c r="BU8" s="39">
        <v>722</v>
      </c>
      <c r="BV8" s="24">
        <f t="shared" si="14"/>
        <v>697.6</v>
      </c>
      <c r="BW8" s="30">
        <f t="shared" si="40"/>
        <v>19.749936708759346</v>
      </c>
      <c r="BX8" s="32">
        <f t="shared" si="41"/>
        <v>658.89012405083167</v>
      </c>
      <c r="BY8" s="33">
        <f t="shared" si="15"/>
        <v>736.30987594916837</v>
      </c>
      <c r="BZ8" s="34">
        <f t="shared" si="42"/>
        <v>77.419751898336699</v>
      </c>
      <c r="CB8" s="68">
        <v>3</v>
      </c>
      <c r="CC8" s="45">
        <f t="shared" si="16"/>
        <v>-14.309875949168372</v>
      </c>
      <c r="CD8" s="45">
        <f t="shared" si="17"/>
        <v>-1.9434583748753442</v>
      </c>
      <c r="CE8" s="45">
        <f t="shared" si="18"/>
        <v>24.399999999999977</v>
      </c>
      <c r="CF8" s="30">
        <f t="shared" si="19"/>
        <v>3.4977064220183451</v>
      </c>
      <c r="CH8" s="68">
        <v>3</v>
      </c>
      <c r="CI8" s="52">
        <f t="shared" si="43"/>
        <v>0</v>
      </c>
      <c r="CJ8" s="54">
        <f t="shared" si="20"/>
        <v>0</v>
      </c>
      <c r="CK8" s="53">
        <f t="shared" si="21"/>
        <v>24.399999999999977</v>
      </c>
      <c r="CL8" s="54">
        <f t="shared" si="22"/>
        <v>3.4977064220183451</v>
      </c>
      <c r="CN8" s="84"/>
      <c r="CP8" s="12" t="s">
        <v>46</v>
      </c>
      <c r="CQ8" s="20">
        <v>7331</v>
      </c>
      <c r="CR8" s="21">
        <v>5201</v>
      </c>
      <c r="CS8" s="21">
        <v>6476</v>
      </c>
      <c r="CT8" s="21">
        <v>6715</v>
      </c>
      <c r="CU8" s="22">
        <v>5284</v>
      </c>
      <c r="CV8" s="39">
        <v>5838</v>
      </c>
      <c r="CW8" s="24">
        <f t="shared" si="23"/>
        <v>6201.4</v>
      </c>
      <c r="CX8" s="30">
        <f t="shared" si="44"/>
        <v>415.78896089242124</v>
      </c>
      <c r="CY8" s="32">
        <f t="shared" si="45"/>
        <v>5386.4536366508537</v>
      </c>
      <c r="CZ8" s="33">
        <f t="shared" si="24"/>
        <v>7016.3463633491456</v>
      </c>
      <c r="DA8" s="34">
        <f t="shared" si="46"/>
        <v>1629.8927266982919</v>
      </c>
      <c r="DC8" s="68">
        <v>3</v>
      </c>
      <c r="DD8" s="45">
        <f t="shared" si="25"/>
        <v>-1178.3463633491456</v>
      </c>
      <c r="DE8" s="45">
        <f t="shared" si="26"/>
        <v>-16.794301511459018</v>
      </c>
      <c r="DF8" s="45">
        <f t="shared" si="27"/>
        <v>-363.39999999999964</v>
      </c>
      <c r="DG8" s="30">
        <f t="shared" si="28"/>
        <v>-5.859967104202271</v>
      </c>
      <c r="DI8" s="68">
        <v>3</v>
      </c>
      <c r="DJ8" s="52">
        <f t="shared" si="47"/>
        <v>0</v>
      </c>
      <c r="DK8" s="54">
        <f t="shared" si="29"/>
        <v>0</v>
      </c>
      <c r="DL8" s="53">
        <f t="shared" si="30"/>
        <v>0</v>
      </c>
      <c r="DM8" s="54">
        <f t="shared" si="31"/>
        <v>0</v>
      </c>
    </row>
    <row r="9" spans="1:117" x14ac:dyDescent="0.25">
      <c r="A9" s="12" t="s">
        <v>47</v>
      </c>
      <c r="B9" s="20">
        <v>1097</v>
      </c>
      <c r="C9" s="21">
        <v>1023</v>
      </c>
      <c r="D9" s="21">
        <v>987</v>
      </c>
      <c r="E9" s="21">
        <v>1152</v>
      </c>
      <c r="F9" s="22">
        <v>1121</v>
      </c>
      <c r="G9" s="39">
        <v>1076</v>
      </c>
      <c r="H9" s="24">
        <f t="shared" si="0"/>
        <v>1076</v>
      </c>
      <c r="I9" s="30">
        <f t="shared" si="32"/>
        <v>30.799350642505434</v>
      </c>
      <c r="J9" s="32">
        <f t="shared" si="33"/>
        <v>1015.6332727406893</v>
      </c>
      <c r="K9" s="33">
        <f t="shared" si="1"/>
        <v>1136.3667272593107</v>
      </c>
      <c r="L9" s="34">
        <f t="shared" si="34"/>
        <v>120.73345451862133</v>
      </c>
      <c r="N9" s="68">
        <v>4</v>
      </c>
      <c r="O9" s="45">
        <f t="shared" si="2"/>
        <v>-60.366727259310665</v>
      </c>
      <c r="P9" s="45">
        <f t="shared" si="3"/>
        <v>-5.3122575495415232</v>
      </c>
      <c r="Q9" s="45">
        <f t="shared" si="4"/>
        <v>0</v>
      </c>
      <c r="R9" s="30">
        <f t="shared" si="5"/>
        <v>0</v>
      </c>
      <c r="T9" s="68">
        <v>4</v>
      </c>
      <c r="U9" s="52">
        <f t="shared" si="35"/>
        <v>0</v>
      </c>
      <c r="V9" s="54">
        <f t="shared" si="6"/>
        <v>0</v>
      </c>
      <c r="W9" s="53">
        <f t="shared" si="6"/>
        <v>0</v>
      </c>
      <c r="X9" s="54">
        <f t="shared" si="6"/>
        <v>0</v>
      </c>
      <c r="Z9" s="72"/>
      <c r="AB9" s="12" t="s">
        <v>47</v>
      </c>
      <c r="AC9" s="20">
        <v>5350</v>
      </c>
      <c r="AD9" s="21">
        <v>4466</v>
      </c>
      <c r="AE9" s="21">
        <v>5131</v>
      </c>
      <c r="AF9" s="21">
        <v>5515</v>
      </c>
      <c r="AG9" s="22">
        <v>4782</v>
      </c>
      <c r="AH9" s="39">
        <v>4839</v>
      </c>
      <c r="AI9" s="24">
        <f t="shared" si="7"/>
        <v>5048.8</v>
      </c>
      <c r="AJ9" s="30">
        <f t="shared" si="36"/>
        <v>190.48081268201267</v>
      </c>
      <c r="AK9" s="32">
        <f t="shared" si="37"/>
        <v>4675.4576071432557</v>
      </c>
      <c r="AL9" s="33">
        <f t="shared" si="8"/>
        <v>5422.1423928567447</v>
      </c>
      <c r="AM9" s="34">
        <f t="shared" si="38"/>
        <v>746.68478571348896</v>
      </c>
      <c r="AO9" s="68">
        <v>4</v>
      </c>
      <c r="AP9" s="45">
        <f t="shared" si="9"/>
        <v>-583.14239285674466</v>
      </c>
      <c r="AQ9" s="45">
        <f t="shared" si="10"/>
        <v>-10.754833617519708</v>
      </c>
      <c r="AR9" s="45">
        <f t="shared" si="11"/>
        <v>-209.80000000000018</v>
      </c>
      <c r="AS9" s="30">
        <f t="shared" si="12"/>
        <v>-4.155442877515453</v>
      </c>
      <c r="AU9" s="68">
        <v>4</v>
      </c>
      <c r="AV9" s="52">
        <f t="shared" si="39"/>
        <v>0</v>
      </c>
      <c r="AW9" s="54">
        <f t="shared" si="13"/>
        <v>0</v>
      </c>
      <c r="AX9" s="53">
        <f t="shared" si="13"/>
        <v>0</v>
      </c>
      <c r="AY9" s="54">
        <f t="shared" si="13"/>
        <v>0</v>
      </c>
      <c r="BM9" s="63"/>
      <c r="BO9" s="12" t="s">
        <v>47</v>
      </c>
      <c r="BP9" s="20">
        <v>689</v>
      </c>
      <c r="BQ9" s="21">
        <v>684</v>
      </c>
      <c r="BR9" s="21">
        <v>640</v>
      </c>
      <c r="BS9" s="21">
        <v>680</v>
      </c>
      <c r="BT9" s="22">
        <v>720</v>
      </c>
      <c r="BU9" s="39">
        <v>668</v>
      </c>
      <c r="BV9" s="24">
        <f t="shared" si="14"/>
        <v>682.6</v>
      </c>
      <c r="BW9" s="30">
        <f t="shared" si="40"/>
        <v>12.773409881468613</v>
      </c>
      <c r="BX9" s="32">
        <f t="shared" si="41"/>
        <v>657.56411663232154</v>
      </c>
      <c r="BY9" s="33">
        <f t="shared" si="15"/>
        <v>707.6358833676785</v>
      </c>
      <c r="BZ9" s="34">
        <f t="shared" si="42"/>
        <v>50.07176673535696</v>
      </c>
      <c r="CB9" s="68">
        <v>4</v>
      </c>
      <c r="CC9" s="45">
        <f t="shared" si="16"/>
        <v>-39.635883367678503</v>
      </c>
      <c r="CD9" s="45">
        <f t="shared" si="17"/>
        <v>-5.601169231137507</v>
      </c>
      <c r="CE9" s="45">
        <f t="shared" si="18"/>
        <v>-14.600000000000023</v>
      </c>
      <c r="CF9" s="30">
        <f t="shared" si="19"/>
        <v>-2.1388807500732527</v>
      </c>
      <c r="CH9" s="68">
        <v>4</v>
      </c>
      <c r="CI9" s="52">
        <f t="shared" si="43"/>
        <v>0</v>
      </c>
      <c r="CJ9" s="54">
        <f t="shared" si="20"/>
        <v>0</v>
      </c>
      <c r="CK9" s="53">
        <f t="shared" si="21"/>
        <v>0</v>
      </c>
      <c r="CL9" s="54">
        <f t="shared" si="22"/>
        <v>0</v>
      </c>
      <c r="CN9" s="84"/>
      <c r="CP9" s="12" t="s">
        <v>47</v>
      </c>
      <c r="CQ9" s="20">
        <v>6798</v>
      </c>
      <c r="CR9" s="21">
        <v>5139</v>
      </c>
      <c r="CS9" s="21">
        <v>6119</v>
      </c>
      <c r="CT9" s="21">
        <v>6588</v>
      </c>
      <c r="CU9" s="22">
        <v>5117</v>
      </c>
      <c r="CV9" s="39">
        <v>5270</v>
      </c>
      <c r="CW9" s="24">
        <f t="shared" si="23"/>
        <v>5952.2</v>
      </c>
      <c r="CX9" s="30">
        <f t="shared" si="44"/>
        <v>353.99822033451039</v>
      </c>
      <c r="CY9" s="32">
        <f t="shared" si="45"/>
        <v>5258.3634881443595</v>
      </c>
      <c r="CZ9" s="33">
        <f t="shared" si="24"/>
        <v>6646.0365118556401</v>
      </c>
      <c r="DA9" s="34">
        <f t="shared" si="46"/>
        <v>1387.6730237112806</v>
      </c>
      <c r="DC9" s="68">
        <v>4</v>
      </c>
      <c r="DD9" s="45">
        <f t="shared" si="25"/>
        <v>-1376.0365118556401</v>
      </c>
      <c r="DE9" s="45">
        <f t="shared" si="26"/>
        <v>-20.704618600890548</v>
      </c>
      <c r="DF9" s="45">
        <f t="shared" si="27"/>
        <v>-682.19999999999982</v>
      </c>
      <c r="DG9" s="30">
        <f t="shared" si="28"/>
        <v>-11.46130842377608</v>
      </c>
      <c r="DI9" s="68">
        <v>4</v>
      </c>
      <c r="DJ9" s="52">
        <f t="shared" si="47"/>
        <v>0</v>
      </c>
      <c r="DK9" s="54">
        <f t="shared" si="29"/>
        <v>0</v>
      </c>
      <c r="DL9" s="53">
        <f t="shared" si="30"/>
        <v>0</v>
      </c>
      <c r="DM9" s="54">
        <f t="shared" si="31"/>
        <v>0</v>
      </c>
    </row>
    <row r="10" spans="1:117" ht="13.2" customHeight="1" x14ac:dyDescent="0.25">
      <c r="A10" s="12" t="s">
        <v>48</v>
      </c>
      <c r="B10" s="20">
        <v>1067</v>
      </c>
      <c r="C10" s="21">
        <v>1019</v>
      </c>
      <c r="D10" s="21">
        <v>995</v>
      </c>
      <c r="E10" s="21">
        <v>1057</v>
      </c>
      <c r="F10" s="22">
        <v>1061</v>
      </c>
      <c r="G10" s="39">
        <v>1086</v>
      </c>
      <c r="H10" s="24">
        <f t="shared" si="0"/>
        <v>1039.8</v>
      </c>
      <c r="I10" s="30">
        <f t="shared" si="32"/>
        <v>14.008568806269967</v>
      </c>
      <c r="J10" s="32">
        <f t="shared" si="33"/>
        <v>1012.3432051397108</v>
      </c>
      <c r="K10" s="33">
        <f t="shared" si="1"/>
        <v>1067.2567948602891</v>
      </c>
      <c r="L10" s="34">
        <f t="shared" si="34"/>
        <v>54.913589720578329</v>
      </c>
      <c r="N10" s="68">
        <v>5</v>
      </c>
      <c r="O10" s="45">
        <f t="shared" si="2"/>
        <v>18.743205139710881</v>
      </c>
      <c r="P10" s="45">
        <f t="shared" si="3"/>
        <v>1.7562038705187619</v>
      </c>
      <c r="Q10" s="45">
        <f t="shared" si="4"/>
        <v>46.200000000000045</v>
      </c>
      <c r="R10" s="30">
        <f t="shared" si="5"/>
        <v>4.4431621465666513</v>
      </c>
      <c r="T10" s="68">
        <v>5</v>
      </c>
      <c r="U10" s="52">
        <f t="shared" si="35"/>
        <v>18.743205139710881</v>
      </c>
      <c r="V10" s="54">
        <f t="shared" si="6"/>
        <v>1.7562038705187619</v>
      </c>
      <c r="W10" s="53">
        <f t="shared" si="6"/>
        <v>46.200000000000045</v>
      </c>
      <c r="X10" s="54">
        <f t="shared" si="6"/>
        <v>4.4431621465666513</v>
      </c>
      <c r="Z10" s="72"/>
      <c r="AB10" s="12" t="s">
        <v>48</v>
      </c>
      <c r="AC10" s="20">
        <v>4994</v>
      </c>
      <c r="AD10" s="21">
        <v>4378</v>
      </c>
      <c r="AE10" s="21">
        <v>5062</v>
      </c>
      <c r="AF10" s="21">
        <v>5350</v>
      </c>
      <c r="AG10" s="22">
        <v>4543</v>
      </c>
      <c r="AH10" s="39">
        <v>4708</v>
      </c>
      <c r="AI10" s="24">
        <f t="shared" si="7"/>
        <v>4865.3999999999996</v>
      </c>
      <c r="AJ10" s="30">
        <f t="shared" si="36"/>
        <v>177.69738321089594</v>
      </c>
      <c r="AK10" s="32">
        <f t="shared" si="37"/>
        <v>4517.1131289066434</v>
      </c>
      <c r="AL10" s="33">
        <f t="shared" si="8"/>
        <v>5213.6868710933559</v>
      </c>
      <c r="AM10" s="34">
        <f t="shared" si="38"/>
        <v>696.57374218671248</v>
      </c>
      <c r="AO10" s="68">
        <v>5</v>
      </c>
      <c r="AP10" s="45">
        <f t="shared" si="9"/>
        <v>-505.68687109335588</v>
      </c>
      <c r="AQ10" s="45">
        <f t="shared" si="10"/>
        <v>-9.6992182997616219</v>
      </c>
      <c r="AR10" s="45">
        <f t="shared" si="11"/>
        <v>-157.39999999999964</v>
      </c>
      <c r="AS10" s="30">
        <f t="shared" si="12"/>
        <v>-3.2350885847001201</v>
      </c>
      <c r="AU10" s="68">
        <v>5</v>
      </c>
      <c r="AV10" s="52">
        <f t="shared" si="39"/>
        <v>0</v>
      </c>
      <c r="AW10" s="54">
        <f t="shared" si="13"/>
        <v>0</v>
      </c>
      <c r="AX10" s="53">
        <f t="shared" si="13"/>
        <v>0</v>
      </c>
      <c r="AY10" s="54">
        <f t="shared" si="13"/>
        <v>0</v>
      </c>
      <c r="BM10" s="63"/>
      <c r="BO10" s="12" t="s">
        <v>48</v>
      </c>
      <c r="BP10" s="20">
        <v>716</v>
      </c>
      <c r="BQ10" s="21">
        <v>658</v>
      </c>
      <c r="BR10" s="21">
        <v>621</v>
      </c>
      <c r="BS10" s="21">
        <v>741</v>
      </c>
      <c r="BT10" s="22">
        <v>685</v>
      </c>
      <c r="BU10" s="39">
        <v>635</v>
      </c>
      <c r="BV10" s="24">
        <f t="shared" si="14"/>
        <v>684.2</v>
      </c>
      <c r="BW10" s="30">
        <f t="shared" si="40"/>
        <v>21.11729149299218</v>
      </c>
      <c r="BX10" s="32">
        <f t="shared" si="41"/>
        <v>642.81010867373539</v>
      </c>
      <c r="BY10" s="33">
        <f t="shared" si="15"/>
        <v>725.58989132626471</v>
      </c>
      <c r="BZ10" s="34">
        <f t="shared" si="42"/>
        <v>82.77978265252932</v>
      </c>
      <c r="CB10" s="68">
        <v>5</v>
      </c>
      <c r="CC10" s="45">
        <f t="shared" si="16"/>
        <v>-90.589891326264706</v>
      </c>
      <c r="CD10" s="45">
        <f t="shared" si="17"/>
        <v>-12.484999089593236</v>
      </c>
      <c r="CE10" s="45">
        <f t="shared" si="18"/>
        <v>-49.200000000000045</v>
      </c>
      <c r="CF10" s="30">
        <f t="shared" si="19"/>
        <v>-7.1908798596901553</v>
      </c>
      <c r="CH10" s="68">
        <v>5</v>
      </c>
      <c r="CI10" s="52">
        <f t="shared" si="43"/>
        <v>0</v>
      </c>
      <c r="CJ10" s="54">
        <f t="shared" si="20"/>
        <v>0</v>
      </c>
      <c r="CK10" s="53">
        <f t="shared" si="21"/>
        <v>0</v>
      </c>
      <c r="CL10" s="54">
        <f t="shared" si="22"/>
        <v>0</v>
      </c>
      <c r="CN10" s="84"/>
      <c r="CP10" s="12" t="s">
        <v>48</v>
      </c>
      <c r="CQ10" s="20">
        <v>6123</v>
      </c>
      <c r="CR10" s="21">
        <v>4987</v>
      </c>
      <c r="CS10" s="21">
        <v>5807</v>
      </c>
      <c r="CT10" s="21">
        <v>6137</v>
      </c>
      <c r="CU10" s="22">
        <v>5008</v>
      </c>
      <c r="CV10" s="39">
        <v>5183</v>
      </c>
      <c r="CW10" s="24">
        <f t="shared" si="23"/>
        <v>5612.4</v>
      </c>
      <c r="CX10" s="30">
        <f t="shared" si="44"/>
        <v>257.89641331356279</v>
      </c>
      <c r="CY10" s="32">
        <f t="shared" si="45"/>
        <v>5106.9230299054161</v>
      </c>
      <c r="CZ10" s="33">
        <f t="shared" si="24"/>
        <v>6117.8769700945832</v>
      </c>
      <c r="DA10" s="34">
        <f t="shared" si="46"/>
        <v>1010.953940189167</v>
      </c>
      <c r="DC10" s="68">
        <v>5</v>
      </c>
      <c r="DD10" s="45">
        <f t="shared" si="25"/>
        <v>-934.87697009458316</v>
      </c>
      <c r="DE10" s="45">
        <f t="shared" si="26"/>
        <v>-15.281068492623346</v>
      </c>
      <c r="DF10" s="45">
        <f t="shared" si="27"/>
        <v>-429.39999999999964</v>
      </c>
      <c r="DG10" s="30">
        <f t="shared" si="28"/>
        <v>-7.6509158292352595</v>
      </c>
      <c r="DI10" s="68">
        <v>5</v>
      </c>
      <c r="DJ10" s="52">
        <f t="shared" si="47"/>
        <v>0</v>
      </c>
      <c r="DK10" s="54">
        <f t="shared" si="29"/>
        <v>0</v>
      </c>
      <c r="DL10" s="53">
        <f t="shared" si="30"/>
        <v>0</v>
      </c>
      <c r="DM10" s="54">
        <f t="shared" si="31"/>
        <v>0</v>
      </c>
    </row>
    <row r="11" spans="1:117" x14ac:dyDescent="0.25">
      <c r="A11" s="12" t="s">
        <v>49</v>
      </c>
      <c r="B11" s="20">
        <v>981</v>
      </c>
      <c r="C11" s="21">
        <v>1033</v>
      </c>
      <c r="D11" s="21">
        <v>1059</v>
      </c>
      <c r="E11" s="21">
        <v>1045</v>
      </c>
      <c r="F11" s="22">
        <v>1074</v>
      </c>
      <c r="G11" s="39">
        <v>983</v>
      </c>
      <c r="H11" s="24">
        <f t="shared" si="0"/>
        <v>1038.4000000000001</v>
      </c>
      <c r="I11" s="30">
        <f t="shared" si="32"/>
        <v>15.90471628165683</v>
      </c>
      <c r="J11" s="32">
        <f t="shared" si="33"/>
        <v>1007.2267560879527</v>
      </c>
      <c r="K11" s="33">
        <f t="shared" si="1"/>
        <v>1069.5732439120475</v>
      </c>
      <c r="L11" s="34">
        <f t="shared" si="34"/>
        <v>62.346487824094766</v>
      </c>
      <c r="N11" s="68">
        <v>6</v>
      </c>
      <c r="O11" s="45">
        <f t="shared" si="2"/>
        <v>-86.573243912047474</v>
      </c>
      <c r="P11" s="45">
        <f t="shared" si="3"/>
        <v>-8.0941856394424274</v>
      </c>
      <c r="Q11" s="45">
        <f t="shared" si="4"/>
        <v>-55.400000000000091</v>
      </c>
      <c r="R11" s="30">
        <f t="shared" si="5"/>
        <v>-5.3351309707241992</v>
      </c>
      <c r="T11" s="68">
        <v>6</v>
      </c>
      <c r="U11" s="52">
        <f t="shared" si="35"/>
        <v>0</v>
      </c>
      <c r="V11" s="54">
        <f t="shared" si="6"/>
        <v>0</v>
      </c>
      <c r="W11" s="53">
        <f t="shared" si="6"/>
        <v>0</v>
      </c>
      <c r="X11" s="54">
        <f t="shared" si="6"/>
        <v>0</v>
      </c>
      <c r="Z11" s="72"/>
      <c r="AB11" s="12" t="s">
        <v>49</v>
      </c>
      <c r="AC11" s="20">
        <v>4785</v>
      </c>
      <c r="AD11" s="21">
        <v>4367</v>
      </c>
      <c r="AE11" s="21">
        <v>4777</v>
      </c>
      <c r="AF11" s="21">
        <v>5012</v>
      </c>
      <c r="AG11" s="22">
        <v>4713</v>
      </c>
      <c r="AH11" s="39">
        <v>4423</v>
      </c>
      <c r="AI11" s="24">
        <f t="shared" si="7"/>
        <v>4730.8</v>
      </c>
      <c r="AJ11" s="30">
        <f t="shared" si="36"/>
        <v>104.11839414820032</v>
      </c>
      <c r="AK11" s="32">
        <f t="shared" si="37"/>
        <v>4526.7279474695279</v>
      </c>
      <c r="AL11" s="33">
        <f t="shared" si="8"/>
        <v>4934.8720525304725</v>
      </c>
      <c r="AM11" s="34">
        <f t="shared" si="38"/>
        <v>408.14410506094464</v>
      </c>
      <c r="AO11" s="68">
        <v>6</v>
      </c>
      <c r="AP11" s="45">
        <f t="shared" si="9"/>
        <v>-511.8720525304725</v>
      </c>
      <c r="AQ11" s="45">
        <f t="shared" si="10"/>
        <v>-10.372549624017061</v>
      </c>
      <c r="AR11" s="45">
        <f t="shared" si="11"/>
        <v>-307.80000000000018</v>
      </c>
      <c r="AS11" s="30">
        <f t="shared" si="12"/>
        <v>-6.506299146021818</v>
      </c>
      <c r="AU11" s="68">
        <v>6</v>
      </c>
      <c r="AV11" s="52">
        <f t="shared" si="39"/>
        <v>0</v>
      </c>
      <c r="AW11" s="54">
        <f t="shared" si="13"/>
        <v>0</v>
      </c>
      <c r="AX11" s="53">
        <f t="shared" si="13"/>
        <v>0</v>
      </c>
      <c r="AY11" s="54">
        <f t="shared" si="13"/>
        <v>0</v>
      </c>
      <c r="BM11" s="63"/>
      <c r="BO11" s="12" t="s">
        <v>49</v>
      </c>
      <c r="BP11" s="20">
        <v>681</v>
      </c>
      <c r="BQ11" s="21">
        <v>735</v>
      </c>
      <c r="BR11" s="21">
        <v>650</v>
      </c>
      <c r="BS11" s="21">
        <v>663</v>
      </c>
      <c r="BT11" s="22">
        <v>659</v>
      </c>
      <c r="BU11" s="39">
        <v>663</v>
      </c>
      <c r="BV11" s="24">
        <f t="shared" si="14"/>
        <v>677.6</v>
      </c>
      <c r="BW11" s="30">
        <f t="shared" si="40"/>
        <v>15.210522673465235</v>
      </c>
      <c r="BX11" s="32">
        <f t="shared" si="41"/>
        <v>647.78737556000817</v>
      </c>
      <c r="BY11" s="33">
        <f t="shared" si="15"/>
        <v>707.41262443999187</v>
      </c>
      <c r="BZ11" s="34">
        <f t="shared" si="42"/>
        <v>59.625248879983701</v>
      </c>
      <c r="CB11" s="68">
        <v>6</v>
      </c>
      <c r="CC11" s="45">
        <f t="shared" si="16"/>
        <v>-44.412624439991873</v>
      </c>
      <c r="CD11" s="45">
        <f t="shared" si="17"/>
        <v>-6.2781780965741429</v>
      </c>
      <c r="CE11" s="45">
        <f t="shared" si="18"/>
        <v>-14.600000000000023</v>
      </c>
      <c r="CF11" s="30">
        <f t="shared" si="19"/>
        <v>-2.1546635182998854</v>
      </c>
      <c r="CH11" s="68">
        <v>6</v>
      </c>
      <c r="CI11" s="52">
        <f t="shared" si="43"/>
        <v>0</v>
      </c>
      <c r="CJ11" s="54">
        <f t="shared" si="20"/>
        <v>0</v>
      </c>
      <c r="CK11" s="53">
        <f t="shared" si="21"/>
        <v>0</v>
      </c>
      <c r="CL11" s="54">
        <f t="shared" si="22"/>
        <v>0</v>
      </c>
      <c r="CN11" s="84"/>
      <c r="CP11" s="12" t="s">
        <v>49</v>
      </c>
      <c r="CQ11" s="20">
        <v>5592</v>
      </c>
      <c r="CR11" s="21">
        <v>5019</v>
      </c>
      <c r="CS11" s="21">
        <v>5775</v>
      </c>
      <c r="CT11" s="21">
        <v>5770</v>
      </c>
      <c r="CU11" s="22">
        <v>5214</v>
      </c>
      <c r="CV11" s="39">
        <v>4915</v>
      </c>
      <c r="CW11" s="24">
        <f t="shared" si="23"/>
        <v>5474</v>
      </c>
      <c r="CX11" s="30">
        <f t="shared" si="44"/>
        <v>152.76877953299228</v>
      </c>
      <c r="CY11" s="32">
        <f t="shared" si="45"/>
        <v>5174.5731921153347</v>
      </c>
      <c r="CZ11" s="33">
        <f t="shared" si="24"/>
        <v>5773.4268078846653</v>
      </c>
      <c r="DA11" s="34">
        <f t="shared" si="46"/>
        <v>598.85361576933064</v>
      </c>
      <c r="DC11" s="68">
        <v>6</v>
      </c>
      <c r="DD11" s="45">
        <f t="shared" si="25"/>
        <v>-858.42680788466532</v>
      </c>
      <c r="DE11" s="45">
        <f t="shared" si="26"/>
        <v>-14.868583883532171</v>
      </c>
      <c r="DF11" s="45">
        <f t="shared" si="27"/>
        <v>-559</v>
      </c>
      <c r="DG11" s="30">
        <f t="shared" si="28"/>
        <v>-10.21191085129704</v>
      </c>
      <c r="DI11" s="68">
        <v>6</v>
      </c>
      <c r="DJ11" s="52">
        <f t="shared" si="47"/>
        <v>0</v>
      </c>
      <c r="DK11" s="54">
        <f t="shared" si="29"/>
        <v>0</v>
      </c>
      <c r="DL11" s="53">
        <f t="shared" si="30"/>
        <v>0</v>
      </c>
      <c r="DM11" s="54">
        <f t="shared" si="31"/>
        <v>0</v>
      </c>
    </row>
    <row r="12" spans="1:117" x14ac:dyDescent="0.25">
      <c r="A12" s="12" t="s">
        <v>50</v>
      </c>
      <c r="B12" s="20">
        <v>997</v>
      </c>
      <c r="C12" s="21">
        <v>1040</v>
      </c>
      <c r="D12" s="21">
        <v>1013</v>
      </c>
      <c r="E12" s="21">
        <v>1067</v>
      </c>
      <c r="F12" s="22">
        <v>1035</v>
      </c>
      <c r="G12" s="39">
        <v>988</v>
      </c>
      <c r="H12" s="24">
        <f t="shared" si="0"/>
        <v>1030.4000000000001</v>
      </c>
      <c r="I12" s="30">
        <f t="shared" si="32"/>
        <v>11.981652640600126</v>
      </c>
      <c r="J12" s="32">
        <f t="shared" si="33"/>
        <v>1006.9159608244238</v>
      </c>
      <c r="K12" s="33">
        <f t="shared" si="1"/>
        <v>1053.8840391755764</v>
      </c>
      <c r="L12" s="34">
        <f t="shared" si="34"/>
        <v>46.968078351152599</v>
      </c>
      <c r="N12" s="68">
        <v>7</v>
      </c>
      <c r="O12" s="45">
        <f t="shared" si="2"/>
        <v>-65.88403917557639</v>
      </c>
      <c r="P12" s="45">
        <f t="shared" si="3"/>
        <v>-6.2515454002999808</v>
      </c>
      <c r="Q12" s="45">
        <f t="shared" si="4"/>
        <v>-42.400000000000091</v>
      </c>
      <c r="R12" s="30">
        <f t="shared" si="5"/>
        <v>-4.1149068322981455</v>
      </c>
      <c r="T12" s="68">
        <v>7</v>
      </c>
      <c r="U12" s="52">
        <f t="shared" si="35"/>
        <v>0</v>
      </c>
      <c r="V12" s="54">
        <f t="shared" si="6"/>
        <v>0</v>
      </c>
      <c r="W12" s="53">
        <f t="shared" si="6"/>
        <v>0</v>
      </c>
      <c r="X12" s="54">
        <f t="shared" si="6"/>
        <v>0</v>
      </c>
      <c r="Z12" s="72"/>
      <c r="AB12" s="12" t="s">
        <v>50</v>
      </c>
      <c r="AC12" s="20">
        <v>4735</v>
      </c>
      <c r="AD12" s="21">
        <v>4208</v>
      </c>
      <c r="AE12" s="21">
        <v>4674</v>
      </c>
      <c r="AF12" s="21">
        <v>5018</v>
      </c>
      <c r="AG12" s="22">
        <v>4825</v>
      </c>
      <c r="AH12" s="39">
        <v>4503</v>
      </c>
      <c r="AI12" s="24">
        <f t="shared" si="7"/>
        <v>4692</v>
      </c>
      <c r="AJ12" s="30">
        <f t="shared" si="36"/>
        <v>134.23747613837202</v>
      </c>
      <c r="AK12" s="32">
        <f t="shared" si="37"/>
        <v>4428.8945467687909</v>
      </c>
      <c r="AL12" s="33">
        <f t="shared" si="8"/>
        <v>4955.1054532312091</v>
      </c>
      <c r="AM12" s="34">
        <f t="shared" si="38"/>
        <v>526.21090646241828</v>
      </c>
      <c r="AO12" s="68">
        <v>7</v>
      </c>
      <c r="AP12" s="45">
        <f t="shared" si="9"/>
        <v>-452.10545323120914</v>
      </c>
      <c r="AQ12" s="45">
        <f t="shared" si="10"/>
        <v>-9.1240329292365008</v>
      </c>
      <c r="AR12" s="45">
        <f t="shared" si="11"/>
        <v>-189</v>
      </c>
      <c r="AS12" s="30">
        <f t="shared" si="12"/>
        <v>-4.0281329923273654</v>
      </c>
      <c r="AU12" s="68">
        <v>7</v>
      </c>
      <c r="AV12" s="52">
        <f t="shared" si="39"/>
        <v>0</v>
      </c>
      <c r="AW12" s="54">
        <f t="shared" si="13"/>
        <v>0</v>
      </c>
      <c r="AX12" s="53">
        <f t="shared" si="13"/>
        <v>0</v>
      </c>
      <c r="AY12" s="54">
        <f t="shared" si="13"/>
        <v>0</v>
      </c>
      <c r="BM12" s="63"/>
      <c r="BO12" s="12" t="s">
        <v>50</v>
      </c>
      <c r="BP12" s="20">
        <v>680</v>
      </c>
      <c r="BQ12" s="21">
        <v>672</v>
      </c>
      <c r="BR12" s="21">
        <v>665</v>
      </c>
      <c r="BS12" s="21">
        <v>693</v>
      </c>
      <c r="BT12" s="22">
        <v>708</v>
      </c>
      <c r="BU12" s="39">
        <v>641</v>
      </c>
      <c r="BV12" s="24">
        <f t="shared" si="14"/>
        <v>683.6</v>
      </c>
      <c r="BW12" s="30">
        <f t="shared" si="40"/>
        <v>7.6720271115266518</v>
      </c>
      <c r="BX12" s="32">
        <f t="shared" si="41"/>
        <v>668.56282686140776</v>
      </c>
      <c r="BY12" s="33">
        <f t="shared" si="15"/>
        <v>698.63717313859229</v>
      </c>
      <c r="BZ12" s="34">
        <f t="shared" si="42"/>
        <v>30.074346277184532</v>
      </c>
      <c r="CB12" s="68">
        <v>7</v>
      </c>
      <c r="CC12" s="45">
        <f t="shared" si="16"/>
        <v>-57.637173138592289</v>
      </c>
      <c r="CD12" s="45">
        <f t="shared" si="17"/>
        <v>-8.2499436552538707</v>
      </c>
      <c r="CE12" s="45">
        <f t="shared" si="18"/>
        <v>-42.600000000000023</v>
      </c>
      <c r="CF12" s="30">
        <f t="shared" si="19"/>
        <v>-6.2317144528964334</v>
      </c>
      <c r="CH12" s="68">
        <v>7</v>
      </c>
      <c r="CI12" s="52">
        <f t="shared" si="43"/>
        <v>0</v>
      </c>
      <c r="CJ12" s="54">
        <f t="shared" si="20"/>
        <v>0</v>
      </c>
      <c r="CK12" s="53">
        <f t="shared" si="21"/>
        <v>0</v>
      </c>
      <c r="CL12" s="54">
        <f t="shared" si="22"/>
        <v>0</v>
      </c>
      <c r="CN12" s="84"/>
      <c r="CP12" s="12" t="s">
        <v>50</v>
      </c>
      <c r="CQ12" s="20">
        <v>5410</v>
      </c>
      <c r="CR12" s="21">
        <v>4669</v>
      </c>
      <c r="CS12" s="21">
        <v>5292</v>
      </c>
      <c r="CT12" s="21">
        <v>5468</v>
      </c>
      <c r="CU12" s="22">
        <v>5256</v>
      </c>
      <c r="CV12" s="39">
        <v>4816</v>
      </c>
      <c r="CW12" s="24">
        <f t="shared" si="23"/>
        <v>5219</v>
      </c>
      <c r="CX12" s="30">
        <f t="shared" si="44"/>
        <v>142.77254638059796</v>
      </c>
      <c r="CY12" s="32">
        <f t="shared" si="45"/>
        <v>4939.1658090940282</v>
      </c>
      <c r="CZ12" s="33">
        <f t="shared" si="24"/>
        <v>5498.8341909059718</v>
      </c>
      <c r="DA12" s="34">
        <f t="shared" si="46"/>
        <v>559.66838181194362</v>
      </c>
      <c r="DC12" s="68">
        <v>7</v>
      </c>
      <c r="DD12" s="45">
        <f t="shared" si="25"/>
        <v>-682.83419090597181</v>
      </c>
      <c r="DE12" s="45">
        <f t="shared" si="26"/>
        <v>-12.417799249798257</v>
      </c>
      <c r="DF12" s="45">
        <f t="shared" si="27"/>
        <v>-403</v>
      </c>
      <c r="DG12" s="30">
        <f t="shared" si="28"/>
        <v>-7.7217857827169958</v>
      </c>
      <c r="DI12" s="68">
        <v>7</v>
      </c>
      <c r="DJ12" s="52">
        <f t="shared" si="47"/>
        <v>0</v>
      </c>
      <c r="DK12" s="54">
        <f t="shared" si="29"/>
        <v>0</v>
      </c>
      <c r="DL12" s="53">
        <f t="shared" si="30"/>
        <v>0</v>
      </c>
      <c r="DM12" s="54">
        <f t="shared" si="31"/>
        <v>0</v>
      </c>
    </row>
    <row r="13" spans="1:117" x14ac:dyDescent="0.25">
      <c r="A13" s="12" t="s">
        <v>51</v>
      </c>
      <c r="B13" s="20">
        <v>952</v>
      </c>
      <c r="C13" s="21">
        <v>956</v>
      </c>
      <c r="D13" s="21">
        <v>961</v>
      </c>
      <c r="E13" s="21">
        <v>1071</v>
      </c>
      <c r="F13" s="22">
        <v>1055</v>
      </c>
      <c r="G13" s="39">
        <v>970</v>
      </c>
      <c r="H13" s="24">
        <f t="shared" si="0"/>
        <v>999</v>
      </c>
      <c r="I13" s="30">
        <f t="shared" si="32"/>
        <v>26.288780877020521</v>
      </c>
      <c r="J13" s="32">
        <f t="shared" si="33"/>
        <v>947.47398948103978</v>
      </c>
      <c r="K13" s="33">
        <f t="shared" si="1"/>
        <v>1050.5260105189602</v>
      </c>
      <c r="L13" s="34">
        <f t="shared" si="34"/>
        <v>103.05202103792044</v>
      </c>
      <c r="N13" s="68">
        <v>8</v>
      </c>
      <c r="O13" s="45">
        <f t="shared" si="2"/>
        <v>-80.52601051896022</v>
      </c>
      <c r="P13" s="45">
        <f t="shared" si="3"/>
        <v>-7.6653038299528005</v>
      </c>
      <c r="Q13" s="45">
        <f t="shared" si="4"/>
        <v>-29</v>
      </c>
      <c r="R13" s="30">
        <f t="shared" si="5"/>
        <v>-2.9029029029029032</v>
      </c>
      <c r="T13" s="68">
        <v>8</v>
      </c>
      <c r="U13" s="52">
        <f t="shared" si="35"/>
        <v>0</v>
      </c>
      <c r="V13" s="54">
        <f t="shared" si="6"/>
        <v>0</v>
      </c>
      <c r="W13" s="53">
        <f t="shared" si="6"/>
        <v>0</v>
      </c>
      <c r="X13" s="54">
        <f t="shared" si="6"/>
        <v>0</v>
      </c>
      <c r="Z13" s="72"/>
      <c r="AB13" s="12" t="s">
        <v>51</v>
      </c>
      <c r="AC13" s="20">
        <v>4495</v>
      </c>
      <c r="AD13" s="21">
        <v>4352</v>
      </c>
      <c r="AE13" s="21">
        <v>4634</v>
      </c>
      <c r="AF13" s="21">
        <v>4713</v>
      </c>
      <c r="AG13" s="22">
        <v>4588</v>
      </c>
      <c r="AH13" s="39">
        <v>4469</v>
      </c>
      <c r="AI13" s="24">
        <f t="shared" si="7"/>
        <v>4556.3999999999996</v>
      </c>
      <c r="AJ13" s="30">
        <f t="shared" si="36"/>
        <v>62.085908224008442</v>
      </c>
      <c r="AK13" s="32">
        <f t="shared" si="37"/>
        <v>4434.7116198809435</v>
      </c>
      <c r="AL13" s="33">
        <f t="shared" si="8"/>
        <v>4678.0883801190557</v>
      </c>
      <c r="AM13" s="34">
        <f t="shared" si="38"/>
        <v>243.37676023811218</v>
      </c>
      <c r="AO13" s="68">
        <v>8</v>
      </c>
      <c r="AP13" s="45">
        <f t="shared" si="9"/>
        <v>-209.08838011905573</v>
      </c>
      <c r="AQ13" s="45">
        <f t="shared" si="10"/>
        <v>-4.4695260783793591</v>
      </c>
      <c r="AR13" s="45">
        <f t="shared" si="11"/>
        <v>-87.399999999999636</v>
      </c>
      <c r="AS13" s="30">
        <f t="shared" si="12"/>
        <v>-1.9181810201035827</v>
      </c>
      <c r="AU13" s="68">
        <v>8</v>
      </c>
      <c r="AV13" s="52">
        <f t="shared" si="39"/>
        <v>0</v>
      </c>
      <c r="AW13" s="54">
        <f t="shared" si="13"/>
        <v>0</v>
      </c>
      <c r="AX13" s="53">
        <f t="shared" si="13"/>
        <v>0</v>
      </c>
      <c r="AY13" s="54">
        <f t="shared" si="13"/>
        <v>0</v>
      </c>
      <c r="BM13" s="63"/>
      <c r="BO13" s="12" t="s">
        <v>51</v>
      </c>
      <c r="BP13" s="20">
        <v>641</v>
      </c>
      <c r="BQ13" s="21">
        <v>683</v>
      </c>
      <c r="BR13" s="21">
        <v>690</v>
      </c>
      <c r="BS13" s="21">
        <v>640</v>
      </c>
      <c r="BT13" s="22">
        <v>705</v>
      </c>
      <c r="BU13" s="39">
        <v>691</v>
      </c>
      <c r="BV13" s="24">
        <f t="shared" si="14"/>
        <v>671.8</v>
      </c>
      <c r="BW13" s="30">
        <f t="shared" si="40"/>
        <v>13.264237633576986</v>
      </c>
      <c r="BX13" s="32">
        <f t="shared" si="41"/>
        <v>645.80209423818906</v>
      </c>
      <c r="BY13" s="33">
        <f t="shared" si="15"/>
        <v>697.79790576181085</v>
      </c>
      <c r="BZ13" s="34">
        <f t="shared" si="42"/>
        <v>51.995811523621796</v>
      </c>
      <c r="CB13" s="68">
        <v>8</v>
      </c>
      <c r="CC13" s="45">
        <f t="shared" si="16"/>
        <v>-6.7979057618108527</v>
      </c>
      <c r="CD13" s="45">
        <f t="shared" si="17"/>
        <v>-0.97419406187373647</v>
      </c>
      <c r="CE13" s="45">
        <f t="shared" si="18"/>
        <v>19.200000000000045</v>
      </c>
      <c r="CF13" s="30">
        <f t="shared" si="19"/>
        <v>2.8579934504316831</v>
      </c>
      <c r="CH13" s="68">
        <v>8</v>
      </c>
      <c r="CI13" s="52">
        <f t="shared" si="43"/>
        <v>0</v>
      </c>
      <c r="CJ13" s="54">
        <f t="shared" si="20"/>
        <v>0</v>
      </c>
      <c r="CK13" s="53">
        <f t="shared" si="21"/>
        <v>19.200000000000045</v>
      </c>
      <c r="CL13" s="54">
        <f t="shared" si="22"/>
        <v>2.8579934504316831</v>
      </c>
      <c r="CN13" s="84"/>
      <c r="CP13" s="12" t="s">
        <v>51</v>
      </c>
      <c r="CQ13" s="20">
        <v>5345</v>
      </c>
      <c r="CR13" s="21">
        <v>5065</v>
      </c>
      <c r="CS13" s="21">
        <v>5508</v>
      </c>
      <c r="CT13" s="21">
        <v>5718</v>
      </c>
      <c r="CU13" s="22">
        <v>4947</v>
      </c>
      <c r="CV13" s="39">
        <v>4710</v>
      </c>
      <c r="CW13" s="24">
        <f t="shared" si="23"/>
        <v>5316.6</v>
      </c>
      <c r="CX13" s="30">
        <f t="shared" si="44"/>
        <v>141.150487069652</v>
      </c>
      <c r="CY13" s="32">
        <f t="shared" si="45"/>
        <v>5039.945045343482</v>
      </c>
      <c r="CZ13" s="33">
        <f t="shared" si="24"/>
        <v>5593.2549546565187</v>
      </c>
      <c r="DA13" s="34">
        <f t="shared" si="46"/>
        <v>553.30990931303677</v>
      </c>
      <c r="DC13" s="68">
        <v>8</v>
      </c>
      <c r="DD13" s="45">
        <f t="shared" si="25"/>
        <v>-883.25495465651875</v>
      </c>
      <c r="DE13" s="45">
        <f t="shared" si="26"/>
        <v>-15.791430246196589</v>
      </c>
      <c r="DF13" s="45">
        <f t="shared" si="27"/>
        <v>-606.60000000000036</v>
      </c>
      <c r="DG13" s="30">
        <f t="shared" si="28"/>
        <v>-11.409547455140508</v>
      </c>
      <c r="DI13" s="68">
        <v>8</v>
      </c>
      <c r="DJ13" s="52">
        <f t="shared" si="47"/>
        <v>0</v>
      </c>
      <c r="DK13" s="54">
        <f t="shared" si="29"/>
        <v>0</v>
      </c>
      <c r="DL13" s="53">
        <f t="shared" si="30"/>
        <v>0</v>
      </c>
      <c r="DM13" s="54">
        <f t="shared" si="31"/>
        <v>0</v>
      </c>
    </row>
    <row r="14" spans="1:117" x14ac:dyDescent="0.25">
      <c r="A14" s="12" t="s">
        <v>52</v>
      </c>
      <c r="B14" s="20">
        <v>986</v>
      </c>
      <c r="C14" s="21">
        <v>1046</v>
      </c>
      <c r="D14" s="21">
        <v>932</v>
      </c>
      <c r="E14" s="21">
        <v>944</v>
      </c>
      <c r="F14" s="22">
        <v>961</v>
      </c>
      <c r="G14" s="39">
        <v>965</v>
      </c>
      <c r="H14" s="24">
        <f t="shared" si="0"/>
        <v>973.8</v>
      </c>
      <c r="I14" s="30">
        <f t="shared" si="32"/>
        <v>20.2</v>
      </c>
      <c r="J14" s="32">
        <f t="shared" si="33"/>
        <v>934.20799999999997</v>
      </c>
      <c r="K14" s="33">
        <f t="shared" si="1"/>
        <v>1013.3919999999999</v>
      </c>
      <c r="L14" s="34">
        <f t="shared" si="34"/>
        <v>79.183999999999969</v>
      </c>
      <c r="N14" s="68">
        <v>9</v>
      </c>
      <c r="O14" s="45">
        <f t="shared" si="2"/>
        <v>-48.391999999999939</v>
      </c>
      <c r="P14" s="45">
        <f t="shared" si="3"/>
        <v>-4.7752498539558177</v>
      </c>
      <c r="Q14" s="45">
        <f t="shared" si="4"/>
        <v>-8.7999999999999545</v>
      </c>
      <c r="R14" s="30">
        <f t="shared" si="5"/>
        <v>-0.90367631957280292</v>
      </c>
      <c r="T14" s="68">
        <v>9</v>
      </c>
      <c r="U14" s="52">
        <f t="shared" si="35"/>
        <v>0</v>
      </c>
      <c r="V14" s="54">
        <f t="shared" si="6"/>
        <v>0</v>
      </c>
      <c r="W14" s="53">
        <f t="shared" si="6"/>
        <v>0</v>
      </c>
      <c r="X14" s="54">
        <f t="shared" si="6"/>
        <v>0</v>
      </c>
      <c r="Z14" s="72"/>
      <c r="AB14" s="12" t="s">
        <v>52</v>
      </c>
      <c r="AC14" s="20">
        <v>4495</v>
      </c>
      <c r="AD14" s="21">
        <v>4478</v>
      </c>
      <c r="AE14" s="21">
        <v>4453</v>
      </c>
      <c r="AF14" s="21">
        <v>4328</v>
      </c>
      <c r="AG14" s="22">
        <v>4502</v>
      </c>
      <c r="AH14" s="39">
        <v>4470</v>
      </c>
      <c r="AI14" s="24">
        <f t="shared" si="7"/>
        <v>4451.2</v>
      </c>
      <c r="AJ14" s="30">
        <f t="shared" si="36"/>
        <v>31.936499495091816</v>
      </c>
      <c r="AK14" s="32">
        <f t="shared" si="37"/>
        <v>4388.6044609896198</v>
      </c>
      <c r="AL14" s="33">
        <f t="shared" si="8"/>
        <v>4513.7955390103798</v>
      </c>
      <c r="AM14" s="34">
        <f t="shared" si="38"/>
        <v>125.19107802075996</v>
      </c>
      <c r="AO14" s="68">
        <v>9</v>
      </c>
      <c r="AP14" s="45">
        <f t="shared" si="9"/>
        <v>-43.795539010379798</v>
      </c>
      <c r="AQ14" s="45">
        <f t="shared" si="10"/>
        <v>-0.9702596990022655</v>
      </c>
      <c r="AR14" s="45">
        <f t="shared" si="11"/>
        <v>18.800000000000182</v>
      </c>
      <c r="AS14" s="30">
        <f t="shared" si="12"/>
        <v>0.42235801581596383</v>
      </c>
      <c r="AU14" s="68">
        <v>9</v>
      </c>
      <c r="AV14" s="52">
        <f t="shared" si="39"/>
        <v>0</v>
      </c>
      <c r="AW14" s="54">
        <f t="shared" si="13"/>
        <v>0</v>
      </c>
      <c r="AX14" s="53">
        <f t="shared" si="13"/>
        <v>18.800000000000182</v>
      </c>
      <c r="AY14" s="54">
        <f t="shared" si="13"/>
        <v>0.42235801581596383</v>
      </c>
      <c r="BM14" s="63"/>
      <c r="BO14" s="12" t="s">
        <v>52</v>
      </c>
      <c r="BP14" s="20">
        <v>650</v>
      </c>
      <c r="BQ14" s="21">
        <v>660</v>
      </c>
      <c r="BR14" s="21">
        <v>649</v>
      </c>
      <c r="BS14" s="21">
        <v>595</v>
      </c>
      <c r="BT14" s="22">
        <v>663</v>
      </c>
      <c r="BU14" s="39">
        <v>676</v>
      </c>
      <c r="BV14" s="24">
        <f t="shared" si="14"/>
        <v>643.4</v>
      </c>
      <c r="BW14" s="30">
        <f t="shared" si="40"/>
        <v>12.404031602668544</v>
      </c>
      <c r="BX14" s="32">
        <f t="shared" si="41"/>
        <v>619.08809805876967</v>
      </c>
      <c r="BY14" s="33">
        <f t="shared" si="15"/>
        <v>667.71190194123028</v>
      </c>
      <c r="BZ14" s="34">
        <f t="shared" si="42"/>
        <v>48.623803882460606</v>
      </c>
      <c r="CB14" s="68">
        <v>9</v>
      </c>
      <c r="CC14" s="45">
        <f t="shared" si="16"/>
        <v>8.2880980587697195</v>
      </c>
      <c r="CD14" s="45">
        <f t="shared" si="17"/>
        <v>1.2412685822543881</v>
      </c>
      <c r="CE14" s="45">
        <f t="shared" si="18"/>
        <v>32.600000000000023</v>
      </c>
      <c r="CF14" s="30">
        <f t="shared" si="19"/>
        <v>5.0668324525955901</v>
      </c>
      <c r="CH14" s="68">
        <v>9</v>
      </c>
      <c r="CI14" s="52">
        <f t="shared" si="43"/>
        <v>8.2880980587697195</v>
      </c>
      <c r="CJ14" s="54">
        <f t="shared" si="20"/>
        <v>1.2412685822543881</v>
      </c>
      <c r="CK14" s="53">
        <f t="shared" si="21"/>
        <v>32.600000000000023</v>
      </c>
      <c r="CL14" s="54">
        <f t="shared" si="22"/>
        <v>5.0668324525955901</v>
      </c>
      <c r="CN14" s="84"/>
      <c r="CP14" s="12" t="s">
        <v>52</v>
      </c>
      <c r="CQ14" s="20">
        <v>5340</v>
      </c>
      <c r="CR14" s="21">
        <v>5099</v>
      </c>
      <c r="CS14" s="21">
        <v>5211</v>
      </c>
      <c r="CT14" s="21">
        <v>4987</v>
      </c>
      <c r="CU14" s="22">
        <v>4918</v>
      </c>
      <c r="CV14" s="39">
        <v>4704</v>
      </c>
      <c r="CW14" s="24">
        <f t="shared" si="23"/>
        <v>5111</v>
      </c>
      <c r="CX14" s="30">
        <f t="shared" si="44"/>
        <v>75.897957811788316</v>
      </c>
      <c r="CY14" s="32">
        <f t="shared" si="45"/>
        <v>4962.2400026888945</v>
      </c>
      <c r="CZ14" s="33">
        <f t="shared" si="24"/>
        <v>5259.7599973111055</v>
      </c>
      <c r="DA14" s="34">
        <f t="shared" si="46"/>
        <v>297.51999462221102</v>
      </c>
      <c r="DC14" s="68">
        <v>9</v>
      </c>
      <c r="DD14" s="45">
        <f t="shared" si="25"/>
        <v>-555.75999731110551</v>
      </c>
      <c r="DE14" s="45">
        <f t="shared" si="26"/>
        <v>-10.566261532754748</v>
      </c>
      <c r="DF14" s="45">
        <f t="shared" si="27"/>
        <v>-407</v>
      </c>
      <c r="DG14" s="30">
        <f t="shared" si="28"/>
        <v>-7.9632165916650361</v>
      </c>
      <c r="DI14" s="68">
        <v>9</v>
      </c>
      <c r="DJ14" s="52">
        <f t="shared" si="47"/>
        <v>0</v>
      </c>
      <c r="DK14" s="54">
        <f t="shared" si="29"/>
        <v>0</v>
      </c>
      <c r="DL14" s="53">
        <f t="shared" si="30"/>
        <v>0</v>
      </c>
      <c r="DM14" s="54">
        <f t="shared" si="31"/>
        <v>0</v>
      </c>
    </row>
    <row r="15" spans="1:117" x14ac:dyDescent="0.25">
      <c r="A15" s="12" t="s">
        <v>53</v>
      </c>
      <c r="B15" s="20">
        <v>984</v>
      </c>
      <c r="C15" s="21">
        <v>1004</v>
      </c>
      <c r="D15" s="21">
        <v>993</v>
      </c>
      <c r="E15" s="21">
        <v>1043</v>
      </c>
      <c r="F15" s="22">
        <v>1078</v>
      </c>
      <c r="G15" s="39">
        <v>988</v>
      </c>
      <c r="H15" s="24">
        <f t="shared" si="0"/>
        <v>1020.4</v>
      </c>
      <c r="I15" s="30">
        <f t="shared" si="32"/>
        <v>17.568722207377519</v>
      </c>
      <c r="J15" s="32">
        <f t="shared" si="33"/>
        <v>985.96530447354007</v>
      </c>
      <c r="K15" s="33">
        <f t="shared" si="1"/>
        <v>1054.8346955264599</v>
      </c>
      <c r="L15" s="34">
        <f t="shared" si="34"/>
        <v>68.869391052919809</v>
      </c>
      <c r="N15" s="68">
        <v>10</v>
      </c>
      <c r="O15" s="45">
        <f t="shared" si="2"/>
        <v>-66.834695526459882</v>
      </c>
      <c r="P15" s="45">
        <f t="shared" si="3"/>
        <v>-6.3360350024420837</v>
      </c>
      <c r="Q15" s="45">
        <f t="shared" si="4"/>
        <v>-32.399999999999977</v>
      </c>
      <c r="R15" s="30">
        <f t="shared" si="5"/>
        <v>-3.1752254018032127</v>
      </c>
      <c r="T15" s="68">
        <v>10</v>
      </c>
      <c r="U15" s="52">
        <f t="shared" si="35"/>
        <v>0</v>
      </c>
      <c r="V15" s="54">
        <f t="shared" si="6"/>
        <v>0</v>
      </c>
      <c r="W15" s="53">
        <f t="shared" si="6"/>
        <v>0</v>
      </c>
      <c r="X15" s="54">
        <f t="shared" si="6"/>
        <v>0</v>
      </c>
      <c r="Z15" s="72"/>
      <c r="AB15" s="12" t="s">
        <v>53</v>
      </c>
      <c r="AC15" s="20">
        <v>4472</v>
      </c>
      <c r="AD15" s="21">
        <v>4454</v>
      </c>
      <c r="AE15" s="21">
        <v>4441</v>
      </c>
      <c r="AF15" s="21">
        <v>5245</v>
      </c>
      <c r="AG15" s="22">
        <v>4465</v>
      </c>
      <c r="AH15" s="39">
        <v>4470</v>
      </c>
      <c r="AI15" s="24">
        <f t="shared" si="7"/>
        <v>4615.3999999999996</v>
      </c>
      <c r="AJ15" s="30">
        <f t="shared" si="36"/>
        <v>157.48733282394491</v>
      </c>
      <c r="AK15" s="32">
        <f t="shared" si="37"/>
        <v>4306.724827665068</v>
      </c>
      <c r="AL15" s="33">
        <f t="shared" si="8"/>
        <v>4924.0751723349313</v>
      </c>
      <c r="AM15" s="34">
        <f t="shared" si="38"/>
        <v>617.35034466986326</v>
      </c>
      <c r="AO15" s="68">
        <v>10</v>
      </c>
      <c r="AP15" s="45">
        <f t="shared" si="9"/>
        <v>-454.07517233493127</v>
      </c>
      <c r="AQ15" s="45">
        <f t="shared" si="10"/>
        <v>-9.2215320937030878</v>
      </c>
      <c r="AR15" s="45">
        <f t="shared" si="11"/>
        <v>-145.39999999999964</v>
      </c>
      <c r="AS15" s="30">
        <f t="shared" si="12"/>
        <v>-3.1503228322572179</v>
      </c>
      <c r="AU15" s="68">
        <v>10</v>
      </c>
      <c r="AV15" s="52">
        <f t="shared" si="39"/>
        <v>0</v>
      </c>
      <c r="AW15" s="54">
        <f t="shared" si="13"/>
        <v>0</v>
      </c>
      <c r="AX15" s="53">
        <f t="shared" si="13"/>
        <v>0</v>
      </c>
      <c r="AY15" s="54">
        <f t="shared" si="13"/>
        <v>0</v>
      </c>
      <c r="BM15" s="63"/>
      <c r="BO15" s="12" t="s">
        <v>53</v>
      </c>
      <c r="BP15" s="20">
        <v>595</v>
      </c>
      <c r="BQ15" s="21">
        <v>685</v>
      </c>
      <c r="BR15" s="21">
        <v>634</v>
      </c>
      <c r="BS15" s="21">
        <v>680</v>
      </c>
      <c r="BT15" s="22">
        <v>628</v>
      </c>
      <c r="BU15" s="39">
        <v>652</v>
      </c>
      <c r="BV15" s="24">
        <f t="shared" si="14"/>
        <v>644.4</v>
      </c>
      <c r="BW15" s="30">
        <f t="shared" si="40"/>
        <v>16.931036589648016</v>
      </c>
      <c r="BX15" s="32">
        <f t="shared" si="41"/>
        <v>611.21516828428992</v>
      </c>
      <c r="BY15" s="33">
        <f t="shared" si="15"/>
        <v>677.58483171571004</v>
      </c>
      <c r="BZ15" s="34">
        <f t="shared" si="42"/>
        <v>66.369663431420122</v>
      </c>
      <c r="CB15" s="68">
        <v>10</v>
      </c>
      <c r="CC15" s="45">
        <f t="shared" si="16"/>
        <v>-25.584831715710038</v>
      </c>
      <c r="CD15" s="45">
        <f t="shared" si="17"/>
        <v>-3.775886135308959</v>
      </c>
      <c r="CE15" s="45">
        <f t="shared" si="18"/>
        <v>7.6000000000000227</v>
      </c>
      <c r="CF15" s="30">
        <f t="shared" si="19"/>
        <v>1.1793916821849819</v>
      </c>
      <c r="CH15" s="68">
        <v>10</v>
      </c>
      <c r="CI15" s="52">
        <f t="shared" si="43"/>
        <v>0</v>
      </c>
      <c r="CJ15" s="54">
        <f t="shared" si="20"/>
        <v>0</v>
      </c>
      <c r="CK15" s="53">
        <f t="shared" si="21"/>
        <v>7.6000000000000227</v>
      </c>
      <c r="CL15" s="54">
        <f t="shared" si="22"/>
        <v>1.1793916821849819</v>
      </c>
      <c r="CN15" s="84"/>
      <c r="CP15" s="12" t="s">
        <v>53</v>
      </c>
      <c r="CQ15" s="20">
        <v>5416</v>
      </c>
      <c r="CR15" s="21">
        <v>4862</v>
      </c>
      <c r="CS15" s="21">
        <v>5009</v>
      </c>
      <c r="CT15" s="21">
        <v>6029</v>
      </c>
      <c r="CU15" s="22">
        <v>4727</v>
      </c>
      <c r="CV15" s="39">
        <v>4782</v>
      </c>
      <c r="CW15" s="24">
        <f t="shared" si="23"/>
        <v>5208.6000000000004</v>
      </c>
      <c r="CX15" s="30">
        <f t="shared" si="44"/>
        <v>235.37004907166926</v>
      </c>
      <c r="CY15" s="32">
        <f t="shared" si="45"/>
        <v>4747.2747038195284</v>
      </c>
      <c r="CZ15" s="33">
        <f t="shared" si="24"/>
        <v>5669.9252961804723</v>
      </c>
      <c r="DA15" s="34">
        <f t="shared" si="46"/>
        <v>922.65059236094385</v>
      </c>
      <c r="DC15" s="68">
        <v>10</v>
      </c>
      <c r="DD15" s="45">
        <f t="shared" si="25"/>
        <v>-887.92529618047229</v>
      </c>
      <c r="DE15" s="45">
        <f t="shared" si="26"/>
        <v>-15.660264462013643</v>
      </c>
      <c r="DF15" s="45">
        <f t="shared" si="27"/>
        <v>-426.60000000000036</v>
      </c>
      <c r="DG15" s="30">
        <f t="shared" si="28"/>
        <v>-8.1903006566063876</v>
      </c>
      <c r="DI15" s="68">
        <v>10</v>
      </c>
      <c r="DJ15" s="52">
        <f t="shared" si="47"/>
        <v>0</v>
      </c>
      <c r="DK15" s="54">
        <f t="shared" si="29"/>
        <v>0</v>
      </c>
      <c r="DL15" s="53">
        <f t="shared" si="30"/>
        <v>0</v>
      </c>
      <c r="DM15" s="54">
        <f t="shared" si="31"/>
        <v>0</v>
      </c>
    </row>
    <row r="16" spans="1:117" x14ac:dyDescent="0.25">
      <c r="A16" s="12" t="s">
        <v>54</v>
      </c>
      <c r="B16" s="20">
        <v>899</v>
      </c>
      <c r="C16" s="21">
        <v>1070</v>
      </c>
      <c r="D16" s="21">
        <v>957</v>
      </c>
      <c r="E16" s="21">
        <v>1049</v>
      </c>
      <c r="F16" s="22">
        <v>1023</v>
      </c>
      <c r="G16" s="39">
        <v>1049</v>
      </c>
      <c r="H16" s="24">
        <f t="shared" si="0"/>
        <v>999.6</v>
      </c>
      <c r="I16" s="30">
        <f t="shared" si="32"/>
        <v>31.52713117300716</v>
      </c>
      <c r="J16" s="32">
        <f t="shared" si="33"/>
        <v>937.80682290090601</v>
      </c>
      <c r="K16" s="33">
        <f t="shared" si="1"/>
        <v>1061.3931770990941</v>
      </c>
      <c r="L16" s="34">
        <f t="shared" si="34"/>
        <v>123.58635419818813</v>
      </c>
      <c r="N16" s="68">
        <v>11</v>
      </c>
      <c r="O16" s="45">
        <f t="shared" si="2"/>
        <v>-12.393177099094146</v>
      </c>
      <c r="P16" s="45">
        <f t="shared" si="3"/>
        <v>-1.1676330097547905</v>
      </c>
      <c r="Q16" s="45">
        <f t="shared" si="4"/>
        <v>49.399999999999977</v>
      </c>
      <c r="R16" s="30">
        <f t="shared" si="5"/>
        <v>4.9419767907162839</v>
      </c>
      <c r="T16" s="68">
        <v>11</v>
      </c>
      <c r="U16" s="52">
        <f t="shared" si="35"/>
        <v>0</v>
      </c>
      <c r="V16" s="54">
        <f t="shared" si="6"/>
        <v>0</v>
      </c>
      <c r="W16" s="53">
        <f t="shared" si="6"/>
        <v>49.399999999999977</v>
      </c>
      <c r="X16" s="54">
        <f t="shared" si="6"/>
        <v>4.9419767907162839</v>
      </c>
      <c r="Z16" s="72"/>
      <c r="AB16" s="12" t="s">
        <v>54</v>
      </c>
      <c r="AC16" s="20">
        <v>4194</v>
      </c>
      <c r="AD16" s="21">
        <v>4349</v>
      </c>
      <c r="AE16" s="21">
        <v>4241</v>
      </c>
      <c r="AF16" s="21">
        <v>5111</v>
      </c>
      <c r="AG16" s="22">
        <v>4207</v>
      </c>
      <c r="AH16" s="39">
        <v>4521</v>
      </c>
      <c r="AI16" s="24">
        <f t="shared" si="7"/>
        <v>4420.3999999999996</v>
      </c>
      <c r="AJ16" s="30">
        <f t="shared" si="36"/>
        <v>174.78661275967332</v>
      </c>
      <c r="AK16" s="32">
        <f t="shared" si="37"/>
        <v>4077.8182389910398</v>
      </c>
      <c r="AL16" s="33">
        <f t="shared" si="8"/>
        <v>4762.9817610089594</v>
      </c>
      <c r="AM16" s="34">
        <f t="shared" si="38"/>
        <v>685.1635220179196</v>
      </c>
      <c r="AO16" s="68">
        <v>11</v>
      </c>
      <c r="AP16" s="45">
        <f t="shared" si="9"/>
        <v>-241.98176100895944</v>
      </c>
      <c r="AQ16" s="45">
        <f t="shared" si="10"/>
        <v>-5.080467932711537</v>
      </c>
      <c r="AR16" s="45">
        <f t="shared" si="11"/>
        <v>100.60000000000036</v>
      </c>
      <c r="AS16" s="30">
        <f t="shared" si="12"/>
        <v>2.275812143697411</v>
      </c>
      <c r="AU16" s="68">
        <v>11</v>
      </c>
      <c r="AV16" s="52">
        <f t="shared" si="39"/>
        <v>0</v>
      </c>
      <c r="AW16" s="54">
        <f t="shared" si="13"/>
        <v>0</v>
      </c>
      <c r="AX16" s="53">
        <f t="shared" si="13"/>
        <v>100.60000000000036</v>
      </c>
      <c r="AY16" s="54">
        <f t="shared" si="13"/>
        <v>2.275812143697411</v>
      </c>
      <c r="BM16" s="63"/>
      <c r="BO16" s="12" t="s">
        <v>54</v>
      </c>
      <c r="BP16" s="20">
        <v>656</v>
      </c>
      <c r="BQ16" s="21">
        <v>660</v>
      </c>
      <c r="BR16" s="21">
        <v>643</v>
      </c>
      <c r="BS16" s="21">
        <v>660</v>
      </c>
      <c r="BT16" s="22">
        <v>668</v>
      </c>
      <c r="BU16" s="39">
        <v>677</v>
      </c>
      <c r="BV16" s="24">
        <f t="shared" si="14"/>
        <v>657.4</v>
      </c>
      <c r="BW16" s="30">
        <f t="shared" si="40"/>
        <v>4.0938978980917442</v>
      </c>
      <c r="BX16" s="32">
        <f t="shared" si="41"/>
        <v>649.37596011974017</v>
      </c>
      <c r="BY16" s="33">
        <f t="shared" si="15"/>
        <v>665.42403988025978</v>
      </c>
      <c r="BZ16" s="34">
        <f t="shared" si="42"/>
        <v>16.048079760519613</v>
      </c>
      <c r="CB16" s="68">
        <v>11</v>
      </c>
      <c r="CC16" s="45">
        <f t="shared" si="16"/>
        <v>11.575960119740216</v>
      </c>
      <c r="CD16" s="45">
        <f t="shared" si="17"/>
        <v>1.73963659651119</v>
      </c>
      <c r="CE16" s="45">
        <f t="shared" si="18"/>
        <v>19.600000000000023</v>
      </c>
      <c r="CF16" s="30">
        <f t="shared" si="19"/>
        <v>2.9814420444174052</v>
      </c>
      <c r="CH16" s="68">
        <v>11</v>
      </c>
      <c r="CI16" s="52">
        <f t="shared" si="43"/>
        <v>11.575960119740216</v>
      </c>
      <c r="CJ16" s="54">
        <f t="shared" si="20"/>
        <v>1.73963659651119</v>
      </c>
      <c r="CK16" s="53">
        <f t="shared" si="21"/>
        <v>19.600000000000023</v>
      </c>
      <c r="CL16" s="54">
        <f t="shared" si="22"/>
        <v>2.9814420444174052</v>
      </c>
      <c r="CN16" s="84"/>
      <c r="CP16" s="12" t="s">
        <v>54</v>
      </c>
      <c r="CQ16" s="20">
        <v>5200</v>
      </c>
      <c r="CR16" s="21">
        <v>4936</v>
      </c>
      <c r="CS16" s="21">
        <v>4856</v>
      </c>
      <c r="CT16" s="21">
        <v>5968</v>
      </c>
      <c r="CU16" s="22">
        <v>4669</v>
      </c>
      <c r="CV16" s="39">
        <v>4770</v>
      </c>
      <c r="CW16" s="24">
        <f t="shared" si="23"/>
        <v>5125.8</v>
      </c>
      <c r="CX16" s="30">
        <f t="shared" si="44"/>
        <v>227.18811588637288</v>
      </c>
      <c r="CY16" s="32">
        <f t="shared" si="45"/>
        <v>4680.5112928627095</v>
      </c>
      <c r="CZ16" s="33">
        <f t="shared" si="24"/>
        <v>5571.0887071372908</v>
      </c>
      <c r="DA16" s="34">
        <f t="shared" si="46"/>
        <v>890.57741427458132</v>
      </c>
      <c r="DC16" s="68">
        <v>11</v>
      </c>
      <c r="DD16" s="45">
        <f t="shared" si="25"/>
        <v>-801.08870713729084</v>
      </c>
      <c r="DE16" s="45">
        <f t="shared" si="26"/>
        <v>-14.379392417697312</v>
      </c>
      <c r="DF16" s="45">
        <f t="shared" si="27"/>
        <v>-355.80000000000018</v>
      </c>
      <c r="DG16" s="30">
        <f t="shared" si="28"/>
        <v>-6.9413554957274997</v>
      </c>
      <c r="DI16" s="68">
        <v>11</v>
      </c>
      <c r="DJ16" s="52">
        <f t="shared" si="47"/>
        <v>0</v>
      </c>
      <c r="DK16" s="54">
        <f t="shared" si="29"/>
        <v>0</v>
      </c>
      <c r="DL16" s="53">
        <f t="shared" si="30"/>
        <v>0</v>
      </c>
      <c r="DM16" s="54">
        <f t="shared" si="31"/>
        <v>0</v>
      </c>
    </row>
    <row r="17" spans="1:117" x14ac:dyDescent="0.25">
      <c r="A17" s="12" t="s">
        <v>55</v>
      </c>
      <c r="B17" s="20">
        <v>981</v>
      </c>
      <c r="C17" s="21">
        <v>885</v>
      </c>
      <c r="D17" s="21">
        <v>970</v>
      </c>
      <c r="E17" s="21">
        <v>1032</v>
      </c>
      <c r="F17" s="22">
        <v>1012</v>
      </c>
      <c r="G17" s="39">
        <v>985</v>
      </c>
      <c r="H17" s="24">
        <f t="shared" si="0"/>
        <v>976</v>
      </c>
      <c r="I17" s="30">
        <f t="shared" si="32"/>
        <v>25.272514714606455</v>
      </c>
      <c r="J17" s="32">
        <f t="shared" si="33"/>
        <v>926.46587115937132</v>
      </c>
      <c r="K17" s="33">
        <f t="shared" si="1"/>
        <v>1025.5341288406287</v>
      </c>
      <c r="L17" s="34">
        <f t="shared" si="34"/>
        <v>99.068257681257364</v>
      </c>
      <c r="N17" s="68">
        <v>12</v>
      </c>
      <c r="O17" s="45">
        <f t="shared" si="2"/>
        <v>-40.534128840628682</v>
      </c>
      <c r="P17" s="45">
        <f t="shared" si="3"/>
        <v>-3.9524895077312259</v>
      </c>
      <c r="Q17" s="45">
        <f t="shared" si="4"/>
        <v>9</v>
      </c>
      <c r="R17" s="30">
        <f t="shared" si="5"/>
        <v>0.92213114754098358</v>
      </c>
      <c r="T17" s="68">
        <v>12</v>
      </c>
      <c r="U17" s="52">
        <f t="shared" si="35"/>
        <v>0</v>
      </c>
      <c r="V17" s="54">
        <f t="shared" si="6"/>
        <v>0</v>
      </c>
      <c r="W17" s="53">
        <f t="shared" si="6"/>
        <v>9</v>
      </c>
      <c r="X17" s="54">
        <f t="shared" si="6"/>
        <v>0.92213114754098358</v>
      </c>
      <c r="Z17" s="72"/>
      <c r="AB17" s="12" t="s">
        <v>55</v>
      </c>
      <c r="AC17" s="20">
        <v>4099</v>
      </c>
      <c r="AD17" s="21">
        <v>3817</v>
      </c>
      <c r="AE17" s="21">
        <v>4124</v>
      </c>
      <c r="AF17" s="21">
        <v>4750</v>
      </c>
      <c r="AG17" s="22">
        <v>4191</v>
      </c>
      <c r="AH17" s="39">
        <v>4413</v>
      </c>
      <c r="AI17" s="24">
        <f t="shared" si="7"/>
        <v>4196.2</v>
      </c>
      <c r="AJ17" s="30">
        <f t="shared" si="36"/>
        <v>152.50816371591389</v>
      </c>
      <c r="AK17" s="32">
        <f t="shared" si="37"/>
        <v>3897.2839991168084</v>
      </c>
      <c r="AL17" s="33">
        <f t="shared" si="8"/>
        <v>4495.1160008831912</v>
      </c>
      <c r="AM17" s="34">
        <f t="shared" si="38"/>
        <v>597.83200176638275</v>
      </c>
      <c r="AO17" s="68">
        <v>12</v>
      </c>
      <c r="AP17" s="45">
        <f t="shared" si="9"/>
        <v>-82.116000883191191</v>
      </c>
      <c r="AQ17" s="45">
        <f t="shared" si="10"/>
        <v>-1.8267826874113418</v>
      </c>
      <c r="AR17" s="45">
        <f t="shared" si="11"/>
        <v>216.80000000000018</v>
      </c>
      <c r="AS17" s="30">
        <f t="shared" si="12"/>
        <v>5.1665792860206903</v>
      </c>
      <c r="AU17" s="68">
        <v>12</v>
      </c>
      <c r="AV17" s="52">
        <f t="shared" si="39"/>
        <v>0</v>
      </c>
      <c r="AW17" s="54">
        <f t="shared" si="13"/>
        <v>0</v>
      </c>
      <c r="AX17" s="53">
        <f t="shared" si="13"/>
        <v>216.80000000000018</v>
      </c>
      <c r="AY17" s="54">
        <f t="shared" si="13"/>
        <v>5.1665792860206903</v>
      </c>
      <c r="BM17" s="63"/>
      <c r="BO17" s="12" t="s">
        <v>55</v>
      </c>
      <c r="BP17" s="20">
        <v>639</v>
      </c>
      <c r="BQ17" s="21">
        <v>583</v>
      </c>
      <c r="BR17" s="21">
        <v>622</v>
      </c>
      <c r="BS17" s="21">
        <v>656</v>
      </c>
      <c r="BT17" s="22">
        <v>603</v>
      </c>
      <c r="BU17" s="39">
        <v>610</v>
      </c>
      <c r="BV17" s="24">
        <f t="shared" si="14"/>
        <v>620.6</v>
      </c>
      <c r="BW17" s="30">
        <f t="shared" si="40"/>
        <v>12.878664527038508</v>
      </c>
      <c r="BX17" s="32">
        <f t="shared" si="41"/>
        <v>595.3578175270045</v>
      </c>
      <c r="BY17" s="33">
        <f t="shared" si="15"/>
        <v>645.84218247299555</v>
      </c>
      <c r="BZ17" s="34">
        <f t="shared" si="42"/>
        <v>50.484364945991047</v>
      </c>
      <c r="CB17" s="68">
        <v>12</v>
      </c>
      <c r="CC17" s="45">
        <f t="shared" si="16"/>
        <v>-35.842182472995546</v>
      </c>
      <c r="CD17" s="45">
        <f t="shared" si="17"/>
        <v>-5.5496812449989221</v>
      </c>
      <c r="CE17" s="45">
        <f t="shared" si="18"/>
        <v>-10.600000000000023</v>
      </c>
      <c r="CF17" s="30">
        <f t="shared" si="19"/>
        <v>-1.7080244924266876</v>
      </c>
      <c r="CH17" s="68">
        <v>12</v>
      </c>
      <c r="CI17" s="52">
        <f t="shared" si="43"/>
        <v>0</v>
      </c>
      <c r="CJ17" s="54">
        <f t="shared" si="20"/>
        <v>0</v>
      </c>
      <c r="CK17" s="53">
        <f t="shared" si="21"/>
        <v>0</v>
      </c>
      <c r="CL17" s="54">
        <f t="shared" si="22"/>
        <v>0</v>
      </c>
      <c r="CN17" s="84"/>
      <c r="CP17" s="12" t="s">
        <v>55</v>
      </c>
      <c r="CQ17" s="20">
        <v>4849</v>
      </c>
      <c r="CR17" s="21">
        <v>4341</v>
      </c>
      <c r="CS17" s="21">
        <v>4609</v>
      </c>
      <c r="CT17" s="21">
        <v>5475</v>
      </c>
      <c r="CU17" s="22">
        <v>4596</v>
      </c>
      <c r="CV17" s="39">
        <v>4638</v>
      </c>
      <c r="CW17" s="24">
        <f t="shared" si="23"/>
        <v>4774</v>
      </c>
      <c r="CX17" s="30">
        <f t="shared" si="44"/>
        <v>192.79834024181847</v>
      </c>
      <c r="CY17" s="32">
        <f t="shared" si="45"/>
        <v>4396.1152531260359</v>
      </c>
      <c r="CZ17" s="33">
        <f t="shared" si="24"/>
        <v>5151.8847468739641</v>
      </c>
      <c r="DA17" s="34">
        <f t="shared" si="46"/>
        <v>755.76949374792821</v>
      </c>
      <c r="DC17" s="68">
        <v>12</v>
      </c>
      <c r="DD17" s="45">
        <f t="shared" si="25"/>
        <v>-513.8847468739641</v>
      </c>
      <c r="DE17" s="45">
        <f t="shared" si="26"/>
        <v>-9.9746941580123014</v>
      </c>
      <c r="DF17" s="45">
        <f t="shared" si="27"/>
        <v>-136</v>
      </c>
      <c r="DG17" s="30">
        <f t="shared" si="28"/>
        <v>-2.8487641390867195</v>
      </c>
      <c r="DI17" s="68">
        <v>12</v>
      </c>
      <c r="DJ17" s="52">
        <f t="shared" si="47"/>
        <v>0</v>
      </c>
      <c r="DK17" s="54">
        <f t="shared" si="29"/>
        <v>0</v>
      </c>
      <c r="DL17" s="53">
        <f t="shared" si="30"/>
        <v>0</v>
      </c>
      <c r="DM17" s="54">
        <f t="shared" si="31"/>
        <v>0</v>
      </c>
    </row>
    <row r="18" spans="1:117" x14ac:dyDescent="0.25">
      <c r="A18" s="12" t="s">
        <v>56</v>
      </c>
      <c r="B18" s="20">
        <v>926</v>
      </c>
      <c r="C18" s="21">
        <v>869</v>
      </c>
      <c r="D18" s="21">
        <v>945</v>
      </c>
      <c r="E18" s="21">
        <v>881</v>
      </c>
      <c r="F18" s="22">
        <v>967</v>
      </c>
      <c r="G18" s="39">
        <v>982</v>
      </c>
      <c r="H18" s="24">
        <f t="shared" si="0"/>
        <v>917.6</v>
      </c>
      <c r="I18" s="30">
        <f t="shared" si="32"/>
        <v>18.65904606350496</v>
      </c>
      <c r="J18" s="32">
        <f t="shared" si="33"/>
        <v>881.02826971553031</v>
      </c>
      <c r="K18" s="33">
        <f t="shared" si="1"/>
        <v>954.17173028446973</v>
      </c>
      <c r="L18" s="34">
        <f t="shared" si="34"/>
        <v>73.143460568939417</v>
      </c>
      <c r="N18" s="68">
        <v>13</v>
      </c>
      <c r="O18" s="45">
        <f t="shared" si="2"/>
        <v>27.828269715530269</v>
      </c>
      <c r="P18" s="45">
        <f t="shared" si="3"/>
        <v>2.9164844055098711</v>
      </c>
      <c r="Q18" s="45">
        <f t="shared" si="4"/>
        <v>64.399999999999977</v>
      </c>
      <c r="R18" s="30">
        <f t="shared" si="5"/>
        <v>7.0183086312118546</v>
      </c>
      <c r="T18" s="68">
        <v>13</v>
      </c>
      <c r="U18" s="52">
        <f t="shared" si="35"/>
        <v>27.828269715530269</v>
      </c>
      <c r="V18" s="54">
        <f t="shared" si="6"/>
        <v>2.9164844055098711</v>
      </c>
      <c r="W18" s="53">
        <f t="shared" si="6"/>
        <v>64.399999999999977</v>
      </c>
      <c r="X18" s="54">
        <f t="shared" si="6"/>
        <v>7.0183086312118546</v>
      </c>
      <c r="Z18" s="72"/>
      <c r="AB18" s="12" t="s">
        <v>56</v>
      </c>
      <c r="AC18" s="20">
        <v>4097</v>
      </c>
      <c r="AD18" s="21">
        <v>4074</v>
      </c>
      <c r="AE18" s="21">
        <v>3943</v>
      </c>
      <c r="AF18" s="21">
        <v>4006</v>
      </c>
      <c r="AG18" s="22">
        <v>3949</v>
      </c>
      <c r="AH18" s="39">
        <v>4749</v>
      </c>
      <c r="AI18" s="24">
        <f t="shared" si="7"/>
        <v>4013.8</v>
      </c>
      <c r="AJ18" s="30">
        <f t="shared" si="36"/>
        <v>31.479199481562425</v>
      </c>
      <c r="AK18" s="32">
        <f t="shared" si="37"/>
        <v>3952.1007690161377</v>
      </c>
      <c r="AL18" s="33">
        <f t="shared" si="8"/>
        <v>4075.4992309838626</v>
      </c>
      <c r="AM18" s="34">
        <f t="shared" si="38"/>
        <v>123.39846196772487</v>
      </c>
      <c r="AO18" s="68">
        <v>13</v>
      </c>
      <c r="AP18" s="45">
        <f t="shared" si="9"/>
        <v>673.50076901613738</v>
      </c>
      <c r="AQ18" s="45">
        <f t="shared" si="10"/>
        <v>16.525601670977327</v>
      </c>
      <c r="AR18" s="45">
        <f t="shared" si="11"/>
        <v>735.19999999999982</v>
      </c>
      <c r="AS18" s="30">
        <f t="shared" si="12"/>
        <v>18.316807015795501</v>
      </c>
      <c r="AU18" s="68">
        <v>13</v>
      </c>
      <c r="AV18" s="52">
        <f t="shared" si="39"/>
        <v>673.50076901613738</v>
      </c>
      <c r="AW18" s="54">
        <f t="shared" si="13"/>
        <v>16.525601670977327</v>
      </c>
      <c r="AX18" s="53">
        <f t="shared" si="13"/>
        <v>735.19999999999982</v>
      </c>
      <c r="AY18" s="54">
        <f t="shared" si="13"/>
        <v>18.316807015795501</v>
      </c>
      <c r="BM18" s="63"/>
      <c r="BO18" s="12" t="s">
        <v>56</v>
      </c>
      <c r="BP18" s="20">
        <v>607</v>
      </c>
      <c r="BQ18" s="21">
        <v>643</v>
      </c>
      <c r="BR18" s="21">
        <v>649</v>
      </c>
      <c r="BS18" s="21">
        <v>508</v>
      </c>
      <c r="BT18" s="22">
        <v>606</v>
      </c>
      <c r="BU18" s="39">
        <v>664</v>
      </c>
      <c r="BV18" s="24">
        <f t="shared" si="14"/>
        <v>602.6</v>
      </c>
      <c r="BW18" s="30">
        <f t="shared" si="40"/>
        <v>25.263808105667678</v>
      </c>
      <c r="BX18" s="32">
        <f t="shared" si="41"/>
        <v>553.08293611289139</v>
      </c>
      <c r="BY18" s="33">
        <f t="shared" si="15"/>
        <v>652.11706388710866</v>
      </c>
      <c r="BZ18" s="34">
        <f t="shared" si="42"/>
        <v>99.034127774217268</v>
      </c>
      <c r="CB18" s="68">
        <v>13</v>
      </c>
      <c r="CC18" s="45">
        <f t="shared" si="16"/>
        <v>11.882936112891343</v>
      </c>
      <c r="CD18" s="45">
        <f t="shared" si="17"/>
        <v>1.822209043581853</v>
      </c>
      <c r="CE18" s="45">
        <f t="shared" si="18"/>
        <v>61.399999999999977</v>
      </c>
      <c r="CF18" s="30">
        <f t="shared" si="19"/>
        <v>10.189180219050776</v>
      </c>
      <c r="CH18" s="68">
        <v>13</v>
      </c>
      <c r="CI18" s="52">
        <f t="shared" si="43"/>
        <v>11.882936112891343</v>
      </c>
      <c r="CJ18" s="54">
        <f t="shared" si="20"/>
        <v>1.822209043581853</v>
      </c>
      <c r="CK18" s="53">
        <f t="shared" si="21"/>
        <v>61.399999999999977</v>
      </c>
      <c r="CL18" s="54">
        <f t="shared" si="22"/>
        <v>10.189180219050776</v>
      </c>
      <c r="CN18" s="84"/>
      <c r="CP18" s="12" t="s">
        <v>56</v>
      </c>
      <c r="CQ18" s="20">
        <v>4862</v>
      </c>
      <c r="CR18" s="21">
        <v>4695</v>
      </c>
      <c r="CS18" s="21">
        <v>4490</v>
      </c>
      <c r="CT18" s="21">
        <v>4546</v>
      </c>
      <c r="CU18" s="22">
        <v>4345</v>
      </c>
      <c r="CV18" s="39">
        <v>4747</v>
      </c>
      <c r="CW18" s="24">
        <f t="shared" si="23"/>
        <v>4587.6000000000004</v>
      </c>
      <c r="CX18" s="30">
        <f t="shared" si="44"/>
        <v>88.583632799744663</v>
      </c>
      <c r="CY18" s="32">
        <f t="shared" si="45"/>
        <v>4413.9760797125009</v>
      </c>
      <c r="CZ18" s="33">
        <f t="shared" si="24"/>
        <v>4761.2239202874998</v>
      </c>
      <c r="DA18" s="34">
        <f t="shared" si="46"/>
        <v>347.24784057499892</v>
      </c>
      <c r="DC18" s="68">
        <v>13</v>
      </c>
      <c r="DD18" s="45">
        <f t="shared" si="25"/>
        <v>-14.223920287499823</v>
      </c>
      <c r="DE18" s="45">
        <f t="shared" si="26"/>
        <v>-0.29874503962924159</v>
      </c>
      <c r="DF18" s="45">
        <f t="shared" si="27"/>
        <v>159.39999999999964</v>
      </c>
      <c r="DG18" s="30">
        <f t="shared" si="28"/>
        <v>3.4745836603016742</v>
      </c>
      <c r="DI18" s="68">
        <v>13</v>
      </c>
      <c r="DJ18" s="52">
        <f t="shared" si="47"/>
        <v>0</v>
      </c>
      <c r="DK18" s="54">
        <f t="shared" si="29"/>
        <v>0</v>
      </c>
      <c r="DL18" s="53">
        <f t="shared" si="30"/>
        <v>159.39999999999964</v>
      </c>
      <c r="DM18" s="54">
        <f t="shared" si="31"/>
        <v>3.4745836603016742</v>
      </c>
    </row>
    <row r="19" spans="1:117" x14ac:dyDescent="0.25">
      <c r="A19" s="12" t="s">
        <v>57</v>
      </c>
      <c r="B19" s="20">
        <v>765</v>
      </c>
      <c r="C19" s="21">
        <v>1010</v>
      </c>
      <c r="D19" s="21">
        <v>930</v>
      </c>
      <c r="E19" s="21">
        <v>926</v>
      </c>
      <c r="F19" s="22">
        <v>938</v>
      </c>
      <c r="G19" s="39">
        <v>1373</v>
      </c>
      <c r="H19" s="24">
        <f t="shared" si="0"/>
        <v>913.8</v>
      </c>
      <c r="I19" s="30">
        <f t="shared" si="32"/>
        <v>40.24475121056161</v>
      </c>
      <c r="J19" s="32">
        <f t="shared" si="33"/>
        <v>834.92028762729922</v>
      </c>
      <c r="K19" s="33">
        <f t="shared" si="1"/>
        <v>992.67971237270069</v>
      </c>
      <c r="L19" s="34">
        <f t="shared" si="34"/>
        <v>157.75942474540147</v>
      </c>
      <c r="N19" s="68">
        <v>14</v>
      </c>
      <c r="O19" s="45">
        <f t="shared" si="2"/>
        <v>380.32028762729931</v>
      </c>
      <c r="P19" s="45">
        <f t="shared" si="3"/>
        <v>38.312487188668207</v>
      </c>
      <c r="Q19" s="45">
        <f t="shared" si="4"/>
        <v>459.20000000000005</v>
      </c>
      <c r="R19" s="30">
        <f t="shared" si="5"/>
        <v>50.251696213613492</v>
      </c>
      <c r="T19" s="68">
        <v>14</v>
      </c>
      <c r="U19" s="52">
        <f t="shared" si="35"/>
        <v>380.32028762729931</v>
      </c>
      <c r="V19" s="54">
        <f t="shared" si="6"/>
        <v>38.312487188668207</v>
      </c>
      <c r="W19" s="53">
        <f t="shared" si="6"/>
        <v>459.20000000000005</v>
      </c>
      <c r="X19" s="54">
        <f t="shared" si="6"/>
        <v>50.251696213613492</v>
      </c>
      <c r="Z19" s="72"/>
      <c r="AB19" s="12" t="s">
        <v>57</v>
      </c>
      <c r="AC19" s="20">
        <v>3593</v>
      </c>
      <c r="AD19" s="21">
        <v>4590</v>
      </c>
      <c r="AE19" s="21">
        <v>4061</v>
      </c>
      <c r="AF19" s="21">
        <v>4333</v>
      </c>
      <c r="AG19" s="22">
        <v>4111</v>
      </c>
      <c r="AH19" s="39">
        <v>7421</v>
      </c>
      <c r="AI19" s="24">
        <f t="shared" si="7"/>
        <v>4137.6000000000004</v>
      </c>
      <c r="AJ19" s="30">
        <f t="shared" si="36"/>
        <v>165.22881104698416</v>
      </c>
      <c r="AK19" s="32">
        <f t="shared" si="37"/>
        <v>3813.7515303479113</v>
      </c>
      <c r="AL19" s="33">
        <f t="shared" si="8"/>
        <v>4461.4484696520894</v>
      </c>
      <c r="AM19" s="34">
        <f t="shared" si="38"/>
        <v>647.69693930417816</v>
      </c>
      <c r="AO19" s="68">
        <v>14</v>
      </c>
      <c r="AP19" s="45">
        <f t="shared" si="9"/>
        <v>2959.5515303479106</v>
      </c>
      <c r="AQ19" s="45">
        <f t="shared" si="10"/>
        <v>66.336113719110173</v>
      </c>
      <c r="AR19" s="45">
        <f t="shared" si="11"/>
        <v>3283.3999999999996</v>
      </c>
      <c r="AS19" s="30">
        <f t="shared" si="12"/>
        <v>79.355181747873146</v>
      </c>
      <c r="AU19" s="68">
        <v>14</v>
      </c>
      <c r="AV19" s="52">
        <f t="shared" si="39"/>
        <v>2959.5515303479106</v>
      </c>
      <c r="AW19" s="54">
        <f t="shared" si="13"/>
        <v>66.336113719110173</v>
      </c>
      <c r="AX19" s="53">
        <f t="shared" si="13"/>
        <v>3283.3999999999996</v>
      </c>
      <c r="AY19" s="54">
        <f t="shared" si="13"/>
        <v>79.355181747873146</v>
      </c>
      <c r="BM19" s="63"/>
      <c r="BO19" s="12" t="s">
        <v>57</v>
      </c>
      <c r="BP19" s="20">
        <v>489</v>
      </c>
      <c r="BQ19" s="21">
        <v>691</v>
      </c>
      <c r="BR19" s="21">
        <v>608</v>
      </c>
      <c r="BS19" s="21">
        <v>631</v>
      </c>
      <c r="BT19" s="22">
        <v>644</v>
      </c>
      <c r="BU19" s="39">
        <v>847</v>
      </c>
      <c r="BV19" s="24">
        <f t="shared" si="14"/>
        <v>612.6</v>
      </c>
      <c r="BW19" s="30">
        <f t="shared" si="40"/>
        <v>33.741072893433568</v>
      </c>
      <c r="BX19" s="32">
        <f t="shared" si="41"/>
        <v>546.46749712887026</v>
      </c>
      <c r="BY19" s="33">
        <f t="shared" si="15"/>
        <v>678.73250287112978</v>
      </c>
      <c r="BZ19" s="34">
        <f t="shared" si="42"/>
        <v>132.26500574225952</v>
      </c>
      <c r="CB19" s="68">
        <v>14</v>
      </c>
      <c r="CC19" s="45">
        <f t="shared" si="16"/>
        <v>168.26749712887022</v>
      </c>
      <c r="CD19" s="45">
        <f t="shared" si="17"/>
        <v>24.791430558736479</v>
      </c>
      <c r="CE19" s="45">
        <f t="shared" si="18"/>
        <v>234.39999999999998</v>
      </c>
      <c r="CF19" s="30">
        <f t="shared" si="19"/>
        <v>38.263140711720531</v>
      </c>
      <c r="CH19" s="68">
        <v>14</v>
      </c>
      <c r="CI19" s="52">
        <f t="shared" si="43"/>
        <v>168.26749712887022</v>
      </c>
      <c r="CJ19" s="54">
        <f t="shared" si="20"/>
        <v>24.791430558736479</v>
      </c>
      <c r="CK19" s="53">
        <f t="shared" si="21"/>
        <v>234.39999999999998</v>
      </c>
      <c r="CL19" s="54">
        <f t="shared" si="22"/>
        <v>38.263140711720531</v>
      </c>
      <c r="CN19" s="84"/>
      <c r="CP19" s="12" t="s">
        <v>57</v>
      </c>
      <c r="CQ19" s="20">
        <v>4214</v>
      </c>
      <c r="CR19" s="21">
        <v>5308</v>
      </c>
      <c r="CS19" s="21">
        <v>4339</v>
      </c>
      <c r="CT19" s="21">
        <v>4904</v>
      </c>
      <c r="CU19" s="22">
        <v>4433</v>
      </c>
      <c r="CV19" s="39">
        <v>6746</v>
      </c>
      <c r="CW19" s="24">
        <f t="shared" si="23"/>
        <v>4639.6000000000004</v>
      </c>
      <c r="CX19" s="30">
        <f t="shared" si="44"/>
        <v>203.81918457299352</v>
      </c>
      <c r="CY19" s="32">
        <f t="shared" si="45"/>
        <v>4240.1143982369331</v>
      </c>
      <c r="CZ19" s="33">
        <f t="shared" si="24"/>
        <v>5039.0856017630676</v>
      </c>
      <c r="DA19" s="34">
        <f t="shared" si="46"/>
        <v>798.97120352613456</v>
      </c>
      <c r="DC19" s="68">
        <v>14</v>
      </c>
      <c r="DD19" s="45">
        <f t="shared" si="25"/>
        <v>1706.9143982369324</v>
      </c>
      <c r="DE19" s="45">
        <f t="shared" si="26"/>
        <v>33.873494779285345</v>
      </c>
      <c r="DF19" s="45">
        <f t="shared" si="27"/>
        <v>2106.3999999999996</v>
      </c>
      <c r="DG19" s="30">
        <f t="shared" si="28"/>
        <v>45.400465557375625</v>
      </c>
      <c r="DI19" s="68">
        <v>14</v>
      </c>
      <c r="DJ19" s="52">
        <f t="shared" si="47"/>
        <v>1706.9143982369324</v>
      </c>
      <c r="DK19" s="54">
        <f t="shared" si="29"/>
        <v>33.873494779285345</v>
      </c>
      <c r="DL19" s="53">
        <f t="shared" si="30"/>
        <v>2106.3999999999996</v>
      </c>
      <c r="DM19" s="54">
        <f t="shared" si="31"/>
        <v>45.400465557375625</v>
      </c>
    </row>
    <row r="20" spans="1:117" x14ac:dyDescent="0.25">
      <c r="A20" s="12" t="s">
        <v>58</v>
      </c>
      <c r="B20" s="20">
        <v>876</v>
      </c>
      <c r="C20" s="21">
        <v>1005</v>
      </c>
      <c r="D20" s="21">
        <v>807</v>
      </c>
      <c r="E20" s="21">
        <v>1065</v>
      </c>
      <c r="F20" s="22">
        <v>1022</v>
      </c>
      <c r="G20" s="39">
        <v>1551</v>
      </c>
      <c r="H20" s="24">
        <f t="shared" si="0"/>
        <v>955</v>
      </c>
      <c r="I20" s="30">
        <f t="shared" si="32"/>
        <v>48.597325029264724</v>
      </c>
      <c r="J20" s="32">
        <f t="shared" si="33"/>
        <v>859.7492429426411</v>
      </c>
      <c r="K20" s="33">
        <f t="shared" si="1"/>
        <v>1050.2507570573589</v>
      </c>
      <c r="L20" s="34">
        <f t="shared" si="34"/>
        <v>190.50151411471779</v>
      </c>
      <c r="N20" s="68">
        <v>15</v>
      </c>
      <c r="O20" s="45">
        <f t="shared" si="2"/>
        <v>500.7492429426411</v>
      </c>
      <c r="P20" s="45">
        <f t="shared" si="3"/>
        <v>47.679017565830037</v>
      </c>
      <c r="Q20" s="45">
        <f t="shared" si="4"/>
        <v>596</v>
      </c>
      <c r="R20" s="30">
        <f t="shared" si="5"/>
        <v>62.40837696335079</v>
      </c>
      <c r="T20" s="68">
        <v>15</v>
      </c>
      <c r="U20" s="52">
        <f t="shared" si="35"/>
        <v>500.7492429426411</v>
      </c>
      <c r="V20" s="54">
        <f t="shared" si="6"/>
        <v>47.679017565830037</v>
      </c>
      <c r="W20" s="53">
        <f t="shared" si="6"/>
        <v>596</v>
      </c>
      <c r="X20" s="54">
        <f t="shared" si="6"/>
        <v>62.40837696335079</v>
      </c>
      <c r="Z20" s="72"/>
      <c r="AB20" s="12" t="s">
        <v>58</v>
      </c>
      <c r="AC20" s="20">
        <v>3958</v>
      </c>
      <c r="AD20" s="21">
        <v>4614</v>
      </c>
      <c r="AE20" s="21">
        <v>3354</v>
      </c>
      <c r="AF20" s="21">
        <v>5041</v>
      </c>
      <c r="AG20" s="22">
        <v>4167</v>
      </c>
      <c r="AH20" s="39">
        <v>8397</v>
      </c>
      <c r="AI20" s="24">
        <f t="shared" si="7"/>
        <v>4226.8</v>
      </c>
      <c r="AJ20" s="30">
        <f t="shared" si="36"/>
        <v>287.26771485845717</v>
      </c>
      <c r="AK20" s="32">
        <f t="shared" si="37"/>
        <v>3663.7552788774242</v>
      </c>
      <c r="AL20" s="33">
        <f t="shared" si="8"/>
        <v>4789.8447211225757</v>
      </c>
      <c r="AM20" s="34">
        <f t="shared" si="38"/>
        <v>1126.0894422451515</v>
      </c>
      <c r="AO20" s="68">
        <v>15</v>
      </c>
      <c r="AP20" s="45">
        <f t="shared" si="9"/>
        <v>3607.1552788774243</v>
      </c>
      <c r="AQ20" s="45">
        <f t="shared" si="10"/>
        <v>75.3083970127539</v>
      </c>
      <c r="AR20" s="45">
        <f t="shared" si="11"/>
        <v>4170.2</v>
      </c>
      <c r="AS20" s="30">
        <f t="shared" si="12"/>
        <v>98.660925522854157</v>
      </c>
      <c r="AU20" s="68">
        <v>15</v>
      </c>
      <c r="AV20" s="52">
        <f t="shared" si="39"/>
        <v>3607.1552788774243</v>
      </c>
      <c r="AW20" s="54">
        <f t="shared" si="13"/>
        <v>75.3083970127539</v>
      </c>
      <c r="AX20" s="53">
        <f t="shared" si="13"/>
        <v>4170.2</v>
      </c>
      <c r="AY20" s="54">
        <f t="shared" si="13"/>
        <v>98.660925522854157</v>
      </c>
      <c r="BM20" s="63"/>
      <c r="BO20" s="12" t="s">
        <v>58</v>
      </c>
      <c r="BP20" s="20">
        <v>603</v>
      </c>
      <c r="BQ20" s="21">
        <v>699</v>
      </c>
      <c r="BR20" s="21">
        <v>489</v>
      </c>
      <c r="BS20" s="21">
        <v>715</v>
      </c>
      <c r="BT20" s="22">
        <v>601</v>
      </c>
      <c r="BU20" s="39">
        <v>944</v>
      </c>
      <c r="BV20" s="24">
        <f t="shared" si="14"/>
        <v>621.4</v>
      </c>
      <c r="BW20" s="30">
        <f t="shared" si="40"/>
        <v>40.661529730200726</v>
      </c>
      <c r="BX20" s="32">
        <f t="shared" si="41"/>
        <v>541.70340172880651</v>
      </c>
      <c r="BY20" s="33">
        <f t="shared" si="15"/>
        <v>701.09659827119344</v>
      </c>
      <c r="BZ20" s="34">
        <f t="shared" si="42"/>
        <v>159.39319654238693</v>
      </c>
      <c r="CB20" s="68">
        <v>15</v>
      </c>
      <c r="CC20" s="45">
        <f t="shared" si="16"/>
        <v>242.90340172880656</v>
      </c>
      <c r="CD20" s="45">
        <f t="shared" si="17"/>
        <v>34.646210283685946</v>
      </c>
      <c r="CE20" s="45">
        <f t="shared" si="18"/>
        <v>322.60000000000002</v>
      </c>
      <c r="CF20" s="30">
        <f t="shared" si="19"/>
        <v>51.915030576118447</v>
      </c>
      <c r="CH20" s="68">
        <v>15</v>
      </c>
      <c r="CI20" s="52">
        <f t="shared" si="43"/>
        <v>242.90340172880656</v>
      </c>
      <c r="CJ20" s="54">
        <f t="shared" si="20"/>
        <v>34.646210283685946</v>
      </c>
      <c r="CK20" s="53">
        <f t="shared" si="21"/>
        <v>322.60000000000002</v>
      </c>
      <c r="CL20" s="54">
        <f t="shared" si="22"/>
        <v>51.915030576118447</v>
      </c>
      <c r="CN20" s="84"/>
      <c r="CP20" s="12" t="s">
        <v>58</v>
      </c>
      <c r="CQ20" s="20">
        <v>4652</v>
      </c>
      <c r="CR20" s="21">
        <v>5096</v>
      </c>
      <c r="CS20" s="21">
        <v>3841</v>
      </c>
      <c r="CT20" s="21">
        <v>5480</v>
      </c>
      <c r="CU20" s="22">
        <v>4501</v>
      </c>
      <c r="CV20" s="39">
        <v>7624</v>
      </c>
      <c r="CW20" s="24">
        <f t="shared" si="23"/>
        <v>4714</v>
      </c>
      <c r="CX20" s="30">
        <f t="shared" si="44"/>
        <v>277.85085927525938</v>
      </c>
      <c r="CY20" s="32">
        <f t="shared" si="45"/>
        <v>4169.4123158204911</v>
      </c>
      <c r="CZ20" s="33">
        <f t="shared" si="24"/>
        <v>5258.5876841795089</v>
      </c>
      <c r="DA20" s="34">
        <f t="shared" si="46"/>
        <v>1089.1753683590177</v>
      </c>
      <c r="DC20" s="68">
        <v>15</v>
      </c>
      <c r="DD20" s="45">
        <f t="shared" si="25"/>
        <v>2365.4123158204911</v>
      </c>
      <c r="DE20" s="45">
        <f t="shared" si="26"/>
        <v>44.981893578324225</v>
      </c>
      <c r="DF20" s="45">
        <f t="shared" si="27"/>
        <v>2910</v>
      </c>
      <c r="DG20" s="30">
        <f t="shared" si="28"/>
        <v>61.731014000848539</v>
      </c>
      <c r="DI20" s="68">
        <v>15</v>
      </c>
      <c r="DJ20" s="52">
        <f t="shared" si="47"/>
        <v>2365.4123158204911</v>
      </c>
      <c r="DK20" s="54">
        <f t="shared" si="29"/>
        <v>44.981893578324225</v>
      </c>
      <c r="DL20" s="53">
        <f t="shared" si="30"/>
        <v>2910</v>
      </c>
      <c r="DM20" s="54">
        <f t="shared" si="31"/>
        <v>61.731014000848539</v>
      </c>
    </row>
    <row r="21" spans="1:117" x14ac:dyDescent="0.25">
      <c r="A21" s="12" t="s">
        <v>59</v>
      </c>
      <c r="B21" s="20">
        <v>1053</v>
      </c>
      <c r="C21" s="21">
        <v>1029</v>
      </c>
      <c r="D21" s="21">
        <v>882</v>
      </c>
      <c r="E21" s="21">
        <v>1060</v>
      </c>
      <c r="F21" s="22">
        <v>825</v>
      </c>
      <c r="G21" s="39">
        <v>1649</v>
      </c>
      <c r="H21" s="24">
        <f t="shared" si="0"/>
        <v>969.8</v>
      </c>
      <c r="I21" s="30">
        <f t="shared" si="32"/>
        <v>48.599794238247554</v>
      </c>
      <c r="J21" s="32">
        <f t="shared" si="33"/>
        <v>874.54440329303475</v>
      </c>
      <c r="K21" s="33">
        <f t="shared" si="1"/>
        <v>1065.0555967069652</v>
      </c>
      <c r="L21" s="34">
        <f t="shared" si="34"/>
        <v>190.51119341393041</v>
      </c>
      <c r="N21" s="68">
        <v>16</v>
      </c>
      <c r="O21" s="45">
        <f t="shared" si="2"/>
        <v>583.94440329303484</v>
      </c>
      <c r="P21" s="45">
        <f t="shared" si="3"/>
        <v>54.827598211635788</v>
      </c>
      <c r="Q21" s="45">
        <f t="shared" si="4"/>
        <v>679.2</v>
      </c>
      <c r="R21" s="30">
        <f t="shared" si="5"/>
        <v>70.035058775005169</v>
      </c>
      <c r="T21" s="68">
        <v>16</v>
      </c>
      <c r="U21" s="52">
        <f t="shared" si="35"/>
        <v>583.94440329303484</v>
      </c>
      <c r="V21" s="54">
        <f t="shared" si="6"/>
        <v>54.827598211635788</v>
      </c>
      <c r="W21" s="53">
        <f t="shared" si="6"/>
        <v>679.2</v>
      </c>
      <c r="X21" s="54">
        <f t="shared" si="6"/>
        <v>70.035058775005169</v>
      </c>
      <c r="Z21" s="72"/>
      <c r="AB21" s="12" t="s">
        <v>59</v>
      </c>
      <c r="AC21" s="20">
        <v>4573</v>
      </c>
      <c r="AD21" s="21">
        <v>4299</v>
      </c>
      <c r="AE21" s="21">
        <v>3895</v>
      </c>
      <c r="AF21" s="21">
        <v>4506</v>
      </c>
      <c r="AG21" s="22">
        <v>3702</v>
      </c>
      <c r="AH21" s="39">
        <v>9796</v>
      </c>
      <c r="AI21" s="24">
        <f t="shared" si="7"/>
        <v>4195</v>
      </c>
      <c r="AJ21" s="30">
        <f t="shared" si="36"/>
        <v>170.80251754584881</v>
      </c>
      <c r="AK21" s="32">
        <f t="shared" si="37"/>
        <v>3860.2270656101364</v>
      </c>
      <c r="AL21" s="33">
        <f t="shared" si="8"/>
        <v>4529.7729343898636</v>
      </c>
      <c r="AM21" s="34">
        <f t="shared" si="38"/>
        <v>669.54586877972724</v>
      </c>
      <c r="AO21" s="68">
        <v>16</v>
      </c>
      <c r="AP21" s="45">
        <f t="shared" si="9"/>
        <v>5266.2270656101364</v>
      </c>
      <c r="AQ21" s="45">
        <f t="shared" si="10"/>
        <v>116.2580805238413</v>
      </c>
      <c r="AR21" s="45">
        <f t="shared" si="11"/>
        <v>5601</v>
      </c>
      <c r="AS21" s="30">
        <f t="shared" si="12"/>
        <v>133.5160905840286</v>
      </c>
      <c r="AU21" s="68">
        <v>16</v>
      </c>
      <c r="AV21" s="52">
        <f t="shared" si="39"/>
        <v>5266.2270656101364</v>
      </c>
      <c r="AW21" s="54">
        <f t="shared" si="13"/>
        <v>116.2580805238413</v>
      </c>
      <c r="AX21" s="53">
        <f t="shared" si="13"/>
        <v>5601</v>
      </c>
      <c r="AY21" s="54">
        <f t="shared" si="13"/>
        <v>133.5160905840286</v>
      </c>
      <c r="BM21" s="63"/>
      <c r="BO21" s="12" t="s">
        <v>59</v>
      </c>
      <c r="BP21" s="20">
        <v>679</v>
      </c>
      <c r="BQ21" s="21">
        <v>671</v>
      </c>
      <c r="BR21" s="21">
        <v>615</v>
      </c>
      <c r="BS21" s="21">
        <v>702</v>
      </c>
      <c r="BT21" s="22">
        <v>595</v>
      </c>
      <c r="BU21" s="39">
        <v>1064</v>
      </c>
      <c r="BV21" s="24">
        <f t="shared" si="14"/>
        <v>652.4</v>
      </c>
      <c r="BW21" s="30">
        <f t="shared" si="40"/>
        <v>20.257344347174435</v>
      </c>
      <c r="BX21" s="32">
        <f t="shared" si="41"/>
        <v>612.69560507953804</v>
      </c>
      <c r="BY21" s="33">
        <f t="shared" si="15"/>
        <v>692.10439492046191</v>
      </c>
      <c r="BZ21" s="34">
        <f t="shared" si="42"/>
        <v>79.408789840923873</v>
      </c>
      <c r="CB21" s="68">
        <v>16</v>
      </c>
      <c r="CC21" s="45">
        <f t="shared" si="16"/>
        <v>371.89560507953809</v>
      </c>
      <c r="CD21" s="45">
        <f t="shared" si="17"/>
        <v>53.734033161612437</v>
      </c>
      <c r="CE21" s="45">
        <f t="shared" si="18"/>
        <v>411.6</v>
      </c>
      <c r="CF21" s="30">
        <f t="shared" si="19"/>
        <v>63.090128755364816</v>
      </c>
      <c r="CH21" s="68">
        <v>16</v>
      </c>
      <c r="CI21" s="52">
        <f t="shared" si="43"/>
        <v>371.89560507953809</v>
      </c>
      <c r="CJ21" s="54">
        <f t="shared" si="20"/>
        <v>53.734033161612437</v>
      </c>
      <c r="CK21" s="53">
        <f t="shared" si="21"/>
        <v>411.6</v>
      </c>
      <c r="CL21" s="54">
        <f t="shared" si="22"/>
        <v>63.090128755364816</v>
      </c>
      <c r="CN21" s="84"/>
      <c r="CP21" s="12" t="s">
        <v>59</v>
      </c>
      <c r="CQ21" s="20">
        <v>5334</v>
      </c>
      <c r="CR21" s="21">
        <v>4926</v>
      </c>
      <c r="CS21" s="21">
        <v>4245</v>
      </c>
      <c r="CT21" s="21">
        <v>4955</v>
      </c>
      <c r="CU21" s="22">
        <v>3903</v>
      </c>
      <c r="CV21" s="39">
        <v>9842</v>
      </c>
      <c r="CW21" s="24">
        <f t="shared" si="23"/>
        <v>4672.6000000000004</v>
      </c>
      <c r="CX21" s="30">
        <f t="shared" si="44"/>
        <v>260.43590382280269</v>
      </c>
      <c r="CY21" s="32">
        <f t="shared" si="45"/>
        <v>4162.1456285073073</v>
      </c>
      <c r="CZ21" s="33">
        <f t="shared" si="24"/>
        <v>5183.0543714926935</v>
      </c>
      <c r="DA21" s="34">
        <f t="shared" si="46"/>
        <v>1020.9087429853862</v>
      </c>
      <c r="DC21" s="68">
        <v>16</v>
      </c>
      <c r="DD21" s="45">
        <f t="shared" si="25"/>
        <v>4658.9456285073065</v>
      </c>
      <c r="DE21" s="45">
        <f t="shared" si="26"/>
        <v>89.888033089754245</v>
      </c>
      <c r="DF21" s="45">
        <f t="shared" si="27"/>
        <v>5169.3999999999996</v>
      </c>
      <c r="DG21" s="30">
        <f t="shared" si="28"/>
        <v>110.63219620767879</v>
      </c>
      <c r="DI21" s="68">
        <v>16</v>
      </c>
      <c r="DJ21" s="52">
        <f t="shared" si="47"/>
        <v>4658.9456285073065</v>
      </c>
      <c r="DK21" s="54">
        <f t="shared" si="29"/>
        <v>89.888033089754245</v>
      </c>
      <c r="DL21" s="53">
        <f t="shared" si="30"/>
        <v>5169.3999999999996</v>
      </c>
      <c r="DM21" s="54">
        <f t="shared" si="31"/>
        <v>110.63219620767879</v>
      </c>
    </row>
    <row r="22" spans="1:117" x14ac:dyDescent="0.25">
      <c r="A22" s="12" t="s">
        <v>60</v>
      </c>
      <c r="B22" s="20">
        <v>1004</v>
      </c>
      <c r="C22" s="21">
        <v>1040</v>
      </c>
      <c r="D22" s="21">
        <v>1002</v>
      </c>
      <c r="E22" s="21">
        <v>996</v>
      </c>
      <c r="F22" s="22">
        <v>920</v>
      </c>
      <c r="G22" s="40"/>
      <c r="H22" s="24">
        <f t="shared" si="0"/>
        <v>992.4</v>
      </c>
      <c r="I22" s="30">
        <f t="shared" si="32"/>
        <v>19.681463360228069</v>
      </c>
      <c r="J22" s="32">
        <f t="shared" si="33"/>
        <v>953.82433181395299</v>
      </c>
      <c r="K22" s="33">
        <f t="shared" si="1"/>
        <v>1030.975668186047</v>
      </c>
      <c r="L22" s="34">
        <f t="shared" si="34"/>
        <v>77.151336372093965</v>
      </c>
      <c r="N22" s="68">
        <v>17</v>
      </c>
      <c r="O22" s="45">
        <f t="shared" si="2"/>
        <v>-1030.975668186047</v>
      </c>
      <c r="P22" s="45">
        <f t="shared" si="3"/>
        <v>-100</v>
      </c>
      <c r="Q22" s="45">
        <f t="shared" si="4"/>
        <v>-992.4</v>
      </c>
      <c r="R22" s="30">
        <f t="shared" si="5"/>
        <v>-100</v>
      </c>
      <c r="T22" s="68">
        <v>17</v>
      </c>
      <c r="U22" s="52">
        <f t="shared" si="35"/>
        <v>0</v>
      </c>
      <c r="V22" s="54">
        <f t="shared" si="35"/>
        <v>0</v>
      </c>
      <c r="W22" s="53">
        <f t="shared" si="35"/>
        <v>0</v>
      </c>
      <c r="X22" s="54">
        <f t="shared" si="35"/>
        <v>0</v>
      </c>
      <c r="Z22" s="72"/>
      <c r="AB22" s="12" t="s">
        <v>60</v>
      </c>
      <c r="AC22" s="20">
        <v>4121</v>
      </c>
      <c r="AD22" s="21">
        <v>4085</v>
      </c>
      <c r="AE22" s="21">
        <v>4446</v>
      </c>
      <c r="AF22" s="21">
        <v>4068</v>
      </c>
      <c r="AG22" s="22">
        <v>4101</v>
      </c>
      <c r="AH22" s="40"/>
      <c r="AI22" s="24">
        <f t="shared" si="7"/>
        <v>4164.2</v>
      </c>
      <c r="AJ22" s="30">
        <f t="shared" si="36"/>
        <v>70.992534818810341</v>
      </c>
      <c r="AK22" s="32">
        <f t="shared" si="37"/>
        <v>4025.0546317551316</v>
      </c>
      <c r="AL22" s="33">
        <f t="shared" si="8"/>
        <v>4303.345368244868</v>
      </c>
      <c r="AM22" s="34">
        <f t="shared" si="38"/>
        <v>278.29073648973645</v>
      </c>
      <c r="AO22" s="68">
        <v>17</v>
      </c>
      <c r="AP22" s="45">
        <f t="shared" si="9"/>
        <v>-4303.345368244868</v>
      </c>
      <c r="AQ22" s="45">
        <f t="shared" si="10"/>
        <v>-100</v>
      </c>
      <c r="AR22" s="45">
        <f t="shared" si="11"/>
        <v>-4164.2</v>
      </c>
      <c r="AS22" s="30">
        <f t="shared" si="12"/>
        <v>-100</v>
      </c>
      <c r="AU22" s="68">
        <v>17</v>
      </c>
      <c r="AV22" s="52">
        <f t="shared" si="39"/>
        <v>0</v>
      </c>
      <c r="AW22" s="54">
        <f t="shared" si="13"/>
        <v>0</v>
      </c>
      <c r="AX22" s="53">
        <f t="shared" si="13"/>
        <v>0</v>
      </c>
      <c r="AY22" s="54">
        <f t="shared" si="13"/>
        <v>0</v>
      </c>
      <c r="BM22" s="63"/>
      <c r="BO22" s="12" t="s">
        <v>60</v>
      </c>
      <c r="BP22" s="20">
        <v>644</v>
      </c>
      <c r="BQ22" s="21">
        <v>653</v>
      </c>
      <c r="BR22" s="21">
        <v>676</v>
      </c>
      <c r="BS22" s="21">
        <v>626</v>
      </c>
      <c r="BT22" s="22">
        <v>612</v>
      </c>
      <c r="BU22" s="40"/>
      <c r="BV22" s="24">
        <f t="shared" si="14"/>
        <v>642.20000000000005</v>
      </c>
      <c r="BW22" s="30">
        <f t="shared" si="40"/>
        <v>11.038115781237302</v>
      </c>
      <c r="BX22" s="32">
        <f t="shared" si="41"/>
        <v>620.56529306877496</v>
      </c>
      <c r="BY22" s="33">
        <f t="shared" si="15"/>
        <v>663.83470693122513</v>
      </c>
      <c r="BZ22" s="34">
        <f t="shared" si="42"/>
        <v>43.269413862450165</v>
      </c>
      <c r="CB22" s="68">
        <v>17</v>
      </c>
      <c r="CC22" s="45">
        <f t="shared" si="16"/>
        <v>-663.83470693122513</v>
      </c>
      <c r="CD22" s="45">
        <f t="shared" si="17"/>
        <v>-100</v>
      </c>
      <c r="CE22" s="45">
        <f t="shared" si="18"/>
        <v>-642.20000000000005</v>
      </c>
      <c r="CF22" s="30">
        <f t="shared" si="19"/>
        <v>-100</v>
      </c>
      <c r="CH22" s="68">
        <v>17</v>
      </c>
      <c r="CI22" s="52">
        <f t="shared" si="43"/>
        <v>0</v>
      </c>
      <c r="CJ22" s="54">
        <f t="shared" si="20"/>
        <v>0</v>
      </c>
      <c r="CK22" s="53">
        <f t="shared" si="21"/>
        <v>0</v>
      </c>
      <c r="CL22" s="54">
        <f t="shared" si="22"/>
        <v>0</v>
      </c>
      <c r="CN22" s="84"/>
      <c r="CP22" s="12" t="s">
        <v>60</v>
      </c>
      <c r="CQ22" s="20">
        <v>4828</v>
      </c>
      <c r="CR22" s="21">
        <v>4634</v>
      </c>
      <c r="CS22" s="21">
        <v>4784</v>
      </c>
      <c r="CT22" s="21">
        <v>4616</v>
      </c>
      <c r="CU22" s="22">
        <v>4426</v>
      </c>
      <c r="CV22" s="40"/>
      <c r="CW22" s="24">
        <f t="shared" si="23"/>
        <v>4657.6000000000004</v>
      </c>
      <c r="CX22" s="30">
        <f t="shared" si="44"/>
        <v>71.041959432436812</v>
      </c>
      <c r="CY22" s="32">
        <f t="shared" si="45"/>
        <v>4518.3577595124243</v>
      </c>
      <c r="CZ22" s="33">
        <f t="shared" si="24"/>
        <v>4796.8422404875764</v>
      </c>
      <c r="DA22" s="34">
        <f t="shared" si="46"/>
        <v>278.48448097515211</v>
      </c>
      <c r="DC22" s="68">
        <v>17</v>
      </c>
      <c r="DD22" s="45">
        <f t="shared" si="25"/>
        <v>-4796.8422404875764</v>
      </c>
      <c r="DE22" s="45">
        <f t="shared" si="26"/>
        <v>-100</v>
      </c>
      <c r="DF22" s="45">
        <f t="shared" si="27"/>
        <v>-4657.6000000000004</v>
      </c>
      <c r="DG22" s="30">
        <f t="shared" si="28"/>
        <v>-100</v>
      </c>
      <c r="DI22" s="68">
        <v>17</v>
      </c>
      <c r="DJ22" s="52">
        <f t="shared" si="47"/>
        <v>0</v>
      </c>
      <c r="DK22" s="54">
        <f t="shared" si="29"/>
        <v>0</v>
      </c>
      <c r="DL22" s="53">
        <f t="shared" si="30"/>
        <v>0</v>
      </c>
      <c r="DM22" s="54">
        <f t="shared" si="31"/>
        <v>0</v>
      </c>
    </row>
    <row r="23" spans="1:117" x14ac:dyDescent="0.25">
      <c r="A23" s="12" t="s">
        <v>61</v>
      </c>
      <c r="B23" s="20">
        <v>919</v>
      </c>
      <c r="C23" s="21">
        <v>927</v>
      </c>
      <c r="D23" s="21">
        <v>851</v>
      </c>
      <c r="E23" s="21">
        <v>1059</v>
      </c>
      <c r="F23" s="22">
        <v>1068</v>
      </c>
      <c r="G23" s="40"/>
      <c r="H23" s="24">
        <f t="shared" si="0"/>
        <v>964.8</v>
      </c>
      <c r="I23" s="30">
        <f t="shared" si="32"/>
        <v>42.426878273094758</v>
      </c>
      <c r="J23" s="32">
        <f t="shared" si="33"/>
        <v>881.64331858473429</v>
      </c>
      <c r="K23" s="33">
        <f t="shared" si="1"/>
        <v>1047.9566814152656</v>
      </c>
      <c r="L23" s="34">
        <f t="shared" si="34"/>
        <v>166.31336283053133</v>
      </c>
      <c r="N23" s="68">
        <v>18</v>
      </c>
      <c r="O23" s="45">
        <f t="shared" si="2"/>
        <v>-1047.9566814152656</v>
      </c>
      <c r="P23" s="45">
        <f t="shared" si="3"/>
        <v>-100</v>
      </c>
      <c r="Q23" s="45">
        <f t="shared" si="4"/>
        <v>-964.8</v>
      </c>
      <c r="R23" s="30">
        <f t="shared" si="5"/>
        <v>-100</v>
      </c>
      <c r="T23" s="68">
        <v>18</v>
      </c>
      <c r="U23" s="52">
        <f t="shared" si="35"/>
        <v>0</v>
      </c>
      <c r="V23" s="54">
        <f t="shared" si="35"/>
        <v>0</v>
      </c>
      <c r="W23" s="53">
        <f t="shared" si="35"/>
        <v>0</v>
      </c>
      <c r="X23" s="54">
        <f t="shared" si="35"/>
        <v>0</v>
      </c>
      <c r="Z23" s="72"/>
      <c r="AB23" s="12" t="s">
        <v>61</v>
      </c>
      <c r="AC23" s="20">
        <v>4047</v>
      </c>
      <c r="AD23" s="21">
        <v>3647</v>
      </c>
      <c r="AE23" s="21">
        <v>3678</v>
      </c>
      <c r="AF23" s="21">
        <v>4058</v>
      </c>
      <c r="AG23" s="22">
        <v>4523</v>
      </c>
      <c r="AH23" s="40"/>
      <c r="AI23" s="24">
        <f t="shared" si="7"/>
        <v>3990.6</v>
      </c>
      <c r="AJ23" s="30">
        <f t="shared" si="36"/>
        <v>159.20948464209033</v>
      </c>
      <c r="AK23" s="32">
        <f t="shared" si="37"/>
        <v>3678.5494101015029</v>
      </c>
      <c r="AL23" s="33">
        <f t="shared" si="8"/>
        <v>4302.6505898984969</v>
      </c>
      <c r="AM23" s="34">
        <f t="shared" si="38"/>
        <v>624.10117979699407</v>
      </c>
      <c r="AO23" s="68">
        <v>18</v>
      </c>
      <c r="AP23" s="45">
        <f t="shared" si="9"/>
        <v>-4302.6505898984969</v>
      </c>
      <c r="AQ23" s="45">
        <f t="shared" si="10"/>
        <v>-100</v>
      </c>
      <c r="AR23" s="45">
        <f t="shared" si="11"/>
        <v>-3990.6</v>
      </c>
      <c r="AS23" s="30">
        <f t="shared" si="12"/>
        <v>-100</v>
      </c>
      <c r="AU23" s="68">
        <v>18</v>
      </c>
      <c r="AV23" s="52">
        <f t="shared" si="39"/>
        <v>0</v>
      </c>
      <c r="AW23" s="54">
        <f t="shared" si="13"/>
        <v>0</v>
      </c>
      <c r="AX23" s="53">
        <f t="shared" si="13"/>
        <v>0</v>
      </c>
      <c r="AY23" s="54">
        <f t="shared" si="13"/>
        <v>0</v>
      </c>
      <c r="BM23" s="63"/>
      <c r="BO23" s="12" t="s">
        <v>61</v>
      </c>
      <c r="BP23" s="20">
        <v>596</v>
      </c>
      <c r="BQ23" s="21">
        <v>574</v>
      </c>
      <c r="BR23" s="21">
        <v>514</v>
      </c>
      <c r="BS23" s="21">
        <v>684</v>
      </c>
      <c r="BT23" s="22">
        <v>627</v>
      </c>
      <c r="BU23" s="40"/>
      <c r="BV23" s="24">
        <f t="shared" si="14"/>
        <v>599</v>
      </c>
      <c r="BW23" s="30">
        <f t="shared" si="40"/>
        <v>28.167356993512897</v>
      </c>
      <c r="BX23" s="32">
        <f t="shared" si="41"/>
        <v>543.7919802927147</v>
      </c>
      <c r="BY23" s="33">
        <f t="shared" si="15"/>
        <v>654.2080197072853</v>
      </c>
      <c r="BZ23" s="34">
        <f t="shared" si="42"/>
        <v>110.41603941457061</v>
      </c>
      <c r="CB23" s="68">
        <v>18</v>
      </c>
      <c r="CC23" s="45">
        <f t="shared" si="16"/>
        <v>-654.2080197072853</v>
      </c>
      <c r="CD23" s="45">
        <f t="shared" si="17"/>
        <v>-100</v>
      </c>
      <c r="CE23" s="45">
        <f t="shared" si="18"/>
        <v>-599</v>
      </c>
      <c r="CF23" s="30">
        <f t="shared" si="19"/>
        <v>-100</v>
      </c>
      <c r="CH23" s="68">
        <v>18</v>
      </c>
      <c r="CI23" s="52">
        <f t="shared" si="43"/>
        <v>0</v>
      </c>
      <c r="CJ23" s="54">
        <f t="shared" si="20"/>
        <v>0</v>
      </c>
      <c r="CK23" s="53">
        <f t="shared" si="21"/>
        <v>0</v>
      </c>
      <c r="CL23" s="54">
        <f t="shared" si="22"/>
        <v>0</v>
      </c>
      <c r="CN23" s="84"/>
      <c r="CP23" s="12" t="s">
        <v>61</v>
      </c>
      <c r="CQ23" s="20">
        <v>4549</v>
      </c>
      <c r="CR23" s="21">
        <v>3985</v>
      </c>
      <c r="CS23" s="21">
        <v>4021</v>
      </c>
      <c r="CT23" s="21">
        <v>4352</v>
      </c>
      <c r="CU23" s="22">
        <v>4989</v>
      </c>
      <c r="CV23" s="40"/>
      <c r="CW23" s="24">
        <f t="shared" si="23"/>
        <v>4379.2</v>
      </c>
      <c r="CX23" s="30">
        <f t="shared" si="44"/>
        <v>185.08495346731999</v>
      </c>
      <c r="CY23" s="32">
        <f t="shared" si="45"/>
        <v>4016.4334912040526</v>
      </c>
      <c r="CZ23" s="33">
        <f t="shared" si="24"/>
        <v>4741.9665087959474</v>
      </c>
      <c r="DA23" s="34">
        <f t="shared" si="46"/>
        <v>725.5330175918948</v>
      </c>
      <c r="DC23" s="68">
        <v>18</v>
      </c>
      <c r="DD23" s="45">
        <f t="shared" si="25"/>
        <v>-4741.9665087959474</v>
      </c>
      <c r="DE23" s="45">
        <f t="shared" si="26"/>
        <v>-100</v>
      </c>
      <c r="DF23" s="45">
        <f t="shared" si="27"/>
        <v>-4379.2</v>
      </c>
      <c r="DG23" s="30">
        <f t="shared" si="28"/>
        <v>-100</v>
      </c>
      <c r="DI23" s="68">
        <v>18</v>
      </c>
      <c r="DJ23" s="52">
        <f t="shared" si="47"/>
        <v>0</v>
      </c>
      <c r="DK23" s="54">
        <f t="shared" si="29"/>
        <v>0</v>
      </c>
      <c r="DL23" s="53">
        <f t="shared" si="30"/>
        <v>0</v>
      </c>
      <c r="DM23" s="54">
        <f t="shared" si="31"/>
        <v>0</v>
      </c>
    </row>
    <row r="24" spans="1:117" x14ac:dyDescent="0.25">
      <c r="A24" s="12" t="s">
        <v>62</v>
      </c>
      <c r="B24" s="20">
        <v>739</v>
      </c>
      <c r="C24" s="21">
        <v>979</v>
      </c>
      <c r="D24" s="21">
        <v>977</v>
      </c>
      <c r="E24" s="21">
        <v>849</v>
      </c>
      <c r="F24" s="22">
        <v>826</v>
      </c>
      <c r="G24" s="40"/>
      <c r="H24" s="24">
        <f t="shared" si="0"/>
        <v>874</v>
      </c>
      <c r="I24" s="30">
        <f t="shared" si="32"/>
        <v>46.253648504739601</v>
      </c>
      <c r="J24" s="32">
        <f t="shared" si="33"/>
        <v>783.34284893071037</v>
      </c>
      <c r="K24" s="33">
        <f t="shared" si="1"/>
        <v>964.65715106928963</v>
      </c>
      <c r="L24" s="34">
        <f t="shared" si="34"/>
        <v>181.31430213857925</v>
      </c>
      <c r="N24" s="68">
        <v>19</v>
      </c>
      <c r="O24" s="45">
        <f t="shared" si="2"/>
        <v>-964.65715106928963</v>
      </c>
      <c r="P24" s="45">
        <f t="shared" si="3"/>
        <v>-100</v>
      </c>
      <c r="Q24" s="45">
        <f t="shared" si="4"/>
        <v>-874</v>
      </c>
      <c r="R24" s="30">
        <f t="shared" si="5"/>
        <v>-100</v>
      </c>
      <c r="T24" s="68">
        <v>19</v>
      </c>
      <c r="U24" s="52">
        <f t="shared" si="35"/>
        <v>0</v>
      </c>
      <c r="V24" s="54">
        <f t="shared" si="35"/>
        <v>0</v>
      </c>
      <c r="W24" s="53">
        <f t="shared" si="35"/>
        <v>0</v>
      </c>
      <c r="X24" s="54">
        <f t="shared" si="35"/>
        <v>0</v>
      </c>
      <c r="Z24" s="72"/>
      <c r="AB24" s="12" t="s">
        <v>62</v>
      </c>
      <c r="AC24" s="20">
        <v>3623</v>
      </c>
      <c r="AD24" s="21">
        <v>4293</v>
      </c>
      <c r="AE24" s="21">
        <v>4376</v>
      </c>
      <c r="AF24" s="21">
        <v>3464</v>
      </c>
      <c r="AG24" s="22">
        <v>3641</v>
      </c>
      <c r="AH24" s="40"/>
      <c r="AI24" s="24">
        <f t="shared" si="7"/>
        <v>3879.4</v>
      </c>
      <c r="AJ24" s="30">
        <f t="shared" si="36"/>
        <v>188.78681098000462</v>
      </c>
      <c r="AK24" s="32">
        <f t="shared" si="37"/>
        <v>3509.3778504791912</v>
      </c>
      <c r="AL24" s="33">
        <f t="shared" si="8"/>
        <v>4249.4221495208094</v>
      </c>
      <c r="AM24" s="34">
        <f t="shared" si="38"/>
        <v>740.04429904161816</v>
      </c>
      <c r="AO24" s="68">
        <v>19</v>
      </c>
      <c r="AP24" s="45">
        <f t="shared" si="9"/>
        <v>-4249.4221495208094</v>
      </c>
      <c r="AQ24" s="45">
        <f t="shared" si="10"/>
        <v>-100</v>
      </c>
      <c r="AR24" s="45">
        <f t="shared" si="11"/>
        <v>-3879.4</v>
      </c>
      <c r="AS24" s="30">
        <f t="shared" si="12"/>
        <v>-100</v>
      </c>
      <c r="AU24" s="68">
        <v>19</v>
      </c>
      <c r="AV24" s="52">
        <f t="shared" si="39"/>
        <v>0</v>
      </c>
      <c r="AW24" s="54">
        <f t="shared" si="13"/>
        <v>0</v>
      </c>
      <c r="AX24" s="53">
        <f t="shared" si="13"/>
        <v>0</v>
      </c>
      <c r="AY24" s="54">
        <f t="shared" si="13"/>
        <v>0</v>
      </c>
      <c r="BM24" s="63"/>
      <c r="BO24" s="12" t="s">
        <v>62</v>
      </c>
      <c r="BP24" s="20">
        <v>493</v>
      </c>
      <c r="BQ24" s="21">
        <v>674</v>
      </c>
      <c r="BR24" s="21">
        <v>685</v>
      </c>
      <c r="BS24" s="21">
        <v>582</v>
      </c>
      <c r="BT24" s="22">
        <v>603</v>
      </c>
      <c r="BU24" s="40"/>
      <c r="BV24" s="24">
        <f t="shared" si="14"/>
        <v>607.4</v>
      </c>
      <c r="BW24" s="30">
        <f t="shared" si="40"/>
        <v>34.791665668662624</v>
      </c>
      <c r="BX24" s="32">
        <f t="shared" si="41"/>
        <v>539.20833528942126</v>
      </c>
      <c r="BY24" s="33">
        <f t="shared" si="15"/>
        <v>675.5916647105787</v>
      </c>
      <c r="BZ24" s="34">
        <f t="shared" si="42"/>
        <v>136.38332942115744</v>
      </c>
      <c r="CB24" s="68">
        <v>19</v>
      </c>
      <c r="CC24" s="45">
        <f t="shared" si="16"/>
        <v>-675.5916647105787</v>
      </c>
      <c r="CD24" s="45">
        <f t="shared" si="17"/>
        <v>-100</v>
      </c>
      <c r="CE24" s="45">
        <f t="shared" si="18"/>
        <v>-607.4</v>
      </c>
      <c r="CF24" s="30">
        <f t="shared" si="19"/>
        <v>-100</v>
      </c>
      <c r="CH24" s="68">
        <v>19</v>
      </c>
      <c r="CI24" s="52">
        <f t="shared" si="43"/>
        <v>0</v>
      </c>
      <c r="CJ24" s="54">
        <f t="shared" si="20"/>
        <v>0</v>
      </c>
      <c r="CK24" s="53">
        <f t="shared" si="21"/>
        <v>0</v>
      </c>
      <c r="CL24" s="54">
        <f t="shared" si="22"/>
        <v>0</v>
      </c>
      <c r="CN24" s="84"/>
      <c r="CP24" s="12" t="s">
        <v>62</v>
      </c>
      <c r="CQ24" s="20">
        <v>4006</v>
      </c>
      <c r="CR24" s="21">
        <v>4687</v>
      </c>
      <c r="CS24" s="21">
        <v>4652</v>
      </c>
      <c r="CT24" s="21">
        <v>3729</v>
      </c>
      <c r="CU24" s="22">
        <v>3985</v>
      </c>
      <c r="CV24" s="40"/>
      <c r="CW24" s="24">
        <f t="shared" si="23"/>
        <v>4211.8</v>
      </c>
      <c r="CX24" s="30">
        <f t="shared" si="44"/>
        <v>193.19404752735005</v>
      </c>
      <c r="CY24" s="32">
        <f t="shared" si="45"/>
        <v>3833.139666846394</v>
      </c>
      <c r="CZ24" s="33">
        <f t="shared" si="24"/>
        <v>4590.4603331536064</v>
      </c>
      <c r="DA24" s="34">
        <f t="shared" si="46"/>
        <v>757.32066630721238</v>
      </c>
      <c r="DC24" s="68">
        <v>19</v>
      </c>
      <c r="DD24" s="45">
        <f t="shared" si="25"/>
        <v>-4590.4603331536064</v>
      </c>
      <c r="DE24" s="45">
        <f t="shared" si="26"/>
        <v>-100</v>
      </c>
      <c r="DF24" s="45">
        <f t="shared" si="27"/>
        <v>-4211.8</v>
      </c>
      <c r="DG24" s="30">
        <f t="shared" si="28"/>
        <v>-100</v>
      </c>
      <c r="DI24" s="68">
        <v>19</v>
      </c>
      <c r="DJ24" s="52">
        <f t="shared" si="47"/>
        <v>0</v>
      </c>
      <c r="DK24" s="54">
        <f t="shared" si="29"/>
        <v>0</v>
      </c>
      <c r="DL24" s="53">
        <f t="shared" si="30"/>
        <v>0</v>
      </c>
      <c r="DM24" s="54">
        <f t="shared" si="31"/>
        <v>0</v>
      </c>
    </row>
    <row r="25" spans="1:117" x14ac:dyDescent="0.25">
      <c r="A25" s="12" t="s">
        <v>63</v>
      </c>
      <c r="B25" s="20">
        <v>964</v>
      </c>
      <c r="C25" s="21">
        <v>942</v>
      </c>
      <c r="D25" s="21">
        <v>1009</v>
      </c>
      <c r="E25" s="21">
        <v>1041</v>
      </c>
      <c r="F25" s="22">
        <v>1018</v>
      </c>
      <c r="G25" s="40"/>
      <c r="H25" s="24">
        <f t="shared" si="0"/>
        <v>994.8</v>
      </c>
      <c r="I25" s="30">
        <f t="shared" si="32"/>
        <v>18.18075906006127</v>
      </c>
      <c r="J25" s="32">
        <f t="shared" si="33"/>
        <v>959.16571224227982</v>
      </c>
      <c r="K25" s="33">
        <f t="shared" si="1"/>
        <v>1030.4342877577201</v>
      </c>
      <c r="L25" s="34">
        <f t="shared" si="34"/>
        <v>71.268575515440261</v>
      </c>
      <c r="N25" s="68">
        <v>20</v>
      </c>
      <c r="O25" s="45">
        <f t="shared" si="2"/>
        <v>-1030.4342877577201</v>
      </c>
      <c r="P25" s="45">
        <f t="shared" si="3"/>
        <v>-100</v>
      </c>
      <c r="Q25" s="45">
        <f t="shared" si="4"/>
        <v>-994.8</v>
      </c>
      <c r="R25" s="30">
        <f t="shared" si="5"/>
        <v>-100</v>
      </c>
      <c r="T25" s="68">
        <v>20</v>
      </c>
      <c r="U25" s="52">
        <f t="shared" si="35"/>
        <v>0</v>
      </c>
      <c r="V25" s="54">
        <f t="shared" si="35"/>
        <v>0</v>
      </c>
      <c r="W25" s="53">
        <f t="shared" si="35"/>
        <v>0</v>
      </c>
      <c r="X25" s="54">
        <f t="shared" si="35"/>
        <v>0</v>
      </c>
      <c r="Z25" s="72"/>
      <c r="AB25" s="12" t="s">
        <v>63</v>
      </c>
      <c r="AC25" s="20">
        <v>4091</v>
      </c>
      <c r="AD25" s="21">
        <v>3956</v>
      </c>
      <c r="AE25" s="21">
        <v>4070</v>
      </c>
      <c r="AF25" s="21">
        <v>4069</v>
      </c>
      <c r="AG25" s="22">
        <v>4190</v>
      </c>
      <c r="AH25" s="40"/>
      <c r="AI25" s="24">
        <f t="shared" si="7"/>
        <v>4075.2</v>
      </c>
      <c r="AJ25" s="30">
        <f t="shared" si="36"/>
        <v>37.217469016578761</v>
      </c>
      <c r="AK25" s="32">
        <f t="shared" si="37"/>
        <v>4002.2537607275053</v>
      </c>
      <c r="AL25" s="33">
        <f t="shared" si="8"/>
        <v>4148.1462392724943</v>
      </c>
      <c r="AM25" s="34">
        <f t="shared" si="38"/>
        <v>145.89247854498899</v>
      </c>
      <c r="AO25" s="68">
        <v>20</v>
      </c>
      <c r="AP25" s="45">
        <f t="shared" si="9"/>
        <v>-4148.1462392724943</v>
      </c>
      <c r="AQ25" s="45">
        <f t="shared" si="10"/>
        <v>-100</v>
      </c>
      <c r="AR25" s="45">
        <f t="shared" si="11"/>
        <v>-4075.2</v>
      </c>
      <c r="AS25" s="30">
        <f t="shared" si="12"/>
        <v>-100</v>
      </c>
      <c r="AU25" s="68">
        <v>20</v>
      </c>
      <c r="AV25" s="52">
        <f t="shared" si="39"/>
        <v>0</v>
      </c>
      <c r="AW25" s="54">
        <f t="shared" si="13"/>
        <v>0</v>
      </c>
      <c r="AX25" s="53">
        <f t="shared" si="13"/>
        <v>0</v>
      </c>
      <c r="AY25" s="54">
        <f t="shared" si="13"/>
        <v>0</v>
      </c>
      <c r="BM25" s="63"/>
      <c r="BO25" s="12" t="s">
        <v>63</v>
      </c>
      <c r="BP25" s="20">
        <v>642</v>
      </c>
      <c r="BQ25" s="21">
        <v>617</v>
      </c>
      <c r="BR25" s="21">
        <v>658</v>
      </c>
      <c r="BS25" s="21">
        <v>665</v>
      </c>
      <c r="BT25" s="22">
        <v>618</v>
      </c>
      <c r="BU25" s="40"/>
      <c r="BV25" s="24">
        <f t="shared" si="14"/>
        <v>640</v>
      </c>
      <c r="BW25" s="30">
        <f t="shared" si="40"/>
        <v>9.9146356463563485</v>
      </c>
      <c r="BX25" s="32">
        <f t="shared" si="41"/>
        <v>620.56731413314151</v>
      </c>
      <c r="BY25" s="33">
        <f t="shared" si="15"/>
        <v>659.43268586685849</v>
      </c>
      <c r="BZ25" s="34">
        <f t="shared" si="42"/>
        <v>38.865371733716984</v>
      </c>
      <c r="CB25" s="68">
        <v>20</v>
      </c>
      <c r="CC25" s="45">
        <f t="shared" si="16"/>
        <v>-659.43268586685849</v>
      </c>
      <c r="CD25" s="45">
        <f t="shared" si="17"/>
        <v>-100</v>
      </c>
      <c r="CE25" s="45">
        <f t="shared" si="18"/>
        <v>-640</v>
      </c>
      <c r="CF25" s="30">
        <f t="shared" si="19"/>
        <v>-100</v>
      </c>
      <c r="CH25" s="68">
        <v>20</v>
      </c>
      <c r="CI25" s="52">
        <f t="shared" si="43"/>
        <v>0</v>
      </c>
      <c r="CJ25" s="54">
        <f t="shared" si="20"/>
        <v>0</v>
      </c>
      <c r="CK25" s="53">
        <f t="shared" si="21"/>
        <v>0</v>
      </c>
      <c r="CL25" s="54">
        <f t="shared" si="22"/>
        <v>0</v>
      </c>
      <c r="CN25" s="84"/>
      <c r="CP25" s="12" t="s">
        <v>63</v>
      </c>
      <c r="CQ25" s="20">
        <v>4593</v>
      </c>
      <c r="CR25" s="21">
        <v>4438</v>
      </c>
      <c r="CS25" s="21">
        <v>4551</v>
      </c>
      <c r="CT25" s="21">
        <v>4366</v>
      </c>
      <c r="CU25" s="22">
        <v>4446</v>
      </c>
      <c r="CV25" s="40"/>
      <c r="CW25" s="24">
        <f t="shared" si="23"/>
        <v>4478.8</v>
      </c>
      <c r="CX25" s="30">
        <f t="shared" si="44"/>
        <v>41.060199707259095</v>
      </c>
      <c r="CY25" s="32">
        <f t="shared" si="45"/>
        <v>4398.3220085737721</v>
      </c>
      <c r="CZ25" s="33">
        <f t="shared" si="24"/>
        <v>4559.2779914262283</v>
      </c>
      <c r="DA25" s="34">
        <f t="shared" si="46"/>
        <v>160.95598285245615</v>
      </c>
      <c r="DC25" s="68">
        <v>20</v>
      </c>
      <c r="DD25" s="45">
        <f t="shared" si="25"/>
        <v>-4559.2779914262283</v>
      </c>
      <c r="DE25" s="45">
        <f t="shared" si="26"/>
        <v>-100</v>
      </c>
      <c r="DF25" s="45">
        <f t="shared" si="27"/>
        <v>-4478.8</v>
      </c>
      <c r="DG25" s="30">
        <f t="shared" si="28"/>
        <v>-100</v>
      </c>
      <c r="DI25" s="68">
        <v>20</v>
      </c>
      <c r="DJ25" s="52">
        <f t="shared" si="47"/>
        <v>0</v>
      </c>
      <c r="DK25" s="54">
        <f t="shared" si="29"/>
        <v>0</v>
      </c>
      <c r="DL25" s="53">
        <f t="shared" si="30"/>
        <v>0</v>
      </c>
      <c r="DM25" s="54">
        <f t="shared" si="31"/>
        <v>0</v>
      </c>
    </row>
    <row r="26" spans="1:117" x14ac:dyDescent="0.25">
      <c r="A26" s="12" t="s">
        <v>64</v>
      </c>
      <c r="B26" s="20">
        <v>945</v>
      </c>
      <c r="C26" s="21">
        <v>967</v>
      </c>
      <c r="D26" s="21">
        <v>979</v>
      </c>
      <c r="E26" s="21">
        <v>942</v>
      </c>
      <c r="F26" s="22">
        <v>985</v>
      </c>
      <c r="G26" s="40"/>
      <c r="H26" s="24">
        <f t="shared" si="0"/>
        <v>963.6</v>
      </c>
      <c r="I26" s="30">
        <f t="shared" si="32"/>
        <v>8.7155034278003694</v>
      </c>
      <c r="J26" s="32">
        <f t="shared" si="33"/>
        <v>946.51761328151133</v>
      </c>
      <c r="K26" s="33">
        <f t="shared" si="1"/>
        <v>980.68238671848871</v>
      </c>
      <c r="L26" s="34">
        <f t="shared" si="34"/>
        <v>34.164773436977384</v>
      </c>
      <c r="N26" s="68">
        <v>21</v>
      </c>
      <c r="O26" s="45">
        <f t="shared" si="2"/>
        <v>-980.68238671848871</v>
      </c>
      <c r="P26" s="45">
        <f t="shared" si="3"/>
        <v>-100</v>
      </c>
      <c r="Q26" s="45">
        <f t="shared" si="4"/>
        <v>-963.6</v>
      </c>
      <c r="R26" s="30">
        <f t="shared" si="5"/>
        <v>-100</v>
      </c>
      <c r="T26" s="68">
        <v>21</v>
      </c>
      <c r="U26" s="52">
        <f t="shared" si="35"/>
        <v>0</v>
      </c>
      <c r="V26" s="54">
        <f t="shared" si="35"/>
        <v>0</v>
      </c>
      <c r="W26" s="53">
        <f t="shared" si="35"/>
        <v>0</v>
      </c>
      <c r="X26" s="54">
        <f t="shared" si="35"/>
        <v>0</v>
      </c>
      <c r="Z26" s="72"/>
      <c r="AB26" s="12" t="s">
        <v>64</v>
      </c>
      <c r="AC26" s="20">
        <v>4011</v>
      </c>
      <c r="AD26" s="21">
        <v>3815</v>
      </c>
      <c r="AE26" s="21">
        <v>4023</v>
      </c>
      <c r="AF26" s="21">
        <v>3934</v>
      </c>
      <c r="AG26" s="22">
        <v>4140</v>
      </c>
      <c r="AH26" s="40"/>
      <c r="AI26" s="24">
        <f t="shared" si="7"/>
        <v>3984.6</v>
      </c>
      <c r="AJ26" s="30">
        <f t="shared" si="36"/>
        <v>53.686683637565096</v>
      </c>
      <c r="AK26" s="32">
        <f t="shared" si="37"/>
        <v>3879.3741000703722</v>
      </c>
      <c r="AL26" s="33">
        <f t="shared" si="8"/>
        <v>4089.8258999296277</v>
      </c>
      <c r="AM26" s="34">
        <f t="shared" si="38"/>
        <v>210.45179985925552</v>
      </c>
      <c r="AO26" s="68">
        <v>21</v>
      </c>
      <c r="AP26" s="45">
        <f t="shared" si="9"/>
        <v>-4089.8258999296277</v>
      </c>
      <c r="AQ26" s="45">
        <f t="shared" si="10"/>
        <v>-100</v>
      </c>
      <c r="AR26" s="45">
        <f t="shared" si="11"/>
        <v>-3984.6</v>
      </c>
      <c r="AS26" s="30">
        <f t="shared" si="12"/>
        <v>-100</v>
      </c>
      <c r="AU26" s="68">
        <v>21</v>
      </c>
      <c r="AV26" s="52">
        <f t="shared" si="39"/>
        <v>0</v>
      </c>
      <c r="AW26" s="54">
        <f t="shared" si="13"/>
        <v>0</v>
      </c>
      <c r="AX26" s="53">
        <f t="shared" si="13"/>
        <v>0</v>
      </c>
      <c r="AY26" s="54">
        <f t="shared" si="13"/>
        <v>0</v>
      </c>
      <c r="BM26" s="63"/>
      <c r="BO26" s="12" t="s">
        <v>64</v>
      </c>
      <c r="BP26" s="20">
        <v>606</v>
      </c>
      <c r="BQ26" s="21">
        <v>626</v>
      </c>
      <c r="BR26" s="21">
        <v>607</v>
      </c>
      <c r="BS26" s="21">
        <v>683</v>
      </c>
      <c r="BT26" s="22">
        <v>658</v>
      </c>
      <c r="BU26" s="40"/>
      <c r="BV26" s="24">
        <f t="shared" si="14"/>
        <v>636</v>
      </c>
      <c r="BW26" s="30">
        <f t="shared" si="40"/>
        <v>15.056560032092323</v>
      </c>
      <c r="BX26" s="32">
        <f t="shared" si="41"/>
        <v>606.489142337099</v>
      </c>
      <c r="BY26" s="33">
        <f t="shared" si="15"/>
        <v>665.510857662901</v>
      </c>
      <c r="BZ26" s="34">
        <f t="shared" si="42"/>
        <v>59.021715325802006</v>
      </c>
      <c r="CB26" s="68">
        <v>21</v>
      </c>
      <c r="CC26" s="45">
        <f t="shared" si="16"/>
        <v>-665.510857662901</v>
      </c>
      <c r="CD26" s="45">
        <f t="shared" si="17"/>
        <v>-100</v>
      </c>
      <c r="CE26" s="45">
        <f t="shared" si="18"/>
        <v>-636</v>
      </c>
      <c r="CF26" s="30">
        <f t="shared" si="19"/>
        <v>-100</v>
      </c>
      <c r="CH26" s="68">
        <v>21</v>
      </c>
      <c r="CI26" s="52">
        <f t="shared" si="43"/>
        <v>0</v>
      </c>
      <c r="CJ26" s="54">
        <f t="shared" si="20"/>
        <v>0</v>
      </c>
      <c r="CK26" s="53">
        <f t="shared" si="21"/>
        <v>0</v>
      </c>
      <c r="CL26" s="54">
        <f t="shared" si="22"/>
        <v>0</v>
      </c>
      <c r="CN26" s="84"/>
      <c r="CP26" s="12" t="s">
        <v>64</v>
      </c>
      <c r="CQ26" s="20">
        <v>4434</v>
      </c>
      <c r="CR26" s="21">
        <v>4330</v>
      </c>
      <c r="CS26" s="21">
        <v>4426</v>
      </c>
      <c r="CT26" s="21">
        <v>4077</v>
      </c>
      <c r="CU26" s="22">
        <v>4501</v>
      </c>
      <c r="CV26" s="40"/>
      <c r="CW26" s="24">
        <f t="shared" si="23"/>
        <v>4353.6000000000004</v>
      </c>
      <c r="CX26" s="30">
        <f t="shared" si="44"/>
        <v>74.329401988715063</v>
      </c>
      <c r="CY26" s="32">
        <f t="shared" si="45"/>
        <v>4207.9143721021192</v>
      </c>
      <c r="CZ26" s="33">
        <f t="shared" si="24"/>
        <v>4499.2856278978816</v>
      </c>
      <c r="DA26" s="34">
        <f t="shared" si="46"/>
        <v>291.37125579576241</v>
      </c>
      <c r="DC26" s="68">
        <v>21</v>
      </c>
      <c r="DD26" s="45">
        <f t="shared" si="25"/>
        <v>-4499.2856278978816</v>
      </c>
      <c r="DE26" s="45">
        <f t="shared" si="26"/>
        <v>-100</v>
      </c>
      <c r="DF26" s="45">
        <f t="shared" si="27"/>
        <v>-4353.6000000000004</v>
      </c>
      <c r="DG26" s="30">
        <f t="shared" si="28"/>
        <v>-100</v>
      </c>
      <c r="DI26" s="68">
        <v>21</v>
      </c>
      <c r="DJ26" s="52">
        <f t="shared" si="47"/>
        <v>0</v>
      </c>
      <c r="DK26" s="54">
        <f t="shared" si="29"/>
        <v>0</v>
      </c>
      <c r="DL26" s="53">
        <f t="shared" si="30"/>
        <v>0</v>
      </c>
      <c r="DM26" s="54">
        <f t="shared" si="31"/>
        <v>0</v>
      </c>
    </row>
    <row r="27" spans="1:117" x14ac:dyDescent="0.25">
      <c r="A27" s="12" t="s">
        <v>65</v>
      </c>
      <c r="B27" s="20">
        <v>765</v>
      </c>
      <c r="C27" s="21">
        <v>699</v>
      </c>
      <c r="D27" s="21">
        <v>783</v>
      </c>
      <c r="E27" s="21">
        <v>793</v>
      </c>
      <c r="F27" s="22">
        <v>745</v>
      </c>
      <c r="G27" s="40"/>
      <c r="H27" s="24">
        <f t="shared" si="0"/>
        <v>757</v>
      </c>
      <c r="I27" s="30">
        <f t="shared" si="32"/>
        <v>16.649324310613927</v>
      </c>
      <c r="J27" s="32">
        <f t="shared" si="33"/>
        <v>724.36732435119666</v>
      </c>
      <c r="K27" s="33">
        <f t="shared" si="1"/>
        <v>789.63267564880334</v>
      </c>
      <c r="L27" s="34">
        <f t="shared" si="34"/>
        <v>65.265351297606685</v>
      </c>
      <c r="N27" s="68">
        <v>22</v>
      </c>
      <c r="O27" s="45">
        <f t="shared" si="2"/>
        <v>-789.63267564880334</v>
      </c>
      <c r="P27" s="45">
        <f t="shared" si="3"/>
        <v>-100</v>
      </c>
      <c r="Q27" s="45">
        <f t="shared" si="4"/>
        <v>-757</v>
      </c>
      <c r="R27" s="30">
        <f t="shared" si="5"/>
        <v>-100</v>
      </c>
      <c r="T27" s="68">
        <v>22</v>
      </c>
      <c r="U27" s="52">
        <f t="shared" si="35"/>
        <v>0</v>
      </c>
      <c r="V27" s="54">
        <f t="shared" si="35"/>
        <v>0</v>
      </c>
      <c r="W27" s="53">
        <f t="shared" si="35"/>
        <v>0</v>
      </c>
      <c r="X27" s="54">
        <f t="shared" si="35"/>
        <v>0</v>
      </c>
      <c r="Z27" s="72"/>
      <c r="AB27" s="12" t="s">
        <v>65</v>
      </c>
      <c r="AC27" s="20">
        <v>3278</v>
      </c>
      <c r="AD27" s="21">
        <v>3195</v>
      </c>
      <c r="AE27" s="21">
        <v>3328</v>
      </c>
      <c r="AF27" s="21">
        <v>3314</v>
      </c>
      <c r="AG27" s="22">
        <v>3318</v>
      </c>
      <c r="AH27" s="40"/>
      <c r="AI27" s="24">
        <f t="shared" si="7"/>
        <v>3286.6</v>
      </c>
      <c r="AJ27" s="30">
        <f t="shared" si="36"/>
        <v>24.408195345006565</v>
      </c>
      <c r="AK27" s="32">
        <f t="shared" si="37"/>
        <v>3238.759937123787</v>
      </c>
      <c r="AL27" s="33">
        <f t="shared" si="8"/>
        <v>3334.4400628762128</v>
      </c>
      <c r="AM27" s="34">
        <f t="shared" si="38"/>
        <v>95.680125752425738</v>
      </c>
      <c r="AO27" s="68">
        <v>22</v>
      </c>
      <c r="AP27" s="45">
        <f t="shared" si="9"/>
        <v>-3334.4400628762128</v>
      </c>
      <c r="AQ27" s="45">
        <f t="shared" si="10"/>
        <v>-100</v>
      </c>
      <c r="AR27" s="45">
        <f t="shared" si="11"/>
        <v>-3286.6</v>
      </c>
      <c r="AS27" s="30">
        <f t="shared" si="12"/>
        <v>-100</v>
      </c>
      <c r="AU27" s="68">
        <v>22</v>
      </c>
      <c r="AV27" s="52">
        <f t="shared" si="39"/>
        <v>0</v>
      </c>
      <c r="AW27" s="54">
        <f t="shared" si="13"/>
        <v>0</v>
      </c>
      <c r="AX27" s="53">
        <f t="shared" si="13"/>
        <v>0</v>
      </c>
      <c r="AY27" s="54">
        <f t="shared" si="13"/>
        <v>0</v>
      </c>
      <c r="BM27" s="63"/>
      <c r="BO27" s="12" t="s">
        <v>65</v>
      </c>
      <c r="BP27" s="20">
        <v>537</v>
      </c>
      <c r="BQ27" s="21">
        <v>532</v>
      </c>
      <c r="BR27" s="21">
        <v>496</v>
      </c>
      <c r="BS27" s="21">
        <v>519</v>
      </c>
      <c r="BT27" s="22">
        <v>546</v>
      </c>
      <c r="BU27" s="40"/>
      <c r="BV27" s="24">
        <f t="shared" si="14"/>
        <v>526</v>
      </c>
      <c r="BW27" s="30">
        <f t="shared" si="40"/>
        <v>8.6775572599666546</v>
      </c>
      <c r="BX27" s="32">
        <f t="shared" si="41"/>
        <v>508.99198777046536</v>
      </c>
      <c r="BY27" s="33">
        <f t="shared" si="15"/>
        <v>543.00801222953464</v>
      </c>
      <c r="BZ27" s="34">
        <f t="shared" si="42"/>
        <v>34.016024459069286</v>
      </c>
      <c r="CB27" s="68">
        <v>22</v>
      </c>
      <c r="CC27" s="45">
        <f t="shared" si="16"/>
        <v>-543.00801222953464</v>
      </c>
      <c r="CD27" s="45">
        <f t="shared" si="17"/>
        <v>-100</v>
      </c>
      <c r="CE27" s="45">
        <f t="shared" si="18"/>
        <v>-526</v>
      </c>
      <c r="CF27" s="30">
        <f t="shared" si="19"/>
        <v>-100</v>
      </c>
      <c r="CH27" s="68">
        <v>22</v>
      </c>
      <c r="CI27" s="52">
        <f t="shared" si="43"/>
        <v>0</v>
      </c>
      <c r="CJ27" s="54">
        <f t="shared" si="20"/>
        <v>0</v>
      </c>
      <c r="CK27" s="53">
        <f t="shared" si="21"/>
        <v>0</v>
      </c>
      <c r="CL27" s="54">
        <f t="shared" si="22"/>
        <v>0</v>
      </c>
      <c r="CN27" s="84"/>
      <c r="CP27" s="12" t="s">
        <v>65</v>
      </c>
      <c r="CQ27" s="20">
        <v>3633</v>
      </c>
      <c r="CR27" s="21">
        <v>3483</v>
      </c>
      <c r="CS27" s="21">
        <v>3725</v>
      </c>
      <c r="CT27" s="21">
        <v>3521</v>
      </c>
      <c r="CU27" s="22">
        <v>3651</v>
      </c>
      <c r="CV27" s="40"/>
      <c r="CW27" s="24">
        <f t="shared" si="23"/>
        <v>3602.6</v>
      </c>
      <c r="CX27" s="30">
        <f t="shared" si="44"/>
        <v>44.278211345988218</v>
      </c>
      <c r="CY27" s="32">
        <f t="shared" si="45"/>
        <v>3515.814705761863</v>
      </c>
      <c r="CZ27" s="33">
        <f t="shared" si="24"/>
        <v>3689.3852942381368</v>
      </c>
      <c r="DA27" s="34">
        <f t="shared" si="46"/>
        <v>173.57058847627377</v>
      </c>
      <c r="DC27" s="68">
        <v>22</v>
      </c>
      <c r="DD27" s="45">
        <f t="shared" si="25"/>
        <v>-3689.3852942381368</v>
      </c>
      <c r="DE27" s="45">
        <f t="shared" si="26"/>
        <v>-100</v>
      </c>
      <c r="DF27" s="45">
        <f t="shared" si="27"/>
        <v>-3602.6</v>
      </c>
      <c r="DG27" s="30">
        <f t="shared" si="28"/>
        <v>-100</v>
      </c>
      <c r="DI27" s="68">
        <v>22</v>
      </c>
      <c r="DJ27" s="52">
        <f t="shared" si="47"/>
        <v>0</v>
      </c>
      <c r="DK27" s="54">
        <f t="shared" si="29"/>
        <v>0</v>
      </c>
      <c r="DL27" s="53">
        <f t="shared" si="30"/>
        <v>0</v>
      </c>
      <c r="DM27" s="54">
        <f t="shared" si="31"/>
        <v>0</v>
      </c>
    </row>
    <row r="28" spans="1:117" x14ac:dyDescent="0.25">
      <c r="A28" s="12" t="s">
        <v>66</v>
      </c>
      <c r="B28" s="20">
        <v>948</v>
      </c>
      <c r="C28" s="21">
        <v>899</v>
      </c>
      <c r="D28" s="21">
        <v>1006</v>
      </c>
      <c r="E28" s="21">
        <v>957</v>
      </c>
      <c r="F28" s="22">
        <v>991</v>
      </c>
      <c r="G28" s="40"/>
      <c r="H28" s="24">
        <f t="shared" si="0"/>
        <v>960.2</v>
      </c>
      <c r="I28" s="30">
        <f t="shared" si="32"/>
        <v>18.642424734996251</v>
      </c>
      <c r="J28" s="32">
        <f t="shared" si="33"/>
        <v>923.66084751940741</v>
      </c>
      <c r="K28" s="33">
        <f t="shared" si="1"/>
        <v>996.73915248059268</v>
      </c>
      <c r="L28" s="34">
        <f t="shared" si="34"/>
        <v>73.078304961185268</v>
      </c>
      <c r="N28" s="68">
        <v>23</v>
      </c>
      <c r="O28" s="45">
        <f t="shared" si="2"/>
        <v>-996.73915248059268</v>
      </c>
      <c r="P28" s="45">
        <f t="shared" si="3"/>
        <v>-100</v>
      </c>
      <c r="Q28" s="45">
        <f t="shared" si="4"/>
        <v>-960.2</v>
      </c>
      <c r="R28" s="30">
        <f t="shared" si="5"/>
        <v>-100</v>
      </c>
      <c r="T28" s="68">
        <v>23</v>
      </c>
      <c r="U28" s="52">
        <f t="shared" si="35"/>
        <v>0</v>
      </c>
      <c r="V28" s="54">
        <f t="shared" si="35"/>
        <v>0</v>
      </c>
      <c r="W28" s="53">
        <f t="shared" si="35"/>
        <v>0</v>
      </c>
      <c r="X28" s="54">
        <f t="shared" si="35"/>
        <v>0</v>
      </c>
      <c r="Z28" s="72"/>
      <c r="AB28" s="12" t="s">
        <v>66</v>
      </c>
      <c r="AC28" s="20">
        <v>3921</v>
      </c>
      <c r="AD28" s="21">
        <v>3924</v>
      </c>
      <c r="AE28" s="21">
        <v>3913</v>
      </c>
      <c r="AF28" s="21">
        <v>4002</v>
      </c>
      <c r="AG28" s="22">
        <v>4228</v>
      </c>
      <c r="AH28" s="40"/>
      <c r="AI28" s="24">
        <f t="shared" si="7"/>
        <v>3997.6</v>
      </c>
      <c r="AJ28" s="30">
        <f t="shared" si="36"/>
        <v>59.810199799030933</v>
      </c>
      <c r="AK28" s="32">
        <f t="shared" si="37"/>
        <v>3880.3720083938993</v>
      </c>
      <c r="AL28" s="33">
        <f t="shared" si="8"/>
        <v>4114.8279916061001</v>
      </c>
      <c r="AM28" s="34">
        <f t="shared" si="38"/>
        <v>234.45598321220086</v>
      </c>
      <c r="AO28" s="68">
        <v>23</v>
      </c>
      <c r="AP28" s="45">
        <f t="shared" si="9"/>
        <v>-4114.8279916061001</v>
      </c>
      <c r="AQ28" s="45">
        <f t="shared" si="10"/>
        <v>-100</v>
      </c>
      <c r="AR28" s="45">
        <f t="shared" si="11"/>
        <v>-3997.6</v>
      </c>
      <c r="AS28" s="30">
        <f t="shared" si="12"/>
        <v>-100</v>
      </c>
      <c r="AU28" s="68">
        <v>23</v>
      </c>
      <c r="AV28" s="52">
        <f t="shared" si="39"/>
        <v>0</v>
      </c>
      <c r="AW28" s="54">
        <f t="shared" si="13"/>
        <v>0</v>
      </c>
      <c r="AX28" s="53">
        <f t="shared" si="13"/>
        <v>0</v>
      </c>
      <c r="AY28" s="54">
        <f t="shared" si="13"/>
        <v>0</v>
      </c>
      <c r="BM28" s="63"/>
      <c r="BO28" s="12" t="s">
        <v>66</v>
      </c>
      <c r="BP28" s="20">
        <v>642</v>
      </c>
      <c r="BQ28" s="21">
        <v>629</v>
      </c>
      <c r="BR28" s="21">
        <v>613</v>
      </c>
      <c r="BS28" s="21">
        <v>601</v>
      </c>
      <c r="BT28" s="22">
        <v>604</v>
      </c>
      <c r="BU28" s="40"/>
      <c r="BV28" s="24">
        <f t="shared" si="14"/>
        <v>617.79999999999995</v>
      </c>
      <c r="BW28" s="30">
        <f t="shared" si="40"/>
        <v>7.7678825943753793</v>
      </c>
      <c r="BX28" s="32">
        <f t="shared" si="41"/>
        <v>602.57495011502419</v>
      </c>
      <c r="BY28" s="33">
        <f t="shared" si="15"/>
        <v>633.02504988497572</v>
      </c>
      <c r="BZ28" s="34">
        <f t="shared" si="42"/>
        <v>30.450099769951521</v>
      </c>
      <c r="CB28" s="68">
        <v>23</v>
      </c>
      <c r="CC28" s="45">
        <f t="shared" si="16"/>
        <v>-633.02504988497572</v>
      </c>
      <c r="CD28" s="45">
        <f t="shared" si="17"/>
        <v>-100</v>
      </c>
      <c r="CE28" s="45">
        <f t="shared" si="18"/>
        <v>-617.79999999999995</v>
      </c>
      <c r="CF28" s="30">
        <f t="shared" si="19"/>
        <v>-100</v>
      </c>
      <c r="CH28" s="68">
        <v>23</v>
      </c>
      <c r="CI28" s="52">
        <f t="shared" si="43"/>
        <v>0</v>
      </c>
      <c r="CJ28" s="54">
        <f t="shared" si="20"/>
        <v>0</v>
      </c>
      <c r="CK28" s="53">
        <f t="shared" si="21"/>
        <v>0</v>
      </c>
      <c r="CL28" s="54">
        <f t="shared" si="22"/>
        <v>0</v>
      </c>
      <c r="CN28" s="84"/>
      <c r="CP28" s="12" t="s">
        <v>66</v>
      </c>
      <c r="CQ28" s="20">
        <v>4634</v>
      </c>
      <c r="CR28" s="21">
        <v>4421</v>
      </c>
      <c r="CS28" s="21">
        <v>4231</v>
      </c>
      <c r="CT28" s="21">
        <v>4390</v>
      </c>
      <c r="CU28" s="22">
        <v>4317</v>
      </c>
      <c r="CV28" s="40"/>
      <c r="CW28" s="24">
        <f t="shared" si="23"/>
        <v>4398.6000000000004</v>
      </c>
      <c r="CX28" s="30">
        <f t="shared" si="44"/>
        <v>67.35621723345217</v>
      </c>
      <c r="CY28" s="32">
        <f t="shared" si="45"/>
        <v>4266.5818142224343</v>
      </c>
      <c r="CZ28" s="33">
        <f t="shared" si="24"/>
        <v>4530.6181857775664</v>
      </c>
      <c r="DA28" s="34">
        <f t="shared" si="46"/>
        <v>264.03637155513206</v>
      </c>
      <c r="DC28" s="68">
        <v>23</v>
      </c>
      <c r="DD28" s="45">
        <f t="shared" si="25"/>
        <v>-4530.6181857775664</v>
      </c>
      <c r="DE28" s="45">
        <f t="shared" si="26"/>
        <v>-100</v>
      </c>
      <c r="DF28" s="45">
        <f t="shared" si="27"/>
        <v>-4398.6000000000004</v>
      </c>
      <c r="DG28" s="30">
        <f t="shared" si="28"/>
        <v>-100</v>
      </c>
      <c r="DI28" s="68">
        <v>23</v>
      </c>
      <c r="DJ28" s="52">
        <f t="shared" si="47"/>
        <v>0</v>
      </c>
      <c r="DK28" s="54">
        <f t="shared" si="29"/>
        <v>0</v>
      </c>
      <c r="DL28" s="53">
        <f t="shared" si="30"/>
        <v>0</v>
      </c>
      <c r="DM28" s="54">
        <f t="shared" si="31"/>
        <v>0</v>
      </c>
    </row>
    <row r="29" spans="1:117" x14ac:dyDescent="0.25">
      <c r="A29" s="12" t="s">
        <v>67</v>
      </c>
      <c r="B29" s="20">
        <v>927</v>
      </c>
      <c r="C29" s="21">
        <v>940</v>
      </c>
      <c r="D29" s="21">
        <v>940</v>
      </c>
      <c r="E29" s="21">
        <v>920</v>
      </c>
      <c r="F29" s="22">
        <v>904</v>
      </c>
      <c r="G29" s="40"/>
      <c r="H29" s="24">
        <f t="shared" si="0"/>
        <v>926.2</v>
      </c>
      <c r="I29" s="30">
        <f t="shared" si="32"/>
        <v>6.7557383016218138</v>
      </c>
      <c r="J29" s="32">
        <f t="shared" si="33"/>
        <v>912.95875292882124</v>
      </c>
      <c r="K29" s="33">
        <f t="shared" si="1"/>
        <v>939.44124707117885</v>
      </c>
      <c r="L29" s="34">
        <f t="shared" si="34"/>
        <v>26.482494142357609</v>
      </c>
      <c r="N29" s="68">
        <v>24</v>
      </c>
      <c r="O29" s="45">
        <f t="shared" si="2"/>
        <v>-939.44124707117885</v>
      </c>
      <c r="P29" s="45">
        <f t="shared" si="3"/>
        <v>-100</v>
      </c>
      <c r="Q29" s="45">
        <f t="shared" si="4"/>
        <v>-926.2</v>
      </c>
      <c r="R29" s="30">
        <f t="shared" si="5"/>
        <v>-100</v>
      </c>
      <c r="T29" s="68">
        <v>24</v>
      </c>
      <c r="U29" s="52">
        <f t="shared" si="35"/>
        <v>0</v>
      </c>
      <c r="V29" s="54">
        <f t="shared" si="35"/>
        <v>0</v>
      </c>
      <c r="W29" s="53">
        <f t="shared" si="35"/>
        <v>0</v>
      </c>
      <c r="X29" s="54">
        <f t="shared" si="35"/>
        <v>0</v>
      </c>
      <c r="Z29" s="72"/>
      <c r="AB29" s="12" t="s">
        <v>67</v>
      </c>
      <c r="AC29" s="20">
        <v>3800</v>
      </c>
      <c r="AD29" s="21">
        <v>3761</v>
      </c>
      <c r="AE29" s="21">
        <v>3721</v>
      </c>
      <c r="AF29" s="21">
        <v>3796</v>
      </c>
      <c r="AG29" s="22">
        <v>3869</v>
      </c>
      <c r="AH29" s="40"/>
      <c r="AI29" s="24">
        <f t="shared" si="7"/>
        <v>3789.4</v>
      </c>
      <c r="AJ29" s="30">
        <f t="shared" si="36"/>
        <v>24.471616211439734</v>
      </c>
      <c r="AK29" s="32">
        <f t="shared" si="37"/>
        <v>3741.435632225578</v>
      </c>
      <c r="AL29" s="33">
        <f t="shared" si="8"/>
        <v>3837.3643677744221</v>
      </c>
      <c r="AM29" s="34">
        <f t="shared" si="38"/>
        <v>95.928735548844088</v>
      </c>
      <c r="AO29" s="68">
        <v>24</v>
      </c>
      <c r="AP29" s="45">
        <f t="shared" si="9"/>
        <v>-3837.3643677744221</v>
      </c>
      <c r="AQ29" s="45">
        <f t="shared" si="10"/>
        <v>-100</v>
      </c>
      <c r="AR29" s="45">
        <f t="shared" si="11"/>
        <v>-3789.4</v>
      </c>
      <c r="AS29" s="30">
        <f t="shared" si="12"/>
        <v>-100</v>
      </c>
      <c r="AU29" s="68">
        <v>24</v>
      </c>
      <c r="AV29" s="52">
        <f t="shared" si="39"/>
        <v>0</v>
      </c>
      <c r="AW29" s="54">
        <f t="shared" si="13"/>
        <v>0</v>
      </c>
      <c r="AX29" s="53">
        <f t="shared" si="13"/>
        <v>0</v>
      </c>
      <c r="AY29" s="54">
        <f t="shared" si="13"/>
        <v>0</v>
      </c>
      <c r="BM29" s="63"/>
      <c r="BO29" s="12" t="s">
        <v>67</v>
      </c>
      <c r="BP29" s="20">
        <v>593</v>
      </c>
      <c r="BQ29" s="21">
        <v>581</v>
      </c>
      <c r="BR29" s="21">
        <v>587</v>
      </c>
      <c r="BS29" s="21">
        <v>642</v>
      </c>
      <c r="BT29" s="22">
        <v>607</v>
      </c>
      <c r="BU29" s="40"/>
      <c r="BV29" s="24">
        <f t="shared" si="14"/>
        <v>602</v>
      </c>
      <c r="BW29" s="30">
        <f t="shared" si="40"/>
        <v>10.890362712049585</v>
      </c>
      <c r="BX29" s="32">
        <f t="shared" si="41"/>
        <v>580.65488908438283</v>
      </c>
      <c r="BY29" s="33">
        <f t="shared" si="15"/>
        <v>623.34511091561717</v>
      </c>
      <c r="BZ29" s="34">
        <f t="shared" si="42"/>
        <v>42.690221831234339</v>
      </c>
      <c r="CB29" s="68">
        <v>24</v>
      </c>
      <c r="CC29" s="45">
        <f t="shared" si="16"/>
        <v>-623.34511091561717</v>
      </c>
      <c r="CD29" s="45">
        <f t="shared" si="17"/>
        <v>-100</v>
      </c>
      <c r="CE29" s="45">
        <f t="shared" si="18"/>
        <v>-602</v>
      </c>
      <c r="CF29" s="30">
        <f t="shared" si="19"/>
        <v>-100</v>
      </c>
      <c r="CH29" s="68">
        <v>24</v>
      </c>
      <c r="CI29" s="52">
        <f t="shared" si="43"/>
        <v>0</v>
      </c>
      <c r="CJ29" s="54">
        <f t="shared" si="20"/>
        <v>0</v>
      </c>
      <c r="CK29" s="53">
        <f t="shared" si="21"/>
        <v>0</v>
      </c>
      <c r="CL29" s="54">
        <f t="shared" si="22"/>
        <v>0</v>
      </c>
      <c r="CN29" s="84"/>
      <c r="CP29" s="12" t="s">
        <v>67</v>
      </c>
      <c r="CQ29" s="20">
        <v>4227</v>
      </c>
      <c r="CR29" s="21">
        <v>4102</v>
      </c>
      <c r="CS29" s="21">
        <v>4115</v>
      </c>
      <c r="CT29" s="21">
        <v>3985</v>
      </c>
      <c r="CU29" s="22">
        <v>4065</v>
      </c>
      <c r="CV29" s="40"/>
      <c r="CW29" s="24">
        <f t="shared" si="23"/>
        <v>4098.8</v>
      </c>
      <c r="CX29" s="30">
        <f t="shared" si="44"/>
        <v>39.243343384579248</v>
      </c>
      <c r="CY29" s="32">
        <f t="shared" si="45"/>
        <v>4021.8830469662248</v>
      </c>
      <c r="CZ29" s="33">
        <f t="shared" si="24"/>
        <v>4175.7169530337751</v>
      </c>
      <c r="DA29" s="34">
        <f t="shared" si="46"/>
        <v>153.83390606755029</v>
      </c>
      <c r="DC29" s="68">
        <v>24</v>
      </c>
      <c r="DD29" s="45">
        <f t="shared" si="25"/>
        <v>-4175.7169530337751</v>
      </c>
      <c r="DE29" s="45">
        <f t="shared" si="26"/>
        <v>-100</v>
      </c>
      <c r="DF29" s="45">
        <f t="shared" si="27"/>
        <v>-4098.8</v>
      </c>
      <c r="DG29" s="30">
        <f t="shared" si="28"/>
        <v>-100</v>
      </c>
      <c r="DI29" s="68">
        <v>24</v>
      </c>
      <c r="DJ29" s="52">
        <f t="shared" si="47"/>
        <v>0</v>
      </c>
      <c r="DK29" s="54">
        <f t="shared" si="29"/>
        <v>0</v>
      </c>
      <c r="DL29" s="53">
        <f t="shared" si="30"/>
        <v>0</v>
      </c>
      <c r="DM29" s="54">
        <f t="shared" si="31"/>
        <v>0</v>
      </c>
    </row>
    <row r="30" spans="1:117" x14ac:dyDescent="0.25">
      <c r="A30" s="12" t="s">
        <v>68</v>
      </c>
      <c r="B30" s="20">
        <v>927</v>
      </c>
      <c r="C30" s="21">
        <v>905</v>
      </c>
      <c r="D30" s="21">
        <v>940</v>
      </c>
      <c r="E30" s="21">
        <v>939</v>
      </c>
      <c r="F30" s="22">
        <v>946</v>
      </c>
      <c r="G30" s="40"/>
      <c r="H30" s="24">
        <f t="shared" si="0"/>
        <v>931.4</v>
      </c>
      <c r="I30" s="30">
        <f t="shared" si="32"/>
        <v>7.2842295405897248</v>
      </c>
      <c r="J30" s="32">
        <f t="shared" si="33"/>
        <v>917.12291010044407</v>
      </c>
      <c r="K30" s="33">
        <f t="shared" si="1"/>
        <v>945.67708989955588</v>
      </c>
      <c r="L30" s="34">
        <f t="shared" si="34"/>
        <v>28.554179799111807</v>
      </c>
      <c r="N30" s="68">
        <v>25</v>
      </c>
      <c r="O30" s="45">
        <f t="shared" si="2"/>
        <v>-945.67708989955588</v>
      </c>
      <c r="P30" s="45">
        <f t="shared" si="3"/>
        <v>-100</v>
      </c>
      <c r="Q30" s="45">
        <f t="shared" si="4"/>
        <v>-931.4</v>
      </c>
      <c r="R30" s="30">
        <f t="shared" si="5"/>
        <v>-100</v>
      </c>
      <c r="T30" s="68">
        <v>25</v>
      </c>
      <c r="U30" s="52">
        <f t="shared" si="35"/>
        <v>0</v>
      </c>
      <c r="V30" s="54">
        <f t="shared" si="35"/>
        <v>0</v>
      </c>
      <c r="W30" s="53">
        <f t="shared" si="35"/>
        <v>0</v>
      </c>
      <c r="X30" s="54">
        <f t="shared" si="35"/>
        <v>0</v>
      </c>
      <c r="Z30" s="72"/>
      <c r="AB30" s="12" t="s">
        <v>68</v>
      </c>
      <c r="AC30" s="20">
        <v>3576</v>
      </c>
      <c r="AD30" s="21">
        <v>3806</v>
      </c>
      <c r="AE30" s="21">
        <v>3860</v>
      </c>
      <c r="AF30" s="21">
        <v>3823</v>
      </c>
      <c r="AG30" s="22">
        <v>3870</v>
      </c>
      <c r="AH30" s="40"/>
      <c r="AI30" s="24">
        <f t="shared" si="7"/>
        <v>3787</v>
      </c>
      <c r="AJ30" s="30">
        <f t="shared" si="36"/>
        <v>54.035173729710536</v>
      </c>
      <c r="AK30" s="32">
        <f t="shared" si="37"/>
        <v>3681.0910594897673</v>
      </c>
      <c r="AL30" s="33">
        <f t="shared" si="8"/>
        <v>3892.9089405102327</v>
      </c>
      <c r="AM30" s="34">
        <f t="shared" si="38"/>
        <v>211.81788102046539</v>
      </c>
      <c r="AO30" s="68">
        <v>25</v>
      </c>
      <c r="AP30" s="45">
        <f t="shared" si="9"/>
        <v>-3892.9089405102327</v>
      </c>
      <c r="AQ30" s="45">
        <f t="shared" si="10"/>
        <v>-100</v>
      </c>
      <c r="AR30" s="45">
        <f t="shared" si="11"/>
        <v>-3787</v>
      </c>
      <c r="AS30" s="30">
        <f t="shared" si="12"/>
        <v>-100</v>
      </c>
      <c r="AU30" s="68">
        <v>25</v>
      </c>
      <c r="AV30" s="52">
        <f t="shared" si="39"/>
        <v>0</v>
      </c>
      <c r="AW30" s="54">
        <f t="shared" si="13"/>
        <v>0</v>
      </c>
      <c r="AX30" s="53">
        <f t="shared" si="13"/>
        <v>0</v>
      </c>
      <c r="AY30" s="54">
        <f t="shared" si="13"/>
        <v>0</v>
      </c>
      <c r="BM30" s="63"/>
      <c r="BO30" s="12" t="s">
        <v>68</v>
      </c>
      <c r="BP30" s="20">
        <v>591</v>
      </c>
      <c r="BQ30" s="21">
        <v>623</v>
      </c>
      <c r="BR30" s="21">
        <v>617</v>
      </c>
      <c r="BS30" s="21">
        <v>606</v>
      </c>
      <c r="BT30" s="22">
        <v>549</v>
      </c>
      <c r="BU30" s="40"/>
      <c r="BV30" s="24">
        <f t="shared" si="14"/>
        <v>597.20000000000005</v>
      </c>
      <c r="BW30" s="30">
        <f t="shared" si="40"/>
        <v>13.222707740852474</v>
      </c>
      <c r="BX30" s="32">
        <f t="shared" si="41"/>
        <v>571.28349282792919</v>
      </c>
      <c r="BY30" s="33">
        <f t="shared" si="15"/>
        <v>623.1165071720709</v>
      </c>
      <c r="BZ30" s="34">
        <f t="shared" si="42"/>
        <v>51.833014344141702</v>
      </c>
      <c r="CB30" s="68">
        <v>25</v>
      </c>
      <c r="CC30" s="45">
        <f t="shared" si="16"/>
        <v>-623.1165071720709</v>
      </c>
      <c r="CD30" s="45">
        <f t="shared" si="17"/>
        <v>-100</v>
      </c>
      <c r="CE30" s="45">
        <f t="shared" si="18"/>
        <v>-597.20000000000005</v>
      </c>
      <c r="CF30" s="30">
        <f t="shared" si="19"/>
        <v>-100</v>
      </c>
      <c r="CH30" s="68">
        <v>25</v>
      </c>
      <c r="CI30" s="52">
        <f t="shared" si="43"/>
        <v>0</v>
      </c>
      <c r="CJ30" s="54">
        <f t="shared" si="20"/>
        <v>0</v>
      </c>
      <c r="CK30" s="53">
        <f t="shared" si="21"/>
        <v>0</v>
      </c>
      <c r="CL30" s="54">
        <f t="shared" si="22"/>
        <v>0</v>
      </c>
      <c r="CN30" s="84"/>
      <c r="CP30" s="12" t="s">
        <v>68</v>
      </c>
      <c r="CQ30" s="20">
        <v>4214</v>
      </c>
      <c r="CR30" s="21">
        <v>4027</v>
      </c>
      <c r="CS30" s="21">
        <v>4210</v>
      </c>
      <c r="CT30" s="21">
        <v>3888</v>
      </c>
      <c r="CU30" s="22">
        <v>4093</v>
      </c>
      <c r="CV30" s="40"/>
      <c r="CW30" s="24">
        <f t="shared" si="23"/>
        <v>4086.4</v>
      </c>
      <c r="CX30" s="30">
        <f t="shared" si="44"/>
        <v>61.029992626576643</v>
      </c>
      <c r="CY30" s="32">
        <f t="shared" si="45"/>
        <v>3966.7812144519098</v>
      </c>
      <c r="CZ30" s="33">
        <f t="shared" si="24"/>
        <v>4206.0187855480899</v>
      </c>
      <c r="DA30" s="34">
        <f t="shared" si="46"/>
        <v>239.23757109618009</v>
      </c>
      <c r="DC30" s="68">
        <v>25</v>
      </c>
      <c r="DD30" s="45">
        <f t="shared" si="25"/>
        <v>-4206.0187855480899</v>
      </c>
      <c r="DE30" s="45">
        <f t="shared" si="26"/>
        <v>-100</v>
      </c>
      <c r="DF30" s="45">
        <f t="shared" si="27"/>
        <v>-4086.4</v>
      </c>
      <c r="DG30" s="30">
        <f t="shared" si="28"/>
        <v>-100</v>
      </c>
      <c r="DI30" s="68">
        <v>25</v>
      </c>
      <c r="DJ30" s="52">
        <f t="shared" si="47"/>
        <v>0</v>
      </c>
      <c r="DK30" s="54">
        <f t="shared" si="29"/>
        <v>0</v>
      </c>
      <c r="DL30" s="53">
        <f t="shared" si="30"/>
        <v>0</v>
      </c>
      <c r="DM30" s="54">
        <f t="shared" si="31"/>
        <v>0</v>
      </c>
    </row>
    <row r="31" spans="1:117" x14ac:dyDescent="0.25">
      <c r="A31" s="12" t="s">
        <v>69</v>
      </c>
      <c r="B31" s="20">
        <v>929</v>
      </c>
      <c r="C31" s="21">
        <v>940</v>
      </c>
      <c r="D31" s="21">
        <v>881</v>
      </c>
      <c r="E31" s="21">
        <v>957</v>
      </c>
      <c r="F31" s="22">
        <v>955</v>
      </c>
      <c r="G31" s="40"/>
      <c r="H31" s="24">
        <f t="shared" si="0"/>
        <v>932.4</v>
      </c>
      <c r="I31" s="30">
        <f t="shared" si="32"/>
        <v>13.833293172632466</v>
      </c>
      <c r="J31" s="32">
        <f t="shared" si="33"/>
        <v>905.28674538164034</v>
      </c>
      <c r="K31" s="33">
        <f t="shared" si="1"/>
        <v>959.51325461835961</v>
      </c>
      <c r="L31" s="34">
        <f t="shared" si="34"/>
        <v>54.226509236719266</v>
      </c>
      <c r="N31" s="68">
        <v>26</v>
      </c>
      <c r="O31" s="45">
        <f t="shared" si="2"/>
        <v>-959.51325461835961</v>
      </c>
      <c r="P31" s="45">
        <f t="shared" si="3"/>
        <v>-100</v>
      </c>
      <c r="Q31" s="45">
        <f t="shared" si="4"/>
        <v>-932.4</v>
      </c>
      <c r="R31" s="30">
        <f t="shared" si="5"/>
        <v>-100</v>
      </c>
      <c r="T31" s="68">
        <v>26</v>
      </c>
      <c r="U31" s="52">
        <f t="shared" si="35"/>
        <v>0</v>
      </c>
      <c r="V31" s="54">
        <f t="shared" si="35"/>
        <v>0</v>
      </c>
      <c r="W31" s="53">
        <f t="shared" si="35"/>
        <v>0</v>
      </c>
      <c r="X31" s="54">
        <f t="shared" si="35"/>
        <v>0</v>
      </c>
      <c r="Z31" s="72"/>
      <c r="AB31" s="12" t="s">
        <v>69</v>
      </c>
      <c r="AC31" s="20">
        <v>3681</v>
      </c>
      <c r="AD31" s="21">
        <v>3546</v>
      </c>
      <c r="AE31" s="21">
        <v>3701</v>
      </c>
      <c r="AF31" s="21">
        <v>3675</v>
      </c>
      <c r="AG31" s="22">
        <v>3981</v>
      </c>
      <c r="AH31" s="40"/>
      <c r="AI31" s="24">
        <f t="shared" si="7"/>
        <v>3716.8</v>
      </c>
      <c r="AJ31" s="30">
        <f t="shared" si="36"/>
        <v>71.502727220715144</v>
      </c>
      <c r="AK31" s="32">
        <f t="shared" si="37"/>
        <v>3576.6546546473983</v>
      </c>
      <c r="AL31" s="33">
        <f t="shared" si="8"/>
        <v>3856.9453453526021</v>
      </c>
      <c r="AM31" s="34">
        <f t="shared" si="38"/>
        <v>280.29069070520382</v>
      </c>
      <c r="AO31" s="68">
        <v>26</v>
      </c>
      <c r="AP31" s="45">
        <f t="shared" si="9"/>
        <v>-3856.9453453526021</v>
      </c>
      <c r="AQ31" s="45">
        <f t="shared" si="10"/>
        <v>-100</v>
      </c>
      <c r="AR31" s="45">
        <f t="shared" si="11"/>
        <v>-3716.8</v>
      </c>
      <c r="AS31" s="30">
        <f t="shared" si="12"/>
        <v>-100</v>
      </c>
      <c r="AU31" s="68">
        <v>26</v>
      </c>
      <c r="AV31" s="52">
        <f t="shared" si="39"/>
        <v>0</v>
      </c>
      <c r="AW31" s="54">
        <f t="shared" si="13"/>
        <v>0</v>
      </c>
      <c r="AX31" s="53">
        <f t="shared" si="13"/>
        <v>0</v>
      </c>
      <c r="AY31" s="54">
        <f t="shared" si="13"/>
        <v>0</v>
      </c>
      <c r="BM31" s="63"/>
      <c r="BO31" s="12" t="s">
        <v>69</v>
      </c>
      <c r="BP31" s="20">
        <v>574</v>
      </c>
      <c r="BQ31" s="21">
        <v>614</v>
      </c>
      <c r="BR31" s="21">
        <v>582</v>
      </c>
      <c r="BS31" s="21">
        <v>598</v>
      </c>
      <c r="BT31" s="22">
        <v>592</v>
      </c>
      <c r="BU31" s="40"/>
      <c r="BV31" s="24">
        <f t="shared" si="14"/>
        <v>592</v>
      </c>
      <c r="BW31" s="30">
        <f t="shared" si="40"/>
        <v>6.8702256149270671</v>
      </c>
      <c r="BX31" s="32">
        <f t="shared" si="41"/>
        <v>578.53435779474296</v>
      </c>
      <c r="BY31" s="33">
        <f t="shared" si="15"/>
        <v>605.46564220525704</v>
      </c>
      <c r="BZ31" s="34">
        <f t="shared" si="42"/>
        <v>26.931284410514081</v>
      </c>
      <c r="CB31" s="68">
        <v>26</v>
      </c>
      <c r="CC31" s="45">
        <f t="shared" si="16"/>
        <v>-605.46564220525704</v>
      </c>
      <c r="CD31" s="45">
        <f t="shared" si="17"/>
        <v>-100</v>
      </c>
      <c r="CE31" s="45">
        <f t="shared" si="18"/>
        <v>-592</v>
      </c>
      <c r="CF31" s="30">
        <f t="shared" si="19"/>
        <v>-100</v>
      </c>
      <c r="CH31" s="68">
        <v>26</v>
      </c>
      <c r="CI31" s="52">
        <f t="shared" si="43"/>
        <v>0</v>
      </c>
      <c r="CJ31" s="54">
        <f t="shared" si="20"/>
        <v>0</v>
      </c>
      <c r="CK31" s="53">
        <f t="shared" si="21"/>
        <v>0</v>
      </c>
      <c r="CL31" s="54">
        <f t="shared" si="22"/>
        <v>0</v>
      </c>
      <c r="CN31" s="84"/>
      <c r="CP31" s="12" t="s">
        <v>69</v>
      </c>
      <c r="CQ31" s="20">
        <v>3999</v>
      </c>
      <c r="CR31" s="21">
        <v>4127</v>
      </c>
      <c r="CS31" s="21">
        <v>4167</v>
      </c>
      <c r="CT31" s="21">
        <v>3982</v>
      </c>
      <c r="CU31" s="22">
        <v>3983</v>
      </c>
      <c r="CV31" s="40"/>
      <c r="CW31" s="24">
        <f t="shared" si="23"/>
        <v>4051.6</v>
      </c>
      <c r="CX31" s="30">
        <f t="shared" si="44"/>
        <v>39.572212472895671</v>
      </c>
      <c r="CY31" s="32">
        <f t="shared" si="45"/>
        <v>3974.0384635531245</v>
      </c>
      <c r="CZ31" s="33">
        <f t="shared" si="24"/>
        <v>4129.1615364468753</v>
      </c>
      <c r="DA31" s="34">
        <f t="shared" si="46"/>
        <v>155.12307289375076</v>
      </c>
      <c r="DC31" s="68">
        <v>26</v>
      </c>
      <c r="DD31" s="45">
        <f t="shared" si="25"/>
        <v>-4129.1615364468753</v>
      </c>
      <c r="DE31" s="45">
        <f t="shared" si="26"/>
        <v>-100</v>
      </c>
      <c r="DF31" s="45">
        <f t="shared" si="27"/>
        <v>-4051.6</v>
      </c>
      <c r="DG31" s="30">
        <f t="shared" si="28"/>
        <v>-100</v>
      </c>
      <c r="DI31" s="68">
        <v>26</v>
      </c>
      <c r="DJ31" s="52">
        <f t="shared" si="47"/>
        <v>0</v>
      </c>
      <c r="DK31" s="54">
        <f t="shared" si="29"/>
        <v>0</v>
      </c>
      <c r="DL31" s="53">
        <f t="shared" si="30"/>
        <v>0</v>
      </c>
      <c r="DM31" s="54">
        <f t="shared" si="31"/>
        <v>0</v>
      </c>
    </row>
    <row r="32" spans="1:117" x14ac:dyDescent="0.25">
      <c r="A32" s="12" t="s">
        <v>70</v>
      </c>
      <c r="B32" s="20">
        <v>866</v>
      </c>
      <c r="C32" s="21">
        <v>912</v>
      </c>
      <c r="D32" s="21">
        <v>961</v>
      </c>
      <c r="E32" s="21">
        <v>919</v>
      </c>
      <c r="F32" s="22">
        <v>848</v>
      </c>
      <c r="G32" s="40"/>
      <c r="H32" s="24">
        <f t="shared" si="0"/>
        <v>901.2</v>
      </c>
      <c r="I32" s="30">
        <f t="shared" si="32"/>
        <v>20.098258631035673</v>
      </c>
      <c r="J32" s="32">
        <f t="shared" si="33"/>
        <v>861.8074130831701</v>
      </c>
      <c r="K32" s="33">
        <f t="shared" si="1"/>
        <v>940.59258691682999</v>
      </c>
      <c r="L32" s="34">
        <f t="shared" si="34"/>
        <v>78.785173833659883</v>
      </c>
      <c r="N32" s="68">
        <v>27</v>
      </c>
      <c r="O32" s="45">
        <f t="shared" si="2"/>
        <v>-940.59258691682999</v>
      </c>
      <c r="P32" s="45">
        <f t="shared" si="3"/>
        <v>-100</v>
      </c>
      <c r="Q32" s="45">
        <f t="shared" si="4"/>
        <v>-901.2</v>
      </c>
      <c r="R32" s="30">
        <f t="shared" si="5"/>
        <v>-100</v>
      </c>
      <c r="T32" s="68">
        <v>27</v>
      </c>
      <c r="U32" s="52">
        <f t="shared" si="35"/>
        <v>0</v>
      </c>
      <c r="V32" s="54">
        <f t="shared" si="35"/>
        <v>0</v>
      </c>
      <c r="W32" s="53">
        <f t="shared" si="35"/>
        <v>0</v>
      </c>
      <c r="X32" s="54">
        <f t="shared" si="35"/>
        <v>0</v>
      </c>
      <c r="Z32" s="72"/>
      <c r="AB32" s="12" t="s">
        <v>70</v>
      </c>
      <c r="AC32" s="20">
        <v>3582</v>
      </c>
      <c r="AD32" s="21">
        <v>3610</v>
      </c>
      <c r="AE32" s="21">
        <v>3772</v>
      </c>
      <c r="AF32" s="21">
        <v>3753</v>
      </c>
      <c r="AG32" s="22">
        <v>3648</v>
      </c>
      <c r="AH32" s="40"/>
      <c r="AI32" s="24">
        <f t="shared" si="7"/>
        <v>3673</v>
      </c>
      <c r="AJ32" s="30">
        <f t="shared" si="36"/>
        <v>38.12872932579841</v>
      </c>
      <c r="AK32" s="32">
        <f t="shared" si="37"/>
        <v>3598.2676905214353</v>
      </c>
      <c r="AL32" s="33">
        <f t="shared" si="8"/>
        <v>3747.7323094785647</v>
      </c>
      <c r="AM32" s="34">
        <f t="shared" si="38"/>
        <v>149.46461895712946</v>
      </c>
      <c r="AO32" s="68">
        <v>27</v>
      </c>
      <c r="AP32" s="45">
        <f t="shared" si="9"/>
        <v>-3747.7323094785647</v>
      </c>
      <c r="AQ32" s="45">
        <f t="shared" si="10"/>
        <v>-100</v>
      </c>
      <c r="AR32" s="45">
        <f t="shared" si="11"/>
        <v>-3673</v>
      </c>
      <c r="AS32" s="30">
        <f t="shared" si="12"/>
        <v>-100</v>
      </c>
      <c r="AU32" s="68">
        <v>27</v>
      </c>
      <c r="AV32" s="52">
        <f t="shared" si="39"/>
        <v>0</v>
      </c>
      <c r="AW32" s="54">
        <f t="shared" si="13"/>
        <v>0</v>
      </c>
      <c r="AX32" s="53">
        <f t="shared" si="13"/>
        <v>0</v>
      </c>
      <c r="AY32" s="54">
        <f t="shared" si="13"/>
        <v>0</v>
      </c>
      <c r="BM32" s="63"/>
      <c r="BO32" s="12" t="s">
        <v>70</v>
      </c>
      <c r="BP32" s="20">
        <v>555</v>
      </c>
      <c r="BQ32" s="21">
        <v>618</v>
      </c>
      <c r="BR32" s="21">
        <v>617</v>
      </c>
      <c r="BS32" s="21">
        <v>590</v>
      </c>
      <c r="BT32" s="22">
        <v>578</v>
      </c>
      <c r="BU32" s="40"/>
      <c r="BV32" s="24">
        <f t="shared" si="14"/>
        <v>591.6</v>
      </c>
      <c r="BW32" s="30">
        <f t="shared" si="40"/>
        <v>11.977478866606276</v>
      </c>
      <c r="BX32" s="32">
        <f t="shared" si="41"/>
        <v>568.12414142145167</v>
      </c>
      <c r="BY32" s="33">
        <f t="shared" si="15"/>
        <v>615.07585857854838</v>
      </c>
      <c r="BZ32" s="34">
        <f t="shared" si="42"/>
        <v>46.951717157096709</v>
      </c>
      <c r="CB32" s="68">
        <v>27</v>
      </c>
      <c r="CC32" s="45">
        <f t="shared" si="16"/>
        <v>-615.07585857854838</v>
      </c>
      <c r="CD32" s="45">
        <f t="shared" si="17"/>
        <v>-100</v>
      </c>
      <c r="CE32" s="45">
        <f t="shared" si="18"/>
        <v>-591.6</v>
      </c>
      <c r="CF32" s="30">
        <f t="shared" si="19"/>
        <v>-100</v>
      </c>
      <c r="CH32" s="68">
        <v>27</v>
      </c>
      <c r="CI32" s="52">
        <f t="shared" si="43"/>
        <v>0</v>
      </c>
      <c r="CJ32" s="54">
        <f t="shared" si="20"/>
        <v>0</v>
      </c>
      <c r="CK32" s="53">
        <f t="shared" si="21"/>
        <v>0</v>
      </c>
      <c r="CL32" s="54">
        <f t="shared" si="22"/>
        <v>0</v>
      </c>
      <c r="CN32" s="84"/>
      <c r="CP32" s="12" t="s">
        <v>70</v>
      </c>
      <c r="CQ32" s="20">
        <v>4196</v>
      </c>
      <c r="CR32" s="21">
        <v>3998</v>
      </c>
      <c r="CS32" s="21">
        <v>3911</v>
      </c>
      <c r="CT32" s="21">
        <v>3996</v>
      </c>
      <c r="CU32" s="22">
        <v>3988</v>
      </c>
      <c r="CV32" s="40"/>
      <c r="CW32" s="24">
        <f t="shared" si="23"/>
        <v>4017.8</v>
      </c>
      <c r="CX32" s="30">
        <f t="shared" si="44"/>
        <v>47.390294364985749</v>
      </c>
      <c r="CY32" s="32">
        <f t="shared" si="45"/>
        <v>3924.915023044628</v>
      </c>
      <c r="CZ32" s="33">
        <f t="shared" si="24"/>
        <v>4110.6849769553719</v>
      </c>
      <c r="DA32" s="34">
        <f t="shared" si="46"/>
        <v>185.76995391074388</v>
      </c>
      <c r="DC32" s="68">
        <v>27</v>
      </c>
      <c r="DD32" s="45">
        <f t="shared" si="25"/>
        <v>-4110.6849769553719</v>
      </c>
      <c r="DE32" s="45">
        <f t="shared" si="26"/>
        <v>-100</v>
      </c>
      <c r="DF32" s="45">
        <f t="shared" si="27"/>
        <v>-4017.8</v>
      </c>
      <c r="DG32" s="30">
        <f t="shared" si="28"/>
        <v>-100</v>
      </c>
      <c r="DI32" s="68">
        <v>27</v>
      </c>
      <c r="DJ32" s="52">
        <f t="shared" si="47"/>
        <v>0</v>
      </c>
      <c r="DK32" s="54">
        <f t="shared" si="29"/>
        <v>0</v>
      </c>
      <c r="DL32" s="53">
        <f t="shared" si="30"/>
        <v>0</v>
      </c>
      <c r="DM32" s="54">
        <f t="shared" si="31"/>
        <v>0</v>
      </c>
    </row>
    <row r="33" spans="1:117" x14ac:dyDescent="0.25">
      <c r="A33" s="12" t="s">
        <v>71</v>
      </c>
      <c r="B33" s="20">
        <v>910</v>
      </c>
      <c r="C33" s="21">
        <v>910</v>
      </c>
      <c r="D33" s="21">
        <v>889</v>
      </c>
      <c r="E33" s="21">
        <v>921</v>
      </c>
      <c r="F33" s="22">
        <v>902</v>
      </c>
      <c r="G33" s="40"/>
      <c r="H33" s="24">
        <f t="shared" si="0"/>
        <v>906.4</v>
      </c>
      <c r="I33" s="30">
        <f t="shared" si="32"/>
        <v>5.2971690552596105</v>
      </c>
      <c r="J33" s="32">
        <f t="shared" si="33"/>
        <v>896.01754865169119</v>
      </c>
      <c r="K33" s="33">
        <f t="shared" si="1"/>
        <v>916.78245134830877</v>
      </c>
      <c r="L33" s="34">
        <f t="shared" si="34"/>
        <v>20.764902696617582</v>
      </c>
      <c r="N33" s="68">
        <v>28</v>
      </c>
      <c r="O33" s="45">
        <f t="shared" si="2"/>
        <v>-916.78245134830877</v>
      </c>
      <c r="P33" s="45">
        <f t="shared" si="3"/>
        <v>-100</v>
      </c>
      <c r="Q33" s="45">
        <f t="shared" si="4"/>
        <v>-906.4</v>
      </c>
      <c r="R33" s="30">
        <f t="shared" si="5"/>
        <v>-100</v>
      </c>
      <c r="T33" s="68">
        <v>28</v>
      </c>
      <c r="U33" s="52">
        <f t="shared" si="35"/>
        <v>0</v>
      </c>
      <c r="V33" s="54">
        <f t="shared" si="35"/>
        <v>0</v>
      </c>
      <c r="W33" s="53">
        <f t="shared" si="35"/>
        <v>0</v>
      </c>
      <c r="X33" s="54">
        <f t="shared" si="35"/>
        <v>0</v>
      </c>
      <c r="Z33" s="72"/>
      <c r="AB33" s="12" t="s">
        <v>71</v>
      </c>
      <c r="AC33" s="20">
        <v>3625</v>
      </c>
      <c r="AD33" s="21">
        <v>3695</v>
      </c>
      <c r="AE33" s="21">
        <v>3826</v>
      </c>
      <c r="AF33" s="21">
        <v>3766</v>
      </c>
      <c r="AG33" s="22">
        <v>3765</v>
      </c>
      <c r="AH33" s="40"/>
      <c r="AI33" s="24">
        <f t="shared" si="7"/>
        <v>3735.4</v>
      </c>
      <c r="AJ33" s="30">
        <f t="shared" si="36"/>
        <v>34.526221918999475</v>
      </c>
      <c r="AK33" s="32">
        <f t="shared" si="37"/>
        <v>3667.7286050387611</v>
      </c>
      <c r="AL33" s="33">
        <f t="shared" si="8"/>
        <v>3803.0713949612391</v>
      </c>
      <c r="AM33" s="34">
        <f t="shared" si="38"/>
        <v>135.342789922478</v>
      </c>
      <c r="AO33" s="68">
        <v>28</v>
      </c>
      <c r="AP33" s="45">
        <f t="shared" si="9"/>
        <v>-3803.0713949612391</v>
      </c>
      <c r="AQ33" s="45">
        <f t="shared" si="10"/>
        <v>-100</v>
      </c>
      <c r="AR33" s="45">
        <f t="shared" si="11"/>
        <v>-3735.4</v>
      </c>
      <c r="AS33" s="30">
        <f t="shared" si="12"/>
        <v>-100</v>
      </c>
      <c r="AU33" s="68">
        <v>28</v>
      </c>
      <c r="AV33" s="52">
        <f t="shared" si="39"/>
        <v>0</v>
      </c>
      <c r="AW33" s="54">
        <f t="shared" si="13"/>
        <v>0</v>
      </c>
      <c r="AX33" s="53">
        <f t="shared" si="13"/>
        <v>0</v>
      </c>
      <c r="AY33" s="54">
        <f t="shared" si="13"/>
        <v>0</v>
      </c>
      <c r="BM33" s="63"/>
      <c r="BO33" s="12" t="s">
        <v>71</v>
      </c>
      <c r="BP33" s="20">
        <v>596</v>
      </c>
      <c r="BQ33" s="21">
        <v>591</v>
      </c>
      <c r="BR33" s="21">
        <v>604</v>
      </c>
      <c r="BS33" s="21">
        <v>592</v>
      </c>
      <c r="BT33" s="22">
        <v>557</v>
      </c>
      <c r="BU33" s="40"/>
      <c r="BV33" s="24">
        <f t="shared" si="14"/>
        <v>588</v>
      </c>
      <c r="BW33" s="30">
        <f t="shared" si="40"/>
        <v>8.0808415403347684</v>
      </c>
      <c r="BX33" s="32">
        <f t="shared" si="41"/>
        <v>572.16155058094387</v>
      </c>
      <c r="BY33" s="33">
        <f t="shared" si="15"/>
        <v>603.83844941905613</v>
      </c>
      <c r="BZ33" s="34">
        <f t="shared" si="42"/>
        <v>31.676898838112265</v>
      </c>
      <c r="CB33" s="68">
        <v>28</v>
      </c>
      <c r="CC33" s="45">
        <f t="shared" si="16"/>
        <v>-603.83844941905613</v>
      </c>
      <c r="CD33" s="45">
        <f t="shared" si="17"/>
        <v>-100</v>
      </c>
      <c r="CE33" s="45">
        <f t="shared" si="18"/>
        <v>-588</v>
      </c>
      <c r="CF33" s="30">
        <f t="shared" si="19"/>
        <v>-100</v>
      </c>
      <c r="CH33" s="68">
        <v>28</v>
      </c>
      <c r="CI33" s="52">
        <f t="shared" si="43"/>
        <v>0</v>
      </c>
      <c r="CJ33" s="54">
        <f t="shared" si="20"/>
        <v>0</v>
      </c>
      <c r="CK33" s="53">
        <f t="shared" si="21"/>
        <v>0</v>
      </c>
      <c r="CL33" s="54">
        <f t="shared" si="22"/>
        <v>0</v>
      </c>
      <c r="CN33" s="84"/>
      <c r="CP33" s="12" t="s">
        <v>71</v>
      </c>
      <c r="CQ33" s="20">
        <v>3884</v>
      </c>
      <c r="CR33" s="21">
        <v>4191</v>
      </c>
      <c r="CS33" s="21">
        <v>4056</v>
      </c>
      <c r="CT33" s="21">
        <v>4014</v>
      </c>
      <c r="CU33" s="22">
        <v>3955</v>
      </c>
      <c r="CV33" s="40"/>
      <c r="CW33" s="24">
        <f t="shared" si="23"/>
        <v>4020</v>
      </c>
      <c r="CX33" s="30">
        <f t="shared" si="44"/>
        <v>51.620732269118385</v>
      </c>
      <c r="CY33" s="32">
        <f t="shared" si="45"/>
        <v>3918.8233647525281</v>
      </c>
      <c r="CZ33" s="33">
        <f t="shared" si="24"/>
        <v>4121.1766352474724</v>
      </c>
      <c r="DA33" s="34">
        <f t="shared" si="46"/>
        <v>202.35327049494435</v>
      </c>
      <c r="DC33" s="68">
        <v>28</v>
      </c>
      <c r="DD33" s="45">
        <f t="shared" si="25"/>
        <v>-4121.1766352474724</v>
      </c>
      <c r="DE33" s="45">
        <f t="shared" si="26"/>
        <v>-100</v>
      </c>
      <c r="DF33" s="45">
        <f t="shared" si="27"/>
        <v>-4020</v>
      </c>
      <c r="DG33" s="30">
        <f t="shared" si="28"/>
        <v>-100</v>
      </c>
      <c r="DI33" s="68">
        <v>28</v>
      </c>
      <c r="DJ33" s="52">
        <f t="shared" si="47"/>
        <v>0</v>
      </c>
      <c r="DK33" s="54">
        <f t="shared" si="29"/>
        <v>0</v>
      </c>
      <c r="DL33" s="53">
        <f t="shared" si="30"/>
        <v>0</v>
      </c>
      <c r="DM33" s="54">
        <f t="shared" si="31"/>
        <v>0</v>
      </c>
    </row>
    <row r="34" spans="1:117" x14ac:dyDescent="0.25">
      <c r="A34" s="12" t="s">
        <v>72</v>
      </c>
      <c r="B34" s="20">
        <v>883</v>
      </c>
      <c r="C34" s="21">
        <v>905</v>
      </c>
      <c r="D34" s="21">
        <v>994</v>
      </c>
      <c r="E34" s="21">
        <v>926</v>
      </c>
      <c r="F34" s="22">
        <v>904</v>
      </c>
      <c r="G34" s="40"/>
      <c r="H34" s="24">
        <f t="shared" si="0"/>
        <v>922.4</v>
      </c>
      <c r="I34" s="30">
        <f t="shared" si="32"/>
        <v>19.148368076679535</v>
      </c>
      <c r="J34" s="32">
        <f t="shared" si="33"/>
        <v>884.86919856970803</v>
      </c>
      <c r="K34" s="33">
        <f t="shared" si="1"/>
        <v>959.93080143029192</v>
      </c>
      <c r="L34" s="34">
        <f t="shared" si="34"/>
        <v>75.061602860583889</v>
      </c>
      <c r="N34" s="68">
        <v>29</v>
      </c>
      <c r="O34" s="45">
        <f t="shared" si="2"/>
        <v>-959.93080143029192</v>
      </c>
      <c r="P34" s="45">
        <f t="shared" si="3"/>
        <v>-100</v>
      </c>
      <c r="Q34" s="45">
        <f t="shared" si="4"/>
        <v>-922.4</v>
      </c>
      <c r="R34" s="30">
        <f t="shared" si="5"/>
        <v>-100</v>
      </c>
      <c r="T34" s="68">
        <v>29</v>
      </c>
      <c r="U34" s="52">
        <f t="shared" si="35"/>
        <v>0</v>
      </c>
      <c r="V34" s="54">
        <f t="shared" si="35"/>
        <v>0</v>
      </c>
      <c r="W34" s="53">
        <f t="shared" si="35"/>
        <v>0</v>
      </c>
      <c r="X34" s="54">
        <f t="shared" si="35"/>
        <v>0</v>
      </c>
      <c r="Z34" s="72"/>
      <c r="AB34" s="12" t="s">
        <v>72</v>
      </c>
      <c r="AC34" s="20">
        <v>3444</v>
      </c>
      <c r="AD34" s="21">
        <v>3809</v>
      </c>
      <c r="AE34" s="21">
        <v>3627</v>
      </c>
      <c r="AF34" s="21">
        <v>3713</v>
      </c>
      <c r="AG34" s="22">
        <v>3669</v>
      </c>
      <c r="AH34" s="40"/>
      <c r="AI34" s="24">
        <f t="shared" si="7"/>
        <v>3652.4</v>
      </c>
      <c r="AJ34" s="30">
        <f t="shared" si="36"/>
        <v>60.227568438382093</v>
      </c>
      <c r="AK34" s="32">
        <f t="shared" si="37"/>
        <v>3534.353965860771</v>
      </c>
      <c r="AL34" s="33">
        <f t="shared" si="8"/>
        <v>3770.4460341392291</v>
      </c>
      <c r="AM34" s="34">
        <f t="shared" si="38"/>
        <v>236.0920682784581</v>
      </c>
      <c r="AO34" s="68">
        <v>29</v>
      </c>
      <c r="AP34" s="45">
        <f t="shared" si="9"/>
        <v>-3770.4460341392291</v>
      </c>
      <c r="AQ34" s="45">
        <f t="shared" si="10"/>
        <v>-100</v>
      </c>
      <c r="AR34" s="45">
        <f t="shared" si="11"/>
        <v>-3652.4</v>
      </c>
      <c r="AS34" s="30">
        <f t="shared" si="12"/>
        <v>-100</v>
      </c>
      <c r="AU34" s="68">
        <v>29</v>
      </c>
      <c r="AV34" s="52">
        <f t="shared" si="39"/>
        <v>0</v>
      </c>
      <c r="AW34" s="54">
        <f t="shared" si="13"/>
        <v>0</v>
      </c>
      <c r="AX34" s="53">
        <f t="shared" si="13"/>
        <v>0</v>
      </c>
      <c r="AY34" s="54">
        <f t="shared" si="13"/>
        <v>0</v>
      </c>
      <c r="BM34" s="63"/>
      <c r="BO34" s="12" t="s">
        <v>72</v>
      </c>
      <c r="BP34" s="20">
        <v>585</v>
      </c>
      <c r="BQ34" s="21">
        <v>565</v>
      </c>
      <c r="BR34" s="21">
        <v>630</v>
      </c>
      <c r="BS34" s="21">
        <v>604</v>
      </c>
      <c r="BT34" s="22">
        <v>570</v>
      </c>
      <c r="BU34" s="40"/>
      <c r="BV34" s="24">
        <f t="shared" si="14"/>
        <v>590.79999999999995</v>
      </c>
      <c r="BW34" s="30">
        <f t="shared" si="40"/>
        <v>11.922248110151038</v>
      </c>
      <c r="BX34" s="32">
        <f t="shared" si="41"/>
        <v>567.4323937041039</v>
      </c>
      <c r="BY34" s="33">
        <f t="shared" si="15"/>
        <v>614.16760629589601</v>
      </c>
      <c r="BZ34" s="34">
        <f t="shared" si="42"/>
        <v>46.735212591792106</v>
      </c>
      <c r="CB34" s="68">
        <v>29</v>
      </c>
      <c r="CC34" s="45">
        <f t="shared" si="16"/>
        <v>-614.16760629589601</v>
      </c>
      <c r="CD34" s="45">
        <f t="shared" si="17"/>
        <v>-100</v>
      </c>
      <c r="CE34" s="45">
        <f t="shared" si="18"/>
        <v>-590.79999999999995</v>
      </c>
      <c r="CF34" s="30">
        <f t="shared" si="19"/>
        <v>-100</v>
      </c>
      <c r="CH34" s="68">
        <v>29</v>
      </c>
      <c r="CI34" s="52">
        <f t="shared" si="43"/>
        <v>0</v>
      </c>
      <c r="CJ34" s="54">
        <f t="shared" si="20"/>
        <v>0</v>
      </c>
      <c r="CK34" s="53">
        <f t="shared" si="21"/>
        <v>0</v>
      </c>
      <c r="CL34" s="54">
        <f t="shared" si="22"/>
        <v>0</v>
      </c>
      <c r="CN34" s="84"/>
      <c r="CP34" s="12" t="s">
        <v>72</v>
      </c>
      <c r="CQ34" s="20">
        <v>3885</v>
      </c>
      <c r="CR34" s="21">
        <v>4065</v>
      </c>
      <c r="CS34" s="21">
        <v>3860</v>
      </c>
      <c r="CT34" s="21">
        <v>3884</v>
      </c>
      <c r="CU34" s="22">
        <v>3937</v>
      </c>
      <c r="CV34" s="40"/>
      <c r="CW34" s="24">
        <f t="shared" si="23"/>
        <v>3926.2</v>
      </c>
      <c r="CX34" s="30">
        <f t="shared" si="44"/>
        <v>36.907180873103812</v>
      </c>
      <c r="CY34" s="32">
        <f t="shared" si="45"/>
        <v>3853.8619254887162</v>
      </c>
      <c r="CZ34" s="33">
        <f t="shared" si="24"/>
        <v>3998.5380745112834</v>
      </c>
      <c r="DA34" s="34">
        <f t="shared" si="46"/>
        <v>144.67614902256719</v>
      </c>
      <c r="DC34" s="68">
        <v>29</v>
      </c>
      <c r="DD34" s="45">
        <f t="shared" si="25"/>
        <v>-3998.5380745112834</v>
      </c>
      <c r="DE34" s="45">
        <f t="shared" si="26"/>
        <v>-100</v>
      </c>
      <c r="DF34" s="45">
        <f t="shared" si="27"/>
        <v>-3926.2</v>
      </c>
      <c r="DG34" s="30">
        <f t="shared" si="28"/>
        <v>-100</v>
      </c>
      <c r="DI34" s="68">
        <v>29</v>
      </c>
      <c r="DJ34" s="52">
        <f t="shared" si="47"/>
        <v>0</v>
      </c>
      <c r="DK34" s="54">
        <f t="shared" si="29"/>
        <v>0</v>
      </c>
      <c r="DL34" s="53">
        <f t="shared" si="30"/>
        <v>0</v>
      </c>
      <c r="DM34" s="54">
        <f t="shared" si="31"/>
        <v>0</v>
      </c>
    </row>
    <row r="35" spans="1:117" x14ac:dyDescent="0.25">
      <c r="A35" s="12" t="s">
        <v>73</v>
      </c>
      <c r="B35" s="20">
        <v>876</v>
      </c>
      <c r="C35" s="21">
        <v>861</v>
      </c>
      <c r="D35" s="21">
        <v>904</v>
      </c>
      <c r="E35" s="21">
        <v>970</v>
      </c>
      <c r="F35" s="22">
        <v>868</v>
      </c>
      <c r="G35" s="40"/>
      <c r="H35" s="24">
        <f t="shared" si="0"/>
        <v>895.8</v>
      </c>
      <c r="I35" s="30">
        <f t="shared" si="32"/>
        <v>19.93589727100338</v>
      </c>
      <c r="J35" s="32">
        <f t="shared" si="33"/>
        <v>856.72564134883328</v>
      </c>
      <c r="K35" s="33">
        <f t="shared" si="1"/>
        <v>934.87435865116663</v>
      </c>
      <c r="L35" s="34">
        <f t="shared" si="34"/>
        <v>78.148717302333353</v>
      </c>
      <c r="N35" s="68">
        <v>30</v>
      </c>
      <c r="O35" s="45">
        <f t="shared" si="2"/>
        <v>-934.87435865116663</v>
      </c>
      <c r="P35" s="45">
        <f t="shared" si="3"/>
        <v>-100</v>
      </c>
      <c r="Q35" s="45">
        <f t="shared" si="4"/>
        <v>-895.8</v>
      </c>
      <c r="R35" s="30">
        <f t="shared" si="5"/>
        <v>-100</v>
      </c>
      <c r="T35" s="68">
        <v>30</v>
      </c>
      <c r="U35" s="52">
        <f t="shared" si="35"/>
        <v>0</v>
      </c>
      <c r="V35" s="54">
        <f t="shared" si="35"/>
        <v>0</v>
      </c>
      <c r="W35" s="53">
        <f t="shared" si="35"/>
        <v>0</v>
      </c>
      <c r="X35" s="54">
        <f t="shared" si="35"/>
        <v>0</v>
      </c>
      <c r="Z35" s="72"/>
      <c r="AB35" s="12" t="s">
        <v>73</v>
      </c>
      <c r="AC35" s="20">
        <v>3507</v>
      </c>
      <c r="AD35" s="21">
        <v>3746</v>
      </c>
      <c r="AE35" s="21">
        <v>3524</v>
      </c>
      <c r="AF35" s="21">
        <v>3616</v>
      </c>
      <c r="AG35" s="22">
        <v>3676</v>
      </c>
      <c r="AH35" s="40"/>
      <c r="AI35" s="24">
        <f t="shared" si="7"/>
        <v>3613.8</v>
      </c>
      <c r="AJ35" s="30">
        <f t="shared" si="36"/>
        <v>45.177870689088479</v>
      </c>
      <c r="AK35" s="32">
        <f t="shared" si="37"/>
        <v>3525.2513734493868</v>
      </c>
      <c r="AL35" s="33">
        <f t="shared" si="8"/>
        <v>3702.3486265506135</v>
      </c>
      <c r="AM35" s="34">
        <f t="shared" si="38"/>
        <v>177.09725310122667</v>
      </c>
      <c r="AO35" s="68">
        <v>30</v>
      </c>
      <c r="AP35" s="45">
        <f t="shared" si="9"/>
        <v>-3702.3486265506135</v>
      </c>
      <c r="AQ35" s="45">
        <f t="shared" si="10"/>
        <v>-100</v>
      </c>
      <c r="AR35" s="45">
        <f t="shared" si="11"/>
        <v>-3613.8</v>
      </c>
      <c r="AS35" s="30">
        <f t="shared" si="12"/>
        <v>-100</v>
      </c>
      <c r="AU35" s="68">
        <v>30</v>
      </c>
      <c r="AV35" s="52">
        <f t="shared" si="39"/>
        <v>0</v>
      </c>
      <c r="AW35" s="54">
        <f t="shared" si="13"/>
        <v>0</v>
      </c>
      <c r="AX35" s="53">
        <f t="shared" si="13"/>
        <v>0</v>
      </c>
      <c r="AY35" s="54">
        <f t="shared" si="13"/>
        <v>0</v>
      </c>
      <c r="BM35" s="63"/>
      <c r="BO35" s="12" t="s">
        <v>73</v>
      </c>
      <c r="BP35" s="20">
        <v>579</v>
      </c>
      <c r="BQ35" s="21">
        <v>579</v>
      </c>
      <c r="BR35" s="21">
        <v>612</v>
      </c>
      <c r="BS35" s="21">
        <v>586</v>
      </c>
      <c r="BT35" s="22">
        <v>587</v>
      </c>
      <c r="BU35" s="40"/>
      <c r="BV35" s="24">
        <f t="shared" si="14"/>
        <v>588.6</v>
      </c>
      <c r="BW35" s="30">
        <f t="shared" si="40"/>
        <v>6.0876925020897694</v>
      </c>
      <c r="BX35" s="32">
        <f t="shared" si="41"/>
        <v>576.66812269590412</v>
      </c>
      <c r="BY35" s="33">
        <f t="shared" si="15"/>
        <v>600.53187730409593</v>
      </c>
      <c r="BZ35" s="34">
        <f t="shared" si="42"/>
        <v>23.863754608191812</v>
      </c>
      <c r="CB35" s="68">
        <v>30</v>
      </c>
      <c r="CC35" s="45">
        <f t="shared" si="16"/>
        <v>-600.53187730409593</v>
      </c>
      <c r="CD35" s="45">
        <f t="shared" si="17"/>
        <v>-100</v>
      </c>
      <c r="CE35" s="45">
        <f t="shared" si="18"/>
        <v>-588.6</v>
      </c>
      <c r="CF35" s="30">
        <f t="shared" si="19"/>
        <v>-100</v>
      </c>
      <c r="CH35" s="68">
        <v>30</v>
      </c>
      <c r="CI35" s="52">
        <f t="shared" si="43"/>
        <v>0</v>
      </c>
      <c r="CJ35" s="54">
        <f t="shared" si="20"/>
        <v>0</v>
      </c>
      <c r="CK35" s="53">
        <f t="shared" si="21"/>
        <v>0</v>
      </c>
      <c r="CL35" s="54">
        <f t="shared" si="22"/>
        <v>0</v>
      </c>
      <c r="CN35" s="84"/>
      <c r="CP35" s="12" t="s">
        <v>73</v>
      </c>
      <c r="CQ35" s="20">
        <v>3829</v>
      </c>
      <c r="CR35" s="21">
        <v>4145</v>
      </c>
      <c r="CS35" s="21">
        <v>3842</v>
      </c>
      <c r="CT35" s="21">
        <v>3969</v>
      </c>
      <c r="CU35" s="22">
        <v>3981</v>
      </c>
      <c r="CV35" s="40"/>
      <c r="CW35" s="24">
        <f t="shared" si="23"/>
        <v>3953.2</v>
      </c>
      <c r="CX35" s="30">
        <f t="shared" si="44"/>
        <v>57.271633467188614</v>
      </c>
      <c r="CY35" s="32">
        <f t="shared" si="45"/>
        <v>3840.9475984043102</v>
      </c>
      <c r="CZ35" s="33">
        <f t="shared" si="24"/>
        <v>4065.4524015956895</v>
      </c>
      <c r="DA35" s="34">
        <f t="shared" si="46"/>
        <v>224.50480319137932</v>
      </c>
      <c r="DC35" s="68">
        <v>30</v>
      </c>
      <c r="DD35" s="45">
        <f t="shared" si="25"/>
        <v>-4065.4524015956895</v>
      </c>
      <c r="DE35" s="45">
        <f t="shared" si="26"/>
        <v>-100</v>
      </c>
      <c r="DF35" s="45">
        <f t="shared" si="27"/>
        <v>-3953.2</v>
      </c>
      <c r="DG35" s="30">
        <f t="shared" si="28"/>
        <v>-100</v>
      </c>
      <c r="DI35" s="68">
        <v>30</v>
      </c>
      <c r="DJ35" s="52">
        <f t="shared" si="47"/>
        <v>0</v>
      </c>
      <c r="DK35" s="54">
        <f t="shared" si="29"/>
        <v>0</v>
      </c>
      <c r="DL35" s="53">
        <f t="shared" si="30"/>
        <v>0</v>
      </c>
      <c r="DM35" s="54">
        <f t="shared" si="31"/>
        <v>0</v>
      </c>
    </row>
    <row r="36" spans="1:117" x14ac:dyDescent="0.25">
      <c r="A36" s="12" t="s">
        <v>74</v>
      </c>
      <c r="B36" s="20">
        <v>852</v>
      </c>
      <c r="C36" s="21">
        <v>917</v>
      </c>
      <c r="D36" s="21">
        <v>903</v>
      </c>
      <c r="E36" s="21">
        <v>920</v>
      </c>
      <c r="F36" s="22">
        <v>902</v>
      </c>
      <c r="G36" s="40"/>
      <c r="H36" s="24">
        <f t="shared" si="0"/>
        <v>898.8</v>
      </c>
      <c r="I36" s="30">
        <f t="shared" si="32"/>
        <v>12.244998979175131</v>
      </c>
      <c r="J36" s="32">
        <f t="shared" si="33"/>
        <v>874.79980200081673</v>
      </c>
      <c r="K36" s="33">
        <f t="shared" si="1"/>
        <v>922.80019799918318</v>
      </c>
      <c r="L36" s="34">
        <f t="shared" si="34"/>
        <v>48.000395998366457</v>
      </c>
      <c r="N36" s="68">
        <v>31</v>
      </c>
      <c r="O36" s="45">
        <f t="shared" si="2"/>
        <v>-922.80019799918318</v>
      </c>
      <c r="P36" s="45">
        <f t="shared" si="3"/>
        <v>-100</v>
      </c>
      <c r="Q36" s="45">
        <f t="shared" si="4"/>
        <v>-898.8</v>
      </c>
      <c r="R36" s="30">
        <f t="shared" si="5"/>
        <v>-100</v>
      </c>
      <c r="T36" s="68">
        <v>31</v>
      </c>
      <c r="U36" s="52">
        <f t="shared" si="35"/>
        <v>0</v>
      </c>
      <c r="V36" s="54">
        <f t="shared" si="35"/>
        <v>0</v>
      </c>
      <c r="W36" s="53">
        <f t="shared" si="35"/>
        <v>0</v>
      </c>
      <c r="X36" s="54">
        <f t="shared" si="35"/>
        <v>0</v>
      </c>
      <c r="Z36" s="72"/>
      <c r="AB36" s="12" t="s">
        <v>74</v>
      </c>
      <c r="AC36" s="20">
        <v>3384</v>
      </c>
      <c r="AD36" s="21">
        <v>3641</v>
      </c>
      <c r="AE36" s="21">
        <v>3547</v>
      </c>
      <c r="AF36" s="21">
        <v>3608</v>
      </c>
      <c r="AG36" s="22">
        <v>3821</v>
      </c>
      <c r="AH36" s="40"/>
      <c r="AI36" s="24">
        <f t="shared" si="7"/>
        <v>3600.2</v>
      </c>
      <c r="AJ36" s="30">
        <f t="shared" si="36"/>
        <v>70.728636350491016</v>
      </c>
      <c r="AK36" s="32">
        <f t="shared" si="37"/>
        <v>3461.5718727530375</v>
      </c>
      <c r="AL36" s="33">
        <f t="shared" si="8"/>
        <v>3738.8281272469621</v>
      </c>
      <c r="AM36" s="34">
        <f t="shared" si="38"/>
        <v>277.25625449392464</v>
      </c>
      <c r="AO36" s="68">
        <v>31</v>
      </c>
      <c r="AP36" s="45">
        <f t="shared" si="9"/>
        <v>-3738.8281272469621</v>
      </c>
      <c r="AQ36" s="45">
        <f t="shared" si="10"/>
        <v>-100</v>
      </c>
      <c r="AR36" s="45">
        <f t="shared" si="11"/>
        <v>-3600.2</v>
      </c>
      <c r="AS36" s="30">
        <f t="shared" si="12"/>
        <v>-100</v>
      </c>
      <c r="AU36" s="68">
        <v>31</v>
      </c>
      <c r="AV36" s="52">
        <f t="shared" si="39"/>
        <v>0</v>
      </c>
      <c r="AW36" s="54">
        <f t="shared" si="13"/>
        <v>0</v>
      </c>
      <c r="AX36" s="53">
        <f t="shared" si="13"/>
        <v>0</v>
      </c>
      <c r="AY36" s="54">
        <f t="shared" si="13"/>
        <v>0</v>
      </c>
      <c r="BM36" s="63"/>
      <c r="BO36" s="12" t="s">
        <v>74</v>
      </c>
      <c r="BP36" s="20">
        <v>602</v>
      </c>
      <c r="BQ36" s="21">
        <v>605</v>
      </c>
      <c r="BR36" s="21">
        <v>556</v>
      </c>
      <c r="BS36" s="21">
        <v>601</v>
      </c>
      <c r="BT36" s="22">
        <v>554</v>
      </c>
      <c r="BU36" s="40"/>
      <c r="BV36" s="24">
        <f t="shared" si="14"/>
        <v>583.6</v>
      </c>
      <c r="BW36" s="30">
        <f t="shared" si="40"/>
        <v>11.698717878468562</v>
      </c>
      <c r="BX36" s="32">
        <f t="shared" si="41"/>
        <v>560.6705129582017</v>
      </c>
      <c r="BY36" s="33">
        <f t="shared" si="15"/>
        <v>606.52948704179835</v>
      </c>
      <c r="BZ36" s="34">
        <f t="shared" si="42"/>
        <v>45.85897408359665</v>
      </c>
      <c r="CB36" s="68">
        <v>31</v>
      </c>
      <c r="CC36" s="45">
        <f t="shared" si="16"/>
        <v>-606.52948704179835</v>
      </c>
      <c r="CD36" s="45">
        <f t="shared" si="17"/>
        <v>-100</v>
      </c>
      <c r="CE36" s="45">
        <f t="shared" si="18"/>
        <v>-583.6</v>
      </c>
      <c r="CF36" s="30">
        <f t="shared" si="19"/>
        <v>-100</v>
      </c>
      <c r="CH36" s="68">
        <v>31</v>
      </c>
      <c r="CI36" s="52">
        <f t="shared" si="43"/>
        <v>0</v>
      </c>
      <c r="CJ36" s="54">
        <f t="shared" si="20"/>
        <v>0</v>
      </c>
      <c r="CK36" s="53">
        <f t="shared" si="21"/>
        <v>0</v>
      </c>
      <c r="CL36" s="54">
        <f t="shared" si="22"/>
        <v>0</v>
      </c>
      <c r="CN36" s="84"/>
      <c r="CP36" s="12" t="s">
        <v>74</v>
      </c>
      <c r="CQ36" s="20">
        <v>3778</v>
      </c>
      <c r="CR36" s="21">
        <v>4013</v>
      </c>
      <c r="CS36" s="21">
        <v>3932</v>
      </c>
      <c r="CT36" s="21">
        <v>4032</v>
      </c>
      <c r="CU36" s="22">
        <v>3994</v>
      </c>
      <c r="CV36" s="40"/>
      <c r="CW36" s="24">
        <f t="shared" si="23"/>
        <v>3949.8</v>
      </c>
      <c r="CX36" s="30">
        <f t="shared" si="44"/>
        <v>46.117675570219276</v>
      </c>
      <c r="CY36" s="32">
        <f t="shared" si="45"/>
        <v>3859.4093558823706</v>
      </c>
      <c r="CZ36" s="33">
        <f t="shared" si="24"/>
        <v>4040.1906441176297</v>
      </c>
      <c r="DA36" s="34">
        <f t="shared" si="46"/>
        <v>180.78128823525913</v>
      </c>
      <c r="DC36" s="68">
        <v>31</v>
      </c>
      <c r="DD36" s="45">
        <f t="shared" si="25"/>
        <v>-4040.1906441176297</v>
      </c>
      <c r="DE36" s="45">
        <f t="shared" si="26"/>
        <v>-100</v>
      </c>
      <c r="DF36" s="45">
        <f t="shared" si="27"/>
        <v>-3949.8</v>
      </c>
      <c r="DG36" s="30">
        <f t="shared" si="28"/>
        <v>-100</v>
      </c>
      <c r="DI36" s="68">
        <v>31</v>
      </c>
      <c r="DJ36" s="52">
        <f t="shared" si="47"/>
        <v>0</v>
      </c>
      <c r="DK36" s="54">
        <f t="shared" si="29"/>
        <v>0</v>
      </c>
      <c r="DL36" s="53">
        <f t="shared" si="30"/>
        <v>0</v>
      </c>
      <c r="DM36" s="54">
        <f t="shared" si="31"/>
        <v>0</v>
      </c>
    </row>
    <row r="37" spans="1:117" x14ac:dyDescent="0.25">
      <c r="A37" s="12" t="s">
        <v>75</v>
      </c>
      <c r="B37" s="20">
        <v>904</v>
      </c>
      <c r="C37" s="21">
        <v>956</v>
      </c>
      <c r="D37" s="21">
        <v>898</v>
      </c>
      <c r="E37" s="21">
        <v>1003</v>
      </c>
      <c r="F37" s="22">
        <v>853</v>
      </c>
      <c r="G37" s="40"/>
      <c r="H37" s="24">
        <f t="shared" si="0"/>
        <v>922.8</v>
      </c>
      <c r="I37" s="30">
        <f t="shared" si="32"/>
        <v>25.860007733950891</v>
      </c>
      <c r="J37" s="32">
        <f t="shared" si="33"/>
        <v>872.11438484145617</v>
      </c>
      <c r="K37" s="33">
        <f t="shared" si="1"/>
        <v>973.48561515854374</v>
      </c>
      <c r="L37" s="34">
        <f t="shared" si="34"/>
        <v>101.37123031708757</v>
      </c>
      <c r="N37" s="68">
        <v>32</v>
      </c>
      <c r="O37" s="45">
        <f t="shared" si="2"/>
        <v>-973.48561515854374</v>
      </c>
      <c r="P37" s="45">
        <f t="shared" si="3"/>
        <v>-100</v>
      </c>
      <c r="Q37" s="45">
        <f t="shared" si="4"/>
        <v>-922.8</v>
      </c>
      <c r="R37" s="30">
        <f t="shared" si="5"/>
        <v>-100</v>
      </c>
      <c r="T37" s="68">
        <v>32</v>
      </c>
      <c r="U37" s="52">
        <f t="shared" si="35"/>
        <v>0</v>
      </c>
      <c r="V37" s="54">
        <f t="shared" si="35"/>
        <v>0</v>
      </c>
      <c r="W37" s="53">
        <f t="shared" si="35"/>
        <v>0</v>
      </c>
      <c r="X37" s="54">
        <f t="shared" si="35"/>
        <v>0</v>
      </c>
      <c r="Z37" s="72"/>
      <c r="AB37" s="12" t="s">
        <v>75</v>
      </c>
      <c r="AC37" s="20">
        <v>3575</v>
      </c>
      <c r="AD37" s="21">
        <v>3554</v>
      </c>
      <c r="AE37" s="21">
        <v>3665</v>
      </c>
      <c r="AF37" s="21">
        <v>3777</v>
      </c>
      <c r="AG37" s="22">
        <v>3735</v>
      </c>
      <c r="AH37" s="40"/>
      <c r="AI37" s="24">
        <f t="shared" si="7"/>
        <v>3661.2</v>
      </c>
      <c r="AJ37" s="30">
        <f t="shared" si="36"/>
        <v>43.469989648031891</v>
      </c>
      <c r="AK37" s="32">
        <f t="shared" si="37"/>
        <v>3575.9988202898571</v>
      </c>
      <c r="AL37" s="33">
        <f t="shared" si="8"/>
        <v>3746.4011797101425</v>
      </c>
      <c r="AM37" s="34">
        <f t="shared" si="38"/>
        <v>170.40235942028539</v>
      </c>
      <c r="AO37" s="68">
        <v>32</v>
      </c>
      <c r="AP37" s="45">
        <f t="shared" si="9"/>
        <v>-3746.4011797101425</v>
      </c>
      <c r="AQ37" s="45">
        <f t="shared" si="10"/>
        <v>-100</v>
      </c>
      <c r="AR37" s="45">
        <f t="shared" si="11"/>
        <v>-3661.2</v>
      </c>
      <c r="AS37" s="30">
        <f t="shared" si="12"/>
        <v>-100</v>
      </c>
      <c r="AU37" s="68">
        <v>32</v>
      </c>
      <c r="AV37" s="52">
        <f t="shared" si="39"/>
        <v>0</v>
      </c>
      <c r="AW37" s="54">
        <f t="shared" si="13"/>
        <v>0</v>
      </c>
      <c r="AX37" s="53">
        <f t="shared" si="13"/>
        <v>0</v>
      </c>
      <c r="AY37" s="54">
        <f t="shared" si="13"/>
        <v>0</v>
      </c>
      <c r="BM37" s="63"/>
      <c r="BO37" s="12" t="s">
        <v>75</v>
      </c>
      <c r="BP37" s="20">
        <v>530</v>
      </c>
      <c r="BQ37" s="21">
        <v>576</v>
      </c>
      <c r="BR37" s="21">
        <v>572</v>
      </c>
      <c r="BS37" s="21">
        <v>577</v>
      </c>
      <c r="BT37" s="22">
        <v>556</v>
      </c>
      <c r="BU37" s="40"/>
      <c r="BV37" s="24">
        <f t="shared" si="14"/>
        <v>562.20000000000005</v>
      </c>
      <c r="BW37" s="30">
        <f t="shared" si="40"/>
        <v>8.8904443083571465</v>
      </c>
      <c r="BX37" s="32">
        <f t="shared" si="41"/>
        <v>544.77472915562009</v>
      </c>
      <c r="BY37" s="33">
        <f t="shared" si="15"/>
        <v>579.62527084438</v>
      </c>
      <c r="BZ37" s="34">
        <f t="shared" si="42"/>
        <v>34.850541688759904</v>
      </c>
      <c r="CB37" s="68">
        <v>32</v>
      </c>
      <c r="CC37" s="45">
        <f t="shared" si="16"/>
        <v>-579.62527084438</v>
      </c>
      <c r="CD37" s="45">
        <f t="shared" si="17"/>
        <v>-100</v>
      </c>
      <c r="CE37" s="45">
        <f t="shared" si="18"/>
        <v>-562.20000000000005</v>
      </c>
      <c r="CF37" s="30">
        <f t="shared" si="19"/>
        <v>-100</v>
      </c>
      <c r="CH37" s="68">
        <v>32</v>
      </c>
      <c r="CI37" s="52">
        <f t="shared" si="43"/>
        <v>0</v>
      </c>
      <c r="CJ37" s="54">
        <f t="shared" si="20"/>
        <v>0</v>
      </c>
      <c r="CK37" s="53">
        <f t="shared" si="21"/>
        <v>0</v>
      </c>
      <c r="CL37" s="54">
        <f t="shared" si="22"/>
        <v>0</v>
      </c>
      <c r="CN37" s="84"/>
      <c r="CP37" s="12" t="s">
        <v>75</v>
      </c>
      <c r="CQ37" s="20">
        <v>3851</v>
      </c>
      <c r="CR37" s="21">
        <v>4075</v>
      </c>
      <c r="CS37" s="21">
        <v>3903</v>
      </c>
      <c r="CT37" s="21">
        <v>3962</v>
      </c>
      <c r="CU37" s="22">
        <v>3978</v>
      </c>
      <c r="CV37" s="40"/>
      <c r="CW37" s="24">
        <f t="shared" si="23"/>
        <v>3953.8</v>
      </c>
      <c r="CX37" s="30">
        <f t="shared" si="44"/>
        <v>37.743078835728276</v>
      </c>
      <c r="CY37" s="32">
        <f t="shared" si="45"/>
        <v>3879.8235654819728</v>
      </c>
      <c r="CZ37" s="33">
        <f t="shared" si="24"/>
        <v>4027.7764345180276</v>
      </c>
      <c r="DA37" s="34">
        <f t="shared" si="46"/>
        <v>147.95286903605484</v>
      </c>
      <c r="DC37" s="68">
        <v>32</v>
      </c>
      <c r="DD37" s="45">
        <f t="shared" si="25"/>
        <v>-4027.7764345180276</v>
      </c>
      <c r="DE37" s="45">
        <f t="shared" si="26"/>
        <v>-100</v>
      </c>
      <c r="DF37" s="45">
        <f t="shared" si="27"/>
        <v>-3953.8</v>
      </c>
      <c r="DG37" s="30">
        <f t="shared" si="28"/>
        <v>-100</v>
      </c>
      <c r="DI37" s="68">
        <v>32</v>
      </c>
      <c r="DJ37" s="52">
        <f t="shared" si="47"/>
        <v>0</v>
      </c>
      <c r="DK37" s="54">
        <f t="shared" si="29"/>
        <v>0</v>
      </c>
      <c r="DL37" s="53">
        <f t="shared" si="30"/>
        <v>0</v>
      </c>
      <c r="DM37" s="54">
        <f t="shared" si="31"/>
        <v>0</v>
      </c>
    </row>
    <row r="38" spans="1:117" x14ac:dyDescent="0.25">
      <c r="A38" s="12" t="s">
        <v>76</v>
      </c>
      <c r="B38" s="20">
        <v>945</v>
      </c>
      <c r="C38" s="21">
        <v>880</v>
      </c>
      <c r="D38" s="21">
        <v>912</v>
      </c>
      <c r="E38" s="21">
        <v>875</v>
      </c>
      <c r="F38" s="22">
        <v>981</v>
      </c>
      <c r="G38" s="40"/>
      <c r="H38" s="24">
        <f t="shared" si="0"/>
        <v>918.6</v>
      </c>
      <c r="I38" s="30">
        <f t="shared" si="32"/>
        <v>20.031475232743094</v>
      </c>
      <c r="J38" s="32">
        <f t="shared" si="33"/>
        <v>879.33830854382359</v>
      </c>
      <c r="K38" s="33">
        <f t="shared" ref="K38:K57" si="48">H38+(1.96*I38)</f>
        <v>957.86169145617646</v>
      </c>
      <c r="L38" s="34">
        <f t="shared" si="34"/>
        <v>78.523382912352872</v>
      </c>
      <c r="N38" s="68">
        <v>33</v>
      </c>
      <c r="O38" s="45">
        <f t="shared" ref="O38:O57" si="49">G38-K38</f>
        <v>-957.86169145617646</v>
      </c>
      <c r="P38" s="45">
        <f t="shared" ref="P38:P57" si="50">(G38-K38)/K38*100</f>
        <v>-100</v>
      </c>
      <c r="Q38" s="45">
        <f t="shared" ref="Q38:Q57" si="51">G38-H38</f>
        <v>-918.6</v>
      </c>
      <c r="R38" s="30">
        <f t="shared" ref="R38:R57" si="52">(G38-H38)/H38*100</f>
        <v>-100</v>
      </c>
      <c r="T38" s="68">
        <v>33</v>
      </c>
      <c r="U38" s="52">
        <f t="shared" si="35"/>
        <v>0</v>
      </c>
      <c r="V38" s="54">
        <f t="shared" si="35"/>
        <v>0</v>
      </c>
      <c r="W38" s="53">
        <f t="shared" si="35"/>
        <v>0</v>
      </c>
      <c r="X38" s="54">
        <f t="shared" si="35"/>
        <v>0</v>
      </c>
      <c r="Z38" s="72"/>
      <c r="AB38" s="12" t="s">
        <v>76</v>
      </c>
      <c r="AC38" s="20">
        <v>3597</v>
      </c>
      <c r="AD38" s="21">
        <v>3653</v>
      </c>
      <c r="AE38" s="21">
        <v>3722</v>
      </c>
      <c r="AF38" s="21">
        <v>3568</v>
      </c>
      <c r="AG38" s="22">
        <v>3734</v>
      </c>
      <c r="AH38" s="40"/>
      <c r="AI38" s="24">
        <f t="shared" si="7"/>
        <v>3654.8</v>
      </c>
      <c r="AJ38" s="30">
        <f t="shared" si="36"/>
        <v>32.914130704000065</v>
      </c>
      <c r="AK38" s="32">
        <f t="shared" si="37"/>
        <v>3590.2883038201599</v>
      </c>
      <c r="AL38" s="33">
        <f t="shared" ref="AL38:AL57" si="53">AI38+(1.96*AJ38)</f>
        <v>3719.3116961798405</v>
      </c>
      <c r="AM38" s="34">
        <f t="shared" si="38"/>
        <v>129.02339235968066</v>
      </c>
      <c r="AO38" s="68">
        <v>33</v>
      </c>
      <c r="AP38" s="45">
        <f t="shared" ref="AP38:AP57" si="54">AH38-AL38</f>
        <v>-3719.3116961798405</v>
      </c>
      <c r="AQ38" s="45">
        <f t="shared" ref="AQ38:AQ57" si="55">(AH38-AL38)/AL38*100</f>
        <v>-100</v>
      </c>
      <c r="AR38" s="45">
        <f t="shared" ref="AR38:AR57" si="56">AH38-AI38</f>
        <v>-3654.8</v>
      </c>
      <c r="AS38" s="30">
        <f t="shared" ref="AS38:AS57" si="57">(AH38-AI38)/AI38*100</f>
        <v>-100</v>
      </c>
      <c r="AU38" s="68">
        <v>33</v>
      </c>
      <c r="AV38" s="52">
        <f t="shared" si="39"/>
        <v>0</v>
      </c>
      <c r="AW38" s="54">
        <f t="shared" si="13"/>
        <v>0</v>
      </c>
      <c r="AX38" s="53">
        <f t="shared" si="13"/>
        <v>0</v>
      </c>
      <c r="AY38" s="54">
        <f t="shared" si="13"/>
        <v>0</v>
      </c>
      <c r="BM38" s="63"/>
      <c r="BO38" s="12" t="s">
        <v>76</v>
      </c>
      <c r="BP38" s="20">
        <v>576</v>
      </c>
      <c r="BQ38" s="21">
        <v>533</v>
      </c>
      <c r="BR38" s="21">
        <v>597</v>
      </c>
      <c r="BS38" s="21">
        <v>583</v>
      </c>
      <c r="BT38" s="22">
        <v>618</v>
      </c>
      <c r="BU38" s="40"/>
      <c r="BV38" s="24">
        <f t="shared" si="14"/>
        <v>581.4</v>
      </c>
      <c r="BW38" s="30">
        <f t="shared" si="40"/>
        <v>14.066271716414411</v>
      </c>
      <c r="BX38" s="32">
        <f t="shared" si="41"/>
        <v>553.8301074358277</v>
      </c>
      <c r="BY38" s="33">
        <f t="shared" ref="BY38:BY57" si="58">BV38+(1.96*BW38)</f>
        <v>608.96989256417226</v>
      </c>
      <c r="BZ38" s="34">
        <f t="shared" si="42"/>
        <v>55.139785128344556</v>
      </c>
      <c r="CB38" s="68">
        <v>33</v>
      </c>
      <c r="CC38" s="45">
        <f t="shared" ref="CC38:CC57" si="59">BU38-BY38</f>
        <v>-608.96989256417226</v>
      </c>
      <c r="CD38" s="45">
        <f t="shared" ref="CD38:CD57" si="60">(BU38-BY38)/BY38*100</f>
        <v>-100</v>
      </c>
      <c r="CE38" s="45">
        <f t="shared" ref="CE38:CE57" si="61">BU38-BV38</f>
        <v>-581.4</v>
      </c>
      <c r="CF38" s="30">
        <f t="shared" ref="CF38:CF57" si="62">(BU38-BV38)/BV38*100</f>
        <v>-100</v>
      </c>
      <c r="CH38" s="68">
        <v>33</v>
      </c>
      <c r="CI38" s="52">
        <f t="shared" si="43"/>
        <v>0</v>
      </c>
      <c r="CJ38" s="54">
        <f t="shared" si="20"/>
        <v>0</v>
      </c>
      <c r="CK38" s="53">
        <f t="shared" si="21"/>
        <v>0</v>
      </c>
      <c r="CL38" s="54">
        <f t="shared" si="22"/>
        <v>0</v>
      </c>
      <c r="CN38" s="84"/>
      <c r="CP38" s="12" t="s">
        <v>76</v>
      </c>
      <c r="CQ38" s="20">
        <v>4028</v>
      </c>
      <c r="CR38" s="21">
        <v>4004</v>
      </c>
      <c r="CS38" s="21">
        <v>4064</v>
      </c>
      <c r="CT38" s="21">
        <v>3804</v>
      </c>
      <c r="CU38" s="22">
        <v>3760</v>
      </c>
      <c r="CV38" s="40"/>
      <c r="CW38" s="24">
        <f t="shared" si="23"/>
        <v>3932</v>
      </c>
      <c r="CX38" s="30">
        <f t="shared" si="44"/>
        <v>62.366657758773627</v>
      </c>
      <c r="CY38" s="32">
        <f t="shared" si="45"/>
        <v>3809.7613507928036</v>
      </c>
      <c r="CZ38" s="33">
        <f t="shared" ref="CZ38:CZ57" si="63">CW38+(1.96*CX38)</f>
        <v>4054.2386492071964</v>
      </c>
      <c r="DA38" s="34">
        <f t="shared" si="46"/>
        <v>244.47729841439286</v>
      </c>
      <c r="DC38" s="68">
        <v>33</v>
      </c>
      <c r="DD38" s="45">
        <f t="shared" ref="DD38:DD57" si="64">CV38-CZ38</f>
        <v>-4054.2386492071964</v>
      </c>
      <c r="DE38" s="45">
        <f t="shared" ref="DE38:DE57" si="65">(CV38-CZ38)/CZ38*100</f>
        <v>-100</v>
      </c>
      <c r="DF38" s="45">
        <f t="shared" ref="DF38:DF57" si="66">CV38-CW38</f>
        <v>-3932</v>
      </c>
      <c r="DG38" s="30">
        <f t="shared" ref="DG38:DG57" si="67">(CV38-CW38)/CW38*100</f>
        <v>-100</v>
      </c>
      <c r="DI38" s="68">
        <v>33</v>
      </c>
      <c r="DJ38" s="52">
        <f t="shared" si="47"/>
        <v>0</v>
      </c>
      <c r="DK38" s="54">
        <f t="shared" si="29"/>
        <v>0</v>
      </c>
      <c r="DL38" s="53">
        <f t="shared" si="30"/>
        <v>0</v>
      </c>
      <c r="DM38" s="54">
        <f t="shared" si="31"/>
        <v>0</v>
      </c>
    </row>
    <row r="39" spans="1:117" x14ac:dyDescent="0.25">
      <c r="A39" s="12" t="s">
        <v>77</v>
      </c>
      <c r="B39" s="20">
        <v>908</v>
      </c>
      <c r="C39" s="21">
        <v>883</v>
      </c>
      <c r="D39" s="21">
        <v>885</v>
      </c>
      <c r="E39" s="21">
        <v>862</v>
      </c>
      <c r="F39" s="22">
        <v>885</v>
      </c>
      <c r="G39" s="40"/>
      <c r="H39" s="24">
        <f t="shared" si="0"/>
        <v>884.6</v>
      </c>
      <c r="I39" s="30">
        <f t="shared" si="32"/>
        <v>7.2842295405897248</v>
      </c>
      <c r="J39" s="32">
        <f t="shared" si="33"/>
        <v>870.32291010044412</v>
      </c>
      <c r="K39" s="33">
        <f t="shared" si="48"/>
        <v>898.87708989955593</v>
      </c>
      <c r="L39" s="34">
        <f t="shared" si="34"/>
        <v>28.554179799111807</v>
      </c>
      <c r="N39" s="68">
        <v>34</v>
      </c>
      <c r="O39" s="45">
        <f t="shared" si="49"/>
        <v>-898.87708989955593</v>
      </c>
      <c r="P39" s="45">
        <f t="shared" si="50"/>
        <v>-100</v>
      </c>
      <c r="Q39" s="45">
        <f t="shared" si="51"/>
        <v>-884.6</v>
      </c>
      <c r="R39" s="30">
        <f t="shared" si="52"/>
        <v>-100</v>
      </c>
      <c r="T39" s="68">
        <v>34</v>
      </c>
      <c r="U39" s="52">
        <f t="shared" si="35"/>
        <v>0</v>
      </c>
      <c r="V39" s="54">
        <f t="shared" si="35"/>
        <v>0</v>
      </c>
      <c r="W39" s="53">
        <f t="shared" si="35"/>
        <v>0</v>
      </c>
      <c r="X39" s="54">
        <f t="shared" si="35"/>
        <v>0</v>
      </c>
      <c r="Z39" s="72"/>
      <c r="AB39" s="12" t="s">
        <v>77</v>
      </c>
      <c r="AC39" s="20">
        <v>3619</v>
      </c>
      <c r="AD39" s="21">
        <v>3774</v>
      </c>
      <c r="AE39" s="21">
        <v>3785</v>
      </c>
      <c r="AF39" s="21">
        <v>3647</v>
      </c>
      <c r="AG39" s="22">
        <v>3738</v>
      </c>
      <c r="AH39" s="40"/>
      <c r="AI39" s="24">
        <f t="shared" si="7"/>
        <v>3712.6</v>
      </c>
      <c r="AJ39" s="30">
        <f t="shared" si="36"/>
        <v>33.70548916719649</v>
      </c>
      <c r="AK39" s="32">
        <f t="shared" si="37"/>
        <v>3646.5372412322949</v>
      </c>
      <c r="AL39" s="33">
        <f t="shared" si="53"/>
        <v>3778.6627587677049</v>
      </c>
      <c r="AM39" s="34">
        <f t="shared" si="38"/>
        <v>132.12551753540993</v>
      </c>
      <c r="AO39" s="68">
        <v>34</v>
      </c>
      <c r="AP39" s="45">
        <f t="shared" si="54"/>
        <v>-3778.6627587677049</v>
      </c>
      <c r="AQ39" s="45">
        <f t="shared" si="55"/>
        <v>-100</v>
      </c>
      <c r="AR39" s="45">
        <f t="shared" si="56"/>
        <v>-3712.6</v>
      </c>
      <c r="AS39" s="30">
        <f t="shared" si="57"/>
        <v>-100</v>
      </c>
      <c r="AU39" s="68">
        <v>34</v>
      </c>
      <c r="AV39" s="52">
        <f t="shared" si="39"/>
        <v>0</v>
      </c>
      <c r="AW39" s="54">
        <f t="shared" si="13"/>
        <v>0</v>
      </c>
      <c r="AX39" s="53">
        <f t="shared" si="13"/>
        <v>0</v>
      </c>
      <c r="AY39" s="54">
        <f t="shared" si="13"/>
        <v>0</v>
      </c>
      <c r="BM39" s="63"/>
      <c r="BO39" s="12" t="s">
        <v>77</v>
      </c>
      <c r="BP39" s="20">
        <v>636</v>
      </c>
      <c r="BQ39" s="21">
        <v>526</v>
      </c>
      <c r="BR39" s="21">
        <v>558</v>
      </c>
      <c r="BS39" s="21">
        <v>537</v>
      </c>
      <c r="BT39" s="22">
        <v>561</v>
      </c>
      <c r="BU39" s="40"/>
      <c r="BV39" s="24">
        <f t="shared" si="14"/>
        <v>563.6</v>
      </c>
      <c r="BW39" s="30">
        <f t="shared" si="40"/>
        <v>19.23694362418313</v>
      </c>
      <c r="BX39" s="32">
        <f t="shared" si="41"/>
        <v>525.89559049660113</v>
      </c>
      <c r="BY39" s="33">
        <f t="shared" si="58"/>
        <v>601.30440950339892</v>
      </c>
      <c r="BZ39" s="34">
        <f t="shared" si="42"/>
        <v>75.408819006797785</v>
      </c>
      <c r="CB39" s="68">
        <v>34</v>
      </c>
      <c r="CC39" s="45">
        <f t="shared" si="59"/>
        <v>-601.30440950339892</v>
      </c>
      <c r="CD39" s="45">
        <f t="shared" si="60"/>
        <v>-100</v>
      </c>
      <c r="CE39" s="45">
        <f t="shared" si="61"/>
        <v>-563.6</v>
      </c>
      <c r="CF39" s="30">
        <f t="shared" si="62"/>
        <v>-100</v>
      </c>
      <c r="CH39" s="68">
        <v>34</v>
      </c>
      <c r="CI39" s="52">
        <f t="shared" si="43"/>
        <v>0</v>
      </c>
      <c r="CJ39" s="54">
        <f t="shared" si="20"/>
        <v>0</v>
      </c>
      <c r="CK39" s="53">
        <f t="shared" si="21"/>
        <v>0</v>
      </c>
      <c r="CL39" s="54">
        <f t="shared" si="22"/>
        <v>0</v>
      </c>
      <c r="CN39" s="84"/>
      <c r="CP39" s="12" t="s">
        <v>77</v>
      </c>
      <c r="CQ39" s="20">
        <v>3958</v>
      </c>
      <c r="CR39" s="21">
        <v>4135</v>
      </c>
      <c r="CS39" s="21">
        <v>4154</v>
      </c>
      <c r="CT39" s="21">
        <v>3932</v>
      </c>
      <c r="CU39" s="22">
        <v>3810</v>
      </c>
      <c r="CV39" s="40"/>
      <c r="CW39" s="24">
        <f t="shared" si="23"/>
        <v>3997.8</v>
      </c>
      <c r="CX39" s="30">
        <f t="shared" si="44"/>
        <v>64.963374296598843</v>
      </c>
      <c r="CY39" s="32">
        <f t="shared" si="45"/>
        <v>3870.4717863786664</v>
      </c>
      <c r="CZ39" s="33">
        <f t="shared" si="63"/>
        <v>4125.128213621334</v>
      </c>
      <c r="DA39" s="34">
        <f t="shared" si="46"/>
        <v>254.65642724266763</v>
      </c>
      <c r="DC39" s="68">
        <v>34</v>
      </c>
      <c r="DD39" s="45">
        <f t="shared" si="64"/>
        <v>-4125.128213621334</v>
      </c>
      <c r="DE39" s="45">
        <f t="shared" si="65"/>
        <v>-100</v>
      </c>
      <c r="DF39" s="45">
        <f t="shared" si="66"/>
        <v>-3997.8</v>
      </c>
      <c r="DG39" s="30">
        <f t="shared" si="67"/>
        <v>-100</v>
      </c>
      <c r="DI39" s="68">
        <v>34</v>
      </c>
      <c r="DJ39" s="52">
        <f t="shared" si="47"/>
        <v>0</v>
      </c>
      <c r="DK39" s="54">
        <f t="shared" si="29"/>
        <v>0</v>
      </c>
      <c r="DL39" s="53">
        <f t="shared" si="30"/>
        <v>0</v>
      </c>
      <c r="DM39" s="54">
        <f t="shared" si="31"/>
        <v>0</v>
      </c>
    </row>
    <row r="40" spans="1:117" x14ac:dyDescent="0.25">
      <c r="A40" s="12" t="s">
        <v>78</v>
      </c>
      <c r="B40" s="20">
        <v>917</v>
      </c>
      <c r="C40" s="21">
        <v>729</v>
      </c>
      <c r="D40" s="21">
        <v>769</v>
      </c>
      <c r="E40" s="21">
        <v>764</v>
      </c>
      <c r="F40" s="22">
        <v>800</v>
      </c>
      <c r="G40" s="40"/>
      <c r="H40" s="24">
        <f t="shared" si="0"/>
        <v>795.8</v>
      </c>
      <c r="I40" s="30">
        <f t="shared" si="32"/>
        <v>32.325531704830475</v>
      </c>
      <c r="J40" s="32">
        <f t="shared" si="33"/>
        <v>732.44195785853219</v>
      </c>
      <c r="K40" s="33">
        <f t="shared" si="48"/>
        <v>859.15804214146772</v>
      </c>
      <c r="L40" s="34">
        <f t="shared" si="34"/>
        <v>126.71608428293553</v>
      </c>
      <c r="N40" s="68">
        <v>35</v>
      </c>
      <c r="O40" s="45">
        <f t="shared" si="49"/>
        <v>-859.15804214146772</v>
      </c>
      <c r="P40" s="45">
        <f t="shared" si="50"/>
        <v>-100</v>
      </c>
      <c r="Q40" s="45">
        <f t="shared" si="51"/>
        <v>-795.8</v>
      </c>
      <c r="R40" s="30">
        <f t="shared" si="52"/>
        <v>-100</v>
      </c>
      <c r="T40" s="68">
        <v>35</v>
      </c>
      <c r="U40" s="52">
        <f t="shared" si="35"/>
        <v>0</v>
      </c>
      <c r="V40" s="54">
        <f t="shared" si="35"/>
        <v>0</v>
      </c>
      <c r="W40" s="53">
        <f t="shared" si="35"/>
        <v>0</v>
      </c>
      <c r="X40" s="54">
        <f t="shared" si="35"/>
        <v>0</v>
      </c>
      <c r="Z40" s="72"/>
      <c r="AB40" s="12" t="s">
        <v>78</v>
      </c>
      <c r="AC40" s="20">
        <v>3522</v>
      </c>
      <c r="AD40" s="21">
        <v>3225</v>
      </c>
      <c r="AE40" s="21">
        <v>3288</v>
      </c>
      <c r="AF40" s="21">
        <v>3115</v>
      </c>
      <c r="AG40" s="22">
        <v>3318</v>
      </c>
      <c r="AH40" s="40"/>
      <c r="AI40" s="24">
        <f t="shared" si="7"/>
        <v>3293.6</v>
      </c>
      <c r="AJ40" s="30">
        <f t="shared" si="36"/>
        <v>66.857011599382744</v>
      </c>
      <c r="AK40" s="32">
        <f t="shared" si="37"/>
        <v>3162.5602572652097</v>
      </c>
      <c r="AL40" s="33">
        <f t="shared" si="53"/>
        <v>3424.6397427347902</v>
      </c>
      <c r="AM40" s="34">
        <f t="shared" si="38"/>
        <v>262.0794854695805</v>
      </c>
      <c r="AO40" s="68">
        <v>35</v>
      </c>
      <c r="AP40" s="45">
        <f t="shared" si="54"/>
        <v>-3424.6397427347902</v>
      </c>
      <c r="AQ40" s="45">
        <f t="shared" si="55"/>
        <v>-100</v>
      </c>
      <c r="AR40" s="45">
        <f t="shared" si="56"/>
        <v>-3293.6</v>
      </c>
      <c r="AS40" s="30">
        <f t="shared" si="57"/>
        <v>-100</v>
      </c>
      <c r="AU40" s="68">
        <v>35</v>
      </c>
      <c r="AV40" s="52">
        <f t="shared" si="39"/>
        <v>0</v>
      </c>
      <c r="AW40" s="54">
        <f t="shared" si="13"/>
        <v>0</v>
      </c>
      <c r="AX40" s="53">
        <f t="shared" si="13"/>
        <v>0</v>
      </c>
      <c r="AY40" s="54">
        <f t="shared" si="13"/>
        <v>0</v>
      </c>
      <c r="BM40" s="63"/>
      <c r="BO40" s="12" t="s">
        <v>78</v>
      </c>
      <c r="BP40" s="20">
        <v>562</v>
      </c>
      <c r="BQ40" s="21">
        <v>524</v>
      </c>
      <c r="BR40" s="21">
        <v>502</v>
      </c>
      <c r="BS40" s="21">
        <v>548</v>
      </c>
      <c r="BT40" s="22">
        <v>511</v>
      </c>
      <c r="BU40" s="40"/>
      <c r="BV40" s="24">
        <f t="shared" si="14"/>
        <v>529.4</v>
      </c>
      <c r="BW40" s="30">
        <f t="shared" si="40"/>
        <v>11.240996397117117</v>
      </c>
      <c r="BX40" s="32">
        <f t="shared" si="41"/>
        <v>507.36764706165042</v>
      </c>
      <c r="BY40" s="33">
        <f t="shared" si="58"/>
        <v>551.43235293834948</v>
      </c>
      <c r="BZ40" s="34">
        <f t="shared" si="42"/>
        <v>44.064705876699065</v>
      </c>
      <c r="CB40" s="68">
        <v>35</v>
      </c>
      <c r="CC40" s="45">
        <f t="shared" si="59"/>
        <v>-551.43235293834948</v>
      </c>
      <c r="CD40" s="45">
        <f t="shared" si="60"/>
        <v>-100</v>
      </c>
      <c r="CE40" s="45">
        <f t="shared" si="61"/>
        <v>-529.4</v>
      </c>
      <c r="CF40" s="30">
        <f t="shared" si="62"/>
        <v>-100</v>
      </c>
      <c r="CH40" s="68">
        <v>35</v>
      </c>
      <c r="CI40" s="52">
        <f t="shared" si="43"/>
        <v>0</v>
      </c>
      <c r="CJ40" s="54">
        <f t="shared" si="20"/>
        <v>0</v>
      </c>
      <c r="CK40" s="53">
        <f t="shared" si="21"/>
        <v>0</v>
      </c>
      <c r="CL40" s="54">
        <f t="shared" si="22"/>
        <v>0</v>
      </c>
      <c r="CN40" s="84"/>
      <c r="CP40" s="12" t="s">
        <v>78</v>
      </c>
      <c r="CQ40" s="20">
        <v>4022</v>
      </c>
      <c r="CR40" s="21">
        <v>3443</v>
      </c>
      <c r="CS40" s="21">
        <v>3587</v>
      </c>
      <c r="CT40" s="21">
        <v>3438</v>
      </c>
      <c r="CU40" s="22">
        <v>3613</v>
      </c>
      <c r="CV40" s="40"/>
      <c r="CW40" s="24">
        <f t="shared" si="23"/>
        <v>3620.6</v>
      </c>
      <c r="CX40" s="30">
        <f t="shared" si="44"/>
        <v>106.58170574728103</v>
      </c>
      <c r="CY40" s="32">
        <f t="shared" si="45"/>
        <v>3411.6998567353289</v>
      </c>
      <c r="CZ40" s="33">
        <f t="shared" si="63"/>
        <v>3829.5001432646709</v>
      </c>
      <c r="DA40" s="34">
        <f t="shared" si="46"/>
        <v>417.80028652934197</v>
      </c>
      <c r="DC40" s="68">
        <v>35</v>
      </c>
      <c r="DD40" s="45">
        <f t="shared" si="64"/>
        <v>-3829.5001432646709</v>
      </c>
      <c r="DE40" s="45">
        <f t="shared" si="65"/>
        <v>-100</v>
      </c>
      <c r="DF40" s="45">
        <f t="shared" si="66"/>
        <v>-3620.6</v>
      </c>
      <c r="DG40" s="30">
        <f t="shared" si="67"/>
        <v>-100</v>
      </c>
      <c r="DI40" s="68">
        <v>35</v>
      </c>
      <c r="DJ40" s="52">
        <f t="shared" si="47"/>
        <v>0</v>
      </c>
      <c r="DK40" s="54">
        <f t="shared" si="29"/>
        <v>0</v>
      </c>
      <c r="DL40" s="53">
        <f t="shared" si="30"/>
        <v>0</v>
      </c>
      <c r="DM40" s="54">
        <f t="shared" si="31"/>
        <v>0</v>
      </c>
    </row>
    <row r="41" spans="1:117" x14ac:dyDescent="0.25">
      <c r="A41" s="12" t="s">
        <v>79</v>
      </c>
      <c r="B41" s="20">
        <v>794</v>
      </c>
      <c r="C41" s="21">
        <v>942</v>
      </c>
      <c r="D41" s="21">
        <v>932</v>
      </c>
      <c r="E41" s="21">
        <v>939</v>
      </c>
      <c r="F41" s="22">
        <v>936</v>
      </c>
      <c r="G41" s="40"/>
      <c r="H41" s="24">
        <f t="shared" si="0"/>
        <v>908.6</v>
      </c>
      <c r="I41" s="30">
        <f t="shared" si="32"/>
        <v>28.697735102268961</v>
      </c>
      <c r="J41" s="32">
        <f t="shared" si="33"/>
        <v>852.35243919955292</v>
      </c>
      <c r="K41" s="33">
        <f t="shared" si="48"/>
        <v>964.84756080044713</v>
      </c>
      <c r="L41" s="34">
        <f t="shared" si="34"/>
        <v>112.49512160089421</v>
      </c>
      <c r="N41" s="68">
        <v>36</v>
      </c>
      <c r="O41" s="45">
        <f t="shared" si="49"/>
        <v>-964.84756080044713</v>
      </c>
      <c r="P41" s="45">
        <f t="shared" si="50"/>
        <v>-100</v>
      </c>
      <c r="Q41" s="45">
        <f t="shared" si="51"/>
        <v>-908.6</v>
      </c>
      <c r="R41" s="30">
        <f t="shared" si="52"/>
        <v>-100</v>
      </c>
      <c r="T41" s="68">
        <v>36</v>
      </c>
      <c r="U41" s="52">
        <f t="shared" si="35"/>
        <v>0</v>
      </c>
      <c r="V41" s="54">
        <f t="shared" si="35"/>
        <v>0</v>
      </c>
      <c r="W41" s="53">
        <f t="shared" si="35"/>
        <v>0</v>
      </c>
      <c r="X41" s="54">
        <f t="shared" si="35"/>
        <v>0</v>
      </c>
      <c r="Z41" s="72"/>
      <c r="AB41" s="12" t="s">
        <v>79</v>
      </c>
      <c r="AC41" s="20">
        <v>3162</v>
      </c>
      <c r="AD41" s="21">
        <v>3687</v>
      </c>
      <c r="AE41" s="21">
        <v>3851</v>
      </c>
      <c r="AF41" s="21">
        <v>3821</v>
      </c>
      <c r="AG41" s="22">
        <v>3922</v>
      </c>
      <c r="AH41" s="40"/>
      <c r="AI41" s="24">
        <f t="shared" si="7"/>
        <v>3688.6</v>
      </c>
      <c r="AJ41" s="30">
        <f t="shared" si="36"/>
        <v>137.05641174348611</v>
      </c>
      <c r="AK41" s="32">
        <f t="shared" si="37"/>
        <v>3419.9694329827671</v>
      </c>
      <c r="AL41" s="33">
        <f t="shared" si="53"/>
        <v>3957.2305670172327</v>
      </c>
      <c r="AM41" s="34">
        <f t="shared" si="38"/>
        <v>537.26113403446561</v>
      </c>
      <c r="AO41" s="68">
        <v>36</v>
      </c>
      <c r="AP41" s="45">
        <f t="shared" si="54"/>
        <v>-3957.2305670172327</v>
      </c>
      <c r="AQ41" s="45">
        <f t="shared" si="55"/>
        <v>-100</v>
      </c>
      <c r="AR41" s="45">
        <f t="shared" si="56"/>
        <v>-3688.6</v>
      </c>
      <c r="AS41" s="30">
        <f t="shared" si="57"/>
        <v>-100</v>
      </c>
      <c r="AU41" s="68">
        <v>36</v>
      </c>
      <c r="AV41" s="52">
        <f t="shared" si="39"/>
        <v>0</v>
      </c>
      <c r="AW41" s="54">
        <f t="shared" si="13"/>
        <v>0</v>
      </c>
      <c r="AX41" s="53">
        <f t="shared" si="13"/>
        <v>0</v>
      </c>
      <c r="AY41" s="54">
        <f t="shared" si="13"/>
        <v>0</v>
      </c>
      <c r="BM41" s="63"/>
      <c r="BO41" s="12" t="s">
        <v>79</v>
      </c>
      <c r="BP41" s="20">
        <v>471</v>
      </c>
      <c r="BQ41" s="21">
        <v>573</v>
      </c>
      <c r="BR41" s="21">
        <v>601</v>
      </c>
      <c r="BS41" s="21">
        <v>645</v>
      </c>
      <c r="BT41" s="22">
        <v>604</v>
      </c>
      <c r="BU41" s="40"/>
      <c r="BV41" s="24">
        <f t="shared" si="14"/>
        <v>578.79999999999995</v>
      </c>
      <c r="BW41" s="30">
        <f t="shared" si="40"/>
        <v>29.295733477760926</v>
      </c>
      <c r="BX41" s="32">
        <f t="shared" si="41"/>
        <v>521.38036238358859</v>
      </c>
      <c r="BY41" s="33">
        <f t="shared" si="58"/>
        <v>636.21963761641132</v>
      </c>
      <c r="BZ41" s="34">
        <f t="shared" si="42"/>
        <v>114.83927523282273</v>
      </c>
      <c r="CB41" s="68">
        <v>36</v>
      </c>
      <c r="CC41" s="45">
        <f t="shared" si="59"/>
        <v>-636.21963761641132</v>
      </c>
      <c r="CD41" s="45">
        <f t="shared" si="60"/>
        <v>-100</v>
      </c>
      <c r="CE41" s="45">
        <f t="shared" si="61"/>
        <v>-578.79999999999995</v>
      </c>
      <c r="CF41" s="30">
        <f t="shared" si="62"/>
        <v>-100</v>
      </c>
      <c r="CH41" s="68">
        <v>36</v>
      </c>
      <c r="CI41" s="52">
        <f t="shared" si="43"/>
        <v>0</v>
      </c>
      <c r="CJ41" s="54">
        <f t="shared" si="20"/>
        <v>0</v>
      </c>
      <c r="CK41" s="53">
        <f t="shared" si="21"/>
        <v>0</v>
      </c>
      <c r="CL41" s="54">
        <f t="shared" si="22"/>
        <v>0</v>
      </c>
      <c r="CN41" s="84"/>
      <c r="CP41" s="12" t="s">
        <v>79</v>
      </c>
      <c r="CQ41" s="20">
        <v>3451</v>
      </c>
      <c r="CR41" s="21">
        <v>4195</v>
      </c>
      <c r="CS41" s="21">
        <v>4109</v>
      </c>
      <c r="CT41" s="21">
        <v>4040</v>
      </c>
      <c r="CU41" s="22">
        <v>4233</v>
      </c>
      <c r="CV41" s="40"/>
      <c r="CW41" s="24">
        <f t="shared" si="23"/>
        <v>4005.6</v>
      </c>
      <c r="CX41" s="30">
        <f t="shared" si="44"/>
        <v>142.66029580790865</v>
      </c>
      <c r="CY41" s="32">
        <f t="shared" si="45"/>
        <v>3725.9858202164987</v>
      </c>
      <c r="CZ41" s="33">
        <f t="shared" si="63"/>
        <v>4285.2141797835011</v>
      </c>
      <c r="DA41" s="34">
        <f t="shared" si="46"/>
        <v>559.22835956700237</v>
      </c>
      <c r="DC41" s="68">
        <v>36</v>
      </c>
      <c r="DD41" s="45">
        <f t="shared" si="64"/>
        <v>-4285.2141797835011</v>
      </c>
      <c r="DE41" s="45">
        <f t="shared" si="65"/>
        <v>-100</v>
      </c>
      <c r="DF41" s="45">
        <f t="shared" si="66"/>
        <v>-4005.6</v>
      </c>
      <c r="DG41" s="30">
        <f t="shared" si="67"/>
        <v>-100</v>
      </c>
      <c r="DI41" s="68">
        <v>36</v>
      </c>
      <c r="DJ41" s="52">
        <f t="shared" si="47"/>
        <v>0</v>
      </c>
      <c r="DK41" s="54">
        <f t="shared" si="29"/>
        <v>0</v>
      </c>
      <c r="DL41" s="53">
        <f t="shared" si="30"/>
        <v>0</v>
      </c>
      <c r="DM41" s="54">
        <f t="shared" si="31"/>
        <v>0</v>
      </c>
    </row>
    <row r="42" spans="1:117" x14ac:dyDescent="0.25">
      <c r="A42" s="12" t="s">
        <v>80</v>
      </c>
      <c r="B42" s="20">
        <v>883</v>
      </c>
      <c r="C42" s="21">
        <v>876</v>
      </c>
      <c r="D42" s="21">
        <v>931</v>
      </c>
      <c r="E42" s="21">
        <v>939</v>
      </c>
      <c r="F42" s="22">
        <v>921</v>
      </c>
      <c r="G42" s="40"/>
      <c r="H42" s="24">
        <f t="shared" si="0"/>
        <v>910</v>
      </c>
      <c r="I42" s="30">
        <f t="shared" si="32"/>
        <v>12.821856339859684</v>
      </c>
      <c r="J42" s="32">
        <f t="shared" si="33"/>
        <v>884.86916157387498</v>
      </c>
      <c r="K42" s="33">
        <f t="shared" si="48"/>
        <v>935.13083842612502</v>
      </c>
      <c r="L42" s="34">
        <f t="shared" si="34"/>
        <v>50.261676852250048</v>
      </c>
      <c r="N42" s="68">
        <v>37</v>
      </c>
      <c r="O42" s="45">
        <f t="shared" si="49"/>
        <v>-935.13083842612502</v>
      </c>
      <c r="P42" s="45">
        <f t="shared" si="50"/>
        <v>-100</v>
      </c>
      <c r="Q42" s="45">
        <f t="shared" si="51"/>
        <v>-910</v>
      </c>
      <c r="R42" s="30">
        <f t="shared" si="52"/>
        <v>-100</v>
      </c>
      <c r="T42" s="68">
        <v>37</v>
      </c>
      <c r="U42" s="52">
        <f t="shared" si="35"/>
        <v>0</v>
      </c>
      <c r="V42" s="54">
        <f t="shared" si="35"/>
        <v>0</v>
      </c>
      <c r="W42" s="53">
        <f t="shared" si="35"/>
        <v>0</v>
      </c>
      <c r="X42" s="54">
        <f t="shared" si="35"/>
        <v>0</v>
      </c>
      <c r="Z42" s="72"/>
      <c r="AB42" s="12" t="s">
        <v>80</v>
      </c>
      <c r="AC42" s="20">
        <v>3709</v>
      </c>
      <c r="AD42" s="21">
        <v>3635</v>
      </c>
      <c r="AE42" s="21">
        <v>3833</v>
      </c>
      <c r="AF42" s="21">
        <v>3662</v>
      </c>
      <c r="AG42" s="22">
        <v>3914</v>
      </c>
      <c r="AH42" s="40"/>
      <c r="AI42" s="24">
        <f t="shared" si="7"/>
        <v>3750.6</v>
      </c>
      <c r="AJ42" s="30">
        <f t="shared" si="36"/>
        <v>53.119299694178949</v>
      </c>
      <c r="AK42" s="32">
        <f t="shared" si="37"/>
        <v>3646.4861725994092</v>
      </c>
      <c r="AL42" s="33">
        <f t="shared" si="53"/>
        <v>3854.7138274005906</v>
      </c>
      <c r="AM42" s="34">
        <f t="shared" si="38"/>
        <v>208.22765480118142</v>
      </c>
      <c r="AO42" s="68">
        <v>37</v>
      </c>
      <c r="AP42" s="45">
        <f t="shared" si="54"/>
        <v>-3854.7138274005906</v>
      </c>
      <c r="AQ42" s="45">
        <f t="shared" si="55"/>
        <v>-100</v>
      </c>
      <c r="AR42" s="45">
        <f t="shared" si="56"/>
        <v>-3750.6</v>
      </c>
      <c r="AS42" s="30">
        <f t="shared" si="57"/>
        <v>-100</v>
      </c>
      <c r="AU42" s="68">
        <v>37</v>
      </c>
      <c r="AV42" s="52">
        <f t="shared" si="39"/>
        <v>0</v>
      </c>
      <c r="AW42" s="54">
        <f t="shared" si="13"/>
        <v>0</v>
      </c>
      <c r="AX42" s="53">
        <f t="shared" si="13"/>
        <v>0</v>
      </c>
      <c r="AY42" s="54">
        <f t="shared" si="13"/>
        <v>0</v>
      </c>
      <c r="BM42" s="63"/>
      <c r="BO42" s="12" t="s">
        <v>80</v>
      </c>
      <c r="BP42" s="20">
        <v>640</v>
      </c>
      <c r="BQ42" s="21">
        <v>630</v>
      </c>
      <c r="BR42" s="21">
        <v>619</v>
      </c>
      <c r="BS42" s="21">
        <v>589</v>
      </c>
      <c r="BT42" s="22">
        <v>617</v>
      </c>
      <c r="BU42" s="40"/>
      <c r="BV42" s="24">
        <f t="shared" si="14"/>
        <v>619</v>
      </c>
      <c r="BW42" s="30">
        <f t="shared" si="40"/>
        <v>8.5615419172015965</v>
      </c>
      <c r="BX42" s="32">
        <f t="shared" si="41"/>
        <v>602.21937784228487</v>
      </c>
      <c r="BY42" s="33">
        <f t="shared" si="58"/>
        <v>635.78062215771513</v>
      </c>
      <c r="BZ42" s="34">
        <f t="shared" si="42"/>
        <v>33.561244315430258</v>
      </c>
      <c r="CB42" s="68">
        <v>37</v>
      </c>
      <c r="CC42" s="45">
        <f t="shared" si="59"/>
        <v>-635.78062215771513</v>
      </c>
      <c r="CD42" s="45">
        <f t="shared" si="60"/>
        <v>-100</v>
      </c>
      <c r="CE42" s="45">
        <f t="shared" si="61"/>
        <v>-619</v>
      </c>
      <c r="CF42" s="30">
        <f t="shared" si="62"/>
        <v>-100</v>
      </c>
      <c r="CH42" s="68">
        <v>37</v>
      </c>
      <c r="CI42" s="52">
        <f t="shared" si="43"/>
        <v>0</v>
      </c>
      <c r="CJ42" s="54">
        <f t="shared" si="20"/>
        <v>0</v>
      </c>
      <c r="CK42" s="53">
        <f t="shared" si="21"/>
        <v>0</v>
      </c>
      <c r="CL42" s="54">
        <f t="shared" si="22"/>
        <v>0</v>
      </c>
      <c r="CN42" s="84"/>
      <c r="CP42" s="12" t="s">
        <v>80</v>
      </c>
      <c r="CQ42" s="20">
        <v>4022</v>
      </c>
      <c r="CR42" s="21">
        <v>3982</v>
      </c>
      <c r="CS42" s="21">
        <v>4070</v>
      </c>
      <c r="CT42" s="21">
        <v>4001</v>
      </c>
      <c r="CU42" s="22">
        <v>4061</v>
      </c>
      <c r="CV42" s="40"/>
      <c r="CW42" s="24">
        <f t="shared" si="23"/>
        <v>4027.2</v>
      </c>
      <c r="CX42" s="30">
        <f t="shared" si="44"/>
        <v>16.927492430953855</v>
      </c>
      <c r="CY42" s="32">
        <f t="shared" si="45"/>
        <v>3994.0221148353303</v>
      </c>
      <c r="CZ42" s="33">
        <f t="shared" si="63"/>
        <v>4060.3778851646694</v>
      </c>
      <c r="DA42" s="34">
        <f t="shared" si="46"/>
        <v>66.355770329339066</v>
      </c>
      <c r="DC42" s="68">
        <v>37</v>
      </c>
      <c r="DD42" s="45">
        <f t="shared" si="64"/>
        <v>-4060.3778851646694</v>
      </c>
      <c r="DE42" s="45">
        <f t="shared" si="65"/>
        <v>-100</v>
      </c>
      <c r="DF42" s="45">
        <f t="shared" si="66"/>
        <v>-4027.2</v>
      </c>
      <c r="DG42" s="30">
        <f t="shared" si="67"/>
        <v>-100</v>
      </c>
      <c r="DI42" s="68">
        <v>37</v>
      </c>
      <c r="DJ42" s="52">
        <f t="shared" si="47"/>
        <v>0</v>
      </c>
      <c r="DK42" s="54">
        <f t="shared" si="29"/>
        <v>0</v>
      </c>
      <c r="DL42" s="53">
        <f t="shared" si="30"/>
        <v>0</v>
      </c>
      <c r="DM42" s="54">
        <f t="shared" si="31"/>
        <v>0</v>
      </c>
    </row>
    <row r="43" spans="1:117" x14ac:dyDescent="0.25">
      <c r="A43" s="12" t="s">
        <v>81</v>
      </c>
      <c r="B43" s="20">
        <v>897</v>
      </c>
      <c r="C43" s="21">
        <v>884</v>
      </c>
      <c r="D43" s="21">
        <v>932</v>
      </c>
      <c r="E43" s="21">
        <v>941</v>
      </c>
      <c r="F43" s="22">
        <v>915</v>
      </c>
      <c r="G43" s="40"/>
      <c r="H43" s="24">
        <f t="shared" si="0"/>
        <v>913.8</v>
      </c>
      <c r="I43" s="30">
        <f t="shared" si="32"/>
        <v>10.589617556833673</v>
      </c>
      <c r="J43" s="32">
        <f t="shared" si="33"/>
        <v>893.044349588606</v>
      </c>
      <c r="K43" s="33">
        <f t="shared" si="48"/>
        <v>934.55565041139391</v>
      </c>
      <c r="L43" s="34">
        <f t="shared" si="34"/>
        <v>41.511300822787916</v>
      </c>
      <c r="N43" s="68">
        <v>38</v>
      </c>
      <c r="O43" s="45">
        <f t="shared" si="49"/>
        <v>-934.55565041139391</v>
      </c>
      <c r="P43" s="45">
        <f t="shared" si="50"/>
        <v>-100</v>
      </c>
      <c r="Q43" s="45">
        <f t="shared" si="51"/>
        <v>-913.8</v>
      </c>
      <c r="R43" s="30">
        <f t="shared" si="52"/>
        <v>-100</v>
      </c>
      <c r="T43" s="68">
        <v>38</v>
      </c>
      <c r="U43" s="52">
        <f t="shared" si="35"/>
        <v>0</v>
      </c>
      <c r="V43" s="54">
        <f t="shared" si="35"/>
        <v>0</v>
      </c>
      <c r="W43" s="53">
        <f t="shared" si="35"/>
        <v>0</v>
      </c>
      <c r="X43" s="54">
        <f t="shared" si="35"/>
        <v>0</v>
      </c>
      <c r="Z43" s="72"/>
      <c r="AB43" s="12" t="s">
        <v>81</v>
      </c>
      <c r="AC43" s="20">
        <v>3556</v>
      </c>
      <c r="AD43" s="21">
        <v>3565</v>
      </c>
      <c r="AE43" s="21">
        <v>3858</v>
      </c>
      <c r="AF43" s="21">
        <v>3749</v>
      </c>
      <c r="AG43" s="22">
        <v>3793</v>
      </c>
      <c r="AH43" s="40"/>
      <c r="AI43" s="24">
        <f t="shared" si="7"/>
        <v>3704.2</v>
      </c>
      <c r="AJ43" s="30">
        <f t="shared" si="36"/>
        <v>61.191012411954745</v>
      </c>
      <c r="AK43" s="32">
        <f t="shared" si="37"/>
        <v>3584.2656156725684</v>
      </c>
      <c r="AL43" s="33">
        <f t="shared" si="53"/>
        <v>3824.1343843274312</v>
      </c>
      <c r="AM43" s="34">
        <f t="shared" si="38"/>
        <v>239.86876865486283</v>
      </c>
      <c r="AO43" s="68">
        <v>38</v>
      </c>
      <c r="AP43" s="45">
        <f t="shared" si="54"/>
        <v>-3824.1343843274312</v>
      </c>
      <c r="AQ43" s="45">
        <f t="shared" si="55"/>
        <v>-100</v>
      </c>
      <c r="AR43" s="45">
        <f t="shared" si="56"/>
        <v>-3704.2</v>
      </c>
      <c r="AS43" s="30">
        <f t="shared" si="57"/>
        <v>-100</v>
      </c>
      <c r="AU43" s="68">
        <v>38</v>
      </c>
      <c r="AV43" s="52">
        <f t="shared" si="39"/>
        <v>0</v>
      </c>
      <c r="AW43" s="54">
        <f t="shared" si="13"/>
        <v>0</v>
      </c>
      <c r="AX43" s="53">
        <f t="shared" si="13"/>
        <v>0</v>
      </c>
      <c r="AY43" s="54">
        <f t="shared" si="13"/>
        <v>0</v>
      </c>
      <c r="BM43" s="63"/>
      <c r="BO43" s="12" t="s">
        <v>81</v>
      </c>
      <c r="BP43" s="20">
        <v>546</v>
      </c>
      <c r="BQ43" s="21">
        <v>585</v>
      </c>
      <c r="BR43" s="21">
        <v>589</v>
      </c>
      <c r="BS43" s="21">
        <v>609</v>
      </c>
      <c r="BT43" s="22">
        <v>586</v>
      </c>
      <c r="BU43" s="40"/>
      <c r="BV43" s="24">
        <f t="shared" si="14"/>
        <v>583</v>
      </c>
      <c r="BW43" s="30">
        <f t="shared" si="40"/>
        <v>10.232301793829187</v>
      </c>
      <c r="BX43" s="32">
        <f t="shared" si="41"/>
        <v>562.94468848409474</v>
      </c>
      <c r="BY43" s="33">
        <f t="shared" si="58"/>
        <v>603.05531151590526</v>
      </c>
      <c r="BZ43" s="34">
        <f t="shared" si="42"/>
        <v>40.110623031810519</v>
      </c>
      <c r="CB43" s="68">
        <v>38</v>
      </c>
      <c r="CC43" s="45">
        <f t="shared" si="59"/>
        <v>-603.05531151590526</v>
      </c>
      <c r="CD43" s="45">
        <f t="shared" si="60"/>
        <v>-100</v>
      </c>
      <c r="CE43" s="45">
        <f t="shared" si="61"/>
        <v>-583</v>
      </c>
      <c r="CF43" s="30">
        <f t="shared" si="62"/>
        <v>-100</v>
      </c>
      <c r="CH43" s="68">
        <v>38</v>
      </c>
      <c r="CI43" s="52">
        <f t="shared" si="43"/>
        <v>0</v>
      </c>
      <c r="CJ43" s="54">
        <f t="shared" si="20"/>
        <v>0</v>
      </c>
      <c r="CK43" s="53">
        <f t="shared" si="21"/>
        <v>0</v>
      </c>
      <c r="CL43" s="54">
        <f t="shared" si="22"/>
        <v>0</v>
      </c>
      <c r="CN43" s="84"/>
      <c r="CP43" s="12" t="s">
        <v>81</v>
      </c>
      <c r="CQ43" s="20">
        <v>4098</v>
      </c>
      <c r="CR43" s="21">
        <v>3911</v>
      </c>
      <c r="CS43" s="21">
        <v>4155</v>
      </c>
      <c r="CT43" s="21">
        <v>4006</v>
      </c>
      <c r="CU43" s="22">
        <v>4146</v>
      </c>
      <c r="CV43" s="40"/>
      <c r="CW43" s="24">
        <f t="shared" si="23"/>
        <v>4063.2</v>
      </c>
      <c r="CX43" s="30">
        <f t="shared" si="44"/>
        <v>46.330767315035914</v>
      </c>
      <c r="CY43" s="32">
        <f t="shared" si="45"/>
        <v>3972.3916960625293</v>
      </c>
      <c r="CZ43" s="33">
        <f t="shared" si="63"/>
        <v>4154.0083039374704</v>
      </c>
      <c r="DA43" s="34">
        <f t="shared" si="46"/>
        <v>181.61660787494111</v>
      </c>
      <c r="DC43" s="68">
        <v>38</v>
      </c>
      <c r="DD43" s="45">
        <f t="shared" si="64"/>
        <v>-4154.0083039374704</v>
      </c>
      <c r="DE43" s="45">
        <f t="shared" si="65"/>
        <v>-100</v>
      </c>
      <c r="DF43" s="45">
        <f t="shared" si="66"/>
        <v>-4063.2</v>
      </c>
      <c r="DG43" s="30">
        <f t="shared" si="67"/>
        <v>-100</v>
      </c>
      <c r="DI43" s="68">
        <v>38</v>
      </c>
      <c r="DJ43" s="52">
        <f t="shared" si="47"/>
        <v>0</v>
      </c>
      <c r="DK43" s="54">
        <f t="shared" si="29"/>
        <v>0</v>
      </c>
      <c r="DL43" s="53">
        <f t="shared" si="30"/>
        <v>0</v>
      </c>
      <c r="DM43" s="54">
        <f t="shared" si="31"/>
        <v>0</v>
      </c>
    </row>
    <row r="44" spans="1:117" x14ac:dyDescent="0.25">
      <c r="A44" s="12" t="s">
        <v>82</v>
      </c>
      <c r="B44" s="20">
        <v>928</v>
      </c>
      <c r="C44" s="21">
        <v>920</v>
      </c>
      <c r="D44" s="21">
        <v>867</v>
      </c>
      <c r="E44" s="21">
        <v>871</v>
      </c>
      <c r="F44" s="22">
        <v>914</v>
      </c>
      <c r="G44" s="40"/>
      <c r="H44" s="24">
        <f t="shared" si="0"/>
        <v>900</v>
      </c>
      <c r="I44" s="30">
        <f t="shared" si="32"/>
        <v>12.864680330268607</v>
      </c>
      <c r="J44" s="32">
        <f t="shared" si="33"/>
        <v>874.78522655267352</v>
      </c>
      <c r="K44" s="33">
        <f t="shared" si="48"/>
        <v>925.21477344732648</v>
      </c>
      <c r="L44" s="34">
        <f t="shared" si="34"/>
        <v>50.429546894652958</v>
      </c>
      <c r="N44" s="68">
        <v>39</v>
      </c>
      <c r="O44" s="45">
        <f t="shared" si="49"/>
        <v>-925.21477344732648</v>
      </c>
      <c r="P44" s="45">
        <f t="shared" si="50"/>
        <v>-100</v>
      </c>
      <c r="Q44" s="45">
        <f t="shared" si="51"/>
        <v>-900</v>
      </c>
      <c r="R44" s="30">
        <f t="shared" si="52"/>
        <v>-100</v>
      </c>
      <c r="T44" s="68">
        <v>39</v>
      </c>
      <c r="U44" s="52">
        <f t="shared" si="35"/>
        <v>0</v>
      </c>
      <c r="V44" s="54">
        <f t="shared" si="35"/>
        <v>0</v>
      </c>
      <c r="W44" s="53">
        <f t="shared" si="35"/>
        <v>0</v>
      </c>
      <c r="X44" s="54">
        <f t="shared" si="35"/>
        <v>0</v>
      </c>
      <c r="Z44" s="72"/>
      <c r="AB44" s="12" t="s">
        <v>82</v>
      </c>
      <c r="AC44" s="20">
        <v>3796</v>
      </c>
      <c r="AD44" s="21">
        <v>3602</v>
      </c>
      <c r="AE44" s="21">
        <v>3922</v>
      </c>
      <c r="AF44" s="21">
        <v>3769</v>
      </c>
      <c r="AG44" s="22">
        <v>3963</v>
      </c>
      <c r="AH44" s="40"/>
      <c r="AI44" s="24">
        <f t="shared" si="7"/>
        <v>3810.4</v>
      </c>
      <c r="AJ44" s="30">
        <f t="shared" si="36"/>
        <v>63.676212198905176</v>
      </c>
      <c r="AK44" s="32">
        <f t="shared" si="37"/>
        <v>3685.5946240901458</v>
      </c>
      <c r="AL44" s="33">
        <f t="shared" si="53"/>
        <v>3935.2053759098544</v>
      </c>
      <c r="AM44" s="34">
        <f t="shared" si="38"/>
        <v>249.61075181970864</v>
      </c>
      <c r="AO44" s="68">
        <v>39</v>
      </c>
      <c r="AP44" s="45">
        <f t="shared" si="54"/>
        <v>-3935.2053759098544</v>
      </c>
      <c r="AQ44" s="45">
        <f t="shared" si="55"/>
        <v>-100</v>
      </c>
      <c r="AR44" s="45">
        <f t="shared" si="56"/>
        <v>-3810.4</v>
      </c>
      <c r="AS44" s="30">
        <f t="shared" si="57"/>
        <v>-100</v>
      </c>
      <c r="AU44" s="68">
        <v>39</v>
      </c>
      <c r="AV44" s="52">
        <f t="shared" si="39"/>
        <v>0</v>
      </c>
      <c r="AW44" s="54">
        <f t="shared" si="13"/>
        <v>0</v>
      </c>
      <c r="AX44" s="53">
        <f t="shared" si="13"/>
        <v>0</v>
      </c>
      <c r="AY44" s="54">
        <f t="shared" si="13"/>
        <v>0</v>
      </c>
      <c r="BM44" s="63"/>
      <c r="BO44" s="12" t="s">
        <v>82</v>
      </c>
      <c r="BP44" s="20">
        <v>594</v>
      </c>
      <c r="BQ44" s="21">
        <v>596</v>
      </c>
      <c r="BR44" s="21">
        <v>608</v>
      </c>
      <c r="BS44" s="21">
        <v>542</v>
      </c>
      <c r="BT44" s="22">
        <v>621</v>
      </c>
      <c r="BU44" s="40"/>
      <c r="BV44" s="24">
        <f t="shared" si="14"/>
        <v>592.20000000000005</v>
      </c>
      <c r="BW44" s="30">
        <f t="shared" si="40"/>
        <v>13.447676379211391</v>
      </c>
      <c r="BX44" s="32">
        <f t="shared" si="41"/>
        <v>565.84255429674567</v>
      </c>
      <c r="BY44" s="33">
        <f t="shared" si="58"/>
        <v>618.55744570325442</v>
      </c>
      <c r="BZ44" s="34">
        <f t="shared" si="42"/>
        <v>52.714891406508741</v>
      </c>
      <c r="CB44" s="68">
        <v>39</v>
      </c>
      <c r="CC44" s="45">
        <f t="shared" si="59"/>
        <v>-618.55744570325442</v>
      </c>
      <c r="CD44" s="45">
        <f t="shared" si="60"/>
        <v>-100</v>
      </c>
      <c r="CE44" s="45">
        <f t="shared" si="61"/>
        <v>-592.20000000000005</v>
      </c>
      <c r="CF44" s="30">
        <f t="shared" si="62"/>
        <v>-100</v>
      </c>
      <c r="CH44" s="68">
        <v>39</v>
      </c>
      <c r="CI44" s="52">
        <f t="shared" si="43"/>
        <v>0</v>
      </c>
      <c r="CJ44" s="54">
        <f t="shared" si="20"/>
        <v>0</v>
      </c>
      <c r="CK44" s="53">
        <f t="shared" si="21"/>
        <v>0</v>
      </c>
      <c r="CL44" s="54">
        <f t="shared" si="22"/>
        <v>0</v>
      </c>
      <c r="CN44" s="84"/>
      <c r="CP44" s="12" t="s">
        <v>82</v>
      </c>
      <c r="CQ44" s="20">
        <v>4208</v>
      </c>
      <c r="CR44" s="21">
        <v>3875</v>
      </c>
      <c r="CS44" s="21">
        <v>4292</v>
      </c>
      <c r="CT44" s="21">
        <v>3968</v>
      </c>
      <c r="CU44" s="22">
        <v>4019</v>
      </c>
      <c r="CV44" s="40"/>
      <c r="CW44" s="24">
        <f t="shared" si="23"/>
        <v>4072.4</v>
      </c>
      <c r="CX44" s="30">
        <f t="shared" si="44"/>
        <v>77.242863748051178</v>
      </c>
      <c r="CY44" s="32">
        <f t="shared" si="45"/>
        <v>3921.0039870538199</v>
      </c>
      <c r="CZ44" s="33">
        <f t="shared" si="63"/>
        <v>4223.7960129461808</v>
      </c>
      <c r="DA44" s="34">
        <f t="shared" si="46"/>
        <v>302.79202589236093</v>
      </c>
      <c r="DC44" s="68">
        <v>39</v>
      </c>
      <c r="DD44" s="45">
        <f t="shared" si="64"/>
        <v>-4223.7960129461808</v>
      </c>
      <c r="DE44" s="45">
        <f t="shared" si="65"/>
        <v>-100</v>
      </c>
      <c r="DF44" s="45">
        <f t="shared" si="66"/>
        <v>-4072.4</v>
      </c>
      <c r="DG44" s="30">
        <f t="shared" si="67"/>
        <v>-100</v>
      </c>
      <c r="DI44" s="68">
        <v>39</v>
      </c>
      <c r="DJ44" s="52">
        <f t="shared" si="47"/>
        <v>0</v>
      </c>
      <c r="DK44" s="54">
        <f t="shared" si="29"/>
        <v>0</v>
      </c>
      <c r="DL44" s="53">
        <f t="shared" si="30"/>
        <v>0</v>
      </c>
      <c r="DM44" s="54">
        <f t="shared" si="31"/>
        <v>0</v>
      </c>
    </row>
    <row r="45" spans="1:117" x14ac:dyDescent="0.25">
      <c r="A45" s="12" t="s">
        <v>83</v>
      </c>
      <c r="B45" s="20">
        <v>907</v>
      </c>
      <c r="C45" s="21">
        <v>851</v>
      </c>
      <c r="D45" s="21">
        <v>912</v>
      </c>
      <c r="E45" s="21">
        <v>905</v>
      </c>
      <c r="F45" s="22">
        <v>967</v>
      </c>
      <c r="G45" s="40"/>
      <c r="H45" s="24">
        <f t="shared" si="0"/>
        <v>908.4</v>
      </c>
      <c r="I45" s="30">
        <f t="shared" si="32"/>
        <v>18.378248012256226</v>
      </c>
      <c r="J45" s="32">
        <f t="shared" si="33"/>
        <v>872.37863389597783</v>
      </c>
      <c r="K45" s="33">
        <f t="shared" si="48"/>
        <v>944.42136610402213</v>
      </c>
      <c r="L45" s="34">
        <f t="shared" si="34"/>
        <v>72.042732208044299</v>
      </c>
      <c r="N45" s="68">
        <v>40</v>
      </c>
      <c r="O45" s="45">
        <f t="shared" si="49"/>
        <v>-944.42136610402213</v>
      </c>
      <c r="P45" s="45">
        <f t="shared" si="50"/>
        <v>-100</v>
      </c>
      <c r="Q45" s="45">
        <f t="shared" si="51"/>
        <v>-908.4</v>
      </c>
      <c r="R45" s="30">
        <f t="shared" si="52"/>
        <v>-100</v>
      </c>
      <c r="T45" s="68">
        <v>40</v>
      </c>
      <c r="U45" s="52">
        <f t="shared" si="35"/>
        <v>0</v>
      </c>
      <c r="V45" s="54">
        <f t="shared" si="35"/>
        <v>0</v>
      </c>
      <c r="W45" s="53">
        <f t="shared" si="35"/>
        <v>0</v>
      </c>
      <c r="X45" s="54">
        <f t="shared" si="35"/>
        <v>0</v>
      </c>
      <c r="Z45" s="72"/>
      <c r="AB45" s="12" t="s">
        <v>83</v>
      </c>
      <c r="AC45" s="20">
        <v>3707</v>
      </c>
      <c r="AD45" s="21">
        <v>3758</v>
      </c>
      <c r="AE45" s="21">
        <v>3935</v>
      </c>
      <c r="AF45" s="21">
        <v>3869</v>
      </c>
      <c r="AG45" s="22">
        <v>3947</v>
      </c>
      <c r="AH45" s="40"/>
      <c r="AI45" s="24">
        <f t="shared" si="7"/>
        <v>3843.2</v>
      </c>
      <c r="AJ45" s="30">
        <f t="shared" si="36"/>
        <v>47.789538604175696</v>
      </c>
      <c r="AK45" s="32">
        <f t="shared" si="37"/>
        <v>3749.5325043358152</v>
      </c>
      <c r="AL45" s="33">
        <f t="shared" si="53"/>
        <v>3936.8674956641844</v>
      </c>
      <c r="AM45" s="34">
        <f t="shared" si="38"/>
        <v>187.33499132836914</v>
      </c>
      <c r="AO45" s="68">
        <v>40</v>
      </c>
      <c r="AP45" s="45">
        <f t="shared" si="54"/>
        <v>-3936.8674956641844</v>
      </c>
      <c r="AQ45" s="45">
        <f t="shared" si="55"/>
        <v>-100</v>
      </c>
      <c r="AR45" s="45">
        <f t="shared" si="56"/>
        <v>-3843.2</v>
      </c>
      <c r="AS45" s="30">
        <f t="shared" si="57"/>
        <v>-100</v>
      </c>
      <c r="AU45" s="68">
        <v>40</v>
      </c>
      <c r="AV45" s="52">
        <f t="shared" si="39"/>
        <v>0</v>
      </c>
      <c r="AW45" s="54">
        <f t="shared" si="13"/>
        <v>0</v>
      </c>
      <c r="AX45" s="53">
        <f t="shared" si="13"/>
        <v>0</v>
      </c>
      <c r="AY45" s="54">
        <f t="shared" si="13"/>
        <v>0</v>
      </c>
      <c r="BM45" s="63"/>
      <c r="BO45" s="12" t="s">
        <v>83</v>
      </c>
      <c r="BP45" s="20">
        <v>608</v>
      </c>
      <c r="BQ45" s="21">
        <v>617</v>
      </c>
      <c r="BR45" s="21">
        <v>629</v>
      </c>
      <c r="BS45" s="21">
        <v>639</v>
      </c>
      <c r="BT45" s="22">
        <v>630</v>
      </c>
      <c r="BU45" s="40"/>
      <c r="BV45" s="24">
        <f t="shared" si="14"/>
        <v>624.6</v>
      </c>
      <c r="BW45" s="30">
        <f t="shared" si="40"/>
        <v>5.4277066980447639</v>
      </c>
      <c r="BX45" s="32">
        <f t="shared" si="41"/>
        <v>613.96169487183226</v>
      </c>
      <c r="BY45" s="33">
        <f t="shared" si="58"/>
        <v>635.23830512816778</v>
      </c>
      <c r="BZ45" s="34">
        <f t="shared" si="42"/>
        <v>21.276610256335516</v>
      </c>
      <c r="CB45" s="68">
        <v>40</v>
      </c>
      <c r="CC45" s="45">
        <f t="shared" si="59"/>
        <v>-635.23830512816778</v>
      </c>
      <c r="CD45" s="45">
        <f t="shared" si="60"/>
        <v>-100</v>
      </c>
      <c r="CE45" s="45">
        <f t="shared" si="61"/>
        <v>-624.6</v>
      </c>
      <c r="CF45" s="30">
        <f t="shared" si="62"/>
        <v>-100</v>
      </c>
      <c r="CH45" s="68">
        <v>40</v>
      </c>
      <c r="CI45" s="52">
        <f t="shared" si="43"/>
        <v>0</v>
      </c>
      <c r="CJ45" s="54">
        <f t="shared" si="20"/>
        <v>0</v>
      </c>
      <c r="CK45" s="53">
        <f t="shared" si="21"/>
        <v>0</v>
      </c>
      <c r="CL45" s="54">
        <f t="shared" si="22"/>
        <v>0</v>
      </c>
      <c r="CN45" s="84"/>
      <c r="CP45" s="12" t="s">
        <v>83</v>
      </c>
      <c r="CQ45" s="20">
        <v>4188</v>
      </c>
      <c r="CR45" s="21">
        <v>4061</v>
      </c>
      <c r="CS45" s="21">
        <v>4300</v>
      </c>
      <c r="CT45" s="21">
        <v>4090</v>
      </c>
      <c r="CU45" s="22">
        <v>4255</v>
      </c>
      <c r="CV45" s="40"/>
      <c r="CW45" s="24">
        <f t="shared" si="23"/>
        <v>4178.8</v>
      </c>
      <c r="CX45" s="30">
        <f t="shared" si="44"/>
        <v>46.012389635836122</v>
      </c>
      <c r="CY45" s="32">
        <f t="shared" si="45"/>
        <v>4088.6157163137614</v>
      </c>
      <c r="CZ45" s="33">
        <f t="shared" si="63"/>
        <v>4268.984283686239</v>
      </c>
      <c r="DA45" s="34">
        <f t="shared" si="46"/>
        <v>180.36856737247763</v>
      </c>
      <c r="DC45" s="68">
        <v>40</v>
      </c>
      <c r="DD45" s="45">
        <f t="shared" si="64"/>
        <v>-4268.984283686239</v>
      </c>
      <c r="DE45" s="45">
        <f t="shared" si="65"/>
        <v>-100</v>
      </c>
      <c r="DF45" s="45">
        <f t="shared" si="66"/>
        <v>-4178.8</v>
      </c>
      <c r="DG45" s="30">
        <f t="shared" si="67"/>
        <v>-100</v>
      </c>
      <c r="DI45" s="68">
        <v>40</v>
      </c>
      <c r="DJ45" s="52">
        <f t="shared" si="47"/>
        <v>0</v>
      </c>
      <c r="DK45" s="54">
        <f t="shared" si="29"/>
        <v>0</v>
      </c>
      <c r="DL45" s="53">
        <f t="shared" si="30"/>
        <v>0</v>
      </c>
      <c r="DM45" s="54">
        <f t="shared" si="31"/>
        <v>0</v>
      </c>
    </row>
    <row r="46" spans="1:117" x14ac:dyDescent="0.25">
      <c r="A46" s="12" t="s">
        <v>84</v>
      </c>
      <c r="B46" s="20">
        <v>923</v>
      </c>
      <c r="C46" s="21">
        <v>904</v>
      </c>
      <c r="D46" s="21">
        <v>887</v>
      </c>
      <c r="E46" s="21">
        <v>965</v>
      </c>
      <c r="F46" s="22">
        <v>930</v>
      </c>
      <c r="G46" s="40"/>
      <c r="H46" s="24">
        <f t="shared" si="0"/>
        <v>921.8</v>
      </c>
      <c r="I46" s="30">
        <f t="shared" si="32"/>
        <v>13.158267363144738</v>
      </c>
      <c r="J46" s="32">
        <f t="shared" si="33"/>
        <v>896.00979596823629</v>
      </c>
      <c r="K46" s="33">
        <f t="shared" si="48"/>
        <v>947.59020403176362</v>
      </c>
      <c r="L46" s="34">
        <f t="shared" si="34"/>
        <v>51.580408063527329</v>
      </c>
      <c r="N46" s="68">
        <v>41</v>
      </c>
      <c r="O46" s="45">
        <f t="shared" si="49"/>
        <v>-947.59020403176362</v>
      </c>
      <c r="P46" s="45">
        <f t="shared" si="50"/>
        <v>-100</v>
      </c>
      <c r="Q46" s="45">
        <f t="shared" si="51"/>
        <v>-921.8</v>
      </c>
      <c r="R46" s="30">
        <f t="shared" si="52"/>
        <v>-100</v>
      </c>
      <c r="T46" s="68">
        <v>41</v>
      </c>
      <c r="U46" s="52">
        <f t="shared" si="35"/>
        <v>0</v>
      </c>
      <c r="V46" s="54">
        <f t="shared" si="35"/>
        <v>0</v>
      </c>
      <c r="W46" s="53">
        <f t="shared" si="35"/>
        <v>0</v>
      </c>
      <c r="X46" s="54">
        <f t="shared" si="35"/>
        <v>0</v>
      </c>
      <c r="Z46" s="72"/>
      <c r="AB46" s="12" t="s">
        <v>84</v>
      </c>
      <c r="AC46" s="20">
        <v>3818</v>
      </c>
      <c r="AD46" s="21">
        <v>3913</v>
      </c>
      <c r="AE46" s="21">
        <v>4018</v>
      </c>
      <c r="AF46" s="21">
        <v>3875</v>
      </c>
      <c r="AG46" s="22">
        <v>4100</v>
      </c>
      <c r="AH46" s="40"/>
      <c r="AI46" s="24">
        <f t="shared" si="7"/>
        <v>3944.8</v>
      </c>
      <c r="AJ46" s="30">
        <f t="shared" si="36"/>
        <v>50.698520688477686</v>
      </c>
      <c r="AK46" s="32">
        <f t="shared" si="37"/>
        <v>3845.4308994505841</v>
      </c>
      <c r="AL46" s="33">
        <f t="shared" si="53"/>
        <v>4044.1691005494163</v>
      </c>
      <c r="AM46" s="34">
        <f t="shared" si="38"/>
        <v>198.73820109883218</v>
      </c>
      <c r="AO46" s="68">
        <v>41</v>
      </c>
      <c r="AP46" s="45">
        <f t="shared" si="54"/>
        <v>-4044.1691005494163</v>
      </c>
      <c r="AQ46" s="45">
        <f t="shared" si="55"/>
        <v>-100</v>
      </c>
      <c r="AR46" s="45">
        <f t="shared" si="56"/>
        <v>-3944.8</v>
      </c>
      <c r="AS46" s="30">
        <f t="shared" si="57"/>
        <v>-100</v>
      </c>
      <c r="AU46" s="68">
        <v>41</v>
      </c>
      <c r="AV46" s="52">
        <f t="shared" si="39"/>
        <v>0</v>
      </c>
      <c r="AW46" s="54">
        <f t="shared" si="13"/>
        <v>0</v>
      </c>
      <c r="AX46" s="53">
        <f t="shared" si="13"/>
        <v>0</v>
      </c>
      <c r="AY46" s="54">
        <f t="shared" si="13"/>
        <v>0</v>
      </c>
      <c r="BM46" s="63"/>
      <c r="BO46" s="12" t="s">
        <v>84</v>
      </c>
      <c r="BP46" s="20">
        <v>626</v>
      </c>
      <c r="BQ46" s="21">
        <v>599</v>
      </c>
      <c r="BR46" s="21">
        <v>602</v>
      </c>
      <c r="BS46" s="21">
        <v>642</v>
      </c>
      <c r="BT46" s="22">
        <v>571</v>
      </c>
      <c r="BU46" s="40"/>
      <c r="BV46" s="24">
        <f t="shared" si="14"/>
        <v>608</v>
      </c>
      <c r="BW46" s="30">
        <f t="shared" si="40"/>
        <v>12.177848742696716</v>
      </c>
      <c r="BX46" s="32">
        <f t="shared" si="41"/>
        <v>584.13141646431438</v>
      </c>
      <c r="BY46" s="33">
        <f t="shared" si="58"/>
        <v>631.86858353568562</v>
      </c>
      <c r="BZ46" s="34">
        <f t="shared" si="42"/>
        <v>47.737167071371232</v>
      </c>
      <c r="CB46" s="68">
        <v>41</v>
      </c>
      <c r="CC46" s="45">
        <f t="shared" si="59"/>
        <v>-631.86858353568562</v>
      </c>
      <c r="CD46" s="45">
        <f t="shared" si="60"/>
        <v>-100</v>
      </c>
      <c r="CE46" s="45">
        <f t="shared" si="61"/>
        <v>-608</v>
      </c>
      <c r="CF46" s="30">
        <f t="shared" si="62"/>
        <v>-100</v>
      </c>
      <c r="CH46" s="68">
        <v>41</v>
      </c>
      <c r="CI46" s="52">
        <f t="shared" si="43"/>
        <v>0</v>
      </c>
      <c r="CJ46" s="54">
        <f t="shared" si="20"/>
        <v>0</v>
      </c>
      <c r="CK46" s="53">
        <f t="shared" si="21"/>
        <v>0</v>
      </c>
      <c r="CL46" s="54">
        <f t="shared" si="22"/>
        <v>0</v>
      </c>
      <c r="CN46" s="84"/>
      <c r="CP46" s="12" t="s">
        <v>84</v>
      </c>
      <c r="CQ46" s="20">
        <v>4408</v>
      </c>
      <c r="CR46" s="21">
        <v>4301</v>
      </c>
      <c r="CS46" s="21">
        <v>4432</v>
      </c>
      <c r="CT46" s="21">
        <v>4167</v>
      </c>
      <c r="CU46" s="22">
        <v>4372</v>
      </c>
      <c r="CV46" s="40"/>
      <c r="CW46" s="24">
        <f t="shared" si="23"/>
        <v>4336</v>
      </c>
      <c r="CX46" s="30">
        <f t="shared" si="44"/>
        <v>47.687524574043465</v>
      </c>
      <c r="CY46" s="32">
        <f t="shared" si="45"/>
        <v>4242.5324518348752</v>
      </c>
      <c r="CZ46" s="33">
        <f t="shared" si="63"/>
        <v>4429.4675481651248</v>
      </c>
      <c r="DA46" s="34">
        <f t="shared" si="46"/>
        <v>186.93509633024951</v>
      </c>
      <c r="DC46" s="68">
        <v>41</v>
      </c>
      <c r="DD46" s="45">
        <f t="shared" si="64"/>
        <v>-4429.4675481651248</v>
      </c>
      <c r="DE46" s="45">
        <f t="shared" si="65"/>
        <v>-100</v>
      </c>
      <c r="DF46" s="45">
        <f t="shared" si="66"/>
        <v>-4336</v>
      </c>
      <c r="DG46" s="30">
        <f t="shared" si="67"/>
        <v>-100</v>
      </c>
      <c r="DI46" s="68">
        <v>41</v>
      </c>
      <c r="DJ46" s="52">
        <f t="shared" si="47"/>
        <v>0</v>
      </c>
      <c r="DK46" s="54">
        <f t="shared" si="29"/>
        <v>0</v>
      </c>
      <c r="DL46" s="53">
        <f t="shared" si="30"/>
        <v>0</v>
      </c>
      <c r="DM46" s="54">
        <f t="shared" si="31"/>
        <v>0</v>
      </c>
    </row>
    <row r="47" spans="1:117" x14ac:dyDescent="0.25">
      <c r="A47" s="12" t="s">
        <v>85</v>
      </c>
      <c r="B47" s="20">
        <v>905</v>
      </c>
      <c r="C47" s="21">
        <v>899</v>
      </c>
      <c r="D47" s="21">
        <v>945</v>
      </c>
      <c r="E47" s="21">
        <v>995</v>
      </c>
      <c r="F47" s="22">
        <v>911</v>
      </c>
      <c r="G47" s="40"/>
      <c r="H47" s="24">
        <f t="shared" si="0"/>
        <v>931</v>
      </c>
      <c r="I47" s="30">
        <f t="shared" si="32"/>
        <v>17.877359984069237</v>
      </c>
      <c r="J47" s="32">
        <f t="shared" si="33"/>
        <v>895.9603744312243</v>
      </c>
      <c r="K47" s="33">
        <f t="shared" si="48"/>
        <v>966.0396255687757</v>
      </c>
      <c r="L47" s="34">
        <f t="shared" si="34"/>
        <v>70.07925113755141</v>
      </c>
      <c r="N47" s="68">
        <v>42</v>
      </c>
      <c r="O47" s="45">
        <f t="shared" si="49"/>
        <v>-966.0396255687757</v>
      </c>
      <c r="P47" s="45">
        <f t="shared" si="50"/>
        <v>-100</v>
      </c>
      <c r="Q47" s="45">
        <f t="shared" si="51"/>
        <v>-931</v>
      </c>
      <c r="R47" s="30">
        <f t="shared" si="52"/>
        <v>-100</v>
      </c>
      <c r="T47" s="68">
        <v>42</v>
      </c>
      <c r="U47" s="52">
        <f t="shared" si="35"/>
        <v>0</v>
      </c>
      <c r="V47" s="54">
        <f t="shared" si="35"/>
        <v>0</v>
      </c>
      <c r="W47" s="53">
        <f t="shared" si="35"/>
        <v>0</v>
      </c>
      <c r="X47" s="54">
        <f t="shared" si="35"/>
        <v>0</v>
      </c>
      <c r="Z47" s="72"/>
      <c r="AB47" s="12" t="s">
        <v>85</v>
      </c>
      <c r="AC47" s="20">
        <v>3811</v>
      </c>
      <c r="AD47" s="21">
        <v>3938</v>
      </c>
      <c r="AE47" s="21">
        <v>4071</v>
      </c>
      <c r="AF47" s="21">
        <v>4007</v>
      </c>
      <c r="AG47" s="22">
        <v>4129</v>
      </c>
      <c r="AH47" s="40"/>
      <c r="AI47" s="24">
        <f t="shared" si="7"/>
        <v>3991.2</v>
      </c>
      <c r="AJ47" s="30">
        <f t="shared" si="36"/>
        <v>55.185505343341738</v>
      </c>
      <c r="AK47" s="32">
        <f t="shared" si="37"/>
        <v>3883.0364095270502</v>
      </c>
      <c r="AL47" s="33">
        <f t="shared" si="53"/>
        <v>4099.3635904729499</v>
      </c>
      <c r="AM47" s="34">
        <f t="shared" si="38"/>
        <v>216.32718094589973</v>
      </c>
      <c r="AO47" s="68">
        <v>42</v>
      </c>
      <c r="AP47" s="45">
        <f t="shared" si="54"/>
        <v>-4099.3635904729499</v>
      </c>
      <c r="AQ47" s="45">
        <f t="shared" si="55"/>
        <v>-100</v>
      </c>
      <c r="AR47" s="45">
        <f t="shared" si="56"/>
        <v>-3991.2</v>
      </c>
      <c r="AS47" s="30">
        <f t="shared" si="57"/>
        <v>-100</v>
      </c>
      <c r="AU47" s="68">
        <v>42</v>
      </c>
      <c r="AV47" s="52">
        <f t="shared" si="39"/>
        <v>0</v>
      </c>
      <c r="AW47" s="54">
        <f t="shared" si="13"/>
        <v>0</v>
      </c>
      <c r="AX47" s="53">
        <f t="shared" si="13"/>
        <v>0</v>
      </c>
      <c r="AY47" s="54">
        <f t="shared" si="13"/>
        <v>0</v>
      </c>
      <c r="BM47" s="63"/>
      <c r="BO47" s="12" t="s">
        <v>85</v>
      </c>
      <c r="BP47" s="20">
        <v>569</v>
      </c>
      <c r="BQ47" s="21">
        <v>606</v>
      </c>
      <c r="BR47" s="21">
        <v>588</v>
      </c>
      <c r="BS47" s="21">
        <v>576</v>
      </c>
      <c r="BT47" s="22">
        <v>614</v>
      </c>
      <c r="BU47" s="40"/>
      <c r="BV47" s="24">
        <f t="shared" si="14"/>
        <v>590.6</v>
      </c>
      <c r="BW47" s="30">
        <f t="shared" si="40"/>
        <v>8.5767126569566248</v>
      </c>
      <c r="BX47" s="32">
        <f t="shared" si="41"/>
        <v>573.78964319236502</v>
      </c>
      <c r="BY47" s="33">
        <f t="shared" si="58"/>
        <v>607.41035680763503</v>
      </c>
      <c r="BZ47" s="34">
        <f t="shared" si="42"/>
        <v>33.620713615270006</v>
      </c>
      <c r="CB47" s="68">
        <v>42</v>
      </c>
      <c r="CC47" s="45">
        <f t="shared" si="59"/>
        <v>-607.41035680763503</v>
      </c>
      <c r="CD47" s="45">
        <f t="shared" si="60"/>
        <v>-100</v>
      </c>
      <c r="CE47" s="45">
        <f t="shared" si="61"/>
        <v>-590.6</v>
      </c>
      <c r="CF47" s="30">
        <f t="shared" si="62"/>
        <v>-100</v>
      </c>
      <c r="CH47" s="68">
        <v>42</v>
      </c>
      <c r="CI47" s="52">
        <f t="shared" si="43"/>
        <v>0</v>
      </c>
      <c r="CJ47" s="54">
        <f t="shared" si="20"/>
        <v>0</v>
      </c>
      <c r="CK47" s="53">
        <f t="shared" si="21"/>
        <v>0</v>
      </c>
      <c r="CL47" s="54">
        <f t="shared" si="22"/>
        <v>0</v>
      </c>
      <c r="CN47" s="84"/>
      <c r="CP47" s="12" t="s">
        <v>85</v>
      </c>
      <c r="CQ47" s="20">
        <v>4223</v>
      </c>
      <c r="CR47" s="21">
        <v>4325</v>
      </c>
      <c r="CS47" s="21">
        <v>4425</v>
      </c>
      <c r="CT47" s="21">
        <v>4286</v>
      </c>
      <c r="CU47" s="22">
        <v>4502</v>
      </c>
      <c r="CV47" s="40"/>
      <c r="CW47" s="24">
        <f t="shared" si="23"/>
        <v>4352.2</v>
      </c>
      <c r="CX47" s="30">
        <f t="shared" si="44"/>
        <v>49.776902274046748</v>
      </c>
      <c r="CY47" s="32">
        <f t="shared" si="45"/>
        <v>4254.6372715428679</v>
      </c>
      <c r="CZ47" s="33">
        <f t="shared" si="63"/>
        <v>4449.7627284571317</v>
      </c>
      <c r="DA47" s="34">
        <f t="shared" si="46"/>
        <v>195.12545691426385</v>
      </c>
      <c r="DC47" s="68">
        <v>42</v>
      </c>
      <c r="DD47" s="45">
        <f t="shared" si="64"/>
        <v>-4449.7627284571317</v>
      </c>
      <c r="DE47" s="45">
        <f t="shared" si="65"/>
        <v>-100</v>
      </c>
      <c r="DF47" s="45">
        <f t="shared" si="66"/>
        <v>-4352.2</v>
      </c>
      <c r="DG47" s="30">
        <f t="shared" si="67"/>
        <v>-100</v>
      </c>
      <c r="DI47" s="68">
        <v>42</v>
      </c>
      <c r="DJ47" s="52">
        <f t="shared" si="47"/>
        <v>0</v>
      </c>
      <c r="DK47" s="54">
        <f t="shared" si="29"/>
        <v>0</v>
      </c>
      <c r="DL47" s="53">
        <f t="shared" si="30"/>
        <v>0</v>
      </c>
      <c r="DM47" s="54">
        <f t="shared" si="31"/>
        <v>0</v>
      </c>
    </row>
    <row r="48" spans="1:117" x14ac:dyDescent="0.25">
      <c r="A48" s="12" t="s">
        <v>86</v>
      </c>
      <c r="B48" s="20">
        <v>943</v>
      </c>
      <c r="C48" s="21">
        <v>947</v>
      </c>
      <c r="D48" s="21">
        <v>928</v>
      </c>
      <c r="E48" s="21">
        <v>953</v>
      </c>
      <c r="F48" s="22">
        <v>914</v>
      </c>
      <c r="G48" s="40"/>
      <c r="H48" s="24">
        <f t="shared" si="0"/>
        <v>937</v>
      </c>
      <c r="I48" s="30">
        <f t="shared" si="32"/>
        <v>7.0781353476745545</v>
      </c>
      <c r="J48" s="32">
        <f t="shared" si="33"/>
        <v>923.12685471855787</v>
      </c>
      <c r="K48" s="33">
        <f t="shared" si="48"/>
        <v>950.87314528144213</v>
      </c>
      <c r="L48" s="34">
        <f t="shared" si="34"/>
        <v>27.746290562884269</v>
      </c>
      <c r="N48" s="68">
        <v>43</v>
      </c>
      <c r="O48" s="45">
        <f t="shared" si="49"/>
        <v>-950.87314528144213</v>
      </c>
      <c r="P48" s="45">
        <f t="shared" si="50"/>
        <v>-100</v>
      </c>
      <c r="Q48" s="45">
        <f t="shared" si="51"/>
        <v>-937</v>
      </c>
      <c r="R48" s="30">
        <f t="shared" si="52"/>
        <v>-100</v>
      </c>
      <c r="T48" s="68">
        <v>43</v>
      </c>
      <c r="U48" s="52">
        <f t="shared" si="35"/>
        <v>0</v>
      </c>
      <c r="V48" s="54">
        <f t="shared" si="35"/>
        <v>0</v>
      </c>
      <c r="W48" s="53">
        <f t="shared" si="35"/>
        <v>0</v>
      </c>
      <c r="X48" s="54">
        <f t="shared" si="35"/>
        <v>0</v>
      </c>
      <c r="Z48" s="72"/>
      <c r="AB48" s="12" t="s">
        <v>86</v>
      </c>
      <c r="AC48" s="20">
        <v>3918</v>
      </c>
      <c r="AD48" s="21">
        <v>3874</v>
      </c>
      <c r="AE48" s="21">
        <v>3921</v>
      </c>
      <c r="AF48" s="21">
        <v>3893</v>
      </c>
      <c r="AG48" s="22">
        <v>4130</v>
      </c>
      <c r="AH48" s="40"/>
      <c r="AI48" s="24">
        <f t="shared" si="7"/>
        <v>3947.2</v>
      </c>
      <c r="AJ48" s="30">
        <f t="shared" si="36"/>
        <v>46.503118175021342</v>
      </c>
      <c r="AK48" s="32">
        <f t="shared" si="37"/>
        <v>3856.0538883769582</v>
      </c>
      <c r="AL48" s="33">
        <f t="shared" si="53"/>
        <v>4038.3461116230415</v>
      </c>
      <c r="AM48" s="34">
        <f t="shared" si="38"/>
        <v>182.29222324608327</v>
      </c>
      <c r="AO48" s="68">
        <v>43</v>
      </c>
      <c r="AP48" s="45">
        <f t="shared" si="54"/>
        <v>-4038.3461116230415</v>
      </c>
      <c r="AQ48" s="45">
        <f t="shared" si="55"/>
        <v>-100</v>
      </c>
      <c r="AR48" s="45">
        <f t="shared" si="56"/>
        <v>-3947.2</v>
      </c>
      <c r="AS48" s="30">
        <f t="shared" si="57"/>
        <v>-100</v>
      </c>
      <c r="AU48" s="68">
        <v>43</v>
      </c>
      <c r="AV48" s="52">
        <f t="shared" si="39"/>
        <v>0</v>
      </c>
      <c r="AW48" s="54">
        <f t="shared" si="13"/>
        <v>0</v>
      </c>
      <c r="AX48" s="53">
        <f t="shared" si="13"/>
        <v>0</v>
      </c>
      <c r="AY48" s="54">
        <f t="shared" si="13"/>
        <v>0</v>
      </c>
      <c r="BM48" s="63"/>
      <c r="BO48" s="12" t="s">
        <v>86</v>
      </c>
      <c r="BP48" s="20">
        <v>589</v>
      </c>
      <c r="BQ48" s="21">
        <v>637</v>
      </c>
      <c r="BR48" s="21">
        <v>586</v>
      </c>
      <c r="BS48" s="21">
        <v>645</v>
      </c>
      <c r="BT48" s="22">
        <v>628</v>
      </c>
      <c r="BU48" s="40"/>
      <c r="BV48" s="24">
        <f t="shared" si="14"/>
        <v>617</v>
      </c>
      <c r="BW48" s="30">
        <f t="shared" si="40"/>
        <v>12.349089035228468</v>
      </c>
      <c r="BX48" s="32">
        <f t="shared" si="41"/>
        <v>592.7957854909522</v>
      </c>
      <c r="BY48" s="33">
        <f t="shared" si="58"/>
        <v>641.2042145090478</v>
      </c>
      <c r="BZ48" s="34">
        <f t="shared" si="42"/>
        <v>48.408429018095603</v>
      </c>
      <c r="CB48" s="68">
        <v>43</v>
      </c>
      <c r="CC48" s="45">
        <f t="shared" si="59"/>
        <v>-641.2042145090478</v>
      </c>
      <c r="CD48" s="45">
        <f t="shared" si="60"/>
        <v>-100</v>
      </c>
      <c r="CE48" s="45">
        <f t="shared" si="61"/>
        <v>-617</v>
      </c>
      <c r="CF48" s="30">
        <f t="shared" si="62"/>
        <v>-100</v>
      </c>
      <c r="CH48" s="68">
        <v>43</v>
      </c>
      <c r="CI48" s="52">
        <f t="shared" si="43"/>
        <v>0</v>
      </c>
      <c r="CJ48" s="54">
        <f t="shared" si="20"/>
        <v>0</v>
      </c>
      <c r="CK48" s="53">
        <f t="shared" si="21"/>
        <v>0</v>
      </c>
      <c r="CL48" s="54">
        <f t="shared" si="22"/>
        <v>0</v>
      </c>
      <c r="CN48" s="84"/>
      <c r="CP48" s="12" t="s">
        <v>86</v>
      </c>
      <c r="CQ48" s="20">
        <v>4260</v>
      </c>
      <c r="CR48" s="21">
        <v>4266</v>
      </c>
      <c r="CS48" s="21">
        <v>4304</v>
      </c>
      <c r="CT48" s="21">
        <v>4112</v>
      </c>
      <c r="CU48" s="22">
        <v>4349</v>
      </c>
      <c r="CV48" s="40"/>
      <c r="CW48" s="24">
        <f t="shared" si="23"/>
        <v>4258.2</v>
      </c>
      <c r="CX48" s="30">
        <f t="shared" si="44"/>
        <v>39.862764580495416</v>
      </c>
      <c r="CY48" s="32">
        <f t="shared" si="45"/>
        <v>4180.0689814222287</v>
      </c>
      <c r="CZ48" s="33">
        <f t="shared" si="63"/>
        <v>4336.3310185777709</v>
      </c>
      <c r="DA48" s="34">
        <f t="shared" si="46"/>
        <v>156.2620371555422</v>
      </c>
      <c r="DC48" s="68">
        <v>43</v>
      </c>
      <c r="DD48" s="45">
        <f t="shared" si="64"/>
        <v>-4336.3310185777709</v>
      </c>
      <c r="DE48" s="45">
        <f t="shared" si="65"/>
        <v>-100</v>
      </c>
      <c r="DF48" s="45">
        <f t="shared" si="66"/>
        <v>-4258.2</v>
      </c>
      <c r="DG48" s="30">
        <f t="shared" si="67"/>
        <v>-100</v>
      </c>
      <c r="DI48" s="68">
        <v>43</v>
      </c>
      <c r="DJ48" s="52">
        <f t="shared" si="47"/>
        <v>0</v>
      </c>
      <c r="DK48" s="54">
        <f t="shared" si="29"/>
        <v>0</v>
      </c>
      <c r="DL48" s="53">
        <f t="shared" si="30"/>
        <v>0</v>
      </c>
      <c r="DM48" s="54">
        <f t="shared" si="31"/>
        <v>0</v>
      </c>
    </row>
    <row r="49" spans="1:117" x14ac:dyDescent="0.25">
      <c r="A49" s="12" t="s">
        <v>87</v>
      </c>
      <c r="B49" s="20">
        <v>911</v>
      </c>
      <c r="C49" s="21">
        <v>900</v>
      </c>
      <c r="D49" s="21">
        <v>962</v>
      </c>
      <c r="E49" s="21">
        <v>911</v>
      </c>
      <c r="F49" s="22">
        <v>894</v>
      </c>
      <c r="G49" s="40"/>
      <c r="H49" s="24">
        <f t="shared" si="0"/>
        <v>915.6</v>
      </c>
      <c r="I49" s="30">
        <f t="shared" si="32"/>
        <v>12.0523856559604</v>
      </c>
      <c r="J49" s="32">
        <f t="shared" si="33"/>
        <v>891.97732411431764</v>
      </c>
      <c r="K49" s="33">
        <f t="shared" si="48"/>
        <v>939.22267588568241</v>
      </c>
      <c r="L49" s="34">
        <f t="shared" si="34"/>
        <v>47.245351771364767</v>
      </c>
      <c r="N49" s="68">
        <v>44</v>
      </c>
      <c r="O49" s="45">
        <f t="shared" si="49"/>
        <v>-939.22267588568241</v>
      </c>
      <c r="P49" s="45">
        <f t="shared" si="50"/>
        <v>-100</v>
      </c>
      <c r="Q49" s="45">
        <f t="shared" si="51"/>
        <v>-915.6</v>
      </c>
      <c r="R49" s="30">
        <f t="shared" si="52"/>
        <v>-100</v>
      </c>
      <c r="T49" s="68">
        <v>44</v>
      </c>
      <c r="U49" s="52">
        <f t="shared" si="35"/>
        <v>0</v>
      </c>
      <c r="V49" s="54">
        <f t="shared" si="35"/>
        <v>0</v>
      </c>
      <c r="W49" s="53">
        <f t="shared" si="35"/>
        <v>0</v>
      </c>
      <c r="X49" s="54">
        <f t="shared" si="35"/>
        <v>0</v>
      </c>
      <c r="Z49" s="72"/>
      <c r="AB49" s="12" t="s">
        <v>87</v>
      </c>
      <c r="AC49" s="20">
        <v>3804</v>
      </c>
      <c r="AD49" s="21">
        <v>4060</v>
      </c>
      <c r="AE49" s="21">
        <v>3994</v>
      </c>
      <c r="AF49" s="21">
        <v>3915</v>
      </c>
      <c r="AG49" s="22">
        <v>4054</v>
      </c>
      <c r="AH49" s="40"/>
      <c r="AI49" s="24">
        <f t="shared" si="7"/>
        <v>3965.4</v>
      </c>
      <c r="AJ49" s="30">
        <f t="shared" si="36"/>
        <v>48.066204343592595</v>
      </c>
      <c r="AK49" s="32">
        <f t="shared" si="37"/>
        <v>3871.1902394865588</v>
      </c>
      <c r="AL49" s="33">
        <f t="shared" si="53"/>
        <v>4059.6097605134414</v>
      </c>
      <c r="AM49" s="34">
        <f t="shared" si="38"/>
        <v>188.41952102688265</v>
      </c>
      <c r="AO49" s="68">
        <v>44</v>
      </c>
      <c r="AP49" s="45">
        <f t="shared" si="54"/>
        <v>-4059.6097605134414</v>
      </c>
      <c r="AQ49" s="45">
        <f t="shared" si="55"/>
        <v>-100</v>
      </c>
      <c r="AR49" s="45">
        <f t="shared" si="56"/>
        <v>-3965.4</v>
      </c>
      <c r="AS49" s="30">
        <f t="shared" si="57"/>
        <v>-100</v>
      </c>
      <c r="AU49" s="68">
        <v>44</v>
      </c>
      <c r="AV49" s="52">
        <f t="shared" si="39"/>
        <v>0</v>
      </c>
      <c r="AW49" s="54">
        <f t="shared" si="13"/>
        <v>0</v>
      </c>
      <c r="AX49" s="53">
        <f t="shared" si="13"/>
        <v>0</v>
      </c>
      <c r="AY49" s="54">
        <f t="shared" si="13"/>
        <v>0</v>
      </c>
      <c r="BM49" s="63"/>
      <c r="BO49" s="12" t="s">
        <v>87</v>
      </c>
      <c r="BP49" s="20">
        <v>567</v>
      </c>
      <c r="BQ49" s="21">
        <v>640</v>
      </c>
      <c r="BR49" s="21">
        <v>627</v>
      </c>
      <c r="BS49" s="21">
        <v>599</v>
      </c>
      <c r="BT49" s="22">
        <v>655</v>
      </c>
      <c r="BU49" s="40"/>
      <c r="BV49" s="24">
        <f t="shared" si="14"/>
        <v>617.6</v>
      </c>
      <c r="BW49" s="30">
        <f t="shared" si="40"/>
        <v>15.644807445283565</v>
      </c>
      <c r="BX49" s="32">
        <f t="shared" si="41"/>
        <v>586.93617740724426</v>
      </c>
      <c r="BY49" s="33">
        <f t="shared" si="58"/>
        <v>648.26382259275579</v>
      </c>
      <c r="BZ49" s="34">
        <f t="shared" si="42"/>
        <v>61.327645185511528</v>
      </c>
      <c r="CB49" s="68">
        <v>44</v>
      </c>
      <c r="CC49" s="45">
        <f t="shared" si="59"/>
        <v>-648.26382259275579</v>
      </c>
      <c r="CD49" s="45">
        <f t="shared" si="60"/>
        <v>-100</v>
      </c>
      <c r="CE49" s="45">
        <f t="shared" si="61"/>
        <v>-617.6</v>
      </c>
      <c r="CF49" s="30">
        <f t="shared" si="62"/>
        <v>-100</v>
      </c>
      <c r="CH49" s="68">
        <v>44</v>
      </c>
      <c r="CI49" s="52">
        <f t="shared" si="43"/>
        <v>0</v>
      </c>
      <c r="CJ49" s="54">
        <f t="shared" si="20"/>
        <v>0</v>
      </c>
      <c r="CK49" s="53">
        <f t="shared" si="21"/>
        <v>0</v>
      </c>
      <c r="CL49" s="54">
        <f t="shared" si="22"/>
        <v>0</v>
      </c>
      <c r="CN49" s="84"/>
      <c r="CP49" s="12" t="s">
        <v>87</v>
      </c>
      <c r="CQ49" s="20">
        <v>4311</v>
      </c>
      <c r="CR49" s="21">
        <v>4552</v>
      </c>
      <c r="CS49" s="21">
        <v>4400</v>
      </c>
      <c r="CT49" s="21">
        <v>4104</v>
      </c>
      <c r="CU49" s="22">
        <v>4561</v>
      </c>
      <c r="CV49" s="40"/>
      <c r="CW49" s="24">
        <f t="shared" si="23"/>
        <v>4385.6000000000004</v>
      </c>
      <c r="CX49" s="30">
        <f t="shared" si="44"/>
        <v>84.712808948824261</v>
      </c>
      <c r="CY49" s="32">
        <f t="shared" si="45"/>
        <v>4219.562894460305</v>
      </c>
      <c r="CZ49" s="33">
        <f t="shared" si="63"/>
        <v>4551.6371055396958</v>
      </c>
      <c r="DA49" s="34">
        <f t="shared" si="46"/>
        <v>332.07421107939081</v>
      </c>
      <c r="DC49" s="68">
        <v>44</v>
      </c>
      <c r="DD49" s="45">
        <f t="shared" si="64"/>
        <v>-4551.6371055396958</v>
      </c>
      <c r="DE49" s="45">
        <f t="shared" si="65"/>
        <v>-100</v>
      </c>
      <c r="DF49" s="45">
        <f t="shared" si="66"/>
        <v>-4385.6000000000004</v>
      </c>
      <c r="DG49" s="30">
        <f t="shared" si="67"/>
        <v>-100</v>
      </c>
      <c r="DI49" s="68">
        <v>44</v>
      </c>
      <c r="DJ49" s="52">
        <f t="shared" si="47"/>
        <v>0</v>
      </c>
      <c r="DK49" s="54">
        <f t="shared" si="29"/>
        <v>0</v>
      </c>
      <c r="DL49" s="53">
        <f t="shared" si="30"/>
        <v>0</v>
      </c>
      <c r="DM49" s="54">
        <f t="shared" si="31"/>
        <v>0</v>
      </c>
    </row>
    <row r="50" spans="1:117" x14ac:dyDescent="0.25">
      <c r="A50" s="12" t="s">
        <v>88</v>
      </c>
      <c r="B50" s="20">
        <v>991</v>
      </c>
      <c r="C50" s="21">
        <v>951</v>
      </c>
      <c r="D50" s="21">
        <v>988</v>
      </c>
      <c r="E50" s="21">
        <v>913</v>
      </c>
      <c r="F50" s="22">
        <v>969</v>
      </c>
      <c r="G50" s="40"/>
      <c r="H50" s="24">
        <f t="shared" si="0"/>
        <v>962.4</v>
      </c>
      <c r="I50" s="30">
        <f t="shared" si="32"/>
        <v>14.295453822806746</v>
      </c>
      <c r="J50" s="32">
        <f t="shared" si="33"/>
        <v>934.38091050729872</v>
      </c>
      <c r="K50" s="33">
        <f t="shared" si="48"/>
        <v>990.41908949270123</v>
      </c>
      <c r="L50" s="34">
        <f t="shared" si="34"/>
        <v>56.03817898540251</v>
      </c>
      <c r="N50" s="68">
        <v>45</v>
      </c>
      <c r="O50" s="45">
        <f t="shared" si="49"/>
        <v>-990.41908949270123</v>
      </c>
      <c r="P50" s="45">
        <f t="shared" si="50"/>
        <v>-100</v>
      </c>
      <c r="Q50" s="45">
        <f t="shared" si="51"/>
        <v>-962.4</v>
      </c>
      <c r="R50" s="30">
        <f t="shared" si="52"/>
        <v>-100</v>
      </c>
      <c r="T50" s="68">
        <v>45</v>
      </c>
      <c r="U50" s="52">
        <f t="shared" si="35"/>
        <v>0</v>
      </c>
      <c r="V50" s="54">
        <f t="shared" si="35"/>
        <v>0</v>
      </c>
      <c r="W50" s="53">
        <f t="shared" si="35"/>
        <v>0</v>
      </c>
      <c r="X50" s="54">
        <f t="shared" si="35"/>
        <v>0</v>
      </c>
      <c r="Z50" s="72"/>
      <c r="AB50" s="12" t="s">
        <v>88</v>
      </c>
      <c r="AC50" s="20">
        <v>3815</v>
      </c>
      <c r="AD50" s="21">
        <v>4162</v>
      </c>
      <c r="AE50" s="21">
        <v>4248</v>
      </c>
      <c r="AF50" s="21">
        <v>4109</v>
      </c>
      <c r="AG50" s="22">
        <v>4344</v>
      </c>
      <c r="AH50" s="40"/>
      <c r="AI50" s="24">
        <f t="shared" si="7"/>
        <v>4135.6000000000004</v>
      </c>
      <c r="AJ50" s="30">
        <f t="shared" si="36"/>
        <v>89.513462674616704</v>
      </c>
      <c r="AK50" s="32">
        <f t="shared" si="37"/>
        <v>3960.1536131577518</v>
      </c>
      <c r="AL50" s="33">
        <f t="shared" si="53"/>
        <v>4311.0463868422494</v>
      </c>
      <c r="AM50" s="34">
        <f t="shared" si="38"/>
        <v>350.89277368449757</v>
      </c>
      <c r="AO50" s="68">
        <v>45</v>
      </c>
      <c r="AP50" s="45">
        <f t="shared" si="54"/>
        <v>-4311.0463868422494</v>
      </c>
      <c r="AQ50" s="45">
        <f t="shared" si="55"/>
        <v>-100</v>
      </c>
      <c r="AR50" s="45">
        <f t="shared" si="56"/>
        <v>-4135.6000000000004</v>
      </c>
      <c r="AS50" s="30">
        <f t="shared" si="57"/>
        <v>-100</v>
      </c>
      <c r="AU50" s="68">
        <v>45</v>
      </c>
      <c r="AV50" s="52">
        <f t="shared" si="39"/>
        <v>0</v>
      </c>
      <c r="AW50" s="54">
        <f t="shared" si="13"/>
        <v>0</v>
      </c>
      <c r="AX50" s="53">
        <f t="shared" si="13"/>
        <v>0</v>
      </c>
      <c r="AY50" s="54">
        <f t="shared" si="13"/>
        <v>0</v>
      </c>
      <c r="BM50" s="63"/>
      <c r="BO50" s="12" t="s">
        <v>88</v>
      </c>
      <c r="BP50" s="20">
        <v>660</v>
      </c>
      <c r="BQ50" s="21">
        <v>675</v>
      </c>
      <c r="BR50" s="21">
        <v>652</v>
      </c>
      <c r="BS50" s="21">
        <v>608</v>
      </c>
      <c r="BT50" s="22">
        <v>640</v>
      </c>
      <c r="BU50" s="40"/>
      <c r="BV50" s="24">
        <f t="shared" si="14"/>
        <v>647</v>
      </c>
      <c r="BW50" s="30">
        <f t="shared" si="40"/>
        <v>11.287160847617969</v>
      </c>
      <c r="BX50" s="32">
        <f t="shared" si="41"/>
        <v>624.87716473866874</v>
      </c>
      <c r="BY50" s="33">
        <f t="shared" si="58"/>
        <v>669.12283526133126</v>
      </c>
      <c r="BZ50" s="34">
        <f t="shared" si="42"/>
        <v>44.245670522662522</v>
      </c>
      <c r="CB50" s="68">
        <v>45</v>
      </c>
      <c r="CC50" s="45">
        <f t="shared" si="59"/>
        <v>-669.12283526133126</v>
      </c>
      <c r="CD50" s="45">
        <f t="shared" si="60"/>
        <v>-100</v>
      </c>
      <c r="CE50" s="45">
        <f t="shared" si="61"/>
        <v>-647</v>
      </c>
      <c r="CF50" s="30">
        <f t="shared" si="62"/>
        <v>-100</v>
      </c>
      <c r="CH50" s="68">
        <v>45</v>
      </c>
      <c r="CI50" s="52">
        <f t="shared" si="43"/>
        <v>0</v>
      </c>
      <c r="CJ50" s="54">
        <f t="shared" si="20"/>
        <v>0</v>
      </c>
      <c r="CK50" s="53">
        <f t="shared" si="21"/>
        <v>0</v>
      </c>
      <c r="CL50" s="54">
        <f t="shared" si="22"/>
        <v>0</v>
      </c>
      <c r="CN50" s="84"/>
      <c r="CP50" s="12" t="s">
        <v>88</v>
      </c>
      <c r="CQ50" s="20">
        <v>4518</v>
      </c>
      <c r="CR50" s="21">
        <v>4679</v>
      </c>
      <c r="CS50" s="21">
        <v>4456</v>
      </c>
      <c r="CT50" s="21">
        <v>4521</v>
      </c>
      <c r="CU50" s="22">
        <v>4744</v>
      </c>
      <c r="CV50" s="40"/>
      <c r="CW50" s="24">
        <f t="shared" si="23"/>
        <v>4583.6000000000004</v>
      </c>
      <c r="CX50" s="30">
        <f t="shared" si="44"/>
        <v>54.467054262186785</v>
      </c>
      <c r="CY50" s="32">
        <f t="shared" si="45"/>
        <v>4476.8445736461144</v>
      </c>
      <c r="CZ50" s="33">
        <f t="shared" si="63"/>
        <v>4690.3554263538863</v>
      </c>
      <c r="DA50" s="34">
        <f t="shared" si="46"/>
        <v>213.51085270777185</v>
      </c>
      <c r="DC50" s="68">
        <v>45</v>
      </c>
      <c r="DD50" s="45">
        <f t="shared" si="64"/>
        <v>-4690.3554263538863</v>
      </c>
      <c r="DE50" s="45">
        <f t="shared" si="65"/>
        <v>-100</v>
      </c>
      <c r="DF50" s="45">
        <f t="shared" si="66"/>
        <v>-4583.6000000000004</v>
      </c>
      <c r="DG50" s="30">
        <f t="shared" si="67"/>
        <v>-100</v>
      </c>
      <c r="DI50" s="68">
        <v>45</v>
      </c>
      <c r="DJ50" s="52">
        <f t="shared" si="47"/>
        <v>0</v>
      </c>
      <c r="DK50" s="54">
        <f t="shared" si="29"/>
        <v>0</v>
      </c>
      <c r="DL50" s="53">
        <f t="shared" si="30"/>
        <v>0</v>
      </c>
      <c r="DM50" s="54">
        <f t="shared" si="31"/>
        <v>0</v>
      </c>
    </row>
    <row r="51" spans="1:117" x14ac:dyDescent="0.25">
      <c r="A51" s="12" t="s">
        <v>89</v>
      </c>
      <c r="B51" s="20">
        <v>1023</v>
      </c>
      <c r="C51" s="21">
        <v>1008</v>
      </c>
      <c r="D51" s="21">
        <v>965</v>
      </c>
      <c r="E51" s="21">
        <v>969</v>
      </c>
      <c r="F51" s="22">
        <v>939</v>
      </c>
      <c r="G51" s="40"/>
      <c r="H51" s="24">
        <f t="shared" si="0"/>
        <v>980.8</v>
      </c>
      <c r="I51" s="30">
        <f t="shared" si="32"/>
        <v>15.259095648169977</v>
      </c>
      <c r="J51" s="32">
        <f t="shared" si="33"/>
        <v>950.89217252958679</v>
      </c>
      <c r="K51" s="33">
        <f t="shared" si="48"/>
        <v>1010.7078274704131</v>
      </c>
      <c r="L51" s="34">
        <f t="shared" si="34"/>
        <v>59.815654940826334</v>
      </c>
      <c r="N51" s="68">
        <v>46</v>
      </c>
      <c r="O51" s="45">
        <f t="shared" si="49"/>
        <v>-1010.7078274704131</v>
      </c>
      <c r="P51" s="45">
        <f t="shared" si="50"/>
        <v>-100</v>
      </c>
      <c r="Q51" s="45">
        <f t="shared" si="51"/>
        <v>-980.8</v>
      </c>
      <c r="R51" s="30">
        <f t="shared" si="52"/>
        <v>-100</v>
      </c>
      <c r="T51" s="68">
        <v>46</v>
      </c>
      <c r="U51" s="52">
        <f t="shared" si="35"/>
        <v>0</v>
      </c>
      <c r="V51" s="54">
        <f t="shared" si="35"/>
        <v>0</v>
      </c>
      <c r="W51" s="53">
        <f t="shared" si="35"/>
        <v>0</v>
      </c>
      <c r="X51" s="54">
        <f t="shared" si="35"/>
        <v>0</v>
      </c>
      <c r="Z51" s="72"/>
      <c r="AB51" s="12" t="s">
        <v>89</v>
      </c>
      <c r="AC51" s="20">
        <v>3958</v>
      </c>
      <c r="AD51" s="21">
        <v>4297</v>
      </c>
      <c r="AE51" s="21">
        <v>4136</v>
      </c>
      <c r="AF51" s="21">
        <v>4189</v>
      </c>
      <c r="AG51" s="22">
        <v>4307</v>
      </c>
      <c r="AH51" s="40"/>
      <c r="AI51" s="24">
        <f t="shared" si="7"/>
        <v>4177.3999999999996</v>
      </c>
      <c r="AJ51" s="30">
        <f t="shared" si="36"/>
        <v>63.67307123109422</v>
      </c>
      <c r="AK51" s="32">
        <f t="shared" si="37"/>
        <v>4052.6007803870548</v>
      </c>
      <c r="AL51" s="33">
        <f t="shared" si="53"/>
        <v>4302.199219612944</v>
      </c>
      <c r="AM51" s="34">
        <f t="shared" si="38"/>
        <v>249.59843922588925</v>
      </c>
      <c r="AO51" s="68">
        <v>46</v>
      </c>
      <c r="AP51" s="45">
        <f t="shared" si="54"/>
        <v>-4302.199219612944</v>
      </c>
      <c r="AQ51" s="45">
        <f t="shared" si="55"/>
        <v>-100</v>
      </c>
      <c r="AR51" s="45">
        <f t="shared" si="56"/>
        <v>-4177.3999999999996</v>
      </c>
      <c r="AS51" s="30">
        <f t="shared" si="57"/>
        <v>-100</v>
      </c>
      <c r="AU51" s="68">
        <v>46</v>
      </c>
      <c r="AV51" s="52">
        <f t="shared" si="39"/>
        <v>0</v>
      </c>
      <c r="AW51" s="54">
        <f t="shared" si="13"/>
        <v>0</v>
      </c>
      <c r="AX51" s="53">
        <f t="shared" si="13"/>
        <v>0</v>
      </c>
      <c r="AY51" s="54">
        <f t="shared" si="13"/>
        <v>0</v>
      </c>
      <c r="BM51" s="63"/>
      <c r="BO51" s="12" t="s">
        <v>89</v>
      </c>
      <c r="BP51" s="20">
        <v>575</v>
      </c>
      <c r="BQ51" s="21">
        <v>655</v>
      </c>
      <c r="BR51" s="21">
        <v>642</v>
      </c>
      <c r="BS51" s="21">
        <v>637</v>
      </c>
      <c r="BT51" s="22">
        <v>651</v>
      </c>
      <c r="BU51" s="40"/>
      <c r="BV51" s="24">
        <f t="shared" si="14"/>
        <v>632</v>
      </c>
      <c r="BW51" s="30">
        <f t="shared" si="40"/>
        <v>14.601369798755185</v>
      </c>
      <c r="BX51" s="32">
        <f t="shared" si="41"/>
        <v>603.38131519443982</v>
      </c>
      <c r="BY51" s="33">
        <f t="shared" si="58"/>
        <v>660.61868480556018</v>
      </c>
      <c r="BZ51" s="34">
        <f t="shared" si="42"/>
        <v>57.237369611120357</v>
      </c>
      <c r="CB51" s="68">
        <v>46</v>
      </c>
      <c r="CC51" s="45">
        <f t="shared" si="59"/>
        <v>-660.61868480556018</v>
      </c>
      <c r="CD51" s="45">
        <f t="shared" si="60"/>
        <v>-100</v>
      </c>
      <c r="CE51" s="45">
        <f t="shared" si="61"/>
        <v>-632</v>
      </c>
      <c r="CF51" s="30">
        <f t="shared" si="62"/>
        <v>-100</v>
      </c>
      <c r="CH51" s="68">
        <v>46</v>
      </c>
      <c r="CI51" s="52">
        <f t="shared" si="43"/>
        <v>0</v>
      </c>
      <c r="CJ51" s="54">
        <f t="shared" si="20"/>
        <v>0</v>
      </c>
      <c r="CK51" s="53">
        <f t="shared" si="21"/>
        <v>0</v>
      </c>
      <c r="CL51" s="54">
        <f t="shared" si="22"/>
        <v>0</v>
      </c>
      <c r="CN51" s="84"/>
      <c r="CP51" s="12" t="s">
        <v>89</v>
      </c>
      <c r="CQ51" s="20">
        <v>4379</v>
      </c>
      <c r="CR51" s="21">
        <v>4730</v>
      </c>
      <c r="CS51" s="21">
        <v>4531</v>
      </c>
      <c r="CT51" s="21">
        <v>4398</v>
      </c>
      <c r="CU51" s="22">
        <v>4753</v>
      </c>
      <c r="CV51" s="40"/>
      <c r="CW51" s="24">
        <f t="shared" si="23"/>
        <v>4558.2</v>
      </c>
      <c r="CX51" s="30">
        <f t="shared" si="44"/>
        <v>79.365861678683984</v>
      </c>
      <c r="CY51" s="32">
        <f t="shared" si="45"/>
        <v>4402.6429111097796</v>
      </c>
      <c r="CZ51" s="33">
        <f t="shared" si="63"/>
        <v>4713.7570888902201</v>
      </c>
      <c r="DA51" s="34">
        <f t="shared" si="46"/>
        <v>311.11417778044051</v>
      </c>
      <c r="DC51" s="68">
        <v>46</v>
      </c>
      <c r="DD51" s="45">
        <f t="shared" si="64"/>
        <v>-4713.7570888902201</v>
      </c>
      <c r="DE51" s="45">
        <f t="shared" si="65"/>
        <v>-100</v>
      </c>
      <c r="DF51" s="45">
        <f t="shared" si="66"/>
        <v>-4558.2</v>
      </c>
      <c r="DG51" s="30">
        <f t="shared" si="67"/>
        <v>-100</v>
      </c>
      <c r="DI51" s="68">
        <v>46</v>
      </c>
      <c r="DJ51" s="52">
        <f t="shared" si="47"/>
        <v>0</v>
      </c>
      <c r="DK51" s="54">
        <f t="shared" si="29"/>
        <v>0</v>
      </c>
      <c r="DL51" s="53">
        <f t="shared" si="30"/>
        <v>0</v>
      </c>
      <c r="DM51" s="54">
        <f t="shared" si="31"/>
        <v>0</v>
      </c>
    </row>
    <row r="52" spans="1:117" x14ac:dyDescent="0.25">
      <c r="A52" s="12" t="s">
        <v>90</v>
      </c>
      <c r="B52" s="20">
        <v>972</v>
      </c>
      <c r="C52" s="21">
        <v>947</v>
      </c>
      <c r="D52" s="21">
        <v>1018</v>
      </c>
      <c r="E52" s="21">
        <v>940</v>
      </c>
      <c r="F52" s="22">
        <v>933</v>
      </c>
      <c r="G52" s="40"/>
      <c r="H52" s="24">
        <f t="shared" si="0"/>
        <v>962</v>
      </c>
      <c r="I52" s="30">
        <f t="shared" si="32"/>
        <v>15.469324484281787</v>
      </c>
      <c r="J52" s="32">
        <f t="shared" si="33"/>
        <v>931.68012401080773</v>
      </c>
      <c r="K52" s="33">
        <f t="shared" si="48"/>
        <v>992.31987598919227</v>
      </c>
      <c r="L52" s="34">
        <f t="shared" si="34"/>
        <v>60.639751978384538</v>
      </c>
      <c r="N52" s="68">
        <v>47</v>
      </c>
      <c r="O52" s="45">
        <f t="shared" si="49"/>
        <v>-992.31987598919227</v>
      </c>
      <c r="P52" s="45">
        <f t="shared" si="50"/>
        <v>-100</v>
      </c>
      <c r="Q52" s="45">
        <f t="shared" si="51"/>
        <v>-962</v>
      </c>
      <c r="R52" s="30">
        <f t="shared" si="52"/>
        <v>-100</v>
      </c>
      <c r="T52" s="68">
        <v>47</v>
      </c>
      <c r="U52" s="52">
        <f t="shared" si="35"/>
        <v>0</v>
      </c>
      <c r="V52" s="54">
        <f t="shared" si="35"/>
        <v>0</v>
      </c>
      <c r="W52" s="53">
        <f t="shared" si="35"/>
        <v>0</v>
      </c>
      <c r="X52" s="54">
        <f t="shared" si="35"/>
        <v>0</v>
      </c>
      <c r="Z52" s="72"/>
      <c r="AB52" s="12" t="s">
        <v>90</v>
      </c>
      <c r="AC52" s="20">
        <v>3949</v>
      </c>
      <c r="AD52" s="21">
        <v>4250</v>
      </c>
      <c r="AE52" s="21">
        <v>4236</v>
      </c>
      <c r="AF52" s="21">
        <v>4005</v>
      </c>
      <c r="AG52" s="22">
        <v>4542</v>
      </c>
      <c r="AH52" s="40"/>
      <c r="AI52" s="24">
        <f t="shared" si="7"/>
        <v>4196.3999999999996</v>
      </c>
      <c r="AJ52" s="30">
        <f t="shared" si="36"/>
        <v>105.29036043247264</v>
      </c>
      <c r="AK52" s="32">
        <f t="shared" si="37"/>
        <v>3990.0308935523531</v>
      </c>
      <c r="AL52" s="33">
        <f t="shared" si="53"/>
        <v>4402.7691064476458</v>
      </c>
      <c r="AM52" s="34">
        <f t="shared" si="38"/>
        <v>412.73821289529269</v>
      </c>
      <c r="AO52" s="68">
        <v>47</v>
      </c>
      <c r="AP52" s="45">
        <f t="shared" si="54"/>
        <v>-4402.7691064476458</v>
      </c>
      <c r="AQ52" s="45">
        <f t="shared" si="55"/>
        <v>-100</v>
      </c>
      <c r="AR52" s="45">
        <f t="shared" si="56"/>
        <v>-4196.3999999999996</v>
      </c>
      <c r="AS52" s="30">
        <f t="shared" si="57"/>
        <v>-100</v>
      </c>
      <c r="AU52" s="68">
        <v>47</v>
      </c>
      <c r="AV52" s="52">
        <f t="shared" si="39"/>
        <v>0</v>
      </c>
      <c r="AW52" s="54">
        <f t="shared" si="13"/>
        <v>0</v>
      </c>
      <c r="AX52" s="53">
        <f t="shared" si="13"/>
        <v>0</v>
      </c>
      <c r="AY52" s="54">
        <f t="shared" si="13"/>
        <v>0</v>
      </c>
      <c r="BM52" s="63"/>
      <c r="BO52" s="12" t="s">
        <v>90</v>
      </c>
      <c r="BP52" s="20">
        <v>572</v>
      </c>
      <c r="BQ52" s="21">
        <v>638</v>
      </c>
      <c r="BR52" s="21">
        <v>670</v>
      </c>
      <c r="BS52" s="21">
        <v>679</v>
      </c>
      <c r="BT52" s="22">
        <v>651</v>
      </c>
      <c r="BU52" s="40"/>
      <c r="BV52" s="24">
        <f t="shared" si="14"/>
        <v>642</v>
      </c>
      <c r="BW52" s="30">
        <f t="shared" si="40"/>
        <v>18.907670401189037</v>
      </c>
      <c r="BX52" s="32">
        <f t="shared" si="41"/>
        <v>604.94096601366948</v>
      </c>
      <c r="BY52" s="33">
        <f t="shared" si="58"/>
        <v>679.05903398633052</v>
      </c>
      <c r="BZ52" s="34">
        <f t="shared" si="42"/>
        <v>74.118067972661038</v>
      </c>
      <c r="CB52" s="68">
        <v>47</v>
      </c>
      <c r="CC52" s="45">
        <f t="shared" si="59"/>
        <v>-679.05903398633052</v>
      </c>
      <c r="CD52" s="45">
        <f t="shared" si="60"/>
        <v>-100</v>
      </c>
      <c r="CE52" s="45">
        <f t="shared" si="61"/>
        <v>-642</v>
      </c>
      <c r="CF52" s="30">
        <f t="shared" si="62"/>
        <v>-100</v>
      </c>
      <c r="CH52" s="68">
        <v>47</v>
      </c>
      <c r="CI52" s="52">
        <f t="shared" si="43"/>
        <v>0</v>
      </c>
      <c r="CJ52" s="54">
        <f t="shared" si="20"/>
        <v>0</v>
      </c>
      <c r="CK52" s="53">
        <f t="shared" si="21"/>
        <v>0</v>
      </c>
      <c r="CL52" s="54">
        <f t="shared" si="22"/>
        <v>0</v>
      </c>
      <c r="CN52" s="84"/>
      <c r="CP52" s="12" t="s">
        <v>90</v>
      </c>
      <c r="CQ52" s="20">
        <v>4336</v>
      </c>
      <c r="CR52" s="21">
        <v>4767</v>
      </c>
      <c r="CS52" s="21">
        <v>4688</v>
      </c>
      <c r="CT52" s="21">
        <v>4333</v>
      </c>
      <c r="CU52" s="22">
        <v>4756</v>
      </c>
      <c r="CV52" s="40"/>
      <c r="CW52" s="24">
        <f t="shared" si="23"/>
        <v>4576</v>
      </c>
      <c r="CX52" s="30">
        <f t="shared" si="44"/>
        <v>99.517335173325449</v>
      </c>
      <c r="CY52" s="32">
        <f t="shared" si="45"/>
        <v>4380.9460230602817</v>
      </c>
      <c r="CZ52" s="33">
        <f t="shared" si="63"/>
        <v>4771.0539769397183</v>
      </c>
      <c r="DA52" s="34">
        <f t="shared" si="46"/>
        <v>390.10795387943654</v>
      </c>
      <c r="DC52" s="68">
        <v>47</v>
      </c>
      <c r="DD52" s="45">
        <f t="shared" si="64"/>
        <v>-4771.0539769397183</v>
      </c>
      <c r="DE52" s="45">
        <f t="shared" si="65"/>
        <v>-100</v>
      </c>
      <c r="DF52" s="45">
        <f t="shared" si="66"/>
        <v>-4576</v>
      </c>
      <c r="DG52" s="30">
        <f t="shared" si="67"/>
        <v>-100</v>
      </c>
      <c r="DI52" s="68">
        <v>47</v>
      </c>
      <c r="DJ52" s="52">
        <f t="shared" si="47"/>
        <v>0</v>
      </c>
      <c r="DK52" s="54">
        <f t="shared" si="29"/>
        <v>0</v>
      </c>
      <c r="DL52" s="53">
        <f t="shared" si="30"/>
        <v>0</v>
      </c>
      <c r="DM52" s="54">
        <f t="shared" si="31"/>
        <v>0</v>
      </c>
    </row>
    <row r="53" spans="1:117" x14ac:dyDescent="0.25">
      <c r="A53" s="12" t="s">
        <v>91</v>
      </c>
      <c r="B53" s="20">
        <v>955</v>
      </c>
      <c r="C53" s="21">
        <v>960</v>
      </c>
      <c r="D53" s="21">
        <v>978</v>
      </c>
      <c r="E53" s="21">
        <v>975</v>
      </c>
      <c r="F53" s="22">
        <v>993</v>
      </c>
      <c r="G53" s="40"/>
      <c r="H53" s="24">
        <f t="shared" si="0"/>
        <v>972.2</v>
      </c>
      <c r="I53" s="30">
        <f t="shared" si="32"/>
        <v>6.7779052811322167</v>
      </c>
      <c r="J53" s="32">
        <f t="shared" si="33"/>
        <v>958.91530564898085</v>
      </c>
      <c r="K53" s="33">
        <f t="shared" si="48"/>
        <v>985.48469435101924</v>
      </c>
      <c r="L53" s="34">
        <f t="shared" si="34"/>
        <v>26.569388702038395</v>
      </c>
      <c r="N53" s="68">
        <v>48</v>
      </c>
      <c r="O53" s="45">
        <f t="shared" si="49"/>
        <v>-985.48469435101924</v>
      </c>
      <c r="P53" s="45">
        <f t="shared" si="50"/>
        <v>-100</v>
      </c>
      <c r="Q53" s="45">
        <f t="shared" si="51"/>
        <v>-972.2</v>
      </c>
      <c r="R53" s="30">
        <f t="shared" si="52"/>
        <v>-100</v>
      </c>
      <c r="T53" s="68">
        <v>48</v>
      </c>
      <c r="U53" s="52">
        <f t="shared" si="35"/>
        <v>0</v>
      </c>
      <c r="V53" s="54">
        <f t="shared" si="35"/>
        <v>0</v>
      </c>
      <c r="W53" s="53">
        <f t="shared" si="35"/>
        <v>0</v>
      </c>
      <c r="X53" s="54">
        <f t="shared" si="35"/>
        <v>0</v>
      </c>
      <c r="Z53" s="72"/>
      <c r="AB53" s="12" t="s">
        <v>91</v>
      </c>
      <c r="AC53" s="20">
        <v>3877</v>
      </c>
      <c r="AD53" s="21">
        <v>4115</v>
      </c>
      <c r="AE53" s="21">
        <v>4209</v>
      </c>
      <c r="AF53" s="21">
        <v>3988</v>
      </c>
      <c r="AG53" s="22">
        <v>4562</v>
      </c>
      <c r="AH53" s="40"/>
      <c r="AI53" s="24">
        <f t="shared" si="7"/>
        <v>4150.2</v>
      </c>
      <c r="AJ53" s="30">
        <f t="shared" si="36"/>
        <v>117.30788549794936</v>
      </c>
      <c r="AK53" s="32">
        <f t="shared" si="37"/>
        <v>3920.276544424019</v>
      </c>
      <c r="AL53" s="33">
        <f t="shared" si="53"/>
        <v>4380.1234555759802</v>
      </c>
      <c r="AM53" s="34">
        <f t="shared" si="38"/>
        <v>459.84691115196119</v>
      </c>
      <c r="AO53" s="68">
        <v>48</v>
      </c>
      <c r="AP53" s="45">
        <f t="shared" si="54"/>
        <v>-4380.1234555759802</v>
      </c>
      <c r="AQ53" s="45">
        <f t="shared" si="55"/>
        <v>-100</v>
      </c>
      <c r="AR53" s="45">
        <f t="shared" si="56"/>
        <v>-4150.2</v>
      </c>
      <c r="AS53" s="30">
        <f t="shared" si="57"/>
        <v>-100</v>
      </c>
      <c r="AU53" s="68">
        <v>48</v>
      </c>
      <c r="AV53" s="52">
        <f t="shared" si="39"/>
        <v>0</v>
      </c>
      <c r="AW53" s="54">
        <f t="shared" si="13"/>
        <v>0</v>
      </c>
      <c r="AX53" s="53">
        <f t="shared" si="13"/>
        <v>0</v>
      </c>
      <c r="AY53" s="54">
        <f t="shared" si="13"/>
        <v>0</v>
      </c>
      <c r="BM53" s="63"/>
      <c r="BO53" s="12" t="s">
        <v>91</v>
      </c>
      <c r="BP53" s="20">
        <v>635</v>
      </c>
      <c r="BQ53" s="21">
        <v>649</v>
      </c>
      <c r="BR53" s="21">
        <v>610</v>
      </c>
      <c r="BS53" s="21">
        <v>666</v>
      </c>
      <c r="BT53" s="22">
        <v>626</v>
      </c>
      <c r="BU53" s="40"/>
      <c r="BV53" s="24">
        <f t="shared" si="14"/>
        <v>637.20000000000005</v>
      </c>
      <c r="BW53" s="30">
        <f t="shared" si="40"/>
        <v>9.5885348202944947</v>
      </c>
      <c r="BX53" s="32">
        <f t="shared" si="41"/>
        <v>618.40647175222284</v>
      </c>
      <c r="BY53" s="33">
        <f t="shared" si="58"/>
        <v>655.99352824777725</v>
      </c>
      <c r="BZ53" s="34">
        <f t="shared" si="42"/>
        <v>37.587056495554407</v>
      </c>
      <c r="CB53" s="68">
        <v>48</v>
      </c>
      <c r="CC53" s="45">
        <f t="shared" si="59"/>
        <v>-655.99352824777725</v>
      </c>
      <c r="CD53" s="45">
        <f t="shared" si="60"/>
        <v>-100</v>
      </c>
      <c r="CE53" s="45">
        <f t="shared" si="61"/>
        <v>-637.20000000000005</v>
      </c>
      <c r="CF53" s="30">
        <f t="shared" si="62"/>
        <v>-100</v>
      </c>
      <c r="CH53" s="68">
        <v>48</v>
      </c>
      <c r="CI53" s="52">
        <f t="shared" si="43"/>
        <v>0</v>
      </c>
      <c r="CJ53" s="54">
        <f t="shared" si="20"/>
        <v>0</v>
      </c>
      <c r="CK53" s="53">
        <f t="shared" si="21"/>
        <v>0</v>
      </c>
      <c r="CL53" s="54">
        <f t="shared" si="22"/>
        <v>0</v>
      </c>
      <c r="CN53" s="84"/>
      <c r="CP53" s="12" t="s">
        <v>91</v>
      </c>
      <c r="CQ53" s="20">
        <v>4353</v>
      </c>
      <c r="CR53" s="21">
        <v>4714</v>
      </c>
      <c r="CS53" s="21">
        <v>4739</v>
      </c>
      <c r="CT53" s="21">
        <v>4404</v>
      </c>
      <c r="CU53" s="22">
        <v>4777</v>
      </c>
      <c r="CV53" s="40"/>
      <c r="CW53" s="24">
        <f t="shared" si="23"/>
        <v>4597.3999999999996</v>
      </c>
      <c r="CX53" s="30">
        <f t="shared" si="44"/>
        <v>90.287651425873278</v>
      </c>
      <c r="CY53" s="32">
        <f t="shared" si="45"/>
        <v>4420.4362032052877</v>
      </c>
      <c r="CZ53" s="33">
        <f t="shared" si="63"/>
        <v>4774.3637967947116</v>
      </c>
      <c r="DA53" s="34">
        <f t="shared" si="46"/>
        <v>353.92759358942385</v>
      </c>
      <c r="DC53" s="68">
        <v>48</v>
      </c>
      <c r="DD53" s="45">
        <f t="shared" si="64"/>
        <v>-4774.3637967947116</v>
      </c>
      <c r="DE53" s="45">
        <f t="shared" si="65"/>
        <v>-100</v>
      </c>
      <c r="DF53" s="45">
        <f t="shared" si="66"/>
        <v>-4597.3999999999996</v>
      </c>
      <c r="DG53" s="30">
        <f t="shared" si="67"/>
        <v>-100</v>
      </c>
      <c r="DI53" s="68">
        <v>48</v>
      </c>
      <c r="DJ53" s="52">
        <f t="shared" si="47"/>
        <v>0</v>
      </c>
      <c r="DK53" s="54">
        <f t="shared" si="29"/>
        <v>0</v>
      </c>
      <c r="DL53" s="53">
        <f t="shared" si="30"/>
        <v>0</v>
      </c>
      <c r="DM53" s="54">
        <f t="shared" si="31"/>
        <v>0</v>
      </c>
    </row>
    <row r="54" spans="1:117" x14ac:dyDescent="0.25">
      <c r="A54" s="12" t="s">
        <v>92</v>
      </c>
      <c r="B54" s="20">
        <v>959</v>
      </c>
      <c r="C54" s="21">
        <v>993</v>
      </c>
      <c r="D54" s="21">
        <v>979</v>
      </c>
      <c r="E54" s="21">
        <v>954</v>
      </c>
      <c r="F54" s="22">
        <v>1003</v>
      </c>
      <c r="G54" s="40"/>
      <c r="H54" s="24">
        <f t="shared" si="0"/>
        <v>977.6</v>
      </c>
      <c r="I54" s="30">
        <f t="shared" si="32"/>
        <v>9.4530418384771782</v>
      </c>
      <c r="J54" s="32">
        <f t="shared" si="33"/>
        <v>959.07203799658475</v>
      </c>
      <c r="K54" s="33">
        <f t="shared" si="48"/>
        <v>996.12796200341529</v>
      </c>
      <c r="L54" s="34">
        <f t="shared" si="34"/>
        <v>37.055924006830537</v>
      </c>
      <c r="N54" s="68">
        <v>49</v>
      </c>
      <c r="O54" s="45">
        <f t="shared" si="49"/>
        <v>-996.12796200341529</v>
      </c>
      <c r="P54" s="45">
        <f t="shared" si="50"/>
        <v>-100</v>
      </c>
      <c r="Q54" s="45">
        <f t="shared" si="51"/>
        <v>-977.6</v>
      </c>
      <c r="R54" s="30">
        <f t="shared" si="52"/>
        <v>-100</v>
      </c>
      <c r="T54" s="68">
        <v>49</v>
      </c>
      <c r="U54" s="52">
        <f t="shared" si="35"/>
        <v>0</v>
      </c>
      <c r="V54" s="54">
        <f t="shared" si="35"/>
        <v>0</v>
      </c>
      <c r="W54" s="53">
        <f t="shared" si="35"/>
        <v>0</v>
      </c>
      <c r="X54" s="54">
        <f t="shared" si="35"/>
        <v>0</v>
      </c>
      <c r="Z54" s="72"/>
      <c r="AB54" s="12" t="s">
        <v>92</v>
      </c>
      <c r="AC54" s="20">
        <v>4151</v>
      </c>
      <c r="AD54" s="21">
        <v>4433</v>
      </c>
      <c r="AE54" s="21">
        <v>4384</v>
      </c>
      <c r="AF54" s="21">
        <v>4096</v>
      </c>
      <c r="AG54" s="22">
        <v>4372</v>
      </c>
      <c r="AH54" s="40"/>
      <c r="AI54" s="24">
        <f t="shared" si="7"/>
        <v>4287.2</v>
      </c>
      <c r="AJ54" s="30">
        <f t="shared" si="36"/>
        <v>68.164066780085818</v>
      </c>
      <c r="AK54" s="32">
        <f t="shared" si="37"/>
        <v>4153.5984291110317</v>
      </c>
      <c r="AL54" s="33">
        <f t="shared" si="53"/>
        <v>4420.8015708889679</v>
      </c>
      <c r="AM54" s="34">
        <f t="shared" si="38"/>
        <v>267.20314177793625</v>
      </c>
      <c r="AO54" s="68">
        <v>49</v>
      </c>
      <c r="AP54" s="45">
        <f t="shared" si="54"/>
        <v>-4420.8015708889679</v>
      </c>
      <c r="AQ54" s="45">
        <f t="shared" si="55"/>
        <v>-100</v>
      </c>
      <c r="AR54" s="45">
        <f t="shared" si="56"/>
        <v>-4287.2</v>
      </c>
      <c r="AS54" s="30">
        <f t="shared" si="57"/>
        <v>-100</v>
      </c>
      <c r="AU54" s="68">
        <v>49</v>
      </c>
      <c r="AV54" s="52">
        <f t="shared" si="39"/>
        <v>0</v>
      </c>
      <c r="AW54" s="54">
        <f t="shared" si="13"/>
        <v>0</v>
      </c>
      <c r="AX54" s="53">
        <f t="shared" si="13"/>
        <v>0</v>
      </c>
      <c r="AY54" s="54">
        <f t="shared" si="13"/>
        <v>0</v>
      </c>
      <c r="BM54" s="63"/>
      <c r="BO54" s="12" t="s">
        <v>92</v>
      </c>
      <c r="BP54" s="20">
        <v>636</v>
      </c>
      <c r="BQ54" s="21">
        <v>668</v>
      </c>
      <c r="BR54" s="21">
        <v>591</v>
      </c>
      <c r="BS54" s="21">
        <v>650</v>
      </c>
      <c r="BT54" s="22">
        <v>654</v>
      </c>
      <c r="BU54" s="40"/>
      <c r="BV54" s="24">
        <f t="shared" si="14"/>
        <v>639.79999999999995</v>
      </c>
      <c r="BW54" s="30">
        <f t="shared" si="40"/>
        <v>13.222707740852474</v>
      </c>
      <c r="BX54" s="32">
        <f t="shared" si="41"/>
        <v>613.8834928279291</v>
      </c>
      <c r="BY54" s="33">
        <f t="shared" si="58"/>
        <v>665.71650717207081</v>
      </c>
      <c r="BZ54" s="34">
        <f t="shared" si="42"/>
        <v>51.833014344141702</v>
      </c>
      <c r="CB54" s="68">
        <v>49</v>
      </c>
      <c r="CC54" s="45">
        <f t="shared" si="59"/>
        <v>-665.71650717207081</v>
      </c>
      <c r="CD54" s="45">
        <f t="shared" si="60"/>
        <v>-100</v>
      </c>
      <c r="CE54" s="45">
        <f t="shared" si="61"/>
        <v>-639.79999999999995</v>
      </c>
      <c r="CF54" s="30">
        <f t="shared" si="62"/>
        <v>-100</v>
      </c>
      <c r="CH54" s="68">
        <v>49</v>
      </c>
      <c r="CI54" s="52">
        <f t="shared" si="43"/>
        <v>0</v>
      </c>
      <c r="CJ54" s="54">
        <f t="shared" si="20"/>
        <v>0</v>
      </c>
      <c r="CK54" s="53">
        <f t="shared" si="21"/>
        <v>0</v>
      </c>
      <c r="CL54" s="54">
        <f t="shared" si="22"/>
        <v>0</v>
      </c>
      <c r="CN54" s="84"/>
      <c r="CP54" s="12" t="s">
        <v>92</v>
      </c>
      <c r="CQ54" s="20">
        <v>4615</v>
      </c>
      <c r="CR54" s="21">
        <v>5129</v>
      </c>
      <c r="CS54" s="21">
        <v>4827</v>
      </c>
      <c r="CT54" s="21">
        <v>4587</v>
      </c>
      <c r="CU54" s="22">
        <v>4787</v>
      </c>
      <c r="CV54" s="40"/>
      <c r="CW54" s="24">
        <f t="shared" si="23"/>
        <v>4789</v>
      </c>
      <c r="CX54" s="30">
        <f t="shared" si="44"/>
        <v>96.986597012164509</v>
      </c>
      <c r="CY54" s="32">
        <f t="shared" si="45"/>
        <v>4598.9062698561575</v>
      </c>
      <c r="CZ54" s="33">
        <f t="shared" si="63"/>
        <v>4979.0937301438425</v>
      </c>
      <c r="DA54" s="34">
        <f t="shared" si="46"/>
        <v>380.1874602876851</v>
      </c>
      <c r="DC54" s="68">
        <v>49</v>
      </c>
      <c r="DD54" s="45">
        <f t="shared" si="64"/>
        <v>-4979.0937301438425</v>
      </c>
      <c r="DE54" s="45">
        <f t="shared" si="65"/>
        <v>-100</v>
      </c>
      <c r="DF54" s="45">
        <f t="shared" si="66"/>
        <v>-4789</v>
      </c>
      <c r="DG54" s="30">
        <f t="shared" si="67"/>
        <v>-100</v>
      </c>
      <c r="DI54" s="68">
        <v>49</v>
      </c>
      <c r="DJ54" s="52">
        <f t="shared" si="47"/>
        <v>0</v>
      </c>
      <c r="DK54" s="54">
        <f t="shared" si="29"/>
        <v>0</v>
      </c>
      <c r="DL54" s="53">
        <f t="shared" si="30"/>
        <v>0</v>
      </c>
      <c r="DM54" s="54">
        <f t="shared" si="31"/>
        <v>0</v>
      </c>
    </row>
    <row r="55" spans="1:117" x14ac:dyDescent="0.25">
      <c r="A55" s="12" t="s">
        <v>93</v>
      </c>
      <c r="B55" s="20">
        <v>938</v>
      </c>
      <c r="C55" s="21">
        <v>980</v>
      </c>
      <c r="D55" s="21">
        <v>959</v>
      </c>
      <c r="E55" s="21">
        <v>972</v>
      </c>
      <c r="F55" s="22">
        <v>978</v>
      </c>
      <c r="G55" s="40"/>
      <c r="H55" s="24">
        <f t="shared" si="0"/>
        <v>965.4</v>
      </c>
      <c r="I55" s="30">
        <f t="shared" si="32"/>
        <v>7.7691698398220108</v>
      </c>
      <c r="J55" s="32">
        <f t="shared" si="33"/>
        <v>950.17242711394886</v>
      </c>
      <c r="K55" s="33">
        <f t="shared" si="48"/>
        <v>980.6275728860511</v>
      </c>
      <c r="L55" s="34">
        <f t="shared" si="34"/>
        <v>30.455145772102242</v>
      </c>
      <c r="N55" s="68">
        <v>50</v>
      </c>
      <c r="O55" s="45">
        <f t="shared" si="49"/>
        <v>-980.6275728860511</v>
      </c>
      <c r="P55" s="45">
        <f t="shared" si="50"/>
        <v>-100</v>
      </c>
      <c r="Q55" s="45">
        <f t="shared" si="51"/>
        <v>-965.4</v>
      </c>
      <c r="R55" s="30">
        <f t="shared" si="52"/>
        <v>-100</v>
      </c>
      <c r="T55" s="68">
        <v>50</v>
      </c>
      <c r="U55" s="52">
        <f t="shared" si="35"/>
        <v>0</v>
      </c>
      <c r="V55" s="54">
        <f t="shared" si="35"/>
        <v>0</v>
      </c>
      <c r="W55" s="53">
        <f t="shared" si="35"/>
        <v>0</v>
      </c>
      <c r="X55" s="54">
        <f t="shared" si="35"/>
        <v>0</v>
      </c>
      <c r="Z55" s="72"/>
      <c r="AB55" s="12" t="s">
        <v>93</v>
      </c>
      <c r="AC55" s="20">
        <v>4030</v>
      </c>
      <c r="AD55" s="21">
        <v>4074</v>
      </c>
      <c r="AE55" s="21">
        <v>4529</v>
      </c>
      <c r="AF55" s="21">
        <v>4231</v>
      </c>
      <c r="AG55" s="22">
        <v>4511</v>
      </c>
      <c r="AH55" s="40"/>
      <c r="AI55" s="24">
        <f t="shared" si="7"/>
        <v>4275</v>
      </c>
      <c r="AJ55" s="30">
        <f t="shared" si="36"/>
        <v>105.49265377266798</v>
      </c>
      <c r="AK55" s="32">
        <f t="shared" si="37"/>
        <v>4068.2343986055707</v>
      </c>
      <c r="AL55" s="33">
        <f t="shared" si="53"/>
        <v>4481.7656013944288</v>
      </c>
      <c r="AM55" s="34">
        <f t="shared" si="38"/>
        <v>413.53120278885808</v>
      </c>
      <c r="AO55" s="68">
        <v>50</v>
      </c>
      <c r="AP55" s="45">
        <f t="shared" si="54"/>
        <v>-4481.7656013944288</v>
      </c>
      <c r="AQ55" s="45">
        <f t="shared" si="55"/>
        <v>-100</v>
      </c>
      <c r="AR55" s="45">
        <f t="shared" si="56"/>
        <v>-4275</v>
      </c>
      <c r="AS55" s="30">
        <f t="shared" si="57"/>
        <v>-100</v>
      </c>
      <c r="AU55" s="68">
        <v>50</v>
      </c>
      <c r="AV55" s="52">
        <f t="shared" si="39"/>
        <v>0</v>
      </c>
      <c r="AW55" s="54">
        <f t="shared" si="13"/>
        <v>0</v>
      </c>
      <c r="AX55" s="53">
        <f t="shared" si="13"/>
        <v>0</v>
      </c>
      <c r="AY55" s="54">
        <f t="shared" si="13"/>
        <v>0</v>
      </c>
      <c r="BM55" s="63"/>
      <c r="BO55" s="12" t="s">
        <v>93</v>
      </c>
      <c r="BP55" s="20">
        <v>606</v>
      </c>
      <c r="BQ55" s="21">
        <v>614</v>
      </c>
      <c r="BR55" s="21">
        <v>648</v>
      </c>
      <c r="BS55" s="21">
        <v>652</v>
      </c>
      <c r="BT55" s="22">
        <v>734</v>
      </c>
      <c r="BU55" s="40"/>
      <c r="BV55" s="24">
        <f t="shared" si="14"/>
        <v>650.79999999999995</v>
      </c>
      <c r="BW55" s="30">
        <f t="shared" si="40"/>
        <v>22.685678301518777</v>
      </c>
      <c r="BX55" s="32">
        <f t="shared" si="41"/>
        <v>606.33607052902312</v>
      </c>
      <c r="BY55" s="33">
        <f t="shared" si="58"/>
        <v>695.26392947097679</v>
      </c>
      <c r="BZ55" s="34">
        <f t="shared" si="42"/>
        <v>88.927858941953673</v>
      </c>
      <c r="CB55" s="68">
        <v>50</v>
      </c>
      <c r="CC55" s="45">
        <f t="shared" si="59"/>
        <v>-695.26392947097679</v>
      </c>
      <c r="CD55" s="45">
        <f t="shared" si="60"/>
        <v>-100</v>
      </c>
      <c r="CE55" s="45">
        <f t="shared" si="61"/>
        <v>-650.79999999999995</v>
      </c>
      <c r="CF55" s="30">
        <f t="shared" si="62"/>
        <v>-100</v>
      </c>
      <c r="CH55" s="68">
        <v>50</v>
      </c>
      <c r="CI55" s="52">
        <f t="shared" si="43"/>
        <v>0</v>
      </c>
      <c r="CJ55" s="54">
        <f t="shared" si="20"/>
        <v>0</v>
      </c>
      <c r="CK55" s="53">
        <f t="shared" si="21"/>
        <v>0</v>
      </c>
      <c r="CL55" s="54">
        <f t="shared" si="22"/>
        <v>0</v>
      </c>
      <c r="CN55" s="84"/>
      <c r="CP55" s="12" t="s">
        <v>93</v>
      </c>
      <c r="CQ55" s="20">
        <v>4683</v>
      </c>
      <c r="CR55" s="21">
        <v>4860</v>
      </c>
      <c r="CS55" s="21">
        <v>5081</v>
      </c>
      <c r="CT55" s="21">
        <v>4695</v>
      </c>
      <c r="CU55" s="22">
        <v>4965</v>
      </c>
      <c r="CV55" s="40"/>
      <c r="CW55" s="24">
        <f t="shared" si="23"/>
        <v>4856.8</v>
      </c>
      <c r="CX55" s="30">
        <f t="shared" si="44"/>
        <v>76.931398011475125</v>
      </c>
      <c r="CY55" s="32">
        <f t="shared" si="45"/>
        <v>4706.0144598975094</v>
      </c>
      <c r="CZ55" s="33">
        <f t="shared" si="63"/>
        <v>5007.585540102491</v>
      </c>
      <c r="DA55" s="34">
        <f t="shared" si="46"/>
        <v>301.57108020498163</v>
      </c>
      <c r="DC55" s="68">
        <v>50</v>
      </c>
      <c r="DD55" s="45">
        <f t="shared" si="64"/>
        <v>-5007.585540102491</v>
      </c>
      <c r="DE55" s="45">
        <f t="shared" si="65"/>
        <v>-100</v>
      </c>
      <c r="DF55" s="45">
        <f t="shared" si="66"/>
        <v>-4856.8</v>
      </c>
      <c r="DG55" s="30">
        <f t="shared" si="67"/>
        <v>-100</v>
      </c>
      <c r="DI55" s="68">
        <v>50</v>
      </c>
      <c r="DJ55" s="52">
        <f t="shared" si="47"/>
        <v>0</v>
      </c>
      <c r="DK55" s="54">
        <f t="shared" si="29"/>
        <v>0</v>
      </c>
      <c r="DL55" s="53">
        <f t="shared" si="30"/>
        <v>0</v>
      </c>
      <c r="DM55" s="54">
        <f t="shared" si="31"/>
        <v>0</v>
      </c>
    </row>
    <row r="56" spans="1:117" x14ac:dyDescent="0.25">
      <c r="A56" s="12" t="s">
        <v>94</v>
      </c>
      <c r="B56" s="20">
        <v>1007</v>
      </c>
      <c r="C56" s="21">
        <v>1008</v>
      </c>
      <c r="D56" s="21">
        <v>1072</v>
      </c>
      <c r="E56" s="21">
        <v>1071</v>
      </c>
      <c r="F56" s="22">
        <v>1031</v>
      </c>
      <c r="G56" s="40"/>
      <c r="H56" s="24">
        <f t="shared" si="0"/>
        <v>1037.8</v>
      </c>
      <c r="I56" s="30">
        <f t="shared" si="32"/>
        <v>14.413188405068464</v>
      </c>
      <c r="J56" s="32">
        <f t="shared" si="33"/>
        <v>1009.5501507260658</v>
      </c>
      <c r="K56" s="33">
        <f t="shared" si="48"/>
        <v>1066.0498492739341</v>
      </c>
      <c r="L56" s="34">
        <f t="shared" si="34"/>
        <v>56.49969854786832</v>
      </c>
      <c r="N56" s="68">
        <v>51</v>
      </c>
      <c r="O56" s="45">
        <f t="shared" si="49"/>
        <v>-1066.0498492739341</v>
      </c>
      <c r="P56" s="45">
        <f t="shared" si="50"/>
        <v>-100</v>
      </c>
      <c r="Q56" s="45">
        <f t="shared" si="51"/>
        <v>-1037.8</v>
      </c>
      <c r="R56" s="30">
        <f t="shared" si="52"/>
        <v>-100</v>
      </c>
      <c r="T56" s="68">
        <v>51</v>
      </c>
      <c r="U56" s="52">
        <f t="shared" si="35"/>
        <v>0</v>
      </c>
      <c r="V56" s="54">
        <f t="shared" si="35"/>
        <v>0</v>
      </c>
      <c r="W56" s="53">
        <f t="shared" si="35"/>
        <v>0</v>
      </c>
      <c r="X56" s="54">
        <f t="shared" si="35"/>
        <v>0</v>
      </c>
      <c r="Z56" s="72"/>
      <c r="AB56" s="12" t="s">
        <v>94</v>
      </c>
      <c r="AC56" s="20">
        <v>4140</v>
      </c>
      <c r="AD56" s="21">
        <v>4535</v>
      </c>
      <c r="AE56" s="21">
        <v>4914</v>
      </c>
      <c r="AF56" s="21">
        <v>4500</v>
      </c>
      <c r="AG56" s="22">
        <v>4823</v>
      </c>
      <c r="AH56" s="40"/>
      <c r="AI56" s="24">
        <f t="shared" si="7"/>
        <v>4582.3999999999996</v>
      </c>
      <c r="AJ56" s="30">
        <f t="shared" si="36"/>
        <v>136.49197778624207</v>
      </c>
      <c r="AK56" s="32">
        <f t="shared" si="37"/>
        <v>4314.8757235389648</v>
      </c>
      <c r="AL56" s="33">
        <f t="shared" si="53"/>
        <v>4849.9242764610344</v>
      </c>
      <c r="AM56" s="34">
        <f t="shared" si="38"/>
        <v>535.04855292206958</v>
      </c>
      <c r="AO56" s="68">
        <v>51</v>
      </c>
      <c r="AP56" s="45">
        <f t="shared" si="54"/>
        <v>-4849.9242764610344</v>
      </c>
      <c r="AQ56" s="45">
        <f t="shared" si="55"/>
        <v>-100</v>
      </c>
      <c r="AR56" s="45">
        <f t="shared" si="56"/>
        <v>-4582.3999999999996</v>
      </c>
      <c r="AS56" s="30">
        <f t="shared" si="57"/>
        <v>-100</v>
      </c>
      <c r="AU56" s="68">
        <v>51</v>
      </c>
      <c r="AV56" s="52">
        <f t="shared" si="39"/>
        <v>0</v>
      </c>
      <c r="AW56" s="54">
        <f t="shared" si="13"/>
        <v>0</v>
      </c>
      <c r="AX56" s="53">
        <f t="shared" si="13"/>
        <v>0</v>
      </c>
      <c r="AY56" s="54">
        <f t="shared" si="13"/>
        <v>0</v>
      </c>
      <c r="BM56" s="63"/>
      <c r="BO56" s="12" t="s">
        <v>94</v>
      </c>
      <c r="BP56" s="20">
        <v>707</v>
      </c>
      <c r="BQ56" s="21">
        <v>656</v>
      </c>
      <c r="BR56" s="21">
        <v>704</v>
      </c>
      <c r="BS56" s="21">
        <v>632</v>
      </c>
      <c r="BT56" s="22">
        <v>725</v>
      </c>
      <c r="BU56" s="40"/>
      <c r="BV56" s="24">
        <f t="shared" si="14"/>
        <v>684.8</v>
      </c>
      <c r="BW56" s="30">
        <f t="shared" si="40"/>
        <v>17.456803831171385</v>
      </c>
      <c r="BX56" s="32">
        <f t="shared" si="41"/>
        <v>650.58466449090406</v>
      </c>
      <c r="BY56" s="33">
        <f t="shared" si="58"/>
        <v>719.01533550909585</v>
      </c>
      <c r="BZ56" s="34">
        <f t="shared" si="42"/>
        <v>68.430671018191788</v>
      </c>
      <c r="CB56" s="68">
        <v>51</v>
      </c>
      <c r="CC56" s="45">
        <f t="shared" si="59"/>
        <v>-719.01533550909585</v>
      </c>
      <c r="CD56" s="45">
        <f t="shared" si="60"/>
        <v>-100</v>
      </c>
      <c r="CE56" s="45">
        <f t="shared" si="61"/>
        <v>-684.8</v>
      </c>
      <c r="CF56" s="30">
        <f t="shared" si="62"/>
        <v>-100</v>
      </c>
      <c r="CH56" s="68">
        <v>51</v>
      </c>
      <c r="CI56" s="52">
        <f t="shared" si="43"/>
        <v>0</v>
      </c>
      <c r="CJ56" s="54">
        <f t="shared" si="20"/>
        <v>0</v>
      </c>
      <c r="CK56" s="53">
        <f t="shared" si="21"/>
        <v>0</v>
      </c>
      <c r="CL56" s="54">
        <f t="shared" si="22"/>
        <v>0</v>
      </c>
      <c r="CN56" s="84"/>
      <c r="CP56" s="12" t="s">
        <v>94</v>
      </c>
      <c r="CQ56" s="20">
        <v>4834</v>
      </c>
      <c r="CR56" s="21">
        <v>5287</v>
      </c>
      <c r="CS56" s="21">
        <v>5824</v>
      </c>
      <c r="CT56" s="21">
        <v>4913</v>
      </c>
      <c r="CU56" s="22">
        <v>5347</v>
      </c>
      <c r="CV56" s="40"/>
      <c r="CW56" s="24">
        <f t="shared" si="23"/>
        <v>5241</v>
      </c>
      <c r="CX56" s="30">
        <f t="shared" si="44"/>
        <v>176.98502761533246</v>
      </c>
      <c r="CY56" s="32">
        <f t="shared" si="45"/>
        <v>4894.1093458739488</v>
      </c>
      <c r="CZ56" s="33">
        <f t="shared" si="63"/>
        <v>5587.8906541260512</v>
      </c>
      <c r="DA56" s="34">
        <f t="shared" si="46"/>
        <v>693.78130825210246</v>
      </c>
      <c r="DC56" s="68">
        <v>51</v>
      </c>
      <c r="DD56" s="45">
        <f t="shared" si="64"/>
        <v>-5587.8906541260512</v>
      </c>
      <c r="DE56" s="45">
        <f t="shared" si="65"/>
        <v>-100</v>
      </c>
      <c r="DF56" s="45">
        <f t="shared" si="66"/>
        <v>-5241</v>
      </c>
      <c r="DG56" s="30">
        <f t="shared" si="67"/>
        <v>-100</v>
      </c>
      <c r="DI56" s="68">
        <v>51</v>
      </c>
      <c r="DJ56" s="52">
        <f t="shared" si="47"/>
        <v>0</v>
      </c>
      <c r="DK56" s="54">
        <f t="shared" si="29"/>
        <v>0</v>
      </c>
      <c r="DL56" s="53">
        <f t="shared" si="30"/>
        <v>0</v>
      </c>
      <c r="DM56" s="54">
        <f t="shared" si="31"/>
        <v>0</v>
      </c>
    </row>
    <row r="57" spans="1:117" ht="13.8" thickBot="1" x14ac:dyDescent="0.3">
      <c r="A57" s="12" t="s">
        <v>95</v>
      </c>
      <c r="B57" s="20">
        <v>816</v>
      </c>
      <c r="C57" s="21">
        <v>579</v>
      </c>
      <c r="D57" s="21">
        <v>653</v>
      </c>
      <c r="E57" s="21">
        <v>570</v>
      </c>
      <c r="F57" s="22">
        <v>559</v>
      </c>
      <c r="G57" s="40"/>
      <c r="H57" s="24">
        <f t="shared" si="0"/>
        <v>635.4</v>
      </c>
      <c r="I57" s="30">
        <f t="shared" si="32"/>
        <v>48.073485415559347</v>
      </c>
      <c r="J57" s="32">
        <f t="shared" si="33"/>
        <v>541.1759685855036</v>
      </c>
      <c r="K57" s="33">
        <f t="shared" si="48"/>
        <v>729.62403141449636</v>
      </c>
      <c r="L57" s="34">
        <f t="shared" si="34"/>
        <v>188.44806282899276</v>
      </c>
      <c r="N57" s="69">
        <v>52</v>
      </c>
      <c r="O57" s="45">
        <f t="shared" si="49"/>
        <v>-729.62403141449636</v>
      </c>
      <c r="P57" s="45">
        <f t="shared" si="50"/>
        <v>-100</v>
      </c>
      <c r="Q57" s="45">
        <f t="shared" si="51"/>
        <v>-635.4</v>
      </c>
      <c r="R57" s="30">
        <f t="shared" si="52"/>
        <v>-100</v>
      </c>
      <c r="T57" s="69">
        <v>52</v>
      </c>
      <c r="U57" s="55">
        <f t="shared" si="35"/>
        <v>0</v>
      </c>
      <c r="V57" s="57">
        <f t="shared" si="35"/>
        <v>0</v>
      </c>
      <c r="W57" s="56">
        <f t="shared" si="35"/>
        <v>0</v>
      </c>
      <c r="X57" s="57">
        <f t="shared" si="35"/>
        <v>0</v>
      </c>
      <c r="Z57" s="72"/>
      <c r="AB57" s="12" t="s">
        <v>95</v>
      </c>
      <c r="AC57" s="20">
        <v>3372</v>
      </c>
      <c r="AD57" s="21">
        <v>3255</v>
      </c>
      <c r="AE57" s="21">
        <v>3364</v>
      </c>
      <c r="AF57" s="21">
        <v>2891</v>
      </c>
      <c r="AG57" s="22">
        <v>3007</v>
      </c>
      <c r="AH57" s="40"/>
      <c r="AI57" s="24">
        <f t="shared" si="7"/>
        <v>3177.8</v>
      </c>
      <c r="AJ57" s="30">
        <f t="shared" si="36"/>
        <v>97.40913714842155</v>
      </c>
      <c r="AK57" s="32">
        <f t="shared" si="37"/>
        <v>2986.878091189094</v>
      </c>
      <c r="AL57" s="33">
        <f t="shared" si="53"/>
        <v>3368.7219088109064</v>
      </c>
      <c r="AM57" s="34">
        <f t="shared" si="38"/>
        <v>381.84381762181238</v>
      </c>
      <c r="AO57" s="69">
        <v>52</v>
      </c>
      <c r="AP57" s="45">
        <f t="shared" si="54"/>
        <v>-3368.7219088109064</v>
      </c>
      <c r="AQ57" s="45">
        <f t="shared" si="55"/>
        <v>-100</v>
      </c>
      <c r="AR57" s="45">
        <f t="shared" si="56"/>
        <v>-3177.8</v>
      </c>
      <c r="AS57" s="30">
        <f t="shared" si="57"/>
        <v>-100</v>
      </c>
      <c r="AU57" s="69">
        <v>52</v>
      </c>
      <c r="AV57" s="55">
        <f t="shared" si="39"/>
        <v>0</v>
      </c>
      <c r="AW57" s="57">
        <f t="shared" si="13"/>
        <v>0</v>
      </c>
      <c r="AX57" s="56">
        <f t="shared" si="13"/>
        <v>0</v>
      </c>
      <c r="AY57" s="57">
        <f t="shared" si="13"/>
        <v>0</v>
      </c>
      <c r="BM57" s="63"/>
      <c r="BO57" s="12" t="s">
        <v>95</v>
      </c>
      <c r="BP57" s="20">
        <v>515</v>
      </c>
      <c r="BQ57" s="21">
        <v>496</v>
      </c>
      <c r="BR57" s="21">
        <v>455</v>
      </c>
      <c r="BS57" s="21">
        <v>421</v>
      </c>
      <c r="BT57" s="22">
        <v>409</v>
      </c>
      <c r="BU57" s="40"/>
      <c r="BV57" s="24">
        <f t="shared" si="14"/>
        <v>459.2</v>
      </c>
      <c r="BW57" s="30">
        <f t="shared" si="40"/>
        <v>20.572797573494956</v>
      </c>
      <c r="BX57" s="32">
        <f t="shared" si="41"/>
        <v>418.87731675594989</v>
      </c>
      <c r="BY57" s="33">
        <f t="shared" si="58"/>
        <v>499.52268324405009</v>
      </c>
      <c r="BZ57" s="34">
        <f t="shared" si="42"/>
        <v>80.645366488100194</v>
      </c>
      <c r="CB57" s="69">
        <v>52</v>
      </c>
      <c r="CC57" s="45">
        <f t="shared" si="59"/>
        <v>-499.52268324405009</v>
      </c>
      <c r="CD57" s="45">
        <f t="shared" si="60"/>
        <v>-100</v>
      </c>
      <c r="CE57" s="45">
        <f t="shared" si="61"/>
        <v>-459.2</v>
      </c>
      <c r="CF57" s="30">
        <f t="shared" si="62"/>
        <v>-100</v>
      </c>
      <c r="CH57" s="69">
        <v>52</v>
      </c>
      <c r="CI57" s="55">
        <f t="shared" si="43"/>
        <v>0</v>
      </c>
      <c r="CJ57" s="57">
        <f t="shared" si="20"/>
        <v>0</v>
      </c>
      <c r="CK57" s="56">
        <f t="shared" si="21"/>
        <v>0</v>
      </c>
      <c r="CL57" s="57">
        <f t="shared" si="22"/>
        <v>0</v>
      </c>
      <c r="CN57" s="84"/>
      <c r="CP57" s="12" t="s">
        <v>95</v>
      </c>
      <c r="CQ57" s="20">
        <v>3927</v>
      </c>
      <c r="CR57" s="21">
        <v>3672</v>
      </c>
      <c r="CS57" s="21">
        <v>4009</v>
      </c>
      <c r="CT57" s="21">
        <v>3249</v>
      </c>
      <c r="CU57" s="22">
        <v>3558</v>
      </c>
      <c r="CV57" s="40"/>
      <c r="CW57" s="24">
        <f t="shared" si="23"/>
        <v>3683</v>
      </c>
      <c r="CX57" s="30">
        <f t="shared" si="44"/>
        <v>135.99889705435112</v>
      </c>
      <c r="CY57" s="32">
        <f t="shared" si="45"/>
        <v>3416.442161773472</v>
      </c>
      <c r="CZ57" s="33">
        <f t="shared" si="63"/>
        <v>3949.557838226528</v>
      </c>
      <c r="DA57" s="34">
        <f t="shared" si="46"/>
        <v>533.11567645305604</v>
      </c>
      <c r="DC57" s="69">
        <v>52</v>
      </c>
      <c r="DD57" s="45">
        <f t="shared" si="64"/>
        <v>-3949.557838226528</v>
      </c>
      <c r="DE57" s="45">
        <f t="shared" si="65"/>
        <v>-100</v>
      </c>
      <c r="DF57" s="45">
        <f t="shared" si="66"/>
        <v>-3683</v>
      </c>
      <c r="DG57" s="30">
        <f t="shared" si="67"/>
        <v>-100</v>
      </c>
      <c r="DI57" s="69">
        <v>52</v>
      </c>
      <c r="DJ57" s="55">
        <f t="shared" si="47"/>
        <v>0</v>
      </c>
      <c r="DK57" s="57">
        <f t="shared" si="29"/>
        <v>0</v>
      </c>
      <c r="DL57" s="56">
        <f t="shared" si="30"/>
        <v>0</v>
      </c>
      <c r="DM57" s="57">
        <f t="shared" si="31"/>
        <v>0</v>
      </c>
    </row>
    <row r="58" spans="1:117" ht="13.8" thickBot="1" x14ac:dyDescent="0.3">
      <c r="A58" s="13" t="s">
        <v>96</v>
      </c>
      <c r="B58" s="23">
        <v>626</v>
      </c>
      <c r="C58" s="41"/>
      <c r="D58" s="41"/>
      <c r="E58" s="41"/>
      <c r="F58" s="42"/>
      <c r="G58" s="43"/>
      <c r="H58" s="25"/>
      <c r="I58" s="31"/>
      <c r="J58" s="35"/>
      <c r="K58" s="36"/>
      <c r="L58" s="37"/>
      <c r="U58" s="58">
        <f>SUM(U6:U57)</f>
        <v>1603.8053434342728</v>
      </c>
      <c r="V58" s="59"/>
      <c r="W58" s="60">
        <f>SUM(W6:W57)</f>
        <v>2019.4</v>
      </c>
      <c r="X58" s="59"/>
      <c r="Z58" s="72"/>
      <c r="AB58" s="13" t="s">
        <v>96</v>
      </c>
      <c r="AC58" s="23">
        <v>3061</v>
      </c>
      <c r="AD58" s="41"/>
      <c r="AE58" s="41"/>
      <c r="AF58" s="41"/>
      <c r="AG58" s="42"/>
      <c r="AH58" s="43"/>
      <c r="AI58" s="25"/>
      <c r="AJ58" s="31"/>
      <c r="AK58" s="35"/>
      <c r="AL58" s="36"/>
      <c r="AM58" s="37"/>
      <c r="AV58" s="58">
        <f>SUM(AV6:AV57)</f>
        <v>12506.434643851608</v>
      </c>
      <c r="AW58" s="59"/>
      <c r="AX58" s="60">
        <f>SUM(AX6:AX57)</f>
        <v>14628.8</v>
      </c>
      <c r="AY58" s="59"/>
      <c r="BM58" s="63"/>
      <c r="BO58" s="13" t="s">
        <v>96</v>
      </c>
      <c r="BP58" s="23">
        <v>453</v>
      </c>
      <c r="BQ58" s="41"/>
      <c r="BR58" s="41"/>
      <c r="BS58" s="41"/>
      <c r="BT58" s="42"/>
      <c r="BU58" s="43"/>
      <c r="BV58" s="25"/>
      <c r="BW58" s="31"/>
      <c r="BX58" s="35"/>
      <c r="BY58" s="36"/>
      <c r="BZ58" s="37"/>
      <c r="CI58" s="58">
        <f>SUM(CI6:CI57)</f>
        <v>814.81349822861614</v>
      </c>
      <c r="CJ58" s="59"/>
      <c r="CK58" s="60">
        <f>SUM(CK6:CK57)</f>
        <v>1144.8000000000002</v>
      </c>
      <c r="CL58" s="59"/>
      <c r="CN58" s="84"/>
      <c r="CP58" s="13" t="s">
        <v>96</v>
      </c>
      <c r="CQ58" s="23">
        <v>3383</v>
      </c>
      <c r="CR58" s="41"/>
      <c r="CS58" s="41"/>
      <c r="CT58" s="41"/>
      <c r="CU58" s="42"/>
      <c r="CV58" s="43"/>
      <c r="CW58" s="25"/>
      <c r="CX58" s="31"/>
      <c r="CY58" s="35"/>
      <c r="CZ58" s="36"/>
      <c r="DA58" s="37"/>
      <c r="DJ58" s="58">
        <f>SUM(DJ6:DJ57)</f>
        <v>8731.2723425647309</v>
      </c>
      <c r="DK58" s="59"/>
      <c r="DL58" s="60">
        <f>SUM(DL6:DL57)</f>
        <v>10345.199999999999</v>
      </c>
      <c r="DM58" s="59"/>
    </row>
    <row r="59" spans="1:117" x14ac:dyDescent="0.25">
      <c r="A59" s="7" t="s">
        <v>98</v>
      </c>
      <c r="J59" s="6"/>
      <c r="L59" s="6"/>
      <c r="Z59" s="72"/>
      <c r="AB59" s="7"/>
      <c r="AK59" s="6"/>
      <c r="AM59" s="6"/>
      <c r="BM59" s="63"/>
      <c r="BO59" s="7" t="s">
        <v>98</v>
      </c>
      <c r="BX59" s="6"/>
      <c r="BZ59" s="6"/>
      <c r="CN59" s="84"/>
      <c r="CP59" s="7"/>
      <c r="CY59" s="6"/>
      <c r="DA59" s="6"/>
    </row>
    <row r="60" spans="1:117" x14ac:dyDescent="0.25">
      <c r="Z60" s="72"/>
      <c r="BM60" s="63"/>
      <c r="CN60" s="84"/>
    </row>
    <row r="64" spans="1:117" x14ac:dyDescent="0.25">
      <c r="O64" s="1"/>
      <c r="P64" s="1"/>
      <c r="Q64" s="1"/>
      <c r="R64" s="1"/>
      <c r="U64" s="1"/>
      <c r="V64" s="1"/>
      <c r="W64" s="1"/>
      <c r="X64" s="1"/>
      <c r="AP64" s="1"/>
      <c r="AQ64" s="1"/>
      <c r="AR64" s="1"/>
      <c r="AS64" s="1"/>
      <c r="AV64" s="1"/>
      <c r="AW64" s="1"/>
      <c r="AX64" s="1"/>
      <c r="AY64" s="1"/>
      <c r="CC64" s="1"/>
      <c r="CD64" s="1"/>
      <c r="CE64" s="1"/>
      <c r="CF64" s="1"/>
      <c r="CI64" s="1"/>
      <c r="CJ64" s="1"/>
      <c r="CK64" s="1"/>
      <c r="CL64" s="1"/>
      <c r="DD64" s="1"/>
      <c r="DE64" s="1"/>
      <c r="DF64" s="1"/>
      <c r="DG64" s="1"/>
      <c r="DJ64" s="1"/>
      <c r="DK64" s="1"/>
      <c r="DL64" s="1"/>
      <c r="DM64" s="1"/>
    </row>
    <row r="65" spans="1:117" x14ac:dyDescent="0.25">
      <c r="O65" s="1"/>
      <c r="P65" s="1"/>
      <c r="Q65" s="1"/>
      <c r="R65" s="1"/>
      <c r="U65" s="1"/>
      <c r="V65" s="1"/>
      <c r="W65" s="1"/>
      <c r="X65" s="1"/>
      <c r="AP65" s="1"/>
      <c r="AQ65" s="1"/>
      <c r="AR65" s="1"/>
      <c r="AS65" s="1"/>
      <c r="AV65" s="1"/>
      <c r="AW65" s="1"/>
      <c r="AX65" s="1"/>
      <c r="AY65" s="1"/>
      <c r="CC65" s="1"/>
      <c r="CD65" s="1"/>
      <c r="CE65" s="1"/>
      <c r="CF65" s="1"/>
      <c r="CI65" s="1"/>
      <c r="CJ65" s="1"/>
      <c r="CK65" s="1"/>
      <c r="CL65" s="1"/>
      <c r="DD65" s="1"/>
      <c r="DE65" s="1"/>
      <c r="DF65" s="1"/>
      <c r="DG65" s="1"/>
      <c r="DJ65" s="1"/>
      <c r="DK65" s="1"/>
      <c r="DL65" s="1"/>
      <c r="DM65" s="1"/>
    </row>
    <row r="66" spans="1:117" x14ac:dyDescent="0.25">
      <c r="O66" s="1"/>
      <c r="P66" s="1"/>
      <c r="Q66" s="1"/>
      <c r="R66" s="1"/>
      <c r="U66" s="1"/>
      <c r="V66" s="1"/>
      <c r="W66" s="1"/>
      <c r="X66" s="1"/>
      <c r="AP66" s="1"/>
      <c r="AQ66" s="1"/>
      <c r="AR66" s="1"/>
      <c r="AS66" s="1"/>
      <c r="AV66" s="1"/>
      <c r="AW66" s="1"/>
      <c r="AX66" s="1"/>
      <c r="AY66" s="1"/>
      <c r="CC66" s="1"/>
      <c r="CD66" s="1"/>
      <c r="CE66" s="1"/>
      <c r="CF66" s="1"/>
      <c r="CI66" s="1"/>
      <c r="CJ66" s="1"/>
      <c r="CK66" s="1"/>
      <c r="CL66" s="1"/>
      <c r="DD66" s="1"/>
      <c r="DE66" s="1"/>
      <c r="DF66" s="1"/>
      <c r="DG66" s="1"/>
      <c r="DJ66" s="1"/>
      <c r="DK66" s="1"/>
      <c r="DL66" s="1"/>
      <c r="DM66" s="1"/>
    </row>
    <row r="67" spans="1:117" x14ac:dyDescent="0.25">
      <c r="B67" s="4"/>
      <c r="C67" s="4"/>
      <c r="D67" s="4"/>
      <c r="E67" s="4"/>
      <c r="F67" s="4"/>
      <c r="H67" s="4"/>
      <c r="O67" s="1"/>
      <c r="P67" s="1"/>
      <c r="Q67" s="1"/>
      <c r="R67" s="1"/>
      <c r="U67" s="1"/>
      <c r="V67" s="1"/>
      <c r="W67" s="1"/>
      <c r="X67" s="1"/>
      <c r="AC67" s="4"/>
      <c r="AD67" s="4"/>
      <c r="AE67" s="4"/>
      <c r="AF67" s="4"/>
      <c r="AG67" s="4"/>
      <c r="AI67" s="4"/>
      <c r="AP67" s="1"/>
      <c r="AQ67" s="1"/>
      <c r="AR67" s="1"/>
      <c r="AS67" s="1"/>
      <c r="AV67" s="1"/>
      <c r="AW67" s="1"/>
      <c r="AX67" s="1"/>
      <c r="AY67" s="1"/>
      <c r="BP67" s="4"/>
      <c r="BQ67" s="4"/>
      <c r="BR67" s="4"/>
      <c r="BS67" s="4"/>
      <c r="BT67" s="4"/>
      <c r="BV67" s="4"/>
      <c r="CC67" s="1"/>
      <c r="CD67" s="1"/>
      <c r="CE67" s="1"/>
      <c r="CF67" s="1"/>
      <c r="CI67" s="1"/>
      <c r="CJ67" s="1"/>
      <c r="CK67" s="1"/>
      <c r="CL67" s="1"/>
      <c r="CQ67" s="4"/>
      <c r="CR67" s="4"/>
      <c r="CS67" s="4"/>
      <c r="CT67" s="4"/>
      <c r="CU67" s="4"/>
      <c r="CW67" s="4"/>
      <c r="DD67" s="1"/>
      <c r="DE67" s="1"/>
      <c r="DF67" s="1"/>
      <c r="DG67" s="1"/>
      <c r="DJ67" s="1"/>
      <c r="DK67" s="1"/>
      <c r="DL67" s="1"/>
      <c r="DM67" s="1"/>
    </row>
    <row r="68" spans="1:117" x14ac:dyDescent="0.25">
      <c r="A68" s="4"/>
      <c r="B68" s="4"/>
      <c r="C68" s="4"/>
      <c r="D68" s="4"/>
      <c r="E68" s="4"/>
      <c r="F68" s="4"/>
      <c r="H68" s="4"/>
      <c r="O68" s="1"/>
      <c r="P68" s="1"/>
      <c r="Q68" s="1"/>
      <c r="R68" s="1"/>
      <c r="U68" s="1"/>
      <c r="V68" s="1"/>
      <c r="W68" s="1"/>
      <c r="X68" s="1"/>
      <c r="AB68" s="4"/>
      <c r="AC68" s="4"/>
      <c r="AD68" s="4"/>
      <c r="AE68" s="4"/>
      <c r="AF68" s="4"/>
      <c r="AG68" s="4"/>
      <c r="AI68" s="4"/>
      <c r="AP68" s="1"/>
      <c r="AQ68" s="1"/>
      <c r="AR68" s="1"/>
      <c r="AS68" s="1"/>
      <c r="AV68" s="1"/>
      <c r="AW68" s="1"/>
      <c r="AX68" s="1"/>
      <c r="AY68" s="1"/>
      <c r="BO68" s="4"/>
      <c r="BP68" s="4"/>
      <c r="BQ68" s="4"/>
      <c r="BR68" s="4"/>
      <c r="BS68" s="4"/>
      <c r="BT68" s="4"/>
      <c r="BV68" s="4"/>
      <c r="CC68" s="1"/>
      <c r="CD68" s="1"/>
      <c r="CE68" s="1"/>
      <c r="CF68" s="1"/>
      <c r="CI68" s="1"/>
      <c r="CJ68" s="1"/>
      <c r="CK68" s="1"/>
      <c r="CL68" s="1"/>
      <c r="CP68" s="4"/>
      <c r="CQ68" s="4"/>
      <c r="CR68" s="4"/>
      <c r="CS68" s="4"/>
      <c r="CT68" s="4"/>
      <c r="CU68" s="4"/>
      <c r="CW68" s="4"/>
      <c r="DD68" s="1"/>
      <c r="DE68" s="1"/>
      <c r="DF68" s="1"/>
      <c r="DG68" s="1"/>
      <c r="DJ68" s="1"/>
      <c r="DK68" s="1"/>
      <c r="DL68" s="1"/>
      <c r="DM68" s="1"/>
    </row>
    <row r="69" spans="1:117" x14ac:dyDescent="0.25">
      <c r="A69" s="4"/>
      <c r="B69" s="4"/>
      <c r="C69" s="4"/>
      <c r="D69" s="4"/>
      <c r="E69" s="4"/>
      <c r="F69" s="4"/>
      <c r="H69" s="4"/>
      <c r="O69" s="1"/>
      <c r="P69" s="1"/>
      <c r="Q69" s="1"/>
      <c r="R69" s="1"/>
      <c r="U69" s="1"/>
      <c r="V69" s="1"/>
      <c r="W69" s="1"/>
      <c r="X69" s="1"/>
      <c r="AB69" s="4"/>
      <c r="AC69" s="4"/>
      <c r="AD69" s="4"/>
      <c r="AE69" s="4"/>
      <c r="AF69" s="4"/>
      <c r="AG69" s="4"/>
      <c r="AI69" s="4"/>
      <c r="AP69" s="1"/>
      <c r="AQ69" s="1"/>
      <c r="AR69" s="1"/>
      <c r="AS69" s="1"/>
      <c r="AV69" s="1"/>
      <c r="AW69" s="1"/>
      <c r="AX69" s="1"/>
      <c r="AY69" s="1"/>
      <c r="BO69" s="4"/>
      <c r="BP69" s="4"/>
      <c r="BQ69" s="4"/>
      <c r="BR69" s="4"/>
      <c r="BS69" s="4"/>
      <c r="BT69" s="4"/>
      <c r="BV69" s="4"/>
      <c r="CC69" s="1"/>
      <c r="CD69" s="1"/>
      <c r="CE69" s="1"/>
      <c r="CF69" s="1"/>
      <c r="CI69" s="1"/>
      <c r="CJ69" s="1"/>
      <c r="CK69" s="1"/>
      <c r="CL69" s="1"/>
      <c r="CP69" s="4"/>
      <c r="CQ69" s="4"/>
      <c r="CR69" s="4"/>
      <c r="CS69" s="4"/>
      <c r="CT69" s="4"/>
      <c r="CU69" s="4"/>
      <c r="CW69" s="4"/>
      <c r="DD69" s="1"/>
      <c r="DE69" s="1"/>
      <c r="DF69" s="1"/>
      <c r="DG69" s="1"/>
      <c r="DJ69" s="1"/>
      <c r="DK69" s="1"/>
      <c r="DL69" s="1"/>
      <c r="DM69" s="1"/>
    </row>
    <row r="70" spans="1:117" x14ac:dyDescent="0.25">
      <c r="A70" s="4"/>
      <c r="O70" s="1"/>
      <c r="P70" s="1"/>
      <c r="Q70" s="1"/>
      <c r="R70" s="1"/>
      <c r="U70" s="1"/>
      <c r="V70" s="1"/>
      <c r="W70" s="1"/>
      <c r="X70" s="1"/>
      <c r="AB70" s="4"/>
      <c r="AP70" s="1"/>
      <c r="AQ70" s="1"/>
      <c r="AR70" s="1"/>
      <c r="AS70" s="1"/>
      <c r="AV70" s="1"/>
      <c r="AW70" s="1"/>
      <c r="AX70" s="1"/>
      <c r="AY70" s="1"/>
      <c r="BO70" s="4"/>
      <c r="CC70" s="1"/>
      <c r="CD70" s="1"/>
      <c r="CE70" s="1"/>
      <c r="CF70" s="1"/>
      <c r="CI70" s="1"/>
      <c r="CJ70" s="1"/>
      <c r="CK70" s="1"/>
      <c r="CL70" s="1"/>
      <c r="CP70" s="4"/>
      <c r="DD70" s="1"/>
      <c r="DE70" s="1"/>
      <c r="DF70" s="1"/>
      <c r="DG70" s="1"/>
      <c r="DJ70" s="1"/>
      <c r="DK70" s="1"/>
      <c r="DL70" s="1"/>
      <c r="DM70" s="1"/>
    </row>
    <row r="71" spans="1:117" x14ac:dyDescent="0.25">
      <c r="A71" s="4"/>
      <c r="O71" s="1"/>
      <c r="P71" s="1"/>
      <c r="Q71" s="1"/>
      <c r="R71" s="1"/>
      <c r="U71" s="1"/>
      <c r="V71" s="1"/>
      <c r="W71" s="1"/>
      <c r="X71" s="1"/>
      <c r="AB71" s="4"/>
      <c r="AP71" s="1"/>
      <c r="AQ71" s="1"/>
      <c r="AR71" s="1"/>
      <c r="AS71" s="1"/>
      <c r="AV71" s="1"/>
      <c r="AW71" s="1"/>
      <c r="AX71" s="1"/>
      <c r="AY71" s="1"/>
      <c r="BO71" s="4"/>
      <c r="CC71" s="1"/>
      <c r="CD71" s="1"/>
      <c r="CE71" s="1"/>
      <c r="CF71" s="1"/>
      <c r="CI71" s="1"/>
      <c r="CJ71" s="1"/>
      <c r="CK71" s="1"/>
      <c r="CL71" s="1"/>
      <c r="CP71" s="4"/>
      <c r="DD71" s="1"/>
      <c r="DE71" s="1"/>
      <c r="DF71" s="1"/>
      <c r="DG71" s="1"/>
      <c r="DJ71" s="1"/>
      <c r="DK71" s="1"/>
      <c r="DL71" s="1"/>
      <c r="DM71" s="1"/>
    </row>
    <row r="72" spans="1:117" x14ac:dyDescent="0.25">
      <c r="A72" s="4"/>
      <c r="O72" s="1"/>
      <c r="P72" s="1"/>
      <c r="Q72" s="1"/>
      <c r="R72" s="1"/>
      <c r="U72" s="1"/>
      <c r="V72" s="1"/>
      <c r="W72" s="1"/>
      <c r="X72" s="1"/>
      <c r="AB72" s="4"/>
      <c r="AP72" s="1"/>
      <c r="AQ72" s="1"/>
      <c r="AR72" s="1"/>
      <c r="AS72" s="1"/>
      <c r="AV72" s="1"/>
      <c r="AW72" s="1"/>
      <c r="AX72" s="1"/>
      <c r="AY72" s="1"/>
      <c r="BO72" s="4"/>
      <c r="CC72" s="1"/>
      <c r="CD72" s="1"/>
      <c r="CE72" s="1"/>
      <c r="CF72" s="1"/>
      <c r="CI72" s="1"/>
      <c r="CJ72" s="1"/>
      <c r="CK72" s="1"/>
      <c r="CL72" s="1"/>
      <c r="CP72" s="4"/>
      <c r="DD72" s="1"/>
      <c r="DE72" s="1"/>
      <c r="DF72" s="1"/>
      <c r="DG72" s="1"/>
      <c r="DJ72" s="1"/>
      <c r="DK72" s="1"/>
      <c r="DL72" s="1"/>
      <c r="DM72" s="1"/>
    </row>
    <row r="73" spans="1:117" x14ac:dyDescent="0.25">
      <c r="A73" s="4"/>
      <c r="C73" s="4"/>
      <c r="O73" s="1"/>
      <c r="P73" s="1"/>
      <c r="Q73" s="1"/>
      <c r="R73" s="1"/>
      <c r="U73" s="1"/>
      <c r="V73" s="1"/>
      <c r="W73" s="1"/>
      <c r="X73" s="1"/>
      <c r="AB73" s="4"/>
      <c r="AD73" s="4"/>
      <c r="AP73" s="1"/>
      <c r="AQ73" s="1"/>
      <c r="AR73" s="1"/>
      <c r="AS73" s="1"/>
      <c r="AV73" s="1"/>
      <c r="AW73" s="1"/>
      <c r="AX73" s="1"/>
      <c r="AY73" s="1"/>
      <c r="BO73" s="4"/>
      <c r="BQ73" s="4"/>
      <c r="CC73" s="1"/>
      <c r="CD73" s="1"/>
      <c r="CE73" s="1"/>
      <c r="CF73" s="1"/>
      <c r="CI73" s="1"/>
      <c r="CJ73" s="1"/>
      <c r="CK73" s="1"/>
      <c r="CL73" s="1"/>
      <c r="CP73" s="4"/>
      <c r="CR73" s="4"/>
      <c r="DD73" s="1"/>
      <c r="DE73" s="1"/>
      <c r="DF73" s="1"/>
      <c r="DG73" s="1"/>
      <c r="DJ73" s="1"/>
      <c r="DK73" s="1"/>
      <c r="DL73" s="1"/>
      <c r="DM73" s="1"/>
    </row>
    <row r="74" spans="1:117" x14ac:dyDescent="0.25">
      <c r="A74" s="4"/>
      <c r="C74" s="4"/>
      <c r="O74" s="1"/>
      <c r="P74" s="1"/>
      <c r="Q74" s="1"/>
      <c r="R74" s="1"/>
      <c r="U74" s="1"/>
      <c r="V74" s="1"/>
      <c r="W74" s="1"/>
      <c r="X74" s="1"/>
      <c r="AB74" s="4"/>
      <c r="AD74" s="4"/>
      <c r="AP74" s="1"/>
      <c r="AQ74" s="1"/>
      <c r="AR74" s="1"/>
      <c r="AS74" s="1"/>
      <c r="AV74" s="1"/>
      <c r="AW74" s="1"/>
      <c r="AX74" s="1"/>
      <c r="AY74" s="1"/>
      <c r="BO74" s="4"/>
      <c r="BQ74" s="4"/>
      <c r="CC74" s="1"/>
      <c r="CD74" s="1"/>
      <c r="CE74" s="1"/>
      <c r="CF74" s="1"/>
      <c r="CI74" s="1"/>
      <c r="CJ74" s="1"/>
      <c r="CK74" s="1"/>
      <c r="CL74" s="1"/>
      <c r="CP74" s="4"/>
      <c r="CR74" s="4"/>
      <c r="DD74" s="1"/>
      <c r="DE74" s="1"/>
      <c r="DF74" s="1"/>
      <c r="DG74" s="1"/>
      <c r="DJ74" s="1"/>
      <c r="DK74" s="1"/>
      <c r="DL74" s="1"/>
      <c r="DM74" s="1"/>
    </row>
    <row r="75" spans="1:117" x14ac:dyDescent="0.25">
      <c r="A75" s="4"/>
      <c r="C75" s="4"/>
      <c r="O75" s="1"/>
      <c r="P75" s="1"/>
      <c r="Q75" s="1"/>
      <c r="R75" s="1"/>
      <c r="U75" s="1"/>
      <c r="V75" s="1"/>
      <c r="W75" s="1"/>
      <c r="X75" s="1"/>
      <c r="AB75" s="4"/>
      <c r="AD75" s="4"/>
      <c r="AP75" s="1"/>
      <c r="AQ75" s="1"/>
      <c r="AR75" s="1"/>
      <c r="AS75" s="1"/>
      <c r="AV75" s="1"/>
      <c r="AW75" s="1"/>
      <c r="AX75" s="1"/>
      <c r="AY75" s="1"/>
      <c r="BO75" s="4"/>
      <c r="BQ75" s="4"/>
      <c r="CC75" s="1"/>
      <c r="CD75" s="1"/>
      <c r="CE75" s="1"/>
      <c r="CF75" s="1"/>
      <c r="CI75" s="1"/>
      <c r="CJ75" s="1"/>
      <c r="CK75" s="1"/>
      <c r="CL75" s="1"/>
      <c r="CP75" s="4"/>
      <c r="CR75" s="4"/>
      <c r="DD75" s="1"/>
      <c r="DE75" s="1"/>
      <c r="DF75" s="1"/>
      <c r="DG75" s="1"/>
      <c r="DJ75" s="1"/>
      <c r="DK75" s="1"/>
      <c r="DL75" s="1"/>
      <c r="DM75" s="1"/>
    </row>
    <row r="76" spans="1:117" x14ac:dyDescent="0.25">
      <c r="A76" s="4"/>
      <c r="C76" s="4"/>
      <c r="O76" s="1"/>
      <c r="P76" s="1"/>
      <c r="Q76" s="1"/>
      <c r="R76" s="1"/>
      <c r="U76" s="1"/>
      <c r="V76" s="1"/>
      <c r="W76" s="1"/>
      <c r="X76" s="1"/>
      <c r="AB76" s="4"/>
      <c r="AD76" s="4"/>
      <c r="AP76" s="1"/>
      <c r="AQ76" s="1"/>
      <c r="AR76" s="1"/>
      <c r="AS76" s="1"/>
      <c r="AV76" s="1"/>
      <c r="AW76" s="1"/>
      <c r="AX76" s="1"/>
      <c r="AY76" s="1"/>
      <c r="BO76" s="4"/>
      <c r="BQ76" s="4"/>
      <c r="CC76" s="1"/>
      <c r="CD76" s="1"/>
      <c r="CE76" s="1"/>
      <c r="CF76" s="1"/>
      <c r="CI76" s="1"/>
      <c r="CJ76" s="1"/>
      <c r="CK76" s="1"/>
      <c r="CL76" s="1"/>
      <c r="CP76" s="4"/>
      <c r="CR76" s="4"/>
      <c r="DD76" s="1"/>
      <c r="DE76" s="1"/>
      <c r="DF76" s="1"/>
      <c r="DG76" s="1"/>
      <c r="DJ76" s="1"/>
      <c r="DK76" s="1"/>
      <c r="DL76" s="1"/>
      <c r="DM76" s="1"/>
    </row>
    <row r="77" spans="1:117" x14ac:dyDescent="0.25">
      <c r="A77" s="4"/>
      <c r="C77" s="4"/>
      <c r="O77" s="1"/>
      <c r="P77" s="1"/>
      <c r="Q77" s="1"/>
      <c r="R77" s="1"/>
      <c r="U77" s="1"/>
      <c r="V77" s="1"/>
      <c r="W77" s="1"/>
      <c r="X77" s="1"/>
      <c r="AB77" s="4"/>
      <c r="AD77" s="4"/>
      <c r="AP77" s="1"/>
      <c r="AQ77" s="1"/>
      <c r="AR77" s="1"/>
      <c r="AS77" s="1"/>
      <c r="AV77" s="1"/>
      <c r="AW77" s="1"/>
      <c r="AX77" s="1"/>
      <c r="AY77" s="1"/>
      <c r="BO77" s="4"/>
      <c r="BQ77" s="4"/>
      <c r="CC77" s="1"/>
      <c r="CD77" s="1"/>
      <c r="CE77" s="1"/>
      <c r="CF77" s="1"/>
      <c r="CI77" s="1"/>
      <c r="CJ77" s="1"/>
      <c r="CK77" s="1"/>
      <c r="CL77" s="1"/>
      <c r="CP77" s="4"/>
      <c r="CR77" s="4"/>
      <c r="DD77" s="1"/>
      <c r="DE77" s="1"/>
      <c r="DF77" s="1"/>
      <c r="DG77" s="1"/>
      <c r="DJ77" s="1"/>
      <c r="DK77" s="1"/>
      <c r="DL77" s="1"/>
      <c r="DM77" s="1"/>
    </row>
    <row r="78" spans="1:117" x14ac:dyDescent="0.25">
      <c r="A78" s="4"/>
      <c r="C78" s="4"/>
      <c r="AB78" s="4"/>
      <c r="AD78" s="4"/>
      <c r="BO78" s="4"/>
      <c r="BQ78" s="4"/>
      <c r="CP78" s="4"/>
      <c r="CR78" s="4"/>
    </row>
    <row r="79" spans="1:117" x14ac:dyDescent="0.25">
      <c r="A79" s="4"/>
      <c r="C79" s="4"/>
      <c r="AB79" s="4"/>
      <c r="AD79" s="4"/>
      <c r="BO79" s="4"/>
      <c r="BQ79" s="4"/>
      <c r="CP79" s="4"/>
      <c r="CR79" s="4"/>
    </row>
    <row r="80" spans="1:117" x14ac:dyDescent="0.25">
      <c r="A80" s="4"/>
      <c r="C80" s="4"/>
      <c r="AB80" s="4"/>
      <c r="AD80" s="4"/>
      <c r="BO80" s="4"/>
      <c r="BQ80" s="4"/>
      <c r="CP80" s="4"/>
      <c r="CR80" s="4"/>
    </row>
    <row r="81" spans="1:96" x14ac:dyDescent="0.25">
      <c r="A81" s="4"/>
      <c r="C81" s="4"/>
      <c r="AB81" s="4"/>
      <c r="AD81" s="4"/>
      <c r="BO81" s="4"/>
      <c r="BQ81" s="4"/>
      <c r="CP81" s="4"/>
      <c r="CR81" s="4"/>
    </row>
    <row r="82" spans="1:96" x14ac:dyDescent="0.25">
      <c r="A82" s="4"/>
      <c r="C82" s="4"/>
      <c r="AB82" s="4"/>
      <c r="AD82" s="4"/>
      <c r="BO82" s="4"/>
      <c r="BQ82" s="4"/>
      <c r="CP82" s="4"/>
      <c r="CR82" s="4"/>
    </row>
    <row r="83" spans="1:96" x14ac:dyDescent="0.25">
      <c r="A83" s="4"/>
      <c r="C83" s="4"/>
      <c r="AB83" s="4"/>
      <c r="AD83" s="4"/>
      <c r="BO83" s="4"/>
      <c r="BQ83" s="4"/>
      <c r="CP83" s="4"/>
      <c r="CR83" s="4"/>
    </row>
    <row r="84" spans="1:96" x14ac:dyDescent="0.25">
      <c r="A84" s="4"/>
      <c r="C84" s="4"/>
      <c r="AB84" s="4"/>
      <c r="AD84" s="4"/>
      <c r="BO84" s="4"/>
      <c r="BQ84" s="4"/>
      <c r="CP84" s="4"/>
      <c r="CR84" s="4"/>
    </row>
    <row r="85" spans="1:96" x14ac:dyDescent="0.25">
      <c r="A85" s="4"/>
      <c r="C85" s="4"/>
      <c r="AB85" s="4"/>
      <c r="AD85" s="4"/>
      <c r="BO85" s="4"/>
      <c r="BQ85" s="4"/>
      <c r="CP85" s="4"/>
      <c r="CR85" s="4"/>
    </row>
    <row r="86" spans="1:96" x14ac:dyDescent="0.25">
      <c r="A86" s="4"/>
      <c r="C86" s="4"/>
      <c r="AB86" s="4"/>
      <c r="AD86" s="4"/>
      <c r="BO86" s="4"/>
      <c r="BQ86" s="4"/>
      <c r="CP86" s="4"/>
      <c r="CR86" s="4"/>
    </row>
    <row r="87" spans="1:96" x14ac:dyDescent="0.25">
      <c r="A87" s="5"/>
      <c r="C87" s="4"/>
      <c r="AB87" s="5"/>
      <c r="AD87" s="4"/>
      <c r="BO87" s="5"/>
      <c r="BQ87" s="4"/>
      <c r="CP87" s="5"/>
      <c r="CR87" s="4"/>
    </row>
    <row r="88" spans="1:96" x14ac:dyDescent="0.25">
      <c r="A88" s="5"/>
      <c r="C88" s="4"/>
      <c r="AB88" s="5"/>
      <c r="AD88" s="4"/>
      <c r="BO88" s="5"/>
      <c r="BQ88" s="4"/>
      <c r="CP88" s="5"/>
      <c r="CR88" s="4"/>
    </row>
    <row r="89" spans="1:96" x14ac:dyDescent="0.25">
      <c r="A89" s="5"/>
      <c r="C89" s="4"/>
      <c r="AB89" s="5"/>
      <c r="AD89" s="4"/>
      <c r="BO89" s="5"/>
      <c r="BQ89" s="4"/>
      <c r="CP89" s="5"/>
      <c r="CR89" s="4"/>
    </row>
    <row r="90" spans="1:96" x14ac:dyDescent="0.25">
      <c r="A90" s="4"/>
      <c r="C90" s="4"/>
      <c r="AB90" s="4"/>
      <c r="AD90" s="4"/>
      <c r="BO90" s="4"/>
      <c r="BQ90" s="4"/>
      <c r="CP90" s="4"/>
      <c r="CR90" s="4"/>
    </row>
    <row r="91" spans="1:96" x14ac:dyDescent="0.25">
      <c r="A91" s="4"/>
      <c r="C91" s="4"/>
      <c r="AB91" s="4"/>
      <c r="AD91" s="4"/>
      <c r="BO91" s="4"/>
      <c r="BQ91" s="4"/>
      <c r="CP91" s="4"/>
      <c r="CR91" s="4"/>
    </row>
    <row r="92" spans="1:96" x14ac:dyDescent="0.25">
      <c r="A92" s="4"/>
      <c r="C92" s="5"/>
      <c r="AB92" s="4"/>
      <c r="AD92" s="5"/>
      <c r="BO92" s="4"/>
      <c r="BQ92" s="5"/>
      <c r="CP92" s="4"/>
      <c r="CR92" s="5"/>
    </row>
    <row r="93" spans="1:96" x14ac:dyDescent="0.25">
      <c r="A93" s="4"/>
      <c r="C93" s="5"/>
      <c r="AB93" s="4"/>
      <c r="AD93" s="5"/>
      <c r="BO93" s="4"/>
      <c r="BQ93" s="5"/>
      <c r="CP93" s="4"/>
      <c r="CR93" s="5"/>
    </row>
    <row r="94" spans="1:96" x14ac:dyDescent="0.25">
      <c r="A94" s="4"/>
      <c r="C94" s="5"/>
      <c r="AB94" s="4"/>
      <c r="AD94" s="5"/>
      <c r="BO94" s="4"/>
      <c r="BQ94" s="5"/>
      <c r="CP94" s="4"/>
      <c r="CR94" s="5"/>
    </row>
    <row r="95" spans="1:96" x14ac:dyDescent="0.25">
      <c r="A95" s="4"/>
      <c r="C95" s="4"/>
      <c r="AB95" s="4"/>
      <c r="AD95" s="4"/>
      <c r="BO95" s="4"/>
      <c r="BQ95" s="4"/>
      <c r="CP95" s="4"/>
      <c r="CR95" s="4"/>
    </row>
    <row r="96" spans="1:96" x14ac:dyDescent="0.25">
      <c r="A96" s="4"/>
      <c r="C96" s="4"/>
      <c r="AB96" s="4"/>
      <c r="AD96" s="4"/>
      <c r="BO96" s="4"/>
      <c r="BQ96" s="4"/>
      <c r="CP96" s="4"/>
      <c r="CR96" s="4"/>
    </row>
    <row r="97" spans="1:96" x14ac:dyDescent="0.25">
      <c r="A97" s="4"/>
      <c r="C97" s="4"/>
      <c r="AB97" s="4"/>
      <c r="AD97" s="4"/>
      <c r="BO97" s="4"/>
      <c r="BQ97" s="4"/>
      <c r="CP97" s="4"/>
      <c r="CR97" s="4"/>
    </row>
    <row r="98" spans="1:96" x14ac:dyDescent="0.25">
      <c r="A98" s="4"/>
      <c r="C98" s="4"/>
      <c r="AB98" s="4"/>
      <c r="AD98" s="4"/>
      <c r="BO98" s="4"/>
      <c r="BQ98" s="4"/>
      <c r="CP98" s="4"/>
      <c r="CR98" s="4"/>
    </row>
    <row r="99" spans="1:96" x14ac:dyDescent="0.25">
      <c r="A99" s="4"/>
      <c r="C99" s="4"/>
      <c r="AB99" s="4"/>
      <c r="AD99" s="4"/>
      <c r="BO99" s="4"/>
      <c r="BQ99" s="4"/>
      <c r="CP99" s="4"/>
      <c r="CR99" s="4"/>
    </row>
    <row r="100" spans="1:96" x14ac:dyDescent="0.25">
      <c r="A100" s="4"/>
      <c r="C100" s="4"/>
      <c r="AB100" s="4"/>
      <c r="AD100" s="4"/>
      <c r="BO100" s="4"/>
      <c r="BQ100" s="4"/>
      <c r="CP100" s="4"/>
      <c r="CR100" s="4"/>
    </row>
    <row r="101" spans="1:96" x14ac:dyDescent="0.25">
      <c r="A101" s="4"/>
      <c r="C101" s="4"/>
      <c r="AB101" s="4"/>
      <c r="AD101" s="4"/>
      <c r="BO101" s="4"/>
      <c r="BQ101" s="4"/>
      <c r="CP101" s="4"/>
      <c r="CR101" s="4"/>
    </row>
    <row r="102" spans="1:96" x14ac:dyDescent="0.25">
      <c r="A102" s="4"/>
      <c r="C102" s="4"/>
      <c r="AB102" s="4"/>
      <c r="AD102" s="4"/>
      <c r="BO102" s="4"/>
      <c r="BQ102" s="4"/>
      <c r="CP102" s="4"/>
      <c r="CR102" s="4"/>
    </row>
    <row r="103" spans="1:96" x14ac:dyDescent="0.25">
      <c r="A103" s="4"/>
      <c r="C103" s="4"/>
      <c r="AB103" s="4"/>
      <c r="AD103" s="4"/>
      <c r="BO103" s="4"/>
      <c r="BQ103" s="4"/>
      <c r="CP103" s="4"/>
      <c r="CR103" s="4"/>
    </row>
    <row r="104" spans="1:96" x14ac:dyDescent="0.25">
      <c r="A104" s="4"/>
      <c r="C104" s="4"/>
      <c r="AB104" s="4"/>
      <c r="AD104" s="4"/>
      <c r="BO104" s="4"/>
      <c r="BQ104" s="4"/>
      <c r="CP104" s="4"/>
      <c r="CR104" s="4"/>
    </row>
    <row r="105" spans="1:96" x14ac:dyDescent="0.25">
      <c r="A105" s="5"/>
      <c r="C105" s="4"/>
      <c r="AB105" s="5"/>
      <c r="AD105" s="4"/>
      <c r="BO105" s="5"/>
      <c r="BQ105" s="4"/>
      <c r="CP105" s="5"/>
      <c r="CR105" s="4"/>
    </row>
    <row r="106" spans="1:96" x14ac:dyDescent="0.25">
      <c r="A106" s="4"/>
      <c r="C106" s="4"/>
      <c r="AB106" s="4"/>
      <c r="AD106" s="4"/>
      <c r="BO106" s="4"/>
      <c r="BQ106" s="4"/>
      <c r="CP106" s="4"/>
      <c r="CR106" s="4"/>
    </row>
    <row r="107" spans="1:96" x14ac:dyDescent="0.25">
      <c r="A107" s="4"/>
      <c r="C107" s="4"/>
      <c r="AB107" s="4"/>
      <c r="AD107" s="4"/>
      <c r="BO107" s="4"/>
      <c r="BQ107" s="4"/>
      <c r="CP107" s="4"/>
      <c r="CR107" s="4"/>
    </row>
    <row r="108" spans="1:96" x14ac:dyDescent="0.25">
      <c r="A108" s="4"/>
      <c r="C108" s="4"/>
      <c r="AB108" s="4"/>
      <c r="AD108" s="4"/>
      <c r="BO108" s="4"/>
      <c r="BQ108" s="4"/>
      <c r="CP108" s="4"/>
      <c r="CR108" s="4"/>
    </row>
    <row r="109" spans="1:96" x14ac:dyDescent="0.25">
      <c r="A109" s="4"/>
      <c r="C109" s="4"/>
      <c r="AB109" s="4"/>
      <c r="AD109" s="4"/>
      <c r="BO109" s="4"/>
      <c r="BQ109" s="4"/>
      <c r="CP109" s="4"/>
      <c r="CR109" s="4"/>
    </row>
    <row r="110" spans="1:96" x14ac:dyDescent="0.25">
      <c r="A110" s="4"/>
      <c r="C110" s="5"/>
      <c r="AB110" s="4"/>
      <c r="AD110" s="5"/>
      <c r="BO110" s="4"/>
      <c r="BQ110" s="5"/>
      <c r="CP110" s="4"/>
      <c r="CR110" s="5"/>
    </row>
    <row r="111" spans="1:96" x14ac:dyDescent="0.25">
      <c r="A111" s="4"/>
      <c r="C111" s="4"/>
      <c r="AB111" s="4"/>
      <c r="AD111" s="4"/>
      <c r="BO111" s="4"/>
      <c r="BQ111" s="4"/>
      <c r="CP111" s="4"/>
      <c r="CR111" s="4"/>
    </row>
    <row r="112" spans="1:96" x14ac:dyDescent="0.25">
      <c r="A112" s="4"/>
      <c r="C112" s="4"/>
      <c r="AB112" s="4"/>
      <c r="AD112" s="4"/>
      <c r="BO112" s="4"/>
      <c r="BQ112" s="4"/>
      <c r="CP112" s="4"/>
      <c r="CR112" s="4"/>
    </row>
    <row r="113" spans="1:96" x14ac:dyDescent="0.25">
      <c r="A113" s="4"/>
      <c r="C113" s="4"/>
      <c r="AB113" s="4"/>
      <c r="AD113" s="4"/>
      <c r="BO113" s="4"/>
      <c r="BQ113" s="4"/>
      <c r="CP113" s="4"/>
      <c r="CR113" s="4"/>
    </row>
    <row r="114" spans="1:96" x14ac:dyDescent="0.25">
      <c r="A114" s="4"/>
      <c r="C114" s="4"/>
      <c r="AB114" s="4"/>
      <c r="AD114" s="4"/>
      <c r="BO114" s="4"/>
      <c r="BQ114" s="4"/>
      <c r="CP114" s="4"/>
      <c r="CR114" s="4"/>
    </row>
    <row r="115" spans="1:96" x14ac:dyDescent="0.25">
      <c r="A115" s="4"/>
      <c r="C115" s="4"/>
      <c r="AB115" s="4"/>
      <c r="AD115" s="4"/>
      <c r="BO115" s="4"/>
      <c r="BQ115" s="4"/>
      <c r="CP115" s="4"/>
      <c r="CR115" s="4"/>
    </row>
    <row r="116" spans="1:96" x14ac:dyDescent="0.25">
      <c r="A116" s="4"/>
      <c r="C116" s="4"/>
      <c r="AB116" s="4"/>
      <c r="AD116" s="4"/>
      <c r="BO116" s="4"/>
      <c r="BQ116" s="4"/>
      <c r="CP116" s="4"/>
      <c r="CR116" s="4"/>
    </row>
    <row r="117" spans="1:96" x14ac:dyDescent="0.25">
      <c r="A117" s="4"/>
      <c r="C117" s="4"/>
      <c r="AB117" s="4"/>
      <c r="AD117" s="4"/>
      <c r="BO117" s="4"/>
      <c r="BQ117" s="4"/>
      <c r="CP117" s="4"/>
      <c r="CR117" s="4"/>
    </row>
    <row r="118" spans="1:96" x14ac:dyDescent="0.25">
      <c r="A118" s="4"/>
      <c r="C118" s="4"/>
      <c r="AB118" s="4"/>
      <c r="AD118" s="4"/>
      <c r="BO118" s="4"/>
      <c r="BQ118" s="4"/>
      <c r="CP118" s="4"/>
      <c r="CR118" s="4"/>
    </row>
    <row r="119" spans="1:96" x14ac:dyDescent="0.25">
      <c r="A119" s="4"/>
      <c r="C119" s="4"/>
      <c r="AB119" s="4"/>
      <c r="AD119" s="4"/>
      <c r="BO119" s="4"/>
      <c r="BQ119" s="4"/>
      <c r="CP119" s="4"/>
      <c r="CR119" s="4"/>
    </row>
    <row r="120" spans="1:96" x14ac:dyDescent="0.25">
      <c r="C120" s="4"/>
      <c r="AD120" s="4"/>
      <c r="BQ120" s="4"/>
      <c r="CR120" s="4"/>
    </row>
    <row r="121" spans="1:96" x14ac:dyDescent="0.25">
      <c r="C121" s="4"/>
      <c r="AD121" s="4"/>
      <c r="BQ121" s="4"/>
      <c r="CR121" s="4"/>
    </row>
    <row r="122" spans="1:96" x14ac:dyDescent="0.25">
      <c r="C122" s="4"/>
      <c r="AD122" s="4"/>
      <c r="BQ122" s="4"/>
      <c r="CR122" s="4"/>
    </row>
    <row r="123" spans="1:96" x14ac:dyDescent="0.25">
      <c r="C123" s="4"/>
      <c r="AD123" s="4"/>
      <c r="BQ123" s="4"/>
      <c r="CR123" s="4"/>
    </row>
    <row r="124" spans="1:96" x14ac:dyDescent="0.25">
      <c r="C124" s="4"/>
      <c r="AD124" s="4"/>
      <c r="BQ124" s="4"/>
      <c r="CR124" s="4"/>
    </row>
  </sheetData>
  <mergeCells count="22">
    <mergeCell ref="CX4:DA4"/>
    <mergeCell ref="DC4:DG4"/>
    <mergeCell ref="DI4:DM4"/>
    <mergeCell ref="A2:AY2"/>
    <mergeCell ref="BO2:DM2"/>
    <mergeCell ref="BO3:CL3"/>
    <mergeCell ref="CP3:DM3"/>
    <mergeCell ref="BP4:BT4"/>
    <mergeCell ref="BW4:BZ4"/>
    <mergeCell ref="CB4:CF4"/>
    <mergeCell ref="CH4:CL4"/>
    <mergeCell ref="CQ4:CU4"/>
    <mergeCell ref="A3:X3"/>
    <mergeCell ref="AB3:AY3"/>
    <mergeCell ref="B4:F4"/>
    <mergeCell ref="I4:L4"/>
    <mergeCell ref="AU4:AY4"/>
    <mergeCell ref="N4:R4"/>
    <mergeCell ref="T4:X4"/>
    <mergeCell ref="AC4:AG4"/>
    <mergeCell ref="AJ4:AM4"/>
    <mergeCell ref="AO4:AS4"/>
  </mergeCells>
  <hyperlinks>
    <hyperlink ref="A59" r:id="rId1" display="https://www.ons.gov.uk/peoplepopulationandcommunity/birthsdeathsandmarriages/deaths/datasets/weeklyprovisionalfiguresondeathsregisteredinenglandandwales" xr:uid="{72F5CCFF-03C8-4C49-B474-16907CE329F2}"/>
    <hyperlink ref="BO59" r:id="rId2" display="https://www.ons.gov.uk/peoplepopulationandcommunity/birthsdeathsandmarriages/deaths/datasets/weeklyprovisionalfiguresondeathsregisteredinenglandandwales" xr:uid="{74CD1EF6-AEFD-4FC9-96DE-9BC2101B7FB3}"/>
  </hyperlinks>
  <pageMargins left="0.7" right="0.7" top="0.75" bottom="0.75" header="0.3" footer="0.3"/>
  <pageSetup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8A71F-E3A9-4547-9C6E-81B8443E7EDB}">
  <sheetPr>
    <tabColor theme="9" tint="0.39997558519241921"/>
  </sheetPr>
  <dimension ref="A1:AA123"/>
  <sheetViews>
    <sheetView topLeftCell="X17" zoomScale="98" zoomScaleNormal="98" workbookViewId="0">
      <selection activeCell="AM10" sqref="AM10"/>
    </sheetView>
  </sheetViews>
  <sheetFormatPr defaultColWidth="8.88671875" defaultRowHeight="13.2" x14ac:dyDescent="0.25"/>
  <cols>
    <col min="1" max="1" width="8.88671875" style="157"/>
    <col min="2" max="5" width="8.88671875" style="1"/>
    <col min="6" max="6" width="10.33203125" style="1" customWidth="1"/>
    <col min="7" max="7" width="12.33203125" style="1" customWidth="1"/>
    <col min="8" max="8" width="15.6640625" style="1" customWidth="1"/>
    <col min="9" max="9" width="18.33203125" style="1" customWidth="1"/>
    <col min="10" max="11" width="13.6640625" style="1" customWidth="1"/>
    <col min="12" max="12" width="6.5546875" style="1" customWidth="1"/>
    <col min="13" max="13" width="7.44140625" style="10" customWidth="1"/>
    <col min="14" max="19" width="13.109375" style="9" customWidth="1"/>
    <col min="20" max="20" width="5.6640625" style="1" customWidth="1"/>
    <col min="21" max="21" width="6.5546875" style="1" customWidth="1"/>
    <col min="22" max="22" width="16.33203125" style="9" customWidth="1"/>
    <col min="23" max="23" width="17.33203125" style="9" customWidth="1"/>
    <col min="24" max="24" width="16.88671875" style="9" customWidth="1"/>
    <col min="25" max="27" width="15.33203125" style="9" customWidth="1"/>
    <col min="28" max="16384" width="8.88671875" style="1"/>
  </cols>
  <sheetData>
    <row r="1" spans="1:27" s="2" customFormat="1" ht="19.2" customHeight="1" x14ac:dyDescent="0.25">
      <c r="A1" s="205" t="s">
        <v>199</v>
      </c>
      <c r="B1" s="205"/>
      <c r="C1" s="205"/>
      <c r="D1" s="205"/>
      <c r="E1" s="205"/>
      <c r="F1" s="205"/>
      <c r="G1" s="205"/>
      <c r="H1" s="205"/>
      <c r="I1" s="205"/>
      <c r="M1" s="10"/>
      <c r="N1" s="8"/>
      <c r="O1" s="8"/>
      <c r="P1" s="8"/>
      <c r="Q1" s="8"/>
      <c r="R1" s="8"/>
      <c r="S1" s="8"/>
      <c r="V1" s="8"/>
      <c r="W1" s="8"/>
      <c r="X1" s="8"/>
      <c r="Y1" s="8"/>
      <c r="Z1" s="8"/>
      <c r="AA1" s="8"/>
    </row>
    <row r="2" spans="1:27" s="2" customFormat="1" ht="19.2" customHeight="1" thickBot="1" x14ac:dyDescent="0.35">
      <c r="A2" s="154"/>
      <c r="M2" s="10"/>
      <c r="N2" s="8"/>
      <c r="O2" s="8"/>
      <c r="P2" s="8"/>
      <c r="Q2" s="8"/>
      <c r="R2" s="8"/>
      <c r="S2" s="8"/>
      <c r="V2" s="8"/>
      <c r="W2" s="8"/>
      <c r="X2" s="8"/>
      <c r="Y2" s="8"/>
      <c r="Z2" s="8"/>
      <c r="AA2" s="8"/>
    </row>
    <row r="3" spans="1:27" s="11" customFormat="1" ht="27" thickBot="1" x14ac:dyDescent="0.3">
      <c r="A3" s="155"/>
      <c r="B3" s="202" t="s">
        <v>30</v>
      </c>
      <c r="C3" s="203"/>
      <c r="D3" s="203"/>
      <c r="E3" s="203"/>
      <c r="F3" s="204"/>
      <c r="G3" s="64" t="s">
        <v>31</v>
      </c>
      <c r="H3" s="64" t="s">
        <v>182</v>
      </c>
      <c r="I3" s="203"/>
      <c r="J3" s="203"/>
      <c r="K3" s="204"/>
      <c r="M3" s="206" t="s">
        <v>33</v>
      </c>
      <c r="N3" s="207"/>
      <c r="O3" s="207"/>
      <c r="P3" s="207"/>
      <c r="Q3" s="207"/>
      <c r="R3" s="207"/>
      <c r="S3" s="208"/>
      <c r="U3" s="206" t="s">
        <v>34</v>
      </c>
      <c r="V3" s="207"/>
      <c r="W3" s="207"/>
      <c r="X3" s="207"/>
      <c r="Y3" s="207"/>
      <c r="Z3" s="207"/>
      <c r="AA3" s="208"/>
    </row>
    <row r="4" spans="1:27" s="121" customFormat="1" ht="31.2" thickBot="1" x14ac:dyDescent="0.3">
      <c r="A4" s="134" t="s">
        <v>196</v>
      </c>
      <c r="B4" s="114">
        <v>2015</v>
      </c>
      <c r="C4" s="114">
        <v>2016</v>
      </c>
      <c r="D4" s="114">
        <v>2017</v>
      </c>
      <c r="E4" s="114">
        <v>2018</v>
      </c>
      <c r="F4" s="115">
        <v>2019</v>
      </c>
      <c r="G4" s="116">
        <v>2020</v>
      </c>
      <c r="H4" s="152" t="s">
        <v>204</v>
      </c>
      <c r="I4" s="153" t="s">
        <v>183</v>
      </c>
      <c r="J4" s="153" t="s">
        <v>184</v>
      </c>
      <c r="K4" s="146" t="s">
        <v>39</v>
      </c>
      <c r="M4" s="184" t="s">
        <v>196</v>
      </c>
      <c r="N4" s="187" t="s">
        <v>40</v>
      </c>
      <c r="O4" s="182" t="s">
        <v>41</v>
      </c>
      <c r="P4" s="182" t="s">
        <v>212</v>
      </c>
      <c r="Q4" s="188" t="s">
        <v>43</v>
      </c>
      <c r="R4" s="182" t="s">
        <v>213</v>
      </c>
      <c r="S4" s="182" t="s">
        <v>214</v>
      </c>
      <c r="U4" s="184" t="s">
        <v>196</v>
      </c>
      <c r="V4" s="185" t="s">
        <v>40</v>
      </c>
      <c r="W4" s="186" t="s">
        <v>41</v>
      </c>
      <c r="X4" s="182" t="s">
        <v>212</v>
      </c>
      <c r="Y4" s="186" t="s">
        <v>43</v>
      </c>
      <c r="Z4" s="182" t="s">
        <v>213</v>
      </c>
      <c r="AA4" s="182" t="s">
        <v>214</v>
      </c>
    </row>
    <row r="5" spans="1:27" ht="13.8" thickBot="1" x14ac:dyDescent="0.3">
      <c r="A5" s="123">
        <v>1</v>
      </c>
      <c r="B5" s="18">
        <v>90</v>
      </c>
      <c r="C5" s="18">
        <v>80</v>
      </c>
      <c r="D5" s="18">
        <v>90</v>
      </c>
      <c r="E5" s="18">
        <v>91</v>
      </c>
      <c r="F5" s="19">
        <v>98</v>
      </c>
      <c r="G5" s="17">
        <v>150</v>
      </c>
      <c r="H5" s="133">
        <f>PERCENTILE(B5:F5,0.5)</f>
        <v>90</v>
      </c>
      <c r="I5" s="97">
        <f>PERCENTILE(B5:F5, 0.25)</f>
        <v>90</v>
      </c>
      <c r="J5" s="97">
        <f>PERCENTILE(B5:F5,0.75)</f>
        <v>91</v>
      </c>
      <c r="K5" s="92">
        <f>J5-I5</f>
        <v>1</v>
      </c>
      <c r="M5" s="143">
        <v>1</v>
      </c>
      <c r="N5" s="164">
        <f t="shared" ref="N5:N36" si="0">G5-J5</f>
        <v>59</v>
      </c>
      <c r="O5" s="131">
        <f t="shared" ref="O5:O36" si="1">(G5-J5)/J5*100</f>
        <v>64.835164835164832</v>
      </c>
      <c r="P5" s="131">
        <f t="shared" ref="P5:P36" si="2">G5-H5</f>
        <v>60</v>
      </c>
      <c r="Q5" s="132">
        <f t="shared" ref="Q5:Q36" si="3">(G5-H5)/H5*100</f>
        <v>66.666666666666657</v>
      </c>
      <c r="R5" s="45">
        <f>G5-I5</f>
        <v>60</v>
      </c>
      <c r="S5" s="45">
        <f>G5-J5</f>
        <v>59</v>
      </c>
      <c r="U5" s="143">
        <v>1</v>
      </c>
      <c r="V5" s="49">
        <f>IF(N5&lt;0,0,N5)</f>
        <v>59</v>
      </c>
      <c r="W5" s="51">
        <f t="shared" ref="W5:Y5" si="4">IF(O5&lt;0,0,O5)</f>
        <v>64.835164835164832</v>
      </c>
      <c r="X5" s="50">
        <f t="shared" si="4"/>
        <v>60</v>
      </c>
      <c r="Y5" s="51">
        <f t="shared" si="4"/>
        <v>66.666666666666657</v>
      </c>
      <c r="Z5" s="51">
        <f t="shared" ref="Z5" si="5">IF(R5&lt;0,0,R5)</f>
        <v>60</v>
      </c>
      <c r="AA5" s="51">
        <f t="shared" ref="AA5" si="6">IF(S5&lt;0,0,S5)</f>
        <v>59</v>
      </c>
    </row>
    <row r="6" spans="1:27" ht="13.8" thickBot="1" x14ac:dyDescent="0.3">
      <c r="A6" s="123">
        <v>2</v>
      </c>
      <c r="B6" s="21">
        <v>103</v>
      </c>
      <c r="C6" s="21">
        <v>88</v>
      </c>
      <c r="D6" s="21">
        <v>134</v>
      </c>
      <c r="E6" s="21">
        <v>98</v>
      </c>
      <c r="F6" s="22">
        <v>121</v>
      </c>
      <c r="G6" s="20">
        <v>153</v>
      </c>
      <c r="H6" s="133">
        <f t="shared" ref="H6:H57" si="7">PERCENTILE(B6:F6,0.5)</f>
        <v>103</v>
      </c>
      <c r="I6" s="97">
        <f t="shared" ref="I6:I57" si="8">PERCENTILE(B6:F6, 0.25)</f>
        <v>98</v>
      </c>
      <c r="J6" s="97">
        <f t="shared" ref="J6:J57" si="9">PERCENTILE(B6:F6,0.75)</f>
        <v>121</v>
      </c>
      <c r="K6" s="34">
        <f t="shared" ref="K6:K16" si="10">J6-I6</f>
        <v>23</v>
      </c>
      <c r="M6" s="143">
        <v>2</v>
      </c>
      <c r="N6" s="165">
        <f t="shared" si="0"/>
        <v>32</v>
      </c>
      <c r="O6" s="45">
        <f t="shared" si="1"/>
        <v>26.446280991735538</v>
      </c>
      <c r="P6" s="45">
        <f t="shared" si="2"/>
        <v>50</v>
      </c>
      <c r="Q6" s="30">
        <f t="shared" si="3"/>
        <v>48.543689320388353</v>
      </c>
      <c r="R6" s="45">
        <f t="shared" ref="R6:R57" si="11">G6-I6</f>
        <v>55</v>
      </c>
      <c r="S6" s="45">
        <f t="shared" ref="S6:S57" si="12">G6-J6</f>
        <v>32</v>
      </c>
      <c r="U6" s="143">
        <v>2</v>
      </c>
      <c r="V6" s="52">
        <f t="shared" ref="V6:V57" si="13">IF(N6&lt;0,0,N6)</f>
        <v>32</v>
      </c>
      <c r="W6" s="54">
        <f t="shared" ref="W6:W57" si="14">IF(O6&lt;0,0,O6)</f>
        <v>26.446280991735538</v>
      </c>
      <c r="X6" s="53">
        <f t="shared" ref="X6:X57" si="15">IF(P6&lt;0,0,P6)</f>
        <v>50</v>
      </c>
      <c r="Y6" s="54">
        <f t="shared" ref="Y6:Y57" si="16">IF(Q6&lt;0,0,Q6)</f>
        <v>48.543689320388353</v>
      </c>
      <c r="Z6" s="51">
        <f t="shared" ref="Z6:Z57" si="17">IF(R6&lt;0,0,R6)</f>
        <v>55</v>
      </c>
      <c r="AA6" s="51">
        <f t="shared" ref="AA6:AA57" si="18">IF(S6&lt;0,0,S6)</f>
        <v>32</v>
      </c>
    </row>
    <row r="7" spans="1:27" ht="13.8" thickBot="1" x14ac:dyDescent="0.3">
      <c r="A7" s="123">
        <v>3</v>
      </c>
      <c r="B7" s="21">
        <v>128</v>
      </c>
      <c r="C7" s="21">
        <v>113</v>
      </c>
      <c r="D7" s="21">
        <v>135</v>
      </c>
      <c r="E7" s="21">
        <v>94</v>
      </c>
      <c r="F7" s="22">
        <v>140</v>
      </c>
      <c r="G7" s="20">
        <v>201</v>
      </c>
      <c r="H7" s="133">
        <f t="shared" si="7"/>
        <v>128</v>
      </c>
      <c r="I7" s="97">
        <f t="shared" si="8"/>
        <v>113</v>
      </c>
      <c r="J7" s="97">
        <f t="shared" si="9"/>
        <v>135</v>
      </c>
      <c r="K7" s="34">
        <f t="shared" si="10"/>
        <v>22</v>
      </c>
      <c r="M7" s="143">
        <v>3</v>
      </c>
      <c r="N7" s="165">
        <f t="shared" si="0"/>
        <v>66</v>
      </c>
      <c r="O7" s="45">
        <f t="shared" si="1"/>
        <v>48.888888888888886</v>
      </c>
      <c r="P7" s="45">
        <f t="shared" si="2"/>
        <v>73</v>
      </c>
      <c r="Q7" s="30">
        <f t="shared" si="3"/>
        <v>57.03125</v>
      </c>
      <c r="R7" s="45">
        <f t="shared" si="11"/>
        <v>88</v>
      </c>
      <c r="S7" s="45">
        <f t="shared" si="12"/>
        <v>66</v>
      </c>
      <c r="U7" s="143">
        <v>3</v>
      </c>
      <c r="V7" s="52">
        <f t="shared" si="13"/>
        <v>66</v>
      </c>
      <c r="W7" s="54">
        <f t="shared" si="14"/>
        <v>48.888888888888886</v>
      </c>
      <c r="X7" s="53">
        <f t="shared" si="15"/>
        <v>73</v>
      </c>
      <c r="Y7" s="54">
        <f t="shared" si="16"/>
        <v>57.03125</v>
      </c>
      <c r="Z7" s="51">
        <f t="shared" si="17"/>
        <v>88</v>
      </c>
      <c r="AA7" s="51">
        <f t="shared" si="18"/>
        <v>66</v>
      </c>
    </row>
    <row r="8" spans="1:27" ht="13.8" thickBot="1" x14ac:dyDescent="0.3">
      <c r="A8" s="123">
        <v>4</v>
      </c>
      <c r="B8" s="21">
        <v>94</v>
      </c>
      <c r="C8" s="21">
        <v>116</v>
      </c>
      <c r="D8" s="21">
        <v>109</v>
      </c>
      <c r="E8" s="21">
        <v>130</v>
      </c>
      <c r="F8" s="22">
        <v>113</v>
      </c>
      <c r="G8" s="20">
        <v>204</v>
      </c>
      <c r="H8" s="133">
        <f t="shared" si="7"/>
        <v>113</v>
      </c>
      <c r="I8" s="97">
        <f t="shared" si="8"/>
        <v>109</v>
      </c>
      <c r="J8" s="97">
        <f t="shared" si="9"/>
        <v>116</v>
      </c>
      <c r="K8" s="34">
        <f t="shared" si="10"/>
        <v>7</v>
      </c>
      <c r="M8" s="143">
        <v>4</v>
      </c>
      <c r="N8" s="165">
        <f t="shared" si="0"/>
        <v>88</v>
      </c>
      <c r="O8" s="45">
        <f t="shared" si="1"/>
        <v>75.862068965517238</v>
      </c>
      <c r="P8" s="45">
        <f t="shared" si="2"/>
        <v>91</v>
      </c>
      <c r="Q8" s="30">
        <f t="shared" si="3"/>
        <v>80.530973451327441</v>
      </c>
      <c r="R8" s="45">
        <f t="shared" si="11"/>
        <v>95</v>
      </c>
      <c r="S8" s="45">
        <f t="shared" si="12"/>
        <v>88</v>
      </c>
      <c r="U8" s="143">
        <v>4</v>
      </c>
      <c r="V8" s="52">
        <f t="shared" si="13"/>
        <v>88</v>
      </c>
      <c r="W8" s="54">
        <f t="shared" si="14"/>
        <v>75.862068965517238</v>
      </c>
      <c r="X8" s="53">
        <f t="shared" si="15"/>
        <v>91</v>
      </c>
      <c r="Y8" s="54">
        <f t="shared" si="16"/>
        <v>80.530973451327441</v>
      </c>
      <c r="Z8" s="51">
        <f t="shared" si="17"/>
        <v>95</v>
      </c>
      <c r="AA8" s="51">
        <f t="shared" si="18"/>
        <v>88</v>
      </c>
    </row>
    <row r="9" spans="1:27" ht="13.2" customHeight="1" thickBot="1" x14ac:dyDescent="0.3">
      <c r="A9" s="123">
        <v>5</v>
      </c>
      <c r="B9" s="21">
        <v>94</v>
      </c>
      <c r="C9" s="21">
        <v>114</v>
      </c>
      <c r="D9" s="21">
        <v>108</v>
      </c>
      <c r="E9" s="21">
        <v>134</v>
      </c>
      <c r="F9" s="22">
        <v>92</v>
      </c>
      <c r="G9" s="20">
        <v>220</v>
      </c>
      <c r="H9" s="133">
        <f t="shared" si="7"/>
        <v>108</v>
      </c>
      <c r="I9" s="97">
        <f t="shared" si="8"/>
        <v>94</v>
      </c>
      <c r="J9" s="97">
        <f t="shared" si="9"/>
        <v>114</v>
      </c>
      <c r="K9" s="34">
        <f t="shared" si="10"/>
        <v>20</v>
      </c>
      <c r="M9" s="143">
        <v>5</v>
      </c>
      <c r="N9" s="165">
        <f t="shared" si="0"/>
        <v>106</v>
      </c>
      <c r="O9" s="45">
        <f t="shared" si="1"/>
        <v>92.982456140350877</v>
      </c>
      <c r="P9" s="45">
        <f t="shared" si="2"/>
        <v>112</v>
      </c>
      <c r="Q9" s="30">
        <f t="shared" si="3"/>
        <v>103.7037037037037</v>
      </c>
      <c r="R9" s="45">
        <f t="shared" si="11"/>
        <v>126</v>
      </c>
      <c r="S9" s="45">
        <f t="shared" si="12"/>
        <v>106</v>
      </c>
      <c r="U9" s="143">
        <v>5</v>
      </c>
      <c r="V9" s="52">
        <f t="shared" si="13"/>
        <v>106</v>
      </c>
      <c r="W9" s="54">
        <f t="shared" si="14"/>
        <v>92.982456140350877</v>
      </c>
      <c r="X9" s="53">
        <f t="shared" si="15"/>
        <v>112</v>
      </c>
      <c r="Y9" s="54">
        <f t="shared" si="16"/>
        <v>103.7037037037037</v>
      </c>
      <c r="Z9" s="51">
        <f t="shared" si="17"/>
        <v>126</v>
      </c>
      <c r="AA9" s="51">
        <f t="shared" si="18"/>
        <v>106</v>
      </c>
    </row>
    <row r="10" spans="1:27" ht="13.8" thickBot="1" x14ac:dyDescent="0.3">
      <c r="A10" s="123">
        <v>6</v>
      </c>
      <c r="B10" s="21"/>
      <c r="C10" s="21"/>
      <c r="D10" s="21"/>
      <c r="E10" s="21"/>
      <c r="F10" s="22"/>
      <c r="G10" s="20"/>
      <c r="H10" s="133" t="e">
        <f t="shared" si="7"/>
        <v>#NUM!</v>
      </c>
      <c r="I10" s="97" t="e">
        <f t="shared" si="8"/>
        <v>#NUM!</v>
      </c>
      <c r="J10" s="97" t="e">
        <f t="shared" si="9"/>
        <v>#NUM!</v>
      </c>
      <c r="K10" s="34" t="e">
        <f t="shared" si="10"/>
        <v>#NUM!</v>
      </c>
      <c r="M10" s="143">
        <v>6</v>
      </c>
      <c r="N10" s="165" t="e">
        <f t="shared" si="0"/>
        <v>#NUM!</v>
      </c>
      <c r="O10" s="45" t="e">
        <f t="shared" si="1"/>
        <v>#NUM!</v>
      </c>
      <c r="P10" s="45" t="e">
        <f t="shared" si="2"/>
        <v>#NUM!</v>
      </c>
      <c r="Q10" s="30" t="e">
        <f t="shared" si="3"/>
        <v>#NUM!</v>
      </c>
      <c r="R10" s="45" t="e">
        <f t="shared" si="11"/>
        <v>#NUM!</v>
      </c>
      <c r="S10" s="45" t="e">
        <f t="shared" si="12"/>
        <v>#NUM!</v>
      </c>
      <c r="U10" s="143">
        <v>6</v>
      </c>
      <c r="V10" s="52" t="e">
        <f t="shared" si="13"/>
        <v>#NUM!</v>
      </c>
      <c r="W10" s="54" t="e">
        <f t="shared" si="14"/>
        <v>#NUM!</v>
      </c>
      <c r="X10" s="53" t="e">
        <f t="shared" si="15"/>
        <v>#NUM!</v>
      </c>
      <c r="Y10" s="54" t="e">
        <f t="shared" si="16"/>
        <v>#NUM!</v>
      </c>
      <c r="Z10" s="51" t="e">
        <f t="shared" si="17"/>
        <v>#NUM!</v>
      </c>
      <c r="AA10" s="51" t="e">
        <f t="shared" si="18"/>
        <v>#NUM!</v>
      </c>
    </row>
    <row r="11" spans="1:27" ht="13.8" thickBot="1" x14ac:dyDescent="0.3">
      <c r="A11" s="123">
        <v>7</v>
      </c>
      <c r="B11" s="21"/>
      <c r="C11" s="21"/>
      <c r="D11" s="21"/>
      <c r="E11" s="21"/>
      <c r="F11" s="22"/>
      <c r="G11" s="20"/>
      <c r="H11" s="133" t="e">
        <f t="shared" si="7"/>
        <v>#NUM!</v>
      </c>
      <c r="I11" s="97" t="e">
        <f t="shared" si="8"/>
        <v>#NUM!</v>
      </c>
      <c r="J11" s="97" t="e">
        <f t="shared" si="9"/>
        <v>#NUM!</v>
      </c>
      <c r="K11" s="34" t="e">
        <f t="shared" si="10"/>
        <v>#NUM!</v>
      </c>
      <c r="M11" s="143">
        <v>7</v>
      </c>
      <c r="N11" s="165" t="e">
        <f t="shared" si="0"/>
        <v>#NUM!</v>
      </c>
      <c r="O11" s="45" t="e">
        <f t="shared" si="1"/>
        <v>#NUM!</v>
      </c>
      <c r="P11" s="45" t="e">
        <f t="shared" si="2"/>
        <v>#NUM!</v>
      </c>
      <c r="Q11" s="30" t="e">
        <f t="shared" si="3"/>
        <v>#NUM!</v>
      </c>
      <c r="R11" s="45" t="e">
        <f t="shared" si="11"/>
        <v>#NUM!</v>
      </c>
      <c r="S11" s="45" t="e">
        <f t="shared" si="12"/>
        <v>#NUM!</v>
      </c>
      <c r="U11" s="143">
        <v>7</v>
      </c>
      <c r="V11" s="52" t="e">
        <f t="shared" si="13"/>
        <v>#NUM!</v>
      </c>
      <c r="W11" s="54" t="e">
        <f t="shared" si="14"/>
        <v>#NUM!</v>
      </c>
      <c r="X11" s="53" t="e">
        <f t="shared" si="15"/>
        <v>#NUM!</v>
      </c>
      <c r="Y11" s="54" t="e">
        <f t="shared" si="16"/>
        <v>#NUM!</v>
      </c>
      <c r="Z11" s="51" t="e">
        <f t="shared" si="17"/>
        <v>#NUM!</v>
      </c>
      <c r="AA11" s="51" t="e">
        <f t="shared" si="18"/>
        <v>#NUM!</v>
      </c>
    </row>
    <row r="12" spans="1:27" ht="13.8" thickBot="1" x14ac:dyDescent="0.3">
      <c r="A12" s="123">
        <v>8</v>
      </c>
      <c r="B12" s="21"/>
      <c r="C12" s="21"/>
      <c r="D12" s="21"/>
      <c r="E12" s="21"/>
      <c r="F12" s="22"/>
      <c r="G12" s="20"/>
      <c r="H12" s="133" t="e">
        <f t="shared" si="7"/>
        <v>#NUM!</v>
      </c>
      <c r="I12" s="97" t="e">
        <f t="shared" si="8"/>
        <v>#NUM!</v>
      </c>
      <c r="J12" s="97" t="e">
        <f t="shared" si="9"/>
        <v>#NUM!</v>
      </c>
      <c r="K12" s="34" t="e">
        <f t="shared" si="10"/>
        <v>#NUM!</v>
      </c>
      <c r="M12" s="143">
        <v>8</v>
      </c>
      <c r="N12" s="165" t="e">
        <f t="shared" si="0"/>
        <v>#NUM!</v>
      </c>
      <c r="O12" s="45" t="e">
        <f t="shared" si="1"/>
        <v>#NUM!</v>
      </c>
      <c r="P12" s="45" t="e">
        <f t="shared" si="2"/>
        <v>#NUM!</v>
      </c>
      <c r="Q12" s="30" t="e">
        <f t="shared" si="3"/>
        <v>#NUM!</v>
      </c>
      <c r="R12" s="45" t="e">
        <f t="shared" si="11"/>
        <v>#NUM!</v>
      </c>
      <c r="S12" s="45" t="e">
        <f t="shared" si="12"/>
        <v>#NUM!</v>
      </c>
      <c r="U12" s="143">
        <v>8</v>
      </c>
      <c r="V12" s="52" t="e">
        <f t="shared" si="13"/>
        <v>#NUM!</v>
      </c>
      <c r="W12" s="54" t="e">
        <f t="shared" si="14"/>
        <v>#NUM!</v>
      </c>
      <c r="X12" s="53" t="e">
        <f t="shared" si="15"/>
        <v>#NUM!</v>
      </c>
      <c r="Y12" s="54" t="e">
        <f t="shared" si="16"/>
        <v>#NUM!</v>
      </c>
      <c r="Z12" s="51" t="e">
        <f t="shared" si="17"/>
        <v>#NUM!</v>
      </c>
      <c r="AA12" s="51" t="e">
        <f t="shared" si="18"/>
        <v>#NUM!</v>
      </c>
    </row>
    <row r="13" spans="1:27" ht="13.8" thickBot="1" x14ac:dyDescent="0.3">
      <c r="A13" s="123">
        <v>9</v>
      </c>
      <c r="B13" s="21"/>
      <c r="C13" s="21"/>
      <c r="D13" s="21"/>
      <c r="E13" s="21"/>
      <c r="F13" s="22"/>
      <c r="G13" s="20"/>
      <c r="H13" s="133" t="e">
        <f t="shared" si="7"/>
        <v>#NUM!</v>
      </c>
      <c r="I13" s="97" t="e">
        <f t="shared" si="8"/>
        <v>#NUM!</v>
      </c>
      <c r="J13" s="97" t="e">
        <f t="shared" si="9"/>
        <v>#NUM!</v>
      </c>
      <c r="K13" s="34" t="e">
        <f t="shared" si="10"/>
        <v>#NUM!</v>
      </c>
      <c r="M13" s="143">
        <v>9</v>
      </c>
      <c r="N13" s="165" t="e">
        <f t="shared" si="0"/>
        <v>#NUM!</v>
      </c>
      <c r="O13" s="45" t="e">
        <f t="shared" si="1"/>
        <v>#NUM!</v>
      </c>
      <c r="P13" s="45" t="e">
        <f t="shared" si="2"/>
        <v>#NUM!</v>
      </c>
      <c r="Q13" s="30" t="e">
        <f t="shared" si="3"/>
        <v>#NUM!</v>
      </c>
      <c r="R13" s="45" t="e">
        <f t="shared" si="11"/>
        <v>#NUM!</v>
      </c>
      <c r="S13" s="45" t="e">
        <f t="shared" si="12"/>
        <v>#NUM!</v>
      </c>
      <c r="U13" s="143">
        <v>9</v>
      </c>
      <c r="V13" s="52" t="e">
        <f t="shared" si="13"/>
        <v>#NUM!</v>
      </c>
      <c r="W13" s="54" t="e">
        <f t="shared" si="14"/>
        <v>#NUM!</v>
      </c>
      <c r="X13" s="53" t="e">
        <f t="shared" si="15"/>
        <v>#NUM!</v>
      </c>
      <c r="Y13" s="54" t="e">
        <f t="shared" si="16"/>
        <v>#NUM!</v>
      </c>
      <c r="Z13" s="51" t="e">
        <f t="shared" si="17"/>
        <v>#NUM!</v>
      </c>
      <c r="AA13" s="51" t="e">
        <f t="shared" si="18"/>
        <v>#NUM!</v>
      </c>
    </row>
    <row r="14" spans="1:27" ht="13.8" thickBot="1" x14ac:dyDescent="0.3">
      <c r="A14" s="123">
        <v>10</v>
      </c>
      <c r="B14" s="21"/>
      <c r="C14" s="21"/>
      <c r="D14" s="21"/>
      <c r="E14" s="21"/>
      <c r="F14" s="22"/>
      <c r="G14" s="20"/>
      <c r="H14" s="133" t="e">
        <f t="shared" si="7"/>
        <v>#NUM!</v>
      </c>
      <c r="I14" s="97" t="e">
        <f t="shared" si="8"/>
        <v>#NUM!</v>
      </c>
      <c r="J14" s="97" t="e">
        <f t="shared" si="9"/>
        <v>#NUM!</v>
      </c>
      <c r="K14" s="34" t="e">
        <f t="shared" si="10"/>
        <v>#NUM!</v>
      </c>
      <c r="M14" s="143">
        <v>10</v>
      </c>
      <c r="N14" s="165" t="e">
        <f t="shared" si="0"/>
        <v>#NUM!</v>
      </c>
      <c r="O14" s="45" t="e">
        <f t="shared" si="1"/>
        <v>#NUM!</v>
      </c>
      <c r="P14" s="45" t="e">
        <f t="shared" si="2"/>
        <v>#NUM!</v>
      </c>
      <c r="Q14" s="30" t="e">
        <f t="shared" si="3"/>
        <v>#NUM!</v>
      </c>
      <c r="R14" s="45" t="e">
        <f t="shared" si="11"/>
        <v>#NUM!</v>
      </c>
      <c r="S14" s="45" t="e">
        <f t="shared" si="12"/>
        <v>#NUM!</v>
      </c>
      <c r="U14" s="143">
        <v>10</v>
      </c>
      <c r="V14" s="52" t="e">
        <f t="shared" si="13"/>
        <v>#NUM!</v>
      </c>
      <c r="W14" s="54" t="e">
        <f t="shared" si="14"/>
        <v>#NUM!</v>
      </c>
      <c r="X14" s="53" t="e">
        <f t="shared" si="15"/>
        <v>#NUM!</v>
      </c>
      <c r="Y14" s="54" t="e">
        <f t="shared" si="16"/>
        <v>#NUM!</v>
      </c>
      <c r="Z14" s="51" t="e">
        <f t="shared" si="17"/>
        <v>#NUM!</v>
      </c>
      <c r="AA14" s="51" t="e">
        <f t="shared" si="18"/>
        <v>#NUM!</v>
      </c>
    </row>
    <row r="15" spans="1:27" ht="13.8" thickBot="1" x14ac:dyDescent="0.3">
      <c r="A15" s="123">
        <v>11</v>
      </c>
      <c r="B15" s="21"/>
      <c r="C15" s="21"/>
      <c r="D15" s="21"/>
      <c r="E15" s="21"/>
      <c r="F15" s="22"/>
      <c r="G15" s="20"/>
      <c r="H15" s="133" t="e">
        <f t="shared" si="7"/>
        <v>#NUM!</v>
      </c>
      <c r="I15" s="97" t="e">
        <f t="shared" si="8"/>
        <v>#NUM!</v>
      </c>
      <c r="J15" s="97" t="e">
        <f t="shared" si="9"/>
        <v>#NUM!</v>
      </c>
      <c r="K15" s="34" t="e">
        <f t="shared" si="10"/>
        <v>#NUM!</v>
      </c>
      <c r="M15" s="143">
        <v>11</v>
      </c>
      <c r="N15" s="165" t="e">
        <f t="shared" si="0"/>
        <v>#NUM!</v>
      </c>
      <c r="O15" s="45" t="e">
        <f t="shared" si="1"/>
        <v>#NUM!</v>
      </c>
      <c r="P15" s="45" t="e">
        <f t="shared" si="2"/>
        <v>#NUM!</v>
      </c>
      <c r="Q15" s="30" t="e">
        <f t="shared" si="3"/>
        <v>#NUM!</v>
      </c>
      <c r="R15" s="45" t="e">
        <f t="shared" si="11"/>
        <v>#NUM!</v>
      </c>
      <c r="S15" s="45" t="e">
        <f t="shared" si="12"/>
        <v>#NUM!</v>
      </c>
      <c r="U15" s="143">
        <v>11</v>
      </c>
      <c r="V15" s="52" t="e">
        <f t="shared" si="13"/>
        <v>#NUM!</v>
      </c>
      <c r="W15" s="54" t="e">
        <f t="shared" si="14"/>
        <v>#NUM!</v>
      </c>
      <c r="X15" s="53" t="e">
        <f t="shared" si="15"/>
        <v>#NUM!</v>
      </c>
      <c r="Y15" s="54" t="e">
        <f t="shared" si="16"/>
        <v>#NUM!</v>
      </c>
      <c r="Z15" s="51" t="e">
        <f t="shared" si="17"/>
        <v>#NUM!</v>
      </c>
      <c r="AA15" s="51" t="e">
        <f t="shared" si="18"/>
        <v>#NUM!</v>
      </c>
    </row>
    <row r="16" spans="1:27" ht="13.8" thickBot="1" x14ac:dyDescent="0.3">
      <c r="A16" s="123">
        <v>12</v>
      </c>
      <c r="B16" s="21"/>
      <c r="C16" s="21"/>
      <c r="D16" s="21"/>
      <c r="E16" s="21"/>
      <c r="F16" s="22"/>
      <c r="G16" s="20"/>
      <c r="H16" s="133" t="e">
        <f t="shared" si="7"/>
        <v>#NUM!</v>
      </c>
      <c r="I16" s="97" t="e">
        <f t="shared" si="8"/>
        <v>#NUM!</v>
      </c>
      <c r="J16" s="97" t="e">
        <f t="shared" si="9"/>
        <v>#NUM!</v>
      </c>
      <c r="K16" s="34" t="e">
        <f t="shared" si="10"/>
        <v>#NUM!</v>
      </c>
      <c r="M16" s="143">
        <v>12</v>
      </c>
      <c r="N16" s="165" t="e">
        <f t="shared" si="0"/>
        <v>#NUM!</v>
      </c>
      <c r="O16" s="45" t="e">
        <f t="shared" si="1"/>
        <v>#NUM!</v>
      </c>
      <c r="P16" s="45" t="e">
        <f t="shared" si="2"/>
        <v>#NUM!</v>
      </c>
      <c r="Q16" s="30" t="e">
        <f t="shared" si="3"/>
        <v>#NUM!</v>
      </c>
      <c r="R16" s="45" t="e">
        <f t="shared" si="11"/>
        <v>#NUM!</v>
      </c>
      <c r="S16" s="45" t="e">
        <f t="shared" si="12"/>
        <v>#NUM!</v>
      </c>
      <c r="U16" s="143">
        <v>12</v>
      </c>
      <c r="V16" s="52" t="e">
        <f t="shared" si="13"/>
        <v>#NUM!</v>
      </c>
      <c r="W16" s="54" t="e">
        <f t="shared" si="14"/>
        <v>#NUM!</v>
      </c>
      <c r="X16" s="53" t="e">
        <f t="shared" si="15"/>
        <v>#NUM!</v>
      </c>
      <c r="Y16" s="54" t="e">
        <f t="shared" si="16"/>
        <v>#NUM!</v>
      </c>
      <c r="Z16" s="51" t="e">
        <f t="shared" si="17"/>
        <v>#NUM!</v>
      </c>
      <c r="AA16" s="51" t="e">
        <f t="shared" si="18"/>
        <v>#NUM!</v>
      </c>
    </row>
    <row r="17" spans="1:27" ht="13.8" thickBot="1" x14ac:dyDescent="0.3">
      <c r="A17" s="123">
        <v>13</v>
      </c>
      <c r="B17" s="21"/>
      <c r="C17" s="21"/>
      <c r="D17" s="21"/>
      <c r="E17" s="21"/>
      <c r="F17" s="22"/>
      <c r="G17" s="20"/>
      <c r="H17" s="133" t="e">
        <f t="shared" si="7"/>
        <v>#NUM!</v>
      </c>
      <c r="I17" s="97" t="e">
        <f t="shared" si="8"/>
        <v>#NUM!</v>
      </c>
      <c r="J17" s="97" t="e">
        <f t="shared" si="9"/>
        <v>#NUM!</v>
      </c>
      <c r="K17" s="34" t="e">
        <f t="shared" ref="K17:K57" si="19">J17-I17</f>
        <v>#NUM!</v>
      </c>
      <c r="M17" s="143">
        <v>13</v>
      </c>
      <c r="N17" s="165" t="e">
        <f t="shared" si="0"/>
        <v>#NUM!</v>
      </c>
      <c r="O17" s="45" t="e">
        <f t="shared" si="1"/>
        <v>#NUM!</v>
      </c>
      <c r="P17" s="45" t="e">
        <f t="shared" si="2"/>
        <v>#NUM!</v>
      </c>
      <c r="Q17" s="30" t="e">
        <f t="shared" si="3"/>
        <v>#NUM!</v>
      </c>
      <c r="R17" s="45" t="e">
        <f t="shared" si="11"/>
        <v>#NUM!</v>
      </c>
      <c r="S17" s="45" t="e">
        <f t="shared" si="12"/>
        <v>#NUM!</v>
      </c>
      <c r="U17" s="143">
        <v>13</v>
      </c>
      <c r="V17" s="52" t="e">
        <f t="shared" si="13"/>
        <v>#NUM!</v>
      </c>
      <c r="W17" s="54" t="e">
        <f t="shared" si="14"/>
        <v>#NUM!</v>
      </c>
      <c r="X17" s="53" t="e">
        <f t="shared" si="15"/>
        <v>#NUM!</v>
      </c>
      <c r="Y17" s="54" t="e">
        <f t="shared" si="16"/>
        <v>#NUM!</v>
      </c>
      <c r="Z17" s="51" t="e">
        <f t="shared" si="17"/>
        <v>#NUM!</v>
      </c>
      <c r="AA17" s="51" t="e">
        <f t="shared" si="18"/>
        <v>#NUM!</v>
      </c>
    </row>
    <row r="18" spans="1:27" ht="13.8" thickBot="1" x14ac:dyDescent="0.3">
      <c r="A18" s="123">
        <v>14</v>
      </c>
      <c r="B18" s="21"/>
      <c r="C18" s="21"/>
      <c r="D18" s="21"/>
      <c r="E18" s="21"/>
      <c r="F18" s="22"/>
      <c r="G18" s="20"/>
      <c r="H18" s="133" t="e">
        <f t="shared" si="7"/>
        <v>#NUM!</v>
      </c>
      <c r="I18" s="97" t="e">
        <f t="shared" si="8"/>
        <v>#NUM!</v>
      </c>
      <c r="J18" s="97" t="e">
        <f t="shared" si="9"/>
        <v>#NUM!</v>
      </c>
      <c r="K18" s="34" t="e">
        <f t="shared" si="19"/>
        <v>#NUM!</v>
      </c>
      <c r="M18" s="143">
        <v>14</v>
      </c>
      <c r="N18" s="165" t="e">
        <f t="shared" si="0"/>
        <v>#NUM!</v>
      </c>
      <c r="O18" s="45" t="e">
        <f t="shared" si="1"/>
        <v>#NUM!</v>
      </c>
      <c r="P18" s="45" t="e">
        <f t="shared" si="2"/>
        <v>#NUM!</v>
      </c>
      <c r="Q18" s="30" t="e">
        <f t="shared" si="3"/>
        <v>#NUM!</v>
      </c>
      <c r="R18" s="45" t="e">
        <f t="shared" si="11"/>
        <v>#NUM!</v>
      </c>
      <c r="S18" s="45" t="e">
        <f t="shared" si="12"/>
        <v>#NUM!</v>
      </c>
      <c r="U18" s="143">
        <v>14</v>
      </c>
      <c r="V18" s="52" t="e">
        <f t="shared" si="13"/>
        <v>#NUM!</v>
      </c>
      <c r="W18" s="54" t="e">
        <f t="shared" si="14"/>
        <v>#NUM!</v>
      </c>
      <c r="X18" s="53" t="e">
        <f t="shared" si="15"/>
        <v>#NUM!</v>
      </c>
      <c r="Y18" s="54" t="e">
        <f t="shared" si="16"/>
        <v>#NUM!</v>
      </c>
      <c r="Z18" s="51" t="e">
        <f t="shared" si="17"/>
        <v>#NUM!</v>
      </c>
      <c r="AA18" s="51" t="e">
        <f t="shared" si="18"/>
        <v>#NUM!</v>
      </c>
    </row>
    <row r="19" spans="1:27" ht="13.8" thickBot="1" x14ac:dyDescent="0.3">
      <c r="A19" s="123">
        <v>15</v>
      </c>
      <c r="B19" s="21"/>
      <c r="C19" s="21"/>
      <c r="D19" s="21"/>
      <c r="E19" s="21"/>
      <c r="F19" s="22"/>
      <c r="G19" s="20"/>
      <c r="H19" s="133" t="e">
        <f t="shared" si="7"/>
        <v>#NUM!</v>
      </c>
      <c r="I19" s="97" t="e">
        <f t="shared" si="8"/>
        <v>#NUM!</v>
      </c>
      <c r="J19" s="97" t="e">
        <f t="shared" si="9"/>
        <v>#NUM!</v>
      </c>
      <c r="K19" s="34" t="e">
        <f t="shared" si="19"/>
        <v>#NUM!</v>
      </c>
      <c r="M19" s="143">
        <v>15</v>
      </c>
      <c r="N19" s="165" t="e">
        <f t="shared" si="0"/>
        <v>#NUM!</v>
      </c>
      <c r="O19" s="45" t="e">
        <f t="shared" si="1"/>
        <v>#NUM!</v>
      </c>
      <c r="P19" s="45" t="e">
        <f t="shared" si="2"/>
        <v>#NUM!</v>
      </c>
      <c r="Q19" s="30" t="e">
        <f t="shared" si="3"/>
        <v>#NUM!</v>
      </c>
      <c r="R19" s="45" t="e">
        <f t="shared" si="11"/>
        <v>#NUM!</v>
      </c>
      <c r="S19" s="45" t="e">
        <f t="shared" si="12"/>
        <v>#NUM!</v>
      </c>
      <c r="U19" s="143">
        <v>15</v>
      </c>
      <c r="V19" s="52" t="e">
        <f t="shared" si="13"/>
        <v>#NUM!</v>
      </c>
      <c r="W19" s="54" t="e">
        <f t="shared" si="14"/>
        <v>#NUM!</v>
      </c>
      <c r="X19" s="53" t="e">
        <f t="shared" si="15"/>
        <v>#NUM!</v>
      </c>
      <c r="Y19" s="54" t="e">
        <f t="shared" si="16"/>
        <v>#NUM!</v>
      </c>
      <c r="Z19" s="51" t="e">
        <f t="shared" si="17"/>
        <v>#NUM!</v>
      </c>
      <c r="AA19" s="51" t="e">
        <f t="shared" si="18"/>
        <v>#NUM!</v>
      </c>
    </row>
    <row r="20" spans="1:27" ht="13.8" thickBot="1" x14ac:dyDescent="0.3">
      <c r="A20" s="123">
        <v>16</v>
      </c>
      <c r="B20" s="21"/>
      <c r="C20" s="21"/>
      <c r="D20" s="21"/>
      <c r="E20" s="21"/>
      <c r="F20" s="22"/>
      <c r="G20" s="20"/>
      <c r="H20" s="133" t="e">
        <f t="shared" si="7"/>
        <v>#NUM!</v>
      </c>
      <c r="I20" s="97" t="e">
        <f t="shared" si="8"/>
        <v>#NUM!</v>
      </c>
      <c r="J20" s="97" t="e">
        <f t="shared" si="9"/>
        <v>#NUM!</v>
      </c>
      <c r="K20" s="34" t="e">
        <f t="shared" si="19"/>
        <v>#NUM!</v>
      </c>
      <c r="M20" s="143">
        <v>16</v>
      </c>
      <c r="N20" s="165" t="e">
        <f t="shared" si="0"/>
        <v>#NUM!</v>
      </c>
      <c r="O20" s="45" t="e">
        <f t="shared" si="1"/>
        <v>#NUM!</v>
      </c>
      <c r="P20" s="45" t="e">
        <f t="shared" si="2"/>
        <v>#NUM!</v>
      </c>
      <c r="Q20" s="30" t="e">
        <f t="shared" si="3"/>
        <v>#NUM!</v>
      </c>
      <c r="R20" s="45" t="e">
        <f t="shared" si="11"/>
        <v>#NUM!</v>
      </c>
      <c r="S20" s="45" t="e">
        <f t="shared" si="12"/>
        <v>#NUM!</v>
      </c>
      <c r="U20" s="143">
        <v>16</v>
      </c>
      <c r="V20" s="52" t="e">
        <f t="shared" si="13"/>
        <v>#NUM!</v>
      </c>
      <c r="W20" s="54" t="e">
        <f t="shared" si="14"/>
        <v>#NUM!</v>
      </c>
      <c r="X20" s="53" t="e">
        <f t="shared" si="15"/>
        <v>#NUM!</v>
      </c>
      <c r="Y20" s="54" t="e">
        <f t="shared" si="16"/>
        <v>#NUM!</v>
      </c>
      <c r="Z20" s="51" t="e">
        <f t="shared" si="17"/>
        <v>#NUM!</v>
      </c>
      <c r="AA20" s="51" t="e">
        <f t="shared" si="18"/>
        <v>#NUM!</v>
      </c>
    </row>
    <row r="21" spans="1:27" ht="13.8" thickBot="1" x14ac:dyDescent="0.3">
      <c r="A21" s="123">
        <v>17</v>
      </c>
      <c r="B21" s="21"/>
      <c r="C21" s="21"/>
      <c r="D21" s="21"/>
      <c r="E21" s="21"/>
      <c r="F21" s="22"/>
      <c r="G21" s="20"/>
      <c r="H21" s="133" t="e">
        <f t="shared" si="7"/>
        <v>#NUM!</v>
      </c>
      <c r="I21" s="97" t="e">
        <f t="shared" si="8"/>
        <v>#NUM!</v>
      </c>
      <c r="J21" s="97" t="e">
        <f t="shared" si="9"/>
        <v>#NUM!</v>
      </c>
      <c r="K21" s="34" t="e">
        <f t="shared" si="19"/>
        <v>#NUM!</v>
      </c>
      <c r="M21" s="143">
        <v>17</v>
      </c>
      <c r="N21" s="165" t="e">
        <f t="shared" si="0"/>
        <v>#NUM!</v>
      </c>
      <c r="O21" s="45" t="e">
        <f t="shared" si="1"/>
        <v>#NUM!</v>
      </c>
      <c r="P21" s="45" t="e">
        <f t="shared" si="2"/>
        <v>#NUM!</v>
      </c>
      <c r="Q21" s="30" t="e">
        <f t="shared" si="3"/>
        <v>#NUM!</v>
      </c>
      <c r="R21" s="45" t="e">
        <f t="shared" si="11"/>
        <v>#NUM!</v>
      </c>
      <c r="S21" s="45" t="e">
        <f t="shared" si="12"/>
        <v>#NUM!</v>
      </c>
      <c r="U21" s="143">
        <v>17</v>
      </c>
      <c r="V21" s="52" t="e">
        <f t="shared" si="13"/>
        <v>#NUM!</v>
      </c>
      <c r="W21" s="54" t="e">
        <f t="shared" si="14"/>
        <v>#NUM!</v>
      </c>
      <c r="X21" s="53" t="e">
        <f t="shared" si="15"/>
        <v>#NUM!</v>
      </c>
      <c r="Y21" s="54" t="e">
        <f t="shared" si="16"/>
        <v>#NUM!</v>
      </c>
      <c r="Z21" s="51" t="e">
        <f t="shared" si="17"/>
        <v>#NUM!</v>
      </c>
      <c r="AA21" s="51" t="e">
        <f t="shared" si="18"/>
        <v>#NUM!</v>
      </c>
    </row>
    <row r="22" spans="1:27" ht="13.8" thickBot="1" x14ac:dyDescent="0.3">
      <c r="A22" s="123">
        <v>18</v>
      </c>
      <c r="B22" s="21"/>
      <c r="C22" s="21"/>
      <c r="D22" s="21"/>
      <c r="E22" s="21"/>
      <c r="F22" s="22"/>
      <c r="G22" s="20"/>
      <c r="H22" s="133" t="e">
        <f t="shared" si="7"/>
        <v>#NUM!</v>
      </c>
      <c r="I22" s="97" t="e">
        <f t="shared" si="8"/>
        <v>#NUM!</v>
      </c>
      <c r="J22" s="97" t="e">
        <f t="shared" si="9"/>
        <v>#NUM!</v>
      </c>
      <c r="K22" s="34" t="e">
        <f t="shared" si="19"/>
        <v>#NUM!</v>
      </c>
      <c r="M22" s="143">
        <v>18</v>
      </c>
      <c r="N22" s="165" t="e">
        <f t="shared" si="0"/>
        <v>#NUM!</v>
      </c>
      <c r="O22" s="45" t="e">
        <f t="shared" si="1"/>
        <v>#NUM!</v>
      </c>
      <c r="P22" s="45" t="e">
        <f t="shared" si="2"/>
        <v>#NUM!</v>
      </c>
      <c r="Q22" s="30" t="e">
        <f t="shared" si="3"/>
        <v>#NUM!</v>
      </c>
      <c r="R22" s="45" t="e">
        <f t="shared" si="11"/>
        <v>#NUM!</v>
      </c>
      <c r="S22" s="45" t="e">
        <f t="shared" si="12"/>
        <v>#NUM!</v>
      </c>
      <c r="U22" s="143">
        <v>18</v>
      </c>
      <c r="V22" s="52" t="e">
        <f t="shared" si="13"/>
        <v>#NUM!</v>
      </c>
      <c r="W22" s="54" t="e">
        <f t="shared" si="14"/>
        <v>#NUM!</v>
      </c>
      <c r="X22" s="53" t="e">
        <f t="shared" si="15"/>
        <v>#NUM!</v>
      </c>
      <c r="Y22" s="54" t="e">
        <f t="shared" si="16"/>
        <v>#NUM!</v>
      </c>
      <c r="Z22" s="51" t="e">
        <f t="shared" si="17"/>
        <v>#NUM!</v>
      </c>
      <c r="AA22" s="51" t="e">
        <f t="shared" si="18"/>
        <v>#NUM!</v>
      </c>
    </row>
    <row r="23" spans="1:27" ht="13.8" thickBot="1" x14ac:dyDescent="0.3">
      <c r="A23" s="123">
        <v>19</v>
      </c>
      <c r="B23" s="21"/>
      <c r="C23" s="21"/>
      <c r="D23" s="21"/>
      <c r="E23" s="21"/>
      <c r="F23" s="22"/>
      <c r="G23" s="20"/>
      <c r="H23" s="133" t="e">
        <f t="shared" si="7"/>
        <v>#NUM!</v>
      </c>
      <c r="I23" s="97" t="e">
        <f t="shared" si="8"/>
        <v>#NUM!</v>
      </c>
      <c r="J23" s="97" t="e">
        <f t="shared" si="9"/>
        <v>#NUM!</v>
      </c>
      <c r="K23" s="34" t="e">
        <f t="shared" si="19"/>
        <v>#NUM!</v>
      </c>
      <c r="M23" s="143">
        <v>19</v>
      </c>
      <c r="N23" s="165" t="e">
        <f t="shared" si="0"/>
        <v>#NUM!</v>
      </c>
      <c r="O23" s="45" t="e">
        <f t="shared" si="1"/>
        <v>#NUM!</v>
      </c>
      <c r="P23" s="45" t="e">
        <f t="shared" si="2"/>
        <v>#NUM!</v>
      </c>
      <c r="Q23" s="30" t="e">
        <f t="shared" si="3"/>
        <v>#NUM!</v>
      </c>
      <c r="R23" s="45" t="e">
        <f t="shared" si="11"/>
        <v>#NUM!</v>
      </c>
      <c r="S23" s="45" t="e">
        <f t="shared" si="12"/>
        <v>#NUM!</v>
      </c>
      <c r="U23" s="143">
        <v>19</v>
      </c>
      <c r="V23" s="52" t="e">
        <f t="shared" si="13"/>
        <v>#NUM!</v>
      </c>
      <c r="W23" s="54" t="e">
        <f t="shared" si="14"/>
        <v>#NUM!</v>
      </c>
      <c r="X23" s="53" t="e">
        <f t="shared" si="15"/>
        <v>#NUM!</v>
      </c>
      <c r="Y23" s="54" t="e">
        <f t="shared" si="16"/>
        <v>#NUM!</v>
      </c>
      <c r="Z23" s="51" t="e">
        <f t="shared" si="17"/>
        <v>#NUM!</v>
      </c>
      <c r="AA23" s="51" t="e">
        <f t="shared" si="18"/>
        <v>#NUM!</v>
      </c>
    </row>
    <row r="24" spans="1:27" ht="13.8" thickBot="1" x14ac:dyDescent="0.3">
      <c r="A24" s="123">
        <v>20</v>
      </c>
      <c r="B24" s="21"/>
      <c r="C24" s="21"/>
      <c r="D24" s="21"/>
      <c r="E24" s="21"/>
      <c r="F24" s="22"/>
      <c r="G24" s="20"/>
      <c r="H24" s="133" t="e">
        <f t="shared" si="7"/>
        <v>#NUM!</v>
      </c>
      <c r="I24" s="97" t="e">
        <f t="shared" si="8"/>
        <v>#NUM!</v>
      </c>
      <c r="J24" s="97" t="e">
        <f t="shared" si="9"/>
        <v>#NUM!</v>
      </c>
      <c r="K24" s="34" t="e">
        <f t="shared" si="19"/>
        <v>#NUM!</v>
      </c>
      <c r="M24" s="143">
        <v>20</v>
      </c>
      <c r="N24" s="165" t="e">
        <f t="shared" si="0"/>
        <v>#NUM!</v>
      </c>
      <c r="O24" s="45" t="e">
        <f t="shared" si="1"/>
        <v>#NUM!</v>
      </c>
      <c r="P24" s="45" t="e">
        <f t="shared" si="2"/>
        <v>#NUM!</v>
      </c>
      <c r="Q24" s="30" t="e">
        <f t="shared" si="3"/>
        <v>#NUM!</v>
      </c>
      <c r="R24" s="45" t="e">
        <f t="shared" si="11"/>
        <v>#NUM!</v>
      </c>
      <c r="S24" s="45" t="e">
        <f t="shared" si="12"/>
        <v>#NUM!</v>
      </c>
      <c r="U24" s="143">
        <v>20</v>
      </c>
      <c r="V24" s="52" t="e">
        <f t="shared" si="13"/>
        <v>#NUM!</v>
      </c>
      <c r="W24" s="54" t="e">
        <f t="shared" si="14"/>
        <v>#NUM!</v>
      </c>
      <c r="X24" s="53" t="e">
        <f t="shared" si="15"/>
        <v>#NUM!</v>
      </c>
      <c r="Y24" s="54" t="e">
        <f t="shared" si="16"/>
        <v>#NUM!</v>
      </c>
      <c r="Z24" s="51" t="e">
        <f t="shared" si="17"/>
        <v>#NUM!</v>
      </c>
      <c r="AA24" s="51" t="e">
        <f t="shared" si="18"/>
        <v>#NUM!</v>
      </c>
    </row>
    <row r="25" spans="1:27" ht="13.8" thickBot="1" x14ac:dyDescent="0.3">
      <c r="A25" s="123">
        <v>21</v>
      </c>
      <c r="B25" s="21"/>
      <c r="C25" s="21"/>
      <c r="D25" s="21"/>
      <c r="E25" s="21"/>
      <c r="F25" s="22"/>
      <c r="G25" s="20"/>
      <c r="H25" s="133" t="e">
        <f t="shared" si="7"/>
        <v>#NUM!</v>
      </c>
      <c r="I25" s="97" t="e">
        <f t="shared" si="8"/>
        <v>#NUM!</v>
      </c>
      <c r="J25" s="97" t="e">
        <f t="shared" si="9"/>
        <v>#NUM!</v>
      </c>
      <c r="K25" s="34" t="e">
        <f t="shared" si="19"/>
        <v>#NUM!</v>
      </c>
      <c r="M25" s="143">
        <v>21</v>
      </c>
      <c r="N25" s="165" t="e">
        <f t="shared" si="0"/>
        <v>#NUM!</v>
      </c>
      <c r="O25" s="45" t="e">
        <f t="shared" si="1"/>
        <v>#NUM!</v>
      </c>
      <c r="P25" s="45" t="e">
        <f t="shared" si="2"/>
        <v>#NUM!</v>
      </c>
      <c r="Q25" s="30" t="e">
        <f t="shared" si="3"/>
        <v>#NUM!</v>
      </c>
      <c r="R25" s="45" t="e">
        <f t="shared" si="11"/>
        <v>#NUM!</v>
      </c>
      <c r="S25" s="45" t="e">
        <f t="shared" si="12"/>
        <v>#NUM!</v>
      </c>
      <c r="U25" s="143">
        <v>21</v>
      </c>
      <c r="V25" s="52" t="e">
        <f t="shared" si="13"/>
        <v>#NUM!</v>
      </c>
      <c r="W25" s="54" t="e">
        <f t="shared" si="14"/>
        <v>#NUM!</v>
      </c>
      <c r="X25" s="53" t="e">
        <f t="shared" si="15"/>
        <v>#NUM!</v>
      </c>
      <c r="Y25" s="54" t="e">
        <f t="shared" si="16"/>
        <v>#NUM!</v>
      </c>
      <c r="Z25" s="51" t="e">
        <f t="shared" si="17"/>
        <v>#NUM!</v>
      </c>
      <c r="AA25" s="51" t="e">
        <f t="shared" si="18"/>
        <v>#NUM!</v>
      </c>
    </row>
    <row r="26" spans="1:27" ht="13.8" thickBot="1" x14ac:dyDescent="0.3">
      <c r="A26" s="123">
        <v>22</v>
      </c>
      <c r="B26" s="21"/>
      <c r="C26" s="21"/>
      <c r="D26" s="21"/>
      <c r="E26" s="21"/>
      <c r="F26" s="22"/>
      <c r="G26" s="20"/>
      <c r="H26" s="133" t="e">
        <f t="shared" si="7"/>
        <v>#NUM!</v>
      </c>
      <c r="I26" s="97" t="e">
        <f t="shared" si="8"/>
        <v>#NUM!</v>
      </c>
      <c r="J26" s="97" t="e">
        <f t="shared" si="9"/>
        <v>#NUM!</v>
      </c>
      <c r="K26" s="34" t="e">
        <f t="shared" si="19"/>
        <v>#NUM!</v>
      </c>
      <c r="M26" s="143">
        <v>22</v>
      </c>
      <c r="N26" s="165" t="e">
        <f t="shared" si="0"/>
        <v>#NUM!</v>
      </c>
      <c r="O26" s="45" t="e">
        <f t="shared" si="1"/>
        <v>#NUM!</v>
      </c>
      <c r="P26" s="45" t="e">
        <f t="shared" si="2"/>
        <v>#NUM!</v>
      </c>
      <c r="Q26" s="30" t="e">
        <f t="shared" si="3"/>
        <v>#NUM!</v>
      </c>
      <c r="R26" s="45" t="e">
        <f t="shared" si="11"/>
        <v>#NUM!</v>
      </c>
      <c r="S26" s="45" t="e">
        <f t="shared" si="12"/>
        <v>#NUM!</v>
      </c>
      <c r="U26" s="143">
        <v>22</v>
      </c>
      <c r="V26" s="52" t="e">
        <f t="shared" si="13"/>
        <v>#NUM!</v>
      </c>
      <c r="W26" s="54" t="e">
        <f t="shared" si="14"/>
        <v>#NUM!</v>
      </c>
      <c r="X26" s="53" t="e">
        <f t="shared" si="15"/>
        <v>#NUM!</v>
      </c>
      <c r="Y26" s="54" t="e">
        <f t="shared" si="16"/>
        <v>#NUM!</v>
      </c>
      <c r="Z26" s="51" t="e">
        <f t="shared" si="17"/>
        <v>#NUM!</v>
      </c>
      <c r="AA26" s="51" t="e">
        <f t="shared" si="18"/>
        <v>#NUM!</v>
      </c>
    </row>
    <row r="27" spans="1:27" ht="13.8" thickBot="1" x14ac:dyDescent="0.3">
      <c r="A27" s="123">
        <v>23</v>
      </c>
      <c r="B27" s="21"/>
      <c r="C27" s="21"/>
      <c r="D27" s="21"/>
      <c r="E27" s="21"/>
      <c r="F27" s="22"/>
      <c r="G27" s="20"/>
      <c r="H27" s="133" t="e">
        <f t="shared" si="7"/>
        <v>#NUM!</v>
      </c>
      <c r="I27" s="97" t="e">
        <f t="shared" si="8"/>
        <v>#NUM!</v>
      </c>
      <c r="J27" s="97" t="e">
        <f t="shared" si="9"/>
        <v>#NUM!</v>
      </c>
      <c r="K27" s="34" t="e">
        <f t="shared" si="19"/>
        <v>#NUM!</v>
      </c>
      <c r="M27" s="143">
        <v>23</v>
      </c>
      <c r="N27" s="165" t="e">
        <f t="shared" si="0"/>
        <v>#NUM!</v>
      </c>
      <c r="O27" s="45" t="e">
        <f t="shared" si="1"/>
        <v>#NUM!</v>
      </c>
      <c r="P27" s="45" t="e">
        <f t="shared" si="2"/>
        <v>#NUM!</v>
      </c>
      <c r="Q27" s="30" t="e">
        <f t="shared" si="3"/>
        <v>#NUM!</v>
      </c>
      <c r="R27" s="45" t="e">
        <f t="shared" si="11"/>
        <v>#NUM!</v>
      </c>
      <c r="S27" s="45" t="e">
        <f t="shared" si="12"/>
        <v>#NUM!</v>
      </c>
      <c r="U27" s="143">
        <v>23</v>
      </c>
      <c r="V27" s="52" t="e">
        <f t="shared" si="13"/>
        <v>#NUM!</v>
      </c>
      <c r="W27" s="54" t="e">
        <f t="shared" si="14"/>
        <v>#NUM!</v>
      </c>
      <c r="X27" s="53" t="e">
        <f t="shared" si="15"/>
        <v>#NUM!</v>
      </c>
      <c r="Y27" s="54" t="e">
        <f t="shared" si="16"/>
        <v>#NUM!</v>
      </c>
      <c r="Z27" s="51" t="e">
        <f t="shared" si="17"/>
        <v>#NUM!</v>
      </c>
      <c r="AA27" s="51" t="e">
        <f t="shared" si="18"/>
        <v>#NUM!</v>
      </c>
    </row>
    <row r="28" spans="1:27" ht="13.8" thickBot="1" x14ac:dyDescent="0.3">
      <c r="A28" s="123">
        <v>24</v>
      </c>
      <c r="B28" s="21"/>
      <c r="C28" s="21"/>
      <c r="D28" s="21"/>
      <c r="E28" s="21"/>
      <c r="F28" s="22"/>
      <c r="G28" s="20"/>
      <c r="H28" s="133" t="e">
        <f t="shared" si="7"/>
        <v>#NUM!</v>
      </c>
      <c r="I28" s="97" t="e">
        <f t="shared" si="8"/>
        <v>#NUM!</v>
      </c>
      <c r="J28" s="97" t="e">
        <f t="shared" si="9"/>
        <v>#NUM!</v>
      </c>
      <c r="K28" s="34" t="e">
        <f t="shared" si="19"/>
        <v>#NUM!</v>
      </c>
      <c r="M28" s="143">
        <v>24</v>
      </c>
      <c r="N28" s="165" t="e">
        <f t="shared" si="0"/>
        <v>#NUM!</v>
      </c>
      <c r="O28" s="45" t="e">
        <f t="shared" si="1"/>
        <v>#NUM!</v>
      </c>
      <c r="P28" s="45" t="e">
        <f t="shared" si="2"/>
        <v>#NUM!</v>
      </c>
      <c r="Q28" s="30" t="e">
        <f t="shared" si="3"/>
        <v>#NUM!</v>
      </c>
      <c r="R28" s="45" t="e">
        <f t="shared" si="11"/>
        <v>#NUM!</v>
      </c>
      <c r="S28" s="45" t="e">
        <f t="shared" si="12"/>
        <v>#NUM!</v>
      </c>
      <c r="U28" s="143">
        <v>24</v>
      </c>
      <c r="V28" s="52" t="e">
        <f t="shared" si="13"/>
        <v>#NUM!</v>
      </c>
      <c r="W28" s="54" t="e">
        <f t="shared" si="14"/>
        <v>#NUM!</v>
      </c>
      <c r="X28" s="53" t="e">
        <f t="shared" si="15"/>
        <v>#NUM!</v>
      </c>
      <c r="Y28" s="54" t="e">
        <f t="shared" si="16"/>
        <v>#NUM!</v>
      </c>
      <c r="Z28" s="51" t="e">
        <f t="shared" si="17"/>
        <v>#NUM!</v>
      </c>
      <c r="AA28" s="51" t="e">
        <f t="shared" si="18"/>
        <v>#NUM!</v>
      </c>
    </row>
    <row r="29" spans="1:27" ht="13.8" thickBot="1" x14ac:dyDescent="0.3">
      <c r="A29" s="123">
        <v>25</v>
      </c>
      <c r="B29" s="21"/>
      <c r="C29" s="21"/>
      <c r="D29" s="21"/>
      <c r="E29" s="21"/>
      <c r="F29" s="22"/>
      <c r="G29" s="20"/>
      <c r="H29" s="133" t="e">
        <f t="shared" si="7"/>
        <v>#NUM!</v>
      </c>
      <c r="I29" s="97" t="e">
        <f t="shared" si="8"/>
        <v>#NUM!</v>
      </c>
      <c r="J29" s="97" t="e">
        <f t="shared" si="9"/>
        <v>#NUM!</v>
      </c>
      <c r="K29" s="34" t="e">
        <f t="shared" si="19"/>
        <v>#NUM!</v>
      </c>
      <c r="M29" s="143">
        <v>25</v>
      </c>
      <c r="N29" s="165" t="e">
        <f t="shared" si="0"/>
        <v>#NUM!</v>
      </c>
      <c r="O29" s="45" t="e">
        <f t="shared" si="1"/>
        <v>#NUM!</v>
      </c>
      <c r="P29" s="45" t="e">
        <f t="shared" si="2"/>
        <v>#NUM!</v>
      </c>
      <c r="Q29" s="30" t="e">
        <f t="shared" si="3"/>
        <v>#NUM!</v>
      </c>
      <c r="R29" s="45" t="e">
        <f t="shared" si="11"/>
        <v>#NUM!</v>
      </c>
      <c r="S29" s="45" t="e">
        <f t="shared" si="12"/>
        <v>#NUM!</v>
      </c>
      <c r="U29" s="143">
        <v>25</v>
      </c>
      <c r="V29" s="52" t="e">
        <f t="shared" si="13"/>
        <v>#NUM!</v>
      </c>
      <c r="W29" s="54" t="e">
        <f t="shared" si="14"/>
        <v>#NUM!</v>
      </c>
      <c r="X29" s="53" t="e">
        <f t="shared" si="15"/>
        <v>#NUM!</v>
      </c>
      <c r="Y29" s="54" t="e">
        <f t="shared" si="16"/>
        <v>#NUM!</v>
      </c>
      <c r="Z29" s="51" t="e">
        <f t="shared" si="17"/>
        <v>#NUM!</v>
      </c>
      <c r="AA29" s="51" t="e">
        <f t="shared" si="18"/>
        <v>#NUM!</v>
      </c>
    </row>
    <row r="30" spans="1:27" ht="13.8" thickBot="1" x14ac:dyDescent="0.3">
      <c r="A30" s="123">
        <v>26</v>
      </c>
      <c r="B30" s="21"/>
      <c r="C30" s="21"/>
      <c r="D30" s="21"/>
      <c r="E30" s="21"/>
      <c r="F30" s="22"/>
      <c r="G30" s="20"/>
      <c r="H30" s="133" t="e">
        <f t="shared" si="7"/>
        <v>#NUM!</v>
      </c>
      <c r="I30" s="97" t="e">
        <f t="shared" si="8"/>
        <v>#NUM!</v>
      </c>
      <c r="J30" s="97" t="e">
        <f t="shared" si="9"/>
        <v>#NUM!</v>
      </c>
      <c r="K30" s="34" t="e">
        <f t="shared" si="19"/>
        <v>#NUM!</v>
      </c>
      <c r="M30" s="143">
        <v>26</v>
      </c>
      <c r="N30" s="165" t="e">
        <f t="shared" si="0"/>
        <v>#NUM!</v>
      </c>
      <c r="O30" s="45" t="e">
        <f t="shared" si="1"/>
        <v>#NUM!</v>
      </c>
      <c r="P30" s="45" t="e">
        <f t="shared" si="2"/>
        <v>#NUM!</v>
      </c>
      <c r="Q30" s="30" t="e">
        <f t="shared" si="3"/>
        <v>#NUM!</v>
      </c>
      <c r="R30" s="45" t="e">
        <f t="shared" si="11"/>
        <v>#NUM!</v>
      </c>
      <c r="S30" s="45" t="e">
        <f t="shared" si="12"/>
        <v>#NUM!</v>
      </c>
      <c r="U30" s="143">
        <v>26</v>
      </c>
      <c r="V30" s="52" t="e">
        <f t="shared" si="13"/>
        <v>#NUM!</v>
      </c>
      <c r="W30" s="54" t="e">
        <f t="shared" si="14"/>
        <v>#NUM!</v>
      </c>
      <c r="X30" s="53" t="e">
        <f t="shared" si="15"/>
        <v>#NUM!</v>
      </c>
      <c r="Y30" s="54" t="e">
        <f t="shared" si="16"/>
        <v>#NUM!</v>
      </c>
      <c r="Z30" s="51" t="e">
        <f t="shared" si="17"/>
        <v>#NUM!</v>
      </c>
      <c r="AA30" s="51" t="e">
        <f t="shared" si="18"/>
        <v>#NUM!</v>
      </c>
    </row>
    <row r="31" spans="1:27" ht="13.8" thickBot="1" x14ac:dyDescent="0.3">
      <c r="A31" s="123">
        <v>27</v>
      </c>
      <c r="B31" s="21"/>
      <c r="C31" s="21"/>
      <c r="D31" s="21"/>
      <c r="E31" s="21"/>
      <c r="F31" s="22"/>
      <c r="G31" s="20"/>
      <c r="H31" s="133" t="e">
        <f t="shared" si="7"/>
        <v>#NUM!</v>
      </c>
      <c r="I31" s="97" t="e">
        <f t="shared" si="8"/>
        <v>#NUM!</v>
      </c>
      <c r="J31" s="97" t="e">
        <f t="shared" si="9"/>
        <v>#NUM!</v>
      </c>
      <c r="K31" s="34" t="e">
        <f t="shared" si="19"/>
        <v>#NUM!</v>
      </c>
      <c r="M31" s="143">
        <v>27</v>
      </c>
      <c r="N31" s="165" t="e">
        <f t="shared" si="0"/>
        <v>#NUM!</v>
      </c>
      <c r="O31" s="45" t="e">
        <f t="shared" si="1"/>
        <v>#NUM!</v>
      </c>
      <c r="P31" s="45" t="e">
        <f t="shared" si="2"/>
        <v>#NUM!</v>
      </c>
      <c r="Q31" s="30" t="e">
        <f t="shared" si="3"/>
        <v>#NUM!</v>
      </c>
      <c r="R31" s="45" t="e">
        <f t="shared" si="11"/>
        <v>#NUM!</v>
      </c>
      <c r="S31" s="45" t="e">
        <f t="shared" si="12"/>
        <v>#NUM!</v>
      </c>
      <c r="U31" s="143">
        <v>27</v>
      </c>
      <c r="V31" s="52" t="e">
        <f t="shared" si="13"/>
        <v>#NUM!</v>
      </c>
      <c r="W31" s="54" t="e">
        <f t="shared" si="14"/>
        <v>#NUM!</v>
      </c>
      <c r="X31" s="53" t="e">
        <f t="shared" si="15"/>
        <v>#NUM!</v>
      </c>
      <c r="Y31" s="54" t="e">
        <f t="shared" si="16"/>
        <v>#NUM!</v>
      </c>
      <c r="Z31" s="51" t="e">
        <f t="shared" si="17"/>
        <v>#NUM!</v>
      </c>
      <c r="AA31" s="51" t="e">
        <f t="shared" si="18"/>
        <v>#NUM!</v>
      </c>
    </row>
    <row r="32" spans="1:27" ht="13.8" thickBot="1" x14ac:dyDescent="0.3">
      <c r="A32" s="123">
        <v>28</v>
      </c>
      <c r="B32" s="21"/>
      <c r="C32" s="21"/>
      <c r="D32" s="21"/>
      <c r="E32" s="21"/>
      <c r="F32" s="22"/>
      <c r="G32" s="20"/>
      <c r="H32" s="133" t="e">
        <f t="shared" si="7"/>
        <v>#NUM!</v>
      </c>
      <c r="I32" s="97" t="e">
        <f t="shared" si="8"/>
        <v>#NUM!</v>
      </c>
      <c r="J32" s="97" t="e">
        <f t="shared" si="9"/>
        <v>#NUM!</v>
      </c>
      <c r="K32" s="34" t="e">
        <f t="shared" si="19"/>
        <v>#NUM!</v>
      </c>
      <c r="M32" s="143">
        <v>28</v>
      </c>
      <c r="N32" s="165" t="e">
        <f t="shared" si="0"/>
        <v>#NUM!</v>
      </c>
      <c r="O32" s="45" t="e">
        <f t="shared" si="1"/>
        <v>#NUM!</v>
      </c>
      <c r="P32" s="45" t="e">
        <f t="shared" si="2"/>
        <v>#NUM!</v>
      </c>
      <c r="Q32" s="30" t="e">
        <f t="shared" si="3"/>
        <v>#NUM!</v>
      </c>
      <c r="R32" s="45" t="e">
        <f t="shared" si="11"/>
        <v>#NUM!</v>
      </c>
      <c r="S32" s="45" t="e">
        <f t="shared" si="12"/>
        <v>#NUM!</v>
      </c>
      <c r="U32" s="143">
        <v>28</v>
      </c>
      <c r="V32" s="52" t="e">
        <f t="shared" si="13"/>
        <v>#NUM!</v>
      </c>
      <c r="W32" s="54" t="e">
        <f t="shared" si="14"/>
        <v>#NUM!</v>
      </c>
      <c r="X32" s="53" t="e">
        <f t="shared" si="15"/>
        <v>#NUM!</v>
      </c>
      <c r="Y32" s="54" t="e">
        <f t="shared" si="16"/>
        <v>#NUM!</v>
      </c>
      <c r="Z32" s="51" t="e">
        <f t="shared" si="17"/>
        <v>#NUM!</v>
      </c>
      <c r="AA32" s="51" t="e">
        <f t="shared" si="18"/>
        <v>#NUM!</v>
      </c>
    </row>
    <row r="33" spans="1:27" ht="13.8" thickBot="1" x14ac:dyDescent="0.3">
      <c r="A33" s="123">
        <v>29</v>
      </c>
      <c r="B33" s="21"/>
      <c r="C33" s="21"/>
      <c r="D33" s="21"/>
      <c r="E33" s="21"/>
      <c r="F33" s="22"/>
      <c r="G33" s="20"/>
      <c r="H33" s="133" t="e">
        <f t="shared" si="7"/>
        <v>#NUM!</v>
      </c>
      <c r="I33" s="97" t="e">
        <f t="shared" si="8"/>
        <v>#NUM!</v>
      </c>
      <c r="J33" s="97" t="e">
        <f t="shared" si="9"/>
        <v>#NUM!</v>
      </c>
      <c r="K33" s="34" t="e">
        <f t="shared" si="19"/>
        <v>#NUM!</v>
      </c>
      <c r="M33" s="143">
        <v>29</v>
      </c>
      <c r="N33" s="165" t="e">
        <f t="shared" si="0"/>
        <v>#NUM!</v>
      </c>
      <c r="O33" s="45" t="e">
        <f t="shared" si="1"/>
        <v>#NUM!</v>
      </c>
      <c r="P33" s="45" t="e">
        <f t="shared" si="2"/>
        <v>#NUM!</v>
      </c>
      <c r="Q33" s="30" t="e">
        <f t="shared" si="3"/>
        <v>#NUM!</v>
      </c>
      <c r="R33" s="45" t="e">
        <f t="shared" si="11"/>
        <v>#NUM!</v>
      </c>
      <c r="S33" s="45" t="e">
        <f t="shared" si="12"/>
        <v>#NUM!</v>
      </c>
      <c r="U33" s="143">
        <v>29</v>
      </c>
      <c r="V33" s="52" t="e">
        <f t="shared" si="13"/>
        <v>#NUM!</v>
      </c>
      <c r="W33" s="54" t="e">
        <f t="shared" si="14"/>
        <v>#NUM!</v>
      </c>
      <c r="X33" s="53" t="e">
        <f t="shared" si="15"/>
        <v>#NUM!</v>
      </c>
      <c r="Y33" s="54" t="e">
        <f t="shared" si="16"/>
        <v>#NUM!</v>
      </c>
      <c r="Z33" s="51" t="e">
        <f t="shared" si="17"/>
        <v>#NUM!</v>
      </c>
      <c r="AA33" s="51" t="e">
        <f t="shared" si="18"/>
        <v>#NUM!</v>
      </c>
    </row>
    <row r="34" spans="1:27" ht="13.8" thickBot="1" x14ac:dyDescent="0.3">
      <c r="A34" s="123">
        <v>30</v>
      </c>
      <c r="B34" s="21"/>
      <c r="C34" s="21"/>
      <c r="D34" s="21"/>
      <c r="E34" s="21"/>
      <c r="F34" s="22"/>
      <c r="G34" s="20"/>
      <c r="H34" s="133" t="e">
        <f t="shared" si="7"/>
        <v>#NUM!</v>
      </c>
      <c r="I34" s="97" t="e">
        <f t="shared" si="8"/>
        <v>#NUM!</v>
      </c>
      <c r="J34" s="97" t="e">
        <f t="shared" si="9"/>
        <v>#NUM!</v>
      </c>
      <c r="K34" s="34" t="e">
        <f t="shared" si="19"/>
        <v>#NUM!</v>
      </c>
      <c r="M34" s="143">
        <v>30</v>
      </c>
      <c r="N34" s="165" t="e">
        <f t="shared" si="0"/>
        <v>#NUM!</v>
      </c>
      <c r="O34" s="45" t="e">
        <f t="shared" si="1"/>
        <v>#NUM!</v>
      </c>
      <c r="P34" s="45" t="e">
        <f t="shared" si="2"/>
        <v>#NUM!</v>
      </c>
      <c r="Q34" s="30" t="e">
        <f t="shared" si="3"/>
        <v>#NUM!</v>
      </c>
      <c r="R34" s="45" t="e">
        <f t="shared" si="11"/>
        <v>#NUM!</v>
      </c>
      <c r="S34" s="45" t="e">
        <f t="shared" si="12"/>
        <v>#NUM!</v>
      </c>
      <c r="U34" s="143">
        <v>30</v>
      </c>
      <c r="V34" s="52" t="e">
        <f t="shared" si="13"/>
        <v>#NUM!</v>
      </c>
      <c r="W34" s="54" t="e">
        <f t="shared" si="14"/>
        <v>#NUM!</v>
      </c>
      <c r="X34" s="53" t="e">
        <f t="shared" si="15"/>
        <v>#NUM!</v>
      </c>
      <c r="Y34" s="54" t="e">
        <f t="shared" si="16"/>
        <v>#NUM!</v>
      </c>
      <c r="Z34" s="51" t="e">
        <f t="shared" si="17"/>
        <v>#NUM!</v>
      </c>
      <c r="AA34" s="51" t="e">
        <f t="shared" si="18"/>
        <v>#NUM!</v>
      </c>
    </row>
    <row r="35" spans="1:27" ht="13.8" thickBot="1" x14ac:dyDescent="0.3">
      <c r="A35" s="123">
        <v>31</v>
      </c>
      <c r="B35" s="21"/>
      <c r="C35" s="21"/>
      <c r="D35" s="21"/>
      <c r="E35" s="21"/>
      <c r="F35" s="22"/>
      <c r="G35" s="20"/>
      <c r="H35" s="133" t="e">
        <f t="shared" si="7"/>
        <v>#NUM!</v>
      </c>
      <c r="I35" s="97" t="e">
        <f t="shared" si="8"/>
        <v>#NUM!</v>
      </c>
      <c r="J35" s="97" t="e">
        <f t="shared" si="9"/>
        <v>#NUM!</v>
      </c>
      <c r="K35" s="34" t="e">
        <f t="shared" si="19"/>
        <v>#NUM!</v>
      </c>
      <c r="M35" s="143">
        <v>31</v>
      </c>
      <c r="N35" s="165" t="e">
        <f t="shared" si="0"/>
        <v>#NUM!</v>
      </c>
      <c r="O35" s="45" t="e">
        <f t="shared" si="1"/>
        <v>#NUM!</v>
      </c>
      <c r="P35" s="45" t="e">
        <f t="shared" si="2"/>
        <v>#NUM!</v>
      </c>
      <c r="Q35" s="30" t="e">
        <f t="shared" si="3"/>
        <v>#NUM!</v>
      </c>
      <c r="R35" s="45" t="e">
        <f t="shared" si="11"/>
        <v>#NUM!</v>
      </c>
      <c r="S35" s="45" t="e">
        <f t="shared" si="12"/>
        <v>#NUM!</v>
      </c>
      <c r="U35" s="143">
        <v>31</v>
      </c>
      <c r="V35" s="52" t="e">
        <f t="shared" si="13"/>
        <v>#NUM!</v>
      </c>
      <c r="W35" s="54" t="e">
        <f t="shared" si="14"/>
        <v>#NUM!</v>
      </c>
      <c r="X35" s="53" t="e">
        <f t="shared" si="15"/>
        <v>#NUM!</v>
      </c>
      <c r="Y35" s="54" t="e">
        <f t="shared" si="16"/>
        <v>#NUM!</v>
      </c>
      <c r="Z35" s="51" t="e">
        <f t="shared" si="17"/>
        <v>#NUM!</v>
      </c>
      <c r="AA35" s="51" t="e">
        <f t="shared" si="18"/>
        <v>#NUM!</v>
      </c>
    </row>
    <row r="36" spans="1:27" ht="13.8" thickBot="1" x14ac:dyDescent="0.3">
      <c r="A36" s="123">
        <v>32</v>
      </c>
      <c r="B36" s="21"/>
      <c r="C36" s="21"/>
      <c r="D36" s="21"/>
      <c r="E36" s="21"/>
      <c r="F36" s="22"/>
      <c r="G36" s="20"/>
      <c r="H36" s="133" t="e">
        <f t="shared" si="7"/>
        <v>#NUM!</v>
      </c>
      <c r="I36" s="97" t="e">
        <f t="shared" si="8"/>
        <v>#NUM!</v>
      </c>
      <c r="J36" s="97" t="e">
        <f t="shared" si="9"/>
        <v>#NUM!</v>
      </c>
      <c r="K36" s="34" t="e">
        <f t="shared" si="19"/>
        <v>#NUM!</v>
      </c>
      <c r="M36" s="143">
        <v>32</v>
      </c>
      <c r="N36" s="165" t="e">
        <f t="shared" si="0"/>
        <v>#NUM!</v>
      </c>
      <c r="O36" s="45" t="e">
        <f t="shared" si="1"/>
        <v>#NUM!</v>
      </c>
      <c r="P36" s="45" t="e">
        <f t="shared" si="2"/>
        <v>#NUM!</v>
      </c>
      <c r="Q36" s="30" t="e">
        <f t="shared" si="3"/>
        <v>#NUM!</v>
      </c>
      <c r="R36" s="45" t="e">
        <f t="shared" si="11"/>
        <v>#NUM!</v>
      </c>
      <c r="S36" s="45" t="e">
        <f t="shared" si="12"/>
        <v>#NUM!</v>
      </c>
      <c r="U36" s="143">
        <v>32</v>
      </c>
      <c r="V36" s="52" t="e">
        <f t="shared" si="13"/>
        <v>#NUM!</v>
      </c>
      <c r="W36" s="54" t="e">
        <f t="shared" si="14"/>
        <v>#NUM!</v>
      </c>
      <c r="X36" s="53" t="e">
        <f t="shared" si="15"/>
        <v>#NUM!</v>
      </c>
      <c r="Y36" s="54" t="e">
        <f t="shared" si="16"/>
        <v>#NUM!</v>
      </c>
      <c r="Z36" s="51" t="e">
        <f t="shared" si="17"/>
        <v>#NUM!</v>
      </c>
      <c r="AA36" s="51" t="e">
        <f t="shared" si="18"/>
        <v>#NUM!</v>
      </c>
    </row>
    <row r="37" spans="1:27" ht="13.8" thickBot="1" x14ac:dyDescent="0.3">
      <c r="A37" s="123">
        <v>33</v>
      </c>
      <c r="B37" s="21"/>
      <c r="C37" s="21"/>
      <c r="D37" s="21"/>
      <c r="E37" s="21"/>
      <c r="F37" s="22"/>
      <c r="G37" s="20"/>
      <c r="H37" s="133" t="e">
        <f t="shared" si="7"/>
        <v>#NUM!</v>
      </c>
      <c r="I37" s="97" t="e">
        <f t="shared" si="8"/>
        <v>#NUM!</v>
      </c>
      <c r="J37" s="97" t="e">
        <f t="shared" si="9"/>
        <v>#NUM!</v>
      </c>
      <c r="K37" s="34" t="e">
        <f t="shared" si="19"/>
        <v>#NUM!</v>
      </c>
      <c r="M37" s="143">
        <v>33</v>
      </c>
      <c r="N37" s="165" t="e">
        <f t="shared" ref="N37:N57" si="20">G37-J37</f>
        <v>#NUM!</v>
      </c>
      <c r="O37" s="45" t="e">
        <f t="shared" ref="O37:O57" si="21">(G37-J37)/J37*100</f>
        <v>#NUM!</v>
      </c>
      <c r="P37" s="45" t="e">
        <f t="shared" ref="P37:P57" si="22">G37-H37</f>
        <v>#NUM!</v>
      </c>
      <c r="Q37" s="30" t="e">
        <f t="shared" ref="Q37:Q57" si="23">(G37-H37)/H37*100</f>
        <v>#NUM!</v>
      </c>
      <c r="R37" s="45" t="e">
        <f t="shared" si="11"/>
        <v>#NUM!</v>
      </c>
      <c r="S37" s="45" t="e">
        <f t="shared" si="12"/>
        <v>#NUM!</v>
      </c>
      <c r="U37" s="143">
        <v>33</v>
      </c>
      <c r="V37" s="52" t="e">
        <f t="shared" si="13"/>
        <v>#NUM!</v>
      </c>
      <c r="W37" s="54" t="e">
        <f t="shared" si="14"/>
        <v>#NUM!</v>
      </c>
      <c r="X37" s="53" t="e">
        <f t="shared" si="15"/>
        <v>#NUM!</v>
      </c>
      <c r="Y37" s="54" t="e">
        <f t="shared" si="16"/>
        <v>#NUM!</v>
      </c>
      <c r="Z37" s="51" t="e">
        <f t="shared" si="17"/>
        <v>#NUM!</v>
      </c>
      <c r="AA37" s="51" t="e">
        <f t="shared" si="18"/>
        <v>#NUM!</v>
      </c>
    </row>
    <row r="38" spans="1:27" ht="13.8" thickBot="1" x14ac:dyDescent="0.3">
      <c r="A38" s="123">
        <v>34</v>
      </c>
      <c r="B38" s="21"/>
      <c r="C38" s="21"/>
      <c r="D38" s="21"/>
      <c r="E38" s="21"/>
      <c r="F38" s="22"/>
      <c r="G38" s="20"/>
      <c r="H38" s="133" t="e">
        <f t="shared" si="7"/>
        <v>#NUM!</v>
      </c>
      <c r="I38" s="97" t="e">
        <f t="shared" si="8"/>
        <v>#NUM!</v>
      </c>
      <c r="J38" s="97" t="e">
        <f t="shared" si="9"/>
        <v>#NUM!</v>
      </c>
      <c r="K38" s="34" t="e">
        <f t="shared" si="19"/>
        <v>#NUM!</v>
      </c>
      <c r="M38" s="143">
        <v>34</v>
      </c>
      <c r="N38" s="165" t="e">
        <f t="shared" si="20"/>
        <v>#NUM!</v>
      </c>
      <c r="O38" s="45" t="e">
        <f t="shared" si="21"/>
        <v>#NUM!</v>
      </c>
      <c r="P38" s="45" t="e">
        <f t="shared" si="22"/>
        <v>#NUM!</v>
      </c>
      <c r="Q38" s="30" t="e">
        <f t="shared" si="23"/>
        <v>#NUM!</v>
      </c>
      <c r="R38" s="45" t="e">
        <f t="shared" si="11"/>
        <v>#NUM!</v>
      </c>
      <c r="S38" s="45" t="e">
        <f t="shared" si="12"/>
        <v>#NUM!</v>
      </c>
      <c r="U38" s="143">
        <v>34</v>
      </c>
      <c r="V38" s="52" t="e">
        <f t="shared" si="13"/>
        <v>#NUM!</v>
      </c>
      <c r="W38" s="54" t="e">
        <f t="shared" si="14"/>
        <v>#NUM!</v>
      </c>
      <c r="X38" s="53" t="e">
        <f t="shared" si="15"/>
        <v>#NUM!</v>
      </c>
      <c r="Y38" s="54" t="e">
        <f t="shared" si="16"/>
        <v>#NUM!</v>
      </c>
      <c r="Z38" s="51" t="e">
        <f t="shared" si="17"/>
        <v>#NUM!</v>
      </c>
      <c r="AA38" s="51" t="e">
        <f t="shared" si="18"/>
        <v>#NUM!</v>
      </c>
    </row>
    <row r="39" spans="1:27" ht="13.8" thickBot="1" x14ac:dyDescent="0.3">
      <c r="A39" s="123">
        <v>35</v>
      </c>
      <c r="B39" s="21"/>
      <c r="C39" s="21"/>
      <c r="D39" s="21"/>
      <c r="E39" s="21"/>
      <c r="F39" s="22"/>
      <c r="G39" s="20"/>
      <c r="H39" s="133" t="e">
        <f t="shared" si="7"/>
        <v>#NUM!</v>
      </c>
      <c r="I39" s="97" t="e">
        <f t="shared" si="8"/>
        <v>#NUM!</v>
      </c>
      <c r="J39" s="97" t="e">
        <f t="shared" si="9"/>
        <v>#NUM!</v>
      </c>
      <c r="K39" s="34" t="e">
        <f t="shared" si="19"/>
        <v>#NUM!</v>
      </c>
      <c r="M39" s="143">
        <v>35</v>
      </c>
      <c r="N39" s="165" t="e">
        <f t="shared" si="20"/>
        <v>#NUM!</v>
      </c>
      <c r="O39" s="45" t="e">
        <f t="shared" si="21"/>
        <v>#NUM!</v>
      </c>
      <c r="P39" s="45" t="e">
        <f t="shared" si="22"/>
        <v>#NUM!</v>
      </c>
      <c r="Q39" s="30" t="e">
        <f t="shared" si="23"/>
        <v>#NUM!</v>
      </c>
      <c r="R39" s="45" t="e">
        <f t="shared" si="11"/>
        <v>#NUM!</v>
      </c>
      <c r="S39" s="45" t="e">
        <f t="shared" si="12"/>
        <v>#NUM!</v>
      </c>
      <c r="U39" s="143">
        <v>35</v>
      </c>
      <c r="V39" s="52" t="e">
        <f t="shared" si="13"/>
        <v>#NUM!</v>
      </c>
      <c r="W39" s="54" t="e">
        <f t="shared" si="14"/>
        <v>#NUM!</v>
      </c>
      <c r="X39" s="53" t="e">
        <f t="shared" si="15"/>
        <v>#NUM!</v>
      </c>
      <c r="Y39" s="54" t="e">
        <f t="shared" si="16"/>
        <v>#NUM!</v>
      </c>
      <c r="Z39" s="51" t="e">
        <f t="shared" si="17"/>
        <v>#NUM!</v>
      </c>
      <c r="AA39" s="51" t="e">
        <f t="shared" si="18"/>
        <v>#NUM!</v>
      </c>
    </row>
    <row r="40" spans="1:27" ht="13.8" thickBot="1" x14ac:dyDescent="0.3">
      <c r="A40" s="123">
        <v>36</v>
      </c>
      <c r="B40" s="21"/>
      <c r="C40" s="21"/>
      <c r="D40" s="21"/>
      <c r="E40" s="21"/>
      <c r="F40" s="22"/>
      <c r="G40" s="20"/>
      <c r="H40" s="133" t="e">
        <f t="shared" si="7"/>
        <v>#NUM!</v>
      </c>
      <c r="I40" s="97" t="e">
        <f t="shared" si="8"/>
        <v>#NUM!</v>
      </c>
      <c r="J40" s="97" t="e">
        <f t="shared" si="9"/>
        <v>#NUM!</v>
      </c>
      <c r="K40" s="34" t="e">
        <f t="shared" si="19"/>
        <v>#NUM!</v>
      </c>
      <c r="M40" s="143">
        <v>36</v>
      </c>
      <c r="N40" s="165" t="e">
        <f t="shared" si="20"/>
        <v>#NUM!</v>
      </c>
      <c r="O40" s="45" t="e">
        <f t="shared" si="21"/>
        <v>#NUM!</v>
      </c>
      <c r="P40" s="45" t="e">
        <f t="shared" si="22"/>
        <v>#NUM!</v>
      </c>
      <c r="Q40" s="30" t="e">
        <f t="shared" si="23"/>
        <v>#NUM!</v>
      </c>
      <c r="R40" s="45" t="e">
        <f t="shared" si="11"/>
        <v>#NUM!</v>
      </c>
      <c r="S40" s="45" t="e">
        <f t="shared" si="12"/>
        <v>#NUM!</v>
      </c>
      <c r="U40" s="143">
        <v>36</v>
      </c>
      <c r="V40" s="52" t="e">
        <f t="shared" si="13"/>
        <v>#NUM!</v>
      </c>
      <c r="W40" s="54" t="e">
        <f t="shared" si="14"/>
        <v>#NUM!</v>
      </c>
      <c r="X40" s="53" t="e">
        <f t="shared" si="15"/>
        <v>#NUM!</v>
      </c>
      <c r="Y40" s="54" t="e">
        <f t="shared" si="16"/>
        <v>#NUM!</v>
      </c>
      <c r="Z40" s="51" t="e">
        <f t="shared" si="17"/>
        <v>#NUM!</v>
      </c>
      <c r="AA40" s="51" t="e">
        <f t="shared" si="18"/>
        <v>#NUM!</v>
      </c>
    </row>
    <row r="41" spans="1:27" ht="13.8" thickBot="1" x14ac:dyDescent="0.3">
      <c r="A41" s="123">
        <v>37</v>
      </c>
      <c r="B41" s="21"/>
      <c r="C41" s="21"/>
      <c r="D41" s="21"/>
      <c r="E41" s="21"/>
      <c r="F41" s="22"/>
      <c r="G41" s="20"/>
      <c r="H41" s="133" t="e">
        <f t="shared" si="7"/>
        <v>#NUM!</v>
      </c>
      <c r="I41" s="97" t="e">
        <f t="shared" si="8"/>
        <v>#NUM!</v>
      </c>
      <c r="J41" s="97" t="e">
        <f t="shared" si="9"/>
        <v>#NUM!</v>
      </c>
      <c r="K41" s="34" t="e">
        <f t="shared" si="19"/>
        <v>#NUM!</v>
      </c>
      <c r="M41" s="143">
        <v>37</v>
      </c>
      <c r="N41" s="165" t="e">
        <f t="shared" si="20"/>
        <v>#NUM!</v>
      </c>
      <c r="O41" s="45" t="e">
        <f t="shared" si="21"/>
        <v>#NUM!</v>
      </c>
      <c r="P41" s="45" t="e">
        <f t="shared" si="22"/>
        <v>#NUM!</v>
      </c>
      <c r="Q41" s="30" t="e">
        <f t="shared" si="23"/>
        <v>#NUM!</v>
      </c>
      <c r="R41" s="45" t="e">
        <f t="shared" si="11"/>
        <v>#NUM!</v>
      </c>
      <c r="S41" s="45" t="e">
        <f t="shared" si="12"/>
        <v>#NUM!</v>
      </c>
      <c r="U41" s="143">
        <v>37</v>
      </c>
      <c r="V41" s="52" t="e">
        <f t="shared" si="13"/>
        <v>#NUM!</v>
      </c>
      <c r="W41" s="54" t="e">
        <f t="shared" si="14"/>
        <v>#NUM!</v>
      </c>
      <c r="X41" s="53" t="e">
        <f t="shared" si="15"/>
        <v>#NUM!</v>
      </c>
      <c r="Y41" s="54" t="e">
        <f t="shared" si="16"/>
        <v>#NUM!</v>
      </c>
      <c r="Z41" s="51" t="e">
        <f t="shared" si="17"/>
        <v>#NUM!</v>
      </c>
      <c r="AA41" s="51" t="e">
        <f t="shared" si="18"/>
        <v>#NUM!</v>
      </c>
    </row>
    <row r="42" spans="1:27" ht="13.8" thickBot="1" x14ac:dyDescent="0.3">
      <c r="A42" s="123">
        <v>38</v>
      </c>
      <c r="B42" s="21"/>
      <c r="C42" s="21"/>
      <c r="D42" s="21"/>
      <c r="E42" s="21"/>
      <c r="F42" s="22"/>
      <c r="G42" s="20"/>
      <c r="H42" s="133" t="e">
        <f t="shared" si="7"/>
        <v>#NUM!</v>
      </c>
      <c r="I42" s="97" t="e">
        <f t="shared" si="8"/>
        <v>#NUM!</v>
      </c>
      <c r="J42" s="97" t="e">
        <f t="shared" si="9"/>
        <v>#NUM!</v>
      </c>
      <c r="K42" s="34" t="e">
        <f t="shared" si="19"/>
        <v>#NUM!</v>
      </c>
      <c r="M42" s="143">
        <v>38</v>
      </c>
      <c r="N42" s="165" t="e">
        <f t="shared" si="20"/>
        <v>#NUM!</v>
      </c>
      <c r="O42" s="45" t="e">
        <f t="shared" si="21"/>
        <v>#NUM!</v>
      </c>
      <c r="P42" s="45" t="e">
        <f t="shared" si="22"/>
        <v>#NUM!</v>
      </c>
      <c r="Q42" s="30" t="e">
        <f t="shared" si="23"/>
        <v>#NUM!</v>
      </c>
      <c r="R42" s="45" t="e">
        <f t="shared" si="11"/>
        <v>#NUM!</v>
      </c>
      <c r="S42" s="45" t="e">
        <f t="shared" si="12"/>
        <v>#NUM!</v>
      </c>
      <c r="U42" s="143">
        <v>38</v>
      </c>
      <c r="V42" s="52" t="e">
        <f t="shared" si="13"/>
        <v>#NUM!</v>
      </c>
      <c r="W42" s="54" t="e">
        <f t="shared" si="14"/>
        <v>#NUM!</v>
      </c>
      <c r="X42" s="53" t="e">
        <f t="shared" si="15"/>
        <v>#NUM!</v>
      </c>
      <c r="Y42" s="54" t="e">
        <f t="shared" si="16"/>
        <v>#NUM!</v>
      </c>
      <c r="Z42" s="51" t="e">
        <f t="shared" si="17"/>
        <v>#NUM!</v>
      </c>
      <c r="AA42" s="51" t="e">
        <f t="shared" si="18"/>
        <v>#NUM!</v>
      </c>
    </row>
    <row r="43" spans="1:27" ht="13.8" thickBot="1" x14ac:dyDescent="0.3">
      <c r="A43" s="123">
        <v>39</v>
      </c>
      <c r="B43" s="21"/>
      <c r="C43" s="21"/>
      <c r="D43" s="21"/>
      <c r="E43" s="21"/>
      <c r="F43" s="22"/>
      <c r="G43" s="20"/>
      <c r="H43" s="133" t="e">
        <f t="shared" si="7"/>
        <v>#NUM!</v>
      </c>
      <c r="I43" s="97" t="e">
        <f t="shared" si="8"/>
        <v>#NUM!</v>
      </c>
      <c r="J43" s="97" t="e">
        <f t="shared" si="9"/>
        <v>#NUM!</v>
      </c>
      <c r="K43" s="34" t="e">
        <f t="shared" si="19"/>
        <v>#NUM!</v>
      </c>
      <c r="M43" s="143">
        <v>39</v>
      </c>
      <c r="N43" s="165" t="e">
        <f t="shared" si="20"/>
        <v>#NUM!</v>
      </c>
      <c r="O43" s="45" t="e">
        <f t="shared" si="21"/>
        <v>#NUM!</v>
      </c>
      <c r="P43" s="45" t="e">
        <f t="shared" si="22"/>
        <v>#NUM!</v>
      </c>
      <c r="Q43" s="30" t="e">
        <f t="shared" si="23"/>
        <v>#NUM!</v>
      </c>
      <c r="R43" s="45" t="e">
        <f t="shared" si="11"/>
        <v>#NUM!</v>
      </c>
      <c r="S43" s="45" t="e">
        <f t="shared" si="12"/>
        <v>#NUM!</v>
      </c>
      <c r="U43" s="143">
        <v>39</v>
      </c>
      <c r="V43" s="52" t="e">
        <f t="shared" si="13"/>
        <v>#NUM!</v>
      </c>
      <c r="W43" s="54" t="e">
        <f t="shared" si="14"/>
        <v>#NUM!</v>
      </c>
      <c r="X43" s="53" t="e">
        <f t="shared" si="15"/>
        <v>#NUM!</v>
      </c>
      <c r="Y43" s="54" t="e">
        <f t="shared" si="16"/>
        <v>#NUM!</v>
      </c>
      <c r="Z43" s="51" t="e">
        <f t="shared" si="17"/>
        <v>#NUM!</v>
      </c>
      <c r="AA43" s="51" t="e">
        <f t="shared" si="18"/>
        <v>#NUM!</v>
      </c>
    </row>
    <row r="44" spans="1:27" ht="13.8" thickBot="1" x14ac:dyDescent="0.3">
      <c r="A44" s="123">
        <v>40</v>
      </c>
      <c r="B44" s="21"/>
      <c r="C44" s="21"/>
      <c r="D44" s="21"/>
      <c r="E44" s="21"/>
      <c r="F44" s="22"/>
      <c r="G44" s="20"/>
      <c r="H44" s="133" t="e">
        <f t="shared" si="7"/>
        <v>#NUM!</v>
      </c>
      <c r="I44" s="97" t="e">
        <f t="shared" si="8"/>
        <v>#NUM!</v>
      </c>
      <c r="J44" s="97" t="e">
        <f t="shared" si="9"/>
        <v>#NUM!</v>
      </c>
      <c r="K44" s="34" t="e">
        <f t="shared" si="19"/>
        <v>#NUM!</v>
      </c>
      <c r="M44" s="143">
        <v>40</v>
      </c>
      <c r="N44" s="165" t="e">
        <f t="shared" si="20"/>
        <v>#NUM!</v>
      </c>
      <c r="O44" s="45" t="e">
        <f t="shared" si="21"/>
        <v>#NUM!</v>
      </c>
      <c r="P44" s="45" t="e">
        <f t="shared" si="22"/>
        <v>#NUM!</v>
      </c>
      <c r="Q44" s="30" t="e">
        <f t="shared" si="23"/>
        <v>#NUM!</v>
      </c>
      <c r="R44" s="45" t="e">
        <f t="shared" si="11"/>
        <v>#NUM!</v>
      </c>
      <c r="S44" s="45" t="e">
        <f t="shared" si="12"/>
        <v>#NUM!</v>
      </c>
      <c r="U44" s="143">
        <v>40</v>
      </c>
      <c r="V44" s="52" t="e">
        <f t="shared" si="13"/>
        <v>#NUM!</v>
      </c>
      <c r="W44" s="54" t="e">
        <f t="shared" si="14"/>
        <v>#NUM!</v>
      </c>
      <c r="X44" s="53" t="e">
        <f t="shared" si="15"/>
        <v>#NUM!</v>
      </c>
      <c r="Y44" s="54" t="e">
        <f t="shared" si="16"/>
        <v>#NUM!</v>
      </c>
      <c r="Z44" s="51" t="e">
        <f t="shared" si="17"/>
        <v>#NUM!</v>
      </c>
      <c r="AA44" s="51" t="e">
        <f t="shared" si="18"/>
        <v>#NUM!</v>
      </c>
    </row>
    <row r="45" spans="1:27" ht="13.8" thickBot="1" x14ac:dyDescent="0.3">
      <c r="A45" s="123">
        <v>41</v>
      </c>
      <c r="B45" s="21"/>
      <c r="C45" s="21"/>
      <c r="D45" s="21"/>
      <c r="E45" s="21"/>
      <c r="F45" s="22"/>
      <c r="G45" s="20"/>
      <c r="H45" s="133" t="e">
        <f t="shared" si="7"/>
        <v>#NUM!</v>
      </c>
      <c r="I45" s="97" t="e">
        <f t="shared" si="8"/>
        <v>#NUM!</v>
      </c>
      <c r="J45" s="97" t="e">
        <f t="shared" si="9"/>
        <v>#NUM!</v>
      </c>
      <c r="K45" s="34" t="e">
        <f t="shared" si="19"/>
        <v>#NUM!</v>
      </c>
      <c r="M45" s="143">
        <v>41</v>
      </c>
      <c r="N45" s="165" t="e">
        <f t="shared" si="20"/>
        <v>#NUM!</v>
      </c>
      <c r="O45" s="45" t="e">
        <f t="shared" si="21"/>
        <v>#NUM!</v>
      </c>
      <c r="P45" s="45" t="e">
        <f t="shared" si="22"/>
        <v>#NUM!</v>
      </c>
      <c r="Q45" s="30" t="e">
        <f t="shared" si="23"/>
        <v>#NUM!</v>
      </c>
      <c r="R45" s="45" t="e">
        <f t="shared" si="11"/>
        <v>#NUM!</v>
      </c>
      <c r="S45" s="45" t="e">
        <f t="shared" si="12"/>
        <v>#NUM!</v>
      </c>
      <c r="U45" s="143">
        <v>41</v>
      </c>
      <c r="V45" s="52" t="e">
        <f t="shared" si="13"/>
        <v>#NUM!</v>
      </c>
      <c r="W45" s="54" t="e">
        <f t="shared" si="14"/>
        <v>#NUM!</v>
      </c>
      <c r="X45" s="53" t="e">
        <f t="shared" si="15"/>
        <v>#NUM!</v>
      </c>
      <c r="Y45" s="54" t="e">
        <f t="shared" si="16"/>
        <v>#NUM!</v>
      </c>
      <c r="Z45" s="51" t="e">
        <f t="shared" si="17"/>
        <v>#NUM!</v>
      </c>
      <c r="AA45" s="51" t="e">
        <f t="shared" si="18"/>
        <v>#NUM!</v>
      </c>
    </row>
    <row r="46" spans="1:27" ht="13.8" thickBot="1" x14ac:dyDescent="0.3">
      <c r="A46" s="123">
        <v>42</v>
      </c>
      <c r="B46" s="21"/>
      <c r="C46" s="21"/>
      <c r="D46" s="21"/>
      <c r="E46" s="21"/>
      <c r="F46" s="22"/>
      <c r="G46" s="20"/>
      <c r="H46" s="133" t="e">
        <f t="shared" si="7"/>
        <v>#NUM!</v>
      </c>
      <c r="I46" s="97" t="e">
        <f t="shared" si="8"/>
        <v>#NUM!</v>
      </c>
      <c r="J46" s="97" t="e">
        <f t="shared" si="9"/>
        <v>#NUM!</v>
      </c>
      <c r="K46" s="34" t="e">
        <f t="shared" si="19"/>
        <v>#NUM!</v>
      </c>
      <c r="M46" s="143">
        <v>42</v>
      </c>
      <c r="N46" s="165" t="e">
        <f t="shared" si="20"/>
        <v>#NUM!</v>
      </c>
      <c r="O46" s="45" t="e">
        <f t="shared" si="21"/>
        <v>#NUM!</v>
      </c>
      <c r="P46" s="45" t="e">
        <f t="shared" si="22"/>
        <v>#NUM!</v>
      </c>
      <c r="Q46" s="30" t="e">
        <f t="shared" si="23"/>
        <v>#NUM!</v>
      </c>
      <c r="R46" s="45" t="e">
        <f t="shared" si="11"/>
        <v>#NUM!</v>
      </c>
      <c r="S46" s="45" t="e">
        <f t="shared" si="12"/>
        <v>#NUM!</v>
      </c>
      <c r="U46" s="143">
        <v>42</v>
      </c>
      <c r="V46" s="52" t="e">
        <f t="shared" si="13"/>
        <v>#NUM!</v>
      </c>
      <c r="W46" s="54" t="e">
        <f t="shared" si="14"/>
        <v>#NUM!</v>
      </c>
      <c r="X46" s="53" t="e">
        <f t="shared" si="15"/>
        <v>#NUM!</v>
      </c>
      <c r="Y46" s="54" t="e">
        <f t="shared" si="16"/>
        <v>#NUM!</v>
      </c>
      <c r="Z46" s="51" t="e">
        <f t="shared" si="17"/>
        <v>#NUM!</v>
      </c>
      <c r="AA46" s="51" t="e">
        <f t="shared" si="18"/>
        <v>#NUM!</v>
      </c>
    </row>
    <row r="47" spans="1:27" ht="13.8" thickBot="1" x14ac:dyDescent="0.3">
      <c r="A47" s="123">
        <v>43</v>
      </c>
      <c r="B47" s="21"/>
      <c r="C47" s="21"/>
      <c r="D47" s="21"/>
      <c r="E47" s="21"/>
      <c r="F47" s="22"/>
      <c r="G47" s="20"/>
      <c r="H47" s="133" t="e">
        <f t="shared" si="7"/>
        <v>#NUM!</v>
      </c>
      <c r="I47" s="97" t="e">
        <f t="shared" si="8"/>
        <v>#NUM!</v>
      </c>
      <c r="J47" s="97" t="e">
        <f t="shared" si="9"/>
        <v>#NUM!</v>
      </c>
      <c r="K47" s="34" t="e">
        <f t="shared" si="19"/>
        <v>#NUM!</v>
      </c>
      <c r="M47" s="143">
        <v>43</v>
      </c>
      <c r="N47" s="165" t="e">
        <f t="shared" si="20"/>
        <v>#NUM!</v>
      </c>
      <c r="O47" s="45" t="e">
        <f t="shared" si="21"/>
        <v>#NUM!</v>
      </c>
      <c r="P47" s="45" t="e">
        <f t="shared" si="22"/>
        <v>#NUM!</v>
      </c>
      <c r="Q47" s="30" t="e">
        <f t="shared" si="23"/>
        <v>#NUM!</v>
      </c>
      <c r="R47" s="45" t="e">
        <f t="shared" si="11"/>
        <v>#NUM!</v>
      </c>
      <c r="S47" s="45" t="e">
        <f t="shared" si="12"/>
        <v>#NUM!</v>
      </c>
      <c r="U47" s="143">
        <v>43</v>
      </c>
      <c r="V47" s="52" t="e">
        <f t="shared" si="13"/>
        <v>#NUM!</v>
      </c>
      <c r="W47" s="54" t="e">
        <f t="shared" si="14"/>
        <v>#NUM!</v>
      </c>
      <c r="X47" s="53" t="e">
        <f t="shared" si="15"/>
        <v>#NUM!</v>
      </c>
      <c r="Y47" s="54" t="e">
        <f t="shared" si="16"/>
        <v>#NUM!</v>
      </c>
      <c r="Z47" s="51" t="e">
        <f t="shared" si="17"/>
        <v>#NUM!</v>
      </c>
      <c r="AA47" s="51" t="e">
        <f t="shared" si="18"/>
        <v>#NUM!</v>
      </c>
    </row>
    <row r="48" spans="1:27" ht="13.8" thickBot="1" x14ac:dyDescent="0.3">
      <c r="A48" s="123">
        <v>44</v>
      </c>
      <c r="B48" s="21"/>
      <c r="C48" s="21"/>
      <c r="D48" s="21"/>
      <c r="E48" s="21"/>
      <c r="F48" s="22"/>
      <c r="G48" s="20"/>
      <c r="H48" s="133" t="e">
        <f t="shared" si="7"/>
        <v>#NUM!</v>
      </c>
      <c r="I48" s="97" t="e">
        <f t="shared" si="8"/>
        <v>#NUM!</v>
      </c>
      <c r="J48" s="97" t="e">
        <f t="shared" si="9"/>
        <v>#NUM!</v>
      </c>
      <c r="K48" s="34" t="e">
        <f t="shared" si="19"/>
        <v>#NUM!</v>
      </c>
      <c r="M48" s="143">
        <v>44</v>
      </c>
      <c r="N48" s="165" t="e">
        <f t="shared" si="20"/>
        <v>#NUM!</v>
      </c>
      <c r="O48" s="45" t="e">
        <f t="shared" si="21"/>
        <v>#NUM!</v>
      </c>
      <c r="P48" s="45" t="e">
        <f t="shared" si="22"/>
        <v>#NUM!</v>
      </c>
      <c r="Q48" s="30" t="e">
        <f t="shared" si="23"/>
        <v>#NUM!</v>
      </c>
      <c r="R48" s="45" t="e">
        <f t="shared" si="11"/>
        <v>#NUM!</v>
      </c>
      <c r="S48" s="45" t="e">
        <f t="shared" si="12"/>
        <v>#NUM!</v>
      </c>
      <c r="U48" s="143">
        <v>44</v>
      </c>
      <c r="V48" s="52" t="e">
        <f t="shared" si="13"/>
        <v>#NUM!</v>
      </c>
      <c r="W48" s="54" t="e">
        <f t="shared" si="14"/>
        <v>#NUM!</v>
      </c>
      <c r="X48" s="53" t="e">
        <f t="shared" si="15"/>
        <v>#NUM!</v>
      </c>
      <c r="Y48" s="54" t="e">
        <f t="shared" si="16"/>
        <v>#NUM!</v>
      </c>
      <c r="Z48" s="51" t="e">
        <f t="shared" si="17"/>
        <v>#NUM!</v>
      </c>
      <c r="AA48" s="51" t="e">
        <f t="shared" si="18"/>
        <v>#NUM!</v>
      </c>
    </row>
    <row r="49" spans="1:27" ht="13.8" thickBot="1" x14ac:dyDescent="0.3">
      <c r="A49" s="123">
        <v>45</v>
      </c>
      <c r="B49" s="21"/>
      <c r="C49" s="21"/>
      <c r="D49" s="21"/>
      <c r="E49" s="21"/>
      <c r="F49" s="22"/>
      <c r="G49" s="20"/>
      <c r="H49" s="133" t="e">
        <f t="shared" si="7"/>
        <v>#NUM!</v>
      </c>
      <c r="I49" s="97" t="e">
        <f t="shared" si="8"/>
        <v>#NUM!</v>
      </c>
      <c r="J49" s="97" t="e">
        <f t="shared" si="9"/>
        <v>#NUM!</v>
      </c>
      <c r="K49" s="34" t="e">
        <f t="shared" si="19"/>
        <v>#NUM!</v>
      </c>
      <c r="M49" s="143">
        <v>45</v>
      </c>
      <c r="N49" s="165" t="e">
        <f t="shared" si="20"/>
        <v>#NUM!</v>
      </c>
      <c r="O49" s="45" t="e">
        <f t="shared" si="21"/>
        <v>#NUM!</v>
      </c>
      <c r="P49" s="45" t="e">
        <f t="shared" si="22"/>
        <v>#NUM!</v>
      </c>
      <c r="Q49" s="30" t="e">
        <f t="shared" si="23"/>
        <v>#NUM!</v>
      </c>
      <c r="R49" s="45" t="e">
        <f t="shared" si="11"/>
        <v>#NUM!</v>
      </c>
      <c r="S49" s="45" t="e">
        <f t="shared" si="12"/>
        <v>#NUM!</v>
      </c>
      <c r="U49" s="143">
        <v>45</v>
      </c>
      <c r="V49" s="52" t="e">
        <f t="shared" si="13"/>
        <v>#NUM!</v>
      </c>
      <c r="W49" s="54" t="e">
        <f t="shared" si="14"/>
        <v>#NUM!</v>
      </c>
      <c r="X49" s="53" t="e">
        <f t="shared" si="15"/>
        <v>#NUM!</v>
      </c>
      <c r="Y49" s="54" t="e">
        <f t="shared" si="16"/>
        <v>#NUM!</v>
      </c>
      <c r="Z49" s="51" t="e">
        <f t="shared" si="17"/>
        <v>#NUM!</v>
      </c>
      <c r="AA49" s="51" t="e">
        <f t="shared" si="18"/>
        <v>#NUM!</v>
      </c>
    </row>
    <row r="50" spans="1:27" ht="13.8" thickBot="1" x14ac:dyDescent="0.3">
      <c r="A50" s="123">
        <v>46</v>
      </c>
      <c r="B50" s="21"/>
      <c r="C50" s="21"/>
      <c r="D50" s="21"/>
      <c r="E50" s="21"/>
      <c r="F50" s="22"/>
      <c r="G50" s="20"/>
      <c r="H50" s="133" t="e">
        <f t="shared" si="7"/>
        <v>#NUM!</v>
      </c>
      <c r="I50" s="97" t="e">
        <f t="shared" si="8"/>
        <v>#NUM!</v>
      </c>
      <c r="J50" s="97" t="e">
        <f t="shared" si="9"/>
        <v>#NUM!</v>
      </c>
      <c r="K50" s="34" t="e">
        <f t="shared" si="19"/>
        <v>#NUM!</v>
      </c>
      <c r="M50" s="143">
        <v>46</v>
      </c>
      <c r="N50" s="165" t="e">
        <f t="shared" si="20"/>
        <v>#NUM!</v>
      </c>
      <c r="O50" s="45" t="e">
        <f t="shared" si="21"/>
        <v>#NUM!</v>
      </c>
      <c r="P50" s="45" t="e">
        <f t="shared" si="22"/>
        <v>#NUM!</v>
      </c>
      <c r="Q50" s="30" t="e">
        <f t="shared" si="23"/>
        <v>#NUM!</v>
      </c>
      <c r="R50" s="45" t="e">
        <f t="shared" si="11"/>
        <v>#NUM!</v>
      </c>
      <c r="S50" s="45" t="e">
        <f t="shared" si="12"/>
        <v>#NUM!</v>
      </c>
      <c r="U50" s="143">
        <v>46</v>
      </c>
      <c r="V50" s="52" t="e">
        <f t="shared" si="13"/>
        <v>#NUM!</v>
      </c>
      <c r="W50" s="54" t="e">
        <f t="shared" si="14"/>
        <v>#NUM!</v>
      </c>
      <c r="X50" s="53" t="e">
        <f t="shared" si="15"/>
        <v>#NUM!</v>
      </c>
      <c r="Y50" s="54" t="e">
        <f t="shared" si="16"/>
        <v>#NUM!</v>
      </c>
      <c r="Z50" s="51" t="e">
        <f t="shared" si="17"/>
        <v>#NUM!</v>
      </c>
      <c r="AA50" s="51" t="e">
        <f t="shared" si="18"/>
        <v>#NUM!</v>
      </c>
    </row>
    <row r="51" spans="1:27" ht="13.8" thickBot="1" x14ac:dyDescent="0.3">
      <c r="A51" s="123">
        <v>47</v>
      </c>
      <c r="B51" s="21"/>
      <c r="C51" s="21"/>
      <c r="D51" s="21"/>
      <c r="E51" s="21"/>
      <c r="F51" s="22"/>
      <c r="G51" s="20"/>
      <c r="H51" s="133" t="e">
        <f t="shared" si="7"/>
        <v>#NUM!</v>
      </c>
      <c r="I51" s="97" t="e">
        <f t="shared" si="8"/>
        <v>#NUM!</v>
      </c>
      <c r="J51" s="97" t="e">
        <f t="shared" si="9"/>
        <v>#NUM!</v>
      </c>
      <c r="K51" s="34" t="e">
        <f t="shared" si="19"/>
        <v>#NUM!</v>
      </c>
      <c r="M51" s="143">
        <v>47</v>
      </c>
      <c r="N51" s="165" t="e">
        <f t="shared" si="20"/>
        <v>#NUM!</v>
      </c>
      <c r="O51" s="45" t="e">
        <f t="shared" si="21"/>
        <v>#NUM!</v>
      </c>
      <c r="P51" s="45" t="e">
        <f t="shared" si="22"/>
        <v>#NUM!</v>
      </c>
      <c r="Q51" s="30" t="e">
        <f t="shared" si="23"/>
        <v>#NUM!</v>
      </c>
      <c r="R51" s="45" t="e">
        <f t="shared" si="11"/>
        <v>#NUM!</v>
      </c>
      <c r="S51" s="45" t="e">
        <f t="shared" si="12"/>
        <v>#NUM!</v>
      </c>
      <c r="U51" s="143">
        <v>47</v>
      </c>
      <c r="V51" s="52" t="e">
        <f t="shared" si="13"/>
        <v>#NUM!</v>
      </c>
      <c r="W51" s="54" t="e">
        <f t="shared" si="14"/>
        <v>#NUM!</v>
      </c>
      <c r="X51" s="53" t="e">
        <f t="shared" si="15"/>
        <v>#NUM!</v>
      </c>
      <c r="Y51" s="54" t="e">
        <f t="shared" si="16"/>
        <v>#NUM!</v>
      </c>
      <c r="Z51" s="51" t="e">
        <f t="shared" si="17"/>
        <v>#NUM!</v>
      </c>
      <c r="AA51" s="51" t="e">
        <f t="shared" si="18"/>
        <v>#NUM!</v>
      </c>
    </row>
    <row r="52" spans="1:27" ht="13.8" thickBot="1" x14ac:dyDescent="0.3">
      <c r="A52" s="123">
        <v>48</v>
      </c>
      <c r="B52" s="21"/>
      <c r="C52" s="21"/>
      <c r="D52" s="21"/>
      <c r="E52" s="21"/>
      <c r="F52" s="22"/>
      <c r="G52" s="20"/>
      <c r="H52" s="133" t="e">
        <f t="shared" si="7"/>
        <v>#NUM!</v>
      </c>
      <c r="I52" s="97" t="e">
        <f t="shared" si="8"/>
        <v>#NUM!</v>
      </c>
      <c r="J52" s="97" t="e">
        <f t="shared" si="9"/>
        <v>#NUM!</v>
      </c>
      <c r="K52" s="34" t="e">
        <f t="shared" si="19"/>
        <v>#NUM!</v>
      </c>
      <c r="M52" s="143">
        <v>48</v>
      </c>
      <c r="N52" s="165" t="e">
        <f t="shared" si="20"/>
        <v>#NUM!</v>
      </c>
      <c r="O52" s="45" t="e">
        <f t="shared" si="21"/>
        <v>#NUM!</v>
      </c>
      <c r="P52" s="45" t="e">
        <f t="shared" si="22"/>
        <v>#NUM!</v>
      </c>
      <c r="Q52" s="30" t="e">
        <f t="shared" si="23"/>
        <v>#NUM!</v>
      </c>
      <c r="R52" s="45" t="e">
        <f t="shared" si="11"/>
        <v>#NUM!</v>
      </c>
      <c r="S52" s="45" t="e">
        <f t="shared" si="12"/>
        <v>#NUM!</v>
      </c>
      <c r="U52" s="143">
        <v>48</v>
      </c>
      <c r="V52" s="52" t="e">
        <f t="shared" si="13"/>
        <v>#NUM!</v>
      </c>
      <c r="W52" s="54" t="e">
        <f t="shared" si="14"/>
        <v>#NUM!</v>
      </c>
      <c r="X52" s="53" t="e">
        <f t="shared" si="15"/>
        <v>#NUM!</v>
      </c>
      <c r="Y52" s="54" t="e">
        <f t="shared" si="16"/>
        <v>#NUM!</v>
      </c>
      <c r="Z52" s="51" t="e">
        <f t="shared" si="17"/>
        <v>#NUM!</v>
      </c>
      <c r="AA52" s="51" t="e">
        <f t="shared" si="18"/>
        <v>#NUM!</v>
      </c>
    </row>
    <row r="53" spans="1:27" ht="13.8" thickBot="1" x14ac:dyDescent="0.3">
      <c r="A53" s="123">
        <v>49</v>
      </c>
      <c r="B53" s="21"/>
      <c r="C53" s="21"/>
      <c r="D53" s="21"/>
      <c r="E53" s="21"/>
      <c r="F53" s="22"/>
      <c r="G53" s="20"/>
      <c r="H53" s="133" t="e">
        <f t="shared" si="7"/>
        <v>#NUM!</v>
      </c>
      <c r="I53" s="97" t="e">
        <f t="shared" si="8"/>
        <v>#NUM!</v>
      </c>
      <c r="J53" s="97" t="e">
        <f t="shared" si="9"/>
        <v>#NUM!</v>
      </c>
      <c r="K53" s="34" t="e">
        <f t="shared" si="19"/>
        <v>#NUM!</v>
      </c>
      <c r="M53" s="143">
        <v>49</v>
      </c>
      <c r="N53" s="165" t="e">
        <f t="shared" si="20"/>
        <v>#NUM!</v>
      </c>
      <c r="O53" s="45" t="e">
        <f t="shared" si="21"/>
        <v>#NUM!</v>
      </c>
      <c r="P53" s="45" t="e">
        <f t="shared" si="22"/>
        <v>#NUM!</v>
      </c>
      <c r="Q53" s="30" t="e">
        <f t="shared" si="23"/>
        <v>#NUM!</v>
      </c>
      <c r="R53" s="45" t="e">
        <f t="shared" si="11"/>
        <v>#NUM!</v>
      </c>
      <c r="S53" s="45" t="e">
        <f t="shared" si="12"/>
        <v>#NUM!</v>
      </c>
      <c r="U53" s="143">
        <v>49</v>
      </c>
      <c r="V53" s="52" t="e">
        <f t="shared" si="13"/>
        <v>#NUM!</v>
      </c>
      <c r="W53" s="54" t="e">
        <f t="shared" si="14"/>
        <v>#NUM!</v>
      </c>
      <c r="X53" s="53" t="e">
        <f t="shared" si="15"/>
        <v>#NUM!</v>
      </c>
      <c r="Y53" s="54" t="e">
        <f t="shared" si="16"/>
        <v>#NUM!</v>
      </c>
      <c r="Z53" s="51" t="e">
        <f t="shared" si="17"/>
        <v>#NUM!</v>
      </c>
      <c r="AA53" s="51" t="e">
        <f t="shared" si="18"/>
        <v>#NUM!</v>
      </c>
    </row>
    <row r="54" spans="1:27" ht="13.8" thickBot="1" x14ac:dyDescent="0.3">
      <c r="A54" s="123">
        <v>50</v>
      </c>
      <c r="B54" s="21"/>
      <c r="C54" s="21"/>
      <c r="D54" s="21"/>
      <c r="E54" s="21"/>
      <c r="F54" s="22"/>
      <c r="G54" s="20"/>
      <c r="H54" s="133" t="e">
        <f t="shared" si="7"/>
        <v>#NUM!</v>
      </c>
      <c r="I54" s="97" t="e">
        <f t="shared" si="8"/>
        <v>#NUM!</v>
      </c>
      <c r="J54" s="97" t="e">
        <f t="shared" si="9"/>
        <v>#NUM!</v>
      </c>
      <c r="K54" s="34" t="e">
        <f t="shared" si="19"/>
        <v>#NUM!</v>
      </c>
      <c r="M54" s="143">
        <v>50</v>
      </c>
      <c r="N54" s="165" t="e">
        <f t="shared" si="20"/>
        <v>#NUM!</v>
      </c>
      <c r="O54" s="45" t="e">
        <f t="shared" si="21"/>
        <v>#NUM!</v>
      </c>
      <c r="P54" s="45" t="e">
        <f t="shared" si="22"/>
        <v>#NUM!</v>
      </c>
      <c r="Q54" s="30" t="e">
        <f t="shared" si="23"/>
        <v>#NUM!</v>
      </c>
      <c r="R54" s="45" t="e">
        <f t="shared" si="11"/>
        <v>#NUM!</v>
      </c>
      <c r="S54" s="45" t="e">
        <f t="shared" si="12"/>
        <v>#NUM!</v>
      </c>
      <c r="U54" s="143">
        <v>50</v>
      </c>
      <c r="V54" s="52" t="e">
        <f t="shared" si="13"/>
        <v>#NUM!</v>
      </c>
      <c r="W54" s="54" t="e">
        <f t="shared" si="14"/>
        <v>#NUM!</v>
      </c>
      <c r="X54" s="53" t="e">
        <f t="shared" si="15"/>
        <v>#NUM!</v>
      </c>
      <c r="Y54" s="54" t="e">
        <f t="shared" si="16"/>
        <v>#NUM!</v>
      </c>
      <c r="Z54" s="51" t="e">
        <f t="shared" si="17"/>
        <v>#NUM!</v>
      </c>
      <c r="AA54" s="51" t="e">
        <f t="shared" si="18"/>
        <v>#NUM!</v>
      </c>
    </row>
    <row r="55" spans="1:27" ht="13.8" thickBot="1" x14ac:dyDescent="0.3">
      <c r="A55" s="123">
        <v>51</v>
      </c>
      <c r="B55" s="21"/>
      <c r="C55" s="21"/>
      <c r="D55" s="21"/>
      <c r="E55" s="21"/>
      <c r="F55" s="22"/>
      <c r="G55" s="20"/>
      <c r="H55" s="133" t="e">
        <f t="shared" si="7"/>
        <v>#NUM!</v>
      </c>
      <c r="I55" s="97" t="e">
        <f t="shared" si="8"/>
        <v>#NUM!</v>
      </c>
      <c r="J55" s="97" t="e">
        <f t="shared" si="9"/>
        <v>#NUM!</v>
      </c>
      <c r="K55" s="34" t="e">
        <f t="shared" si="19"/>
        <v>#NUM!</v>
      </c>
      <c r="M55" s="143">
        <v>51</v>
      </c>
      <c r="N55" s="165" t="e">
        <f t="shared" si="20"/>
        <v>#NUM!</v>
      </c>
      <c r="O55" s="45" t="e">
        <f t="shared" si="21"/>
        <v>#NUM!</v>
      </c>
      <c r="P55" s="45" t="e">
        <f t="shared" si="22"/>
        <v>#NUM!</v>
      </c>
      <c r="Q55" s="30" t="e">
        <f t="shared" si="23"/>
        <v>#NUM!</v>
      </c>
      <c r="R55" s="45" t="e">
        <f t="shared" si="11"/>
        <v>#NUM!</v>
      </c>
      <c r="S55" s="45" t="e">
        <f t="shared" si="12"/>
        <v>#NUM!</v>
      </c>
      <c r="U55" s="143">
        <v>51</v>
      </c>
      <c r="V55" s="52" t="e">
        <f t="shared" si="13"/>
        <v>#NUM!</v>
      </c>
      <c r="W55" s="54" t="e">
        <f t="shared" si="14"/>
        <v>#NUM!</v>
      </c>
      <c r="X55" s="53" t="e">
        <f t="shared" si="15"/>
        <v>#NUM!</v>
      </c>
      <c r="Y55" s="54" t="e">
        <f t="shared" si="16"/>
        <v>#NUM!</v>
      </c>
      <c r="Z55" s="51" t="e">
        <f t="shared" si="17"/>
        <v>#NUM!</v>
      </c>
      <c r="AA55" s="51" t="e">
        <f t="shared" si="18"/>
        <v>#NUM!</v>
      </c>
    </row>
    <row r="56" spans="1:27" ht="13.8" thickBot="1" x14ac:dyDescent="0.3">
      <c r="A56" s="123">
        <v>52</v>
      </c>
      <c r="B56" s="21"/>
      <c r="C56" s="21"/>
      <c r="D56" s="21"/>
      <c r="E56" s="21"/>
      <c r="F56" s="22"/>
      <c r="G56" s="20"/>
      <c r="H56" s="133" t="e">
        <f t="shared" si="7"/>
        <v>#NUM!</v>
      </c>
      <c r="I56" s="97" t="e">
        <f t="shared" si="8"/>
        <v>#NUM!</v>
      </c>
      <c r="J56" s="97" t="e">
        <f t="shared" si="9"/>
        <v>#NUM!</v>
      </c>
      <c r="K56" s="34" t="e">
        <f t="shared" si="19"/>
        <v>#NUM!</v>
      </c>
      <c r="M56" s="143">
        <v>52</v>
      </c>
      <c r="N56" s="165" t="e">
        <f t="shared" si="20"/>
        <v>#NUM!</v>
      </c>
      <c r="O56" s="45" t="e">
        <f t="shared" si="21"/>
        <v>#NUM!</v>
      </c>
      <c r="P56" s="45" t="e">
        <f t="shared" si="22"/>
        <v>#NUM!</v>
      </c>
      <c r="Q56" s="30" t="e">
        <f t="shared" si="23"/>
        <v>#NUM!</v>
      </c>
      <c r="R56" s="45" t="e">
        <f t="shared" si="11"/>
        <v>#NUM!</v>
      </c>
      <c r="S56" s="45" t="e">
        <f t="shared" si="12"/>
        <v>#NUM!</v>
      </c>
      <c r="U56" s="143">
        <v>52</v>
      </c>
      <c r="V56" s="52" t="e">
        <f t="shared" si="13"/>
        <v>#NUM!</v>
      </c>
      <c r="W56" s="54" t="e">
        <f t="shared" si="14"/>
        <v>#NUM!</v>
      </c>
      <c r="X56" s="53" t="e">
        <f t="shared" si="15"/>
        <v>#NUM!</v>
      </c>
      <c r="Y56" s="54" t="e">
        <f t="shared" si="16"/>
        <v>#NUM!</v>
      </c>
      <c r="Z56" s="51" t="e">
        <f t="shared" si="17"/>
        <v>#NUM!</v>
      </c>
      <c r="AA56" s="51" t="e">
        <f t="shared" si="18"/>
        <v>#NUM!</v>
      </c>
    </row>
    <row r="57" spans="1:27" ht="13.8" thickBot="1" x14ac:dyDescent="0.3">
      <c r="A57" s="130">
        <v>53</v>
      </c>
      <c r="B57" s="85"/>
      <c r="C57" s="85"/>
      <c r="D57" s="85"/>
      <c r="E57" s="85"/>
      <c r="F57" s="86"/>
      <c r="G57" s="23"/>
      <c r="H57" s="133" t="e">
        <f t="shared" si="7"/>
        <v>#NUM!</v>
      </c>
      <c r="I57" s="97" t="e">
        <f t="shared" si="8"/>
        <v>#NUM!</v>
      </c>
      <c r="J57" s="97" t="e">
        <f t="shared" si="9"/>
        <v>#NUM!</v>
      </c>
      <c r="K57" s="37" t="e">
        <f t="shared" si="19"/>
        <v>#NUM!</v>
      </c>
      <c r="M57" s="147">
        <v>53</v>
      </c>
      <c r="N57" s="166" t="e">
        <f t="shared" si="20"/>
        <v>#NUM!</v>
      </c>
      <c r="O57" s="46" t="e">
        <f t="shared" si="21"/>
        <v>#NUM!</v>
      </c>
      <c r="P57" s="46" t="e">
        <f t="shared" si="22"/>
        <v>#NUM!</v>
      </c>
      <c r="Q57" s="47" t="e">
        <f t="shared" si="23"/>
        <v>#NUM!</v>
      </c>
      <c r="R57" s="45" t="e">
        <f t="shared" si="11"/>
        <v>#NUM!</v>
      </c>
      <c r="S57" s="45" t="e">
        <f t="shared" si="12"/>
        <v>#NUM!</v>
      </c>
      <c r="U57" s="147">
        <v>53</v>
      </c>
      <c r="V57" s="55" t="e">
        <f t="shared" si="13"/>
        <v>#NUM!</v>
      </c>
      <c r="W57" s="57" t="e">
        <f t="shared" si="14"/>
        <v>#NUM!</v>
      </c>
      <c r="X57" s="56" t="e">
        <f t="shared" si="15"/>
        <v>#NUM!</v>
      </c>
      <c r="Y57" s="57" t="e">
        <f t="shared" si="16"/>
        <v>#NUM!</v>
      </c>
      <c r="Z57" s="51" t="e">
        <f t="shared" si="17"/>
        <v>#NUM!</v>
      </c>
      <c r="AA57" s="51" t="e">
        <f t="shared" si="18"/>
        <v>#NUM!</v>
      </c>
    </row>
    <row r="58" spans="1:27" x14ac:dyDescent="0.25">
      <c r="A58" s="156"/>
      <c r="I58" s="6"/>
      <c r="K58" s="6"/>
    </row>
    <row r="63" spans="1:27" x14ac:dyDescent="0.25">
      <c r="N63" s="1"/>
      <c r="O63" s="1"/>
      <c r="P63" s="1"/>
      <c r="Q63" s="1"/>
      <c r="R63" s="1"/>
      <c r="S63" s="1"/>
      <c r="V63" s="1"/>
      <c r="W63" s="1"/>
      <c r="X63" s="1"/>
      <c r="Y63" s="1"/>
      <c r="Z63" s="1"/>
      <c r="AA63" s="1"/>
    </row>
    <row r="64" spans="1:27" x14ac:dyDescent="0.25">
      <c r="N64" s="1"/>
      <c r="O64" s="1"/>
      <c r="P64" s="1"/>
      <c r="Q64" s="1"/>
      <c r="R64" s="1"/>
      <c r="S64" s="1"/>
      <c r="V64" s="1"/>
      <c r="W64" s="1"/>
      <c r="X64" s="1"/>
      <c r="Y64" s="1"/>
      <c r="Z64" s="1"/>
      <c r="AA64" s="1"/>
    </row>
    <row r="65" spans="1:27" x14ac:dyDescent="0.25">
      <c r="N65" s="1"/>
      <c r="O65" s="1"/>
      <c r="P65" s="1"/>
      <c r="Q65" s="1"/>
      <c r="R65" s="1"/>
      <c r="S65" s="1"/>
      <c r="V65" s="1"/>
      <c r="W65" s="1"/>
      <c r="X65" s="1"/>
      <c r="Y65" s="1"/>
      <c r="Z65" s="1"/>
      <c r="AA65" s="1"/>
    </row>
    <row r="66" spans="1:27" x14ac:dyDescent="0.25">
      <c r="B66" s="4"/>
      <c r="C66" s="4"/>
      <c r="D66" s="4"/>
      <c r="E66" s="4"/>
      <c r="F66" s="4"/>
      <c r="H66" s="4"/>
      <c r="N66" s="1"/>
      <c r="O66" s="1"/>
      <c r="P66" s="1"/>
      <c r="Q66" s="1"/>
      <c r="R66" s="1"/>
      <c r="S66" s="1"/>
      <c r="V66" s="1"/>
      <c r="W66" s="1"/>
      <c r="X66" s="1"/>
      <c r="Y66" s="1"/>
      <c r="Z66" s="1"/>
      <c r="AA66" s="1"/>
    </row>
    <row r="67" spans="1:27" x14ac:dyDescent="0.25">
      <c r="A67" s="158"/>
      <c r="B67" s="4"/>
      <c r="C67" s="4"/>
      <c r="D67" s="4"/>
      <c r="E67" s="4"/>
      <c r="F67" s="4"/>
      <c r="H67" s="4"/>
      <c r="N67" s="1"/>
      <c r="O67" s="1"/>
      <c r="P67" s="1"/>
      <c r="Q67" s="1"/>
      <c r="R67" s="1"/>
      <c r="S67" s="1"/>
      <c r="V67" s="1"/>
      <c r="W67" s="1"/>
      <c r="X67" s="1"/>
      <c r="Y67" s="1"/>
      <c r="Z67" s="1"/>
      <c r="AA67" s="1"/>
    </row>
    <row r="68" spans="1:27" x14ac:dyDescent="0.25">
      <c r="A68" s="158"/>
      <c r="B68" s="4"/>
      <c r="C68" s="4"/>
      <c r="D68" s="4"/>
      <c r="E68" s="4"/>
      <c r="F68" s="4"/>
      <c r="H68" s="4"/>
      <c r="N68" s="1"/>
      <c r="O68" s="1"/>
      <c r="P68" s="1"/>
      <c r="Q68" s="1"/>
      <c r="R68" s="1"/>
      <c r="S68" s="1"/>
      <c r="V68" s="1"/>
      <c r="W68" s="1"/>
      <c r="X68" s="1"/>
      <c r="Y68" s="1"/>
      <c r="Z68" s="1"/>
      <c r="AA68" s="1"/>
    </row>
    <row r="69" spans="1:27" x14ac:dyDescent="0.25">
      <c r="A69" s="158"/>
      <c r="N69" s="1"/>
      <c r="O69" s="1"/>
      <c r="P69" s="1"/>
      <c r="Q69" s="1"/>
      <c r="R69" s="1"/>
      <c r="S69" s="1"/>
      <c r="V69" s="1"/>
      <c r="W69" s="1"/>
      <c r="X69" s="1"/>
      <c r="Y69" s="1"/>
      <c r="Z69" s="1"/>
      <c r="AA69" s="1"/>
    </row>
    <row r="70" spans="1:27" x14ac:dyDescent="0.25">
      <c r="A70" s="158"/>
      <c r="N70" s="1"/>
      <c r="O70" s="1"/>
      <c r="P70" s="1"/>
      <c r="Q70" s="1"/>
      <c r="R70" s="1"/>
      <c r="S70" s="1"/>
      <c r="V70" s="1"/>
      <c r="W70" s="1"/>
      <c r="X70" s="1"/>
      <c r="Y70" s="1"/>
      <c r="Z70" s="1"/>
      <c r="AA70" s="1"/>
    </row>
    <row r="71" spans="1:27" x14ac:dyDescent="0.25">
      <c r="A71" s="158"/>
      <c r="N71" s="1"/>
      <c r="O71" s="1"/>
      <c r="P71" s="1"/>
      <c r="Q71" s="1"/>
      <c r="R71" s="1"/>
      <c r="S71" s="1"/>
      <c r="V71" s="1"/>
      <c r="W71" s="1"/>
      <c r="X71" s="1"/>
      <c r="Y71" s="1"/>
      <c r="Z71" s="1"/>
      <c r="AA71" s="1"/>
    </row>
    <row r="72" spans="1:27" x14ac:dyDescent="0.25">
      <c r="A72" s="158"/>
      <c r="C72" s="4"/>
      <c r="N72" s="1"/>
      <c r="O72" s="1"/>
      <c r="P72" s="1"/>
      <c r="Q72" s="1"/>
      <c r="R72" s="1"/>
      <c r="S72" s="1"/>
      <c r="V72" s="1"/>
      <c r="W72" s="1"/>
      <c r="X72" s="1"/>
      <c r="Y72" s="1"/>
      <c r="Z72" s="1"/>
      <c r="AA72" s="1"/>
    </row>
    <row r="73" spans="1:27" x14ac:dyDescent="0.25">
      <c r="A73" s="158"/>
      <c r="C73" s="4"/>
      <c r="N73" s="1"/>
      <c r="O73" s="1"/>
      <c r="P73" s="1"/>
      <c r="Q73" s="1"/>
      <c r="R73" s="1"/>
      <c r="S73" s="1"/>
      <c r="V73" s="1"/>
      <c r="W73" s="1"/>
      <c r="X73" s="1"/>
      <c r="Y73" s="1"/>
      <c r="Z73" s="1"/>
      <c r="AA73" s="1"/>
    </row>
    <row r="74" spans="1:27" x14ac:dyDescent="0.25">
      <c r="A74" s="158"/>
      <c r="C74" s="4"/>
      <c r="N74" s="1"/>
      <c r="O74" s="1"/>
      <c r="P74" s="1"/>
      <c r="Q74" s="1"/>
      <c r="R74" s="1"/>
      <c r="S74" s="1"/>
      <c r="V74" s="1"/>
      <c r="W74" s="1"/>
      <c r="X74" s="1"/>
      <c r="Y74" s="1"/>
      <c r="Z74" s="1"/>
      <c r="AA74" s="1"/>
    </row>
    <row r="75" spans="1:27" x14ac:dyDescent="0.25">
      <c r="A75" s="158"/>
      <c r="C75" s="4"/>
      <c r="N75" s="1"/>
      <c r="O75" s="1"/>
      <c r="P75" s="1"/>
      <c r="Q75" s="1"/>
      <c r="R75" s="1"/>
      <c r="S75" s="1"/>
      <c r="V75" s="1"/>
      <c r="W75" s="1"/>
      <c r="X75" s="1"/>
      <c r="Y75" s="1"/>
      <c r="Z75" s="1"/>
      <c r="AA75" s="1"/>
    </row>
    <row r="76" spans="1:27" x14ac:dyDescent="0.25">
      <c r="A76" s="158"/>
      <c r="C76" s="4"/>
      <c r="N76" s="1"/>
      <c r="O76" s="1"/>
      <c r="P76" s="1"/>
      <c r="Q76" s="1"/>
      <c r="R76" s="1"/>
      <c r="S76" s="1"/>
      <c r="V76" s="1"/>
      <c r="W76" s="1"/>
      <c r="X76" s="1"/>
      <c r="Y76" s="1"/>
      <c r="Z76" s="1"/>
      <c r="AA76" s="1"/>
    </row>
    <row r="77" spans="1:27" x14ac:dyDescent="0.25">
      <c r="A77" s="158"/>
      <c r="C77" s="4"/>
    </row>
    <row r="78" spans="1:27" x14ac:dyDescent="0.25">
      <c r="A78" s="158"/>
      <c r="C78" s="4"/>
    </row>
    <row r="79" spans="1:27" x14ac:dyDescent="0.25">
      <c r="A79" s="158"/>
      <c r="C79" s="4"/>
    </row>
    <row r="80" spans="1:27" x14ac:dyDescent="0.25">
      <c r="A80" s="158"/>
      <c r="C80" s="4"/>
    </row>
    <row r="81" spans="1:3" x14ac:dyDescent="0.25">
      <c r="A81" s="158"/>
      <c r="C81" s="4"/>
    </row>
    <row r="82" spans="1:3" x14ac:dyDescent="0.25">
      <c r="A82" s="158"/>
      <c r="C82" s="4"/>
    </row>
    <row r="83" spans="1:3" x14ac:dyDescent="0.25">
      <c r="A83" s="158"/>
      <c r="C83" s="4"/>
    </row>
    <row r="84" spans="1:3" x14ac:dyDescent="0.25">
      <c r="A84" s="158"/>
      <c r="C84" s="4"/>
    </row>
    <row r="85" spans="1:3" x14ac:dyDescent="0.25">
      <c r="A85" s="158"/>
      <c r="C85" s="4"/>
    </row>
    <row r="86" spans="1:3" x14ac:dyDescent="0.25">
      <c r="A86" s="159"/>
      <c r="C86" s="4"/>
    </row>
    <row r="87" spans="1:3" x14ac:dyDescent="0.25">
      <c r="A87" s="159"/>
      <c r="C87" s="4"/>
    </row>
    <row r="88" spans="1:3" x14ac:dyDescent="0.25">
      <c r="A88" s="159"/>
      <c r="C88" s="4"/>
    </row>
    <row r="89" spans="1:3" x14ac:dyDescent="0.25">
      <c r="A89" s="158"/>
      <c r="C89" s="4"/>
    </row>
    <row r="90" spans="1:3" x14ac:dyDescent="0.25">
      <c r="A90" s="158"/>
      <c r="C90" s="4"/>
    </row>
    <row r="91" spans="1:3" x14ac:dyDescent="0.25">
      <c r="A91" s="158"/>
      <c r="C91" s="5"/>
    </row>
    <row r="92" spans="1:3" x14ac:dyDescent="0.25">
      <c r="A92" s="158"/>
      <c r="C92" s="5"/>
    </row>
    <row r="93" spans="1:3" x14ac:dyDescent="0.25">
      <c r="A93" s="158"/>
      <c r="C93" s="5"/>
    </row>
    <row r="94" spans="1:3" x14ac:dyDescent="0.25">
      <c r="A94" s="158"/>
      <c r="C94" s="4"/>
    </row>
    <row r="95" spans="1:3" x14ac:dyDescent="0.25">
      <c r="A95" s="158"/>
      <c r="C95" s="4"/>
    </row>
    <row r="96" spans="1:3" x14ac:dyDescent="0.25">
      <c r="A96" s="158"/>
      <c r="C96" s="4"/>
    </row>
    <row r="97" spans="1:3" x14ac:dyDescent="0.25">
      <c r="A97" s="158"/>
      <c r="C97" s="4"/>
    </row>
    <row r="98" spans="1:3" x14ac:dyDescent="0.25">
      <c r="A98" s="158"/>
      <c r="C98" s="4"/>
    </row>
    <row r="99" spans="1:3" x14ac:dyDescent="0.25">
      <c r="A99" s="158"/>
      <c r="C99" s="4"/>
    </row>
    <row r="100" spans="1:3" x14ac:dyDescent="0.25">
      <c r="A100" s="158"/>
      <c r="C100" s="4"/>
    </row>
    <row r="101" spans="1:3" x14ac:dyDescent="0.25">
      <c r="A101" s="158"/>
      <c r="C101" s="4"/>
    </row>
    <row r="102" spans="1:3" x14ac:dyDescent="0.25">
      <c r="A102" s="158"/>
      <c r="C102" s="4"/>
    </row>
    <row r="103" spans="1:3" x14ac:dyDescent="0.25">
      <c r="A103" s="158"/>
      <c r="C103" s="4"/>
    </row>
    <row r="104" spans="1:3" x14ac:dyDescent="0.25">
      <c r="A104" s="159"/>
      <c r="C104" s="4"/>
    </row>
    <row r="105" spans="1:3" x14ac:dyDescent="0.25">
      <c r="A105" s="158"/>
      <c r="C105" s="4"/>
    </row>
    <row r="106" spans="1:3" x14ac:dyDescent="0.25">
      <c r="A106" s="158"/>
      <c r="C106" s="4"/>
    </row>
    <row r="107" spans="1:3" x14ac:dyDescent="0.25">
      <c r="A107" s="158"/>
      <c r="C107" s="4"/>
    </row>
    <row r="108" spans="1:3" x14ac:dyDescent="0.25">
      <c r="A108" s="158"/>
      <c r="C108" s="4"/>
    </row>
    <row r="109" spans="1:3" x14ac:dyDescent="0.25">
      <c r="A109" s="158"/>
      <c r="C109" s="5"/>
    </row>
    <row r="110" spans="1:3" x14ac:dyDescent="0.25">
      <c r="A110" s="158"/>
      <c r="C110" s="4"/>
    </row>
    <row r="111" spans="1:3" x14ac:dyDescent="0.25">
      <c r="A111" s="158"/>
      <c r="C111" s="4"/>
    </row>
    <row r="112" spans="1:3" x14ac:dyDescent="0.25">
      <c r="A112" s="158"/>
      <c r="C112" s="4"/>
    </row>
    <row r="113" spans="1:3" x14ac:dyDescent="0.25">
      <c r="A113" s="158"/>
      <c r="C113" s="4"/>
    </row>
    <row r="114" spans="1:3" x14ac:dyDescent="0.25">
      <c r="A114" s="158"/>
      <c r="C114" s="4"/>
    </row>
    <row r="115" spans="1:3" x14ac:dyDescent="0.25">
      <c r="A115" s="158"/>
      <c r="C115" s="4"/>
    </row>
    <row r="116" spans="1:3" x14ac:dyDescent="0.25">
      <c r="A116" s="158"/>
      <c r="C116" s="4"/>
    </row>
    <row r="117" spans="1:3" x14ac:dyDescent="0.25">
      <c r="A117" s="158"/>
      <c r="C117" s="4"/>
    </row>
    <row r="118" spans="1:3" x14ac:dyDescent="0.25">
      <c r="A118" s="158"/>
      <c r="C118" s="4"/>
    </row>
    <row r="119" spans="1:3" x14ac:dyDescent="0.25">
      <c r="C119" s="4"/>
    </row>
    <row r="120" spans="1:3" x14ac:dyDescent="0.25">
      <c r="C120" s="4"/>
    </row>
    <row r="121" spans="1:3" x14ac:dyDescent="0.25">
      <c r="C121" s="4"/>
    </row>
    <row r="122" spans="1:3" x14ac:dyDescent="0.25">
      <c r="C122" s="4"/>
    </row>
    <row r="123" spans="1:3" x14ac:dyDescent="0.25">
      <c r="C123" s="4"/>
    </row>
  </sheetData>
  <mergeCells count="5">
    <mergeCell ref="B3:F3"/>
    <mergeCell ref="I3:K3"/>
    <mergeCell ref="A1:I1"/>
    <mergeCell ref="U3:AA3"/>
    <mergeCell ref="M3:S3"/>
  </mergeCells>
  <phoneticPr fontId="20" type="noConversion"/>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20996-B522-4A41-AC5B-1DE25AE5F287}">
  <sheetPr>
    <tabColor theme="9" tint="0.39997558519241921"/>
  </sheetPr>
  <dimension ref="A1:BD118"/>
  <sheetViews>
    <sheetView topLeftCell="AY21" zoomScale="98" zoomScaleNormal="98" workbookViewId="0">
      <selection activeCell="BA51" sqref="BA51"/>
    </sheetView>
  </sheetViews>
  <sheetFormatPr defaultColWidth="8.88671875" defaultRowHeight="13.2" x14ac:dyDescent="0.25"/>
  <cols>
    <col min="1" max="1" width="8.88671875" style="125"/>
    <col min="2" max="5" width="8.88671875" style="1"/>
    <col min="6" max="6" width="10.33203125" style="1" customWidth="1"/>
    <col min="7" max="7" width="12.33203125" style="1" customWidth="1"/>
    <col min="8" max="8" width="15.6640625" style="1" customWidth="1"/>
    <col min="9" max="9" width="18.33203125" style="1" customWidth="1"/>
    <col min="10" max="11" width="13.6640625" style="1" customWidth="1"/>
    <col min="12" max="12" width="6.5546875" style="1" customWidth="1"/>
    <col min="13" max="13" width="7.44140625" style="10" customWidth="1"/>
    <col min="14" max="19" width="13.109375" style="9" customWidth="1"/>
    <col min="20" max="20" width="5.6640625" style="1" customWidth="1"/>
    <col min="21" max="21" width="6.5546875" style="1" customWidth="1"/>
    <col min="22" max="22" width="16.33203125" style="9" customWidth="1"/>
    <col min="23" max="23" width="17.33203125" style="9" customWidth="1"/>
    <col min="24" max="24" width="16.88671875" style="9" customWidth="1"/>
    <col min="25" max="27" width="15.33203125" style="9" customWidth="1"/>
    <col min="28" max="28" width="11.77734375" style="168" customWidth="1"/>
    <col min="29" max="29" width="8.88671875" style="125"/>
    <col min="30" max="39" width="15.33203125" style="9" customWidth="1"/>
    <col min="40" max="40" width="6.5546875" style="9" customWidth="1"/>
    <col min="41" max="41" width="6" style="9" bestFit="1" customWidth="1"/>
    <col min="42" max="47" width="15.33203125" style="9" customWidth="1"/>
    <col min="48" max="48" width="6.21875" style="9" customWidth="1"/>
    <col min="49" max="49" width="6" style="9" bestFit="1" customWidth="1"/>
    <col min="50" max="55" width="15.33203125" style="9" customWidth="1"/>
    <col min="56" max="56" width="9.109375" style="140" customWidth="1"/>
    <col min="57" max="16384" width="8.88671875" style="1"/>
  </cols>
  <sheetData>
    <row r="1" spans="1:56" s="2" customFormat="1" ht="19.2" customHeight="1" x14ac:dyDescent="0.25">
      <c r="A1" s="205" t="s">
        <v>200</v>
      </c>
      <c r="B1" s="205"/>
      <c r="C1" s="205"/>
      <c r="D1" s="205"/>
      <c r="E1" s="205"/>
      <c r="F1" s="205"/>
      <c r="G1" s="205"/>
      <c r="H1" s="205"/>
      <c r="I1" s="205"/>
      <c r="M1" s="10"/>
      <c r="N1" s="8"/>
      <c r="O1" s="8"/>
      <c r="P1" s="8"/>
      <c r="Q1" s="8"/>
      <c r="R1" s="8"/>
      <c r="S1" s="8"/>
      <c r="V1" s="8"/>
      <c r="W1" s="8"/>
      <c r="X1" s="8"/>
      <c r="Y1" s="8"/>
      <c r="Z1" s="8"/>
      <c r="AA1" s="8"/>
      <c r="AB1" s="167"/>
      <c r="AC1" s="8"/>
      <c r="AD1" s="205" t="s">
        <v>201</v>
      </c>
      <c r="AE1" s="205"/>
      <c r="AF1" s="205"/>
      <c r="AG1" s="205"/>
      <c r="AH1" s="205"/>
      <c r="AI1" s="205"/>
      <c r="AJ1" s="205"/>
      <c r="AK1" s="205"/>
      <c r="AL1" s="8"/>
      <c r="AM1" s="8"/>
      <c r="AN1" s="8"/>
      <c r="AO1" s="8"/>
      <c r="AP1" s="8"/>
      <c r="AQ1" s="8"/>
      <c r="AR1" s="8"/>
      <c r="AS1" s="8"/>
      <c r="AT1" s="8"/>
      <c r="AU1" s="8"/>
      <c r="AV1" s="8"/>
      <c r="AW1" s="8"/>
      <c r="AX1" s="8"/>
      <c r="AY1" s="8"/>
      <c r="AZ1" s="8"/>
      <c r="BA1" s="8"/>
      <c r="BB1" s="8"/>
      <c r="BC1" s="8"/>
      <c r="BD1" s="135"/>
    </row>
    <row r="2" spans="1:56" s="2" customFormat="1" ht="19.2" customHeight="1" x14ac:dyDescent="0.25">
      <c r="A2" s="128"/>
      <c r="B2" s="128"/>
      <c r="C2" s="128"/>
      <c r="D2" s="128"/>
      <c r="E2" s="128"/>
      <c r="F2" s="128"/>
      <c r="G2" s="128"/>
      <c r="H2" s="128"/>
      <c r="I2" s="128"/>
      <c r="M2" s="10"/>
      <c r="N2" s="8"/>
      <c r="O2" s="8"/>
      <c r="P2" s="8"/>
      <c r="Q2" s="8"/>
      <c r="R2" s="8"/>
      <c r="S2" s="8"/>
      <c r="V2" s="8"/>
      <c r="W2" s="8"/>
      <c r="X2" s="8"/>
      <c r="Y2" s="8"/>
      <c r="Z2" s="8"/>
      <c r="AA2" s="8"/>
      <c r="AB2" s="167"/>
      <c r="AC2" s="149"/>
      <c r="AD2" s="8"/>
      <c r="AE2" s="8"/>
      <c r="AF2" s="8"/>
      <c r="AG2" s="8"/>
      <c r="AH2" s="8"/>
      <c r="AI2" s="8"/>
      <c r="AJ2" s="8"/>
      <c r="AK2" s="8"/>
      <c r="AL2" s="8"/>
      <c r="AM2" s="8"/>
      <c r="AN2" s="8"/>
      <c r="AO2" s="8"/>
      <c r="AP2" s="8"/>
      <c r="AQ2" s="8"/>
      <c r="AR2" s="8"/>
      <c r="AS2" s="8"/>
      <c r="AT2" s="8"/>
      <c r="AU2" s="8"/>
      <c r="AV2" s="8"/>
      <c r="AW2" s="8"/>
      <c r="AX2" s="8"/>
      <c r="AY2" s="8"/>
      <c r="AZ2" s="8"/>
      <c r="BA2" s="8"/>
      <c r="BB2" s="8"/>
      <c r="BC2" s="8"/>
      <c r="BD2" s="135"/>
    </row>
    <row r="3" spans="1:56" s="2" customFormat="1" ht="19.2" customHeight="1" thickBot="1" x14ac:dyDescent="0.35">
      <c r="A3" s="122"/>
      <c r="B3" s="214" t="s">
        <v>152</v>
      </c>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136"/>
      <c r="AC3" s="122"/>
      <c r="AD3" s="214" t="s">
        <v>153</v>
      </c>
      <c r="AE3" s="215"/>
      <c r="AF3" s="215"/>
      <c r="AG3" s="215"/>
      <c r="AH3" s="215"/>
      <c r="AI3" s="215"/>
      <c r="AJ3" s="215"/>
      <c r="AK3" s="215"/>
      <c r="AL3" s="215"/>
      <c r="AM3" s="215"/>
      <c r="AN3" s="215"/>
      <c r="AO3" s="215"/>
      <c r="AP3" s="215"/>
      <c r="AQ3" s="215"/>
      <c r="AR3" s="215"/>
      <c r="AS3" s="215"/>
      <c r="AT3" s="215"/>
      <c r="AU3" s="215"/>
      <c r="AV3" s="215"/>
      <c r="AW3" s="215"/>
      <c r="AX3" s="215"/>
      <c r="AY3" s="215"/>
      <c r="AZ3" s="215"/>
      <c r="BA3" s="215"/>
      <c r="BB3" s="215"/>
      <c r="BC3" s="215"/>
      <c r="BD3" s="136"/>
    </row>
    <row r="4" spans="1:56" s="11" customFormat="1" ht="27" thickBot="1" x14ac:dyDescent="0.3">
      <c r="A4" s="121"/>
      <c r="B4" s="209" t="s">
        <v>30</v>
      </c>
      <c r="C4" s="210"/>
      <c r="D4" s="210"/>
      <c r="E4" s="210"/>
      <c r="F4" s="211"/>
      <c r="G4" s="73" t="s">
        <v>31</v>
      </c>
      <c r="H4" s="64" t="s">
        <v>182</v>
      </c>
      <c r="I4" s="212"/>
      <c r="J4" s="212"/>
      <c r="K4" s="213"/>
      <c r="M4" s="206" t="s">
        <v>33</v>
      </c>
      <c r="N4" s="207"/>
      <c r="O4" s="207"/>
      <c r="P4" s="207"/>
      <c r="Q4" s="207"/>
      <c r="R4" s="207"/>
      <c r="S4" s="208"/>
      <c r="U4" s="206" t="s">
        <v>34</v>
      </c>
      <c r="V4" s="207"/>
      <c r="W4" s="207"/>
      <c r="X4" s="207"/>
      <c r="Y4" s="207"/>
      <c r="Z4" s="207"/>
      <c r="AA4" s="208"/>
      <c r="AB4" s="137"/>
      <c r="AC4" s="121"/>
      <c r="AD4" s="209" t="s">
        <v>30</v>
      </c>
      <c r="AE4" s="210"/>
      <c r="AF4" s="210"/>
      <c r="AG4" s="210"/>
      <c r="AH4" s="211"/>
      <c r="AI4" s="73" t="s">
        <v>31</v>
      </c>
      <c r="AJ4" s="64" t="s">
        <v>182</v>
      </c>
      <c r="AK4" s="212"/>
      <c r="AL4" s="212"/>
      <c r="AM4" s="213"/>
      <c r="AO4" s="206" t="s">
        <v>33</v>
      </c>
      <c r="AP4" s="207"/>
      <c r="AQ4" s="207"/>
      <c r="AR4" s="207"/>
      <c r="AS4" s="207"/>
      <c r="AT4" s="207"/>
      <c r="AU4" s="208"/>
      <c r="AW4" s="206" t="s">
        <v>34</v>
      </c>
      <c r="AX4" s="207"/>
      <c r="AY4" s="207"/>
      <c r="AZ4" s="207"/>
      <c r="BA4" s="207"/>
      <c r="BB4" s="207"/>
      <c r="BC4" s="208"/>
      <c r="BD4" s="137"/>
    </row>
    <row r="5" spans="1:56" s="121" customFormat="1" ht="40.200000000000003" thickBot="1" x14ac:dyDescent="0.3">
      <c r="A5" s="134" t="s">
        <v>196</v>
      </c>
      <c r="B5" s="145" t="s">
        <v>101</v>
      </c>
      <c r="C5" s="145" t="s">
        <v>102</v>
      </c>
      <c r="D5" s="145" t="s">
        <v>103</v>
      </c>
      <c r="E5" s="145" t="s">
        <v>104</v>
      </c>
      <c r="F5" s="146" t="s">
        <v>150</v>
      </c>
      <c r="G5" s="144" t="s">
        <v>151</v>
      </c>
      <c r="H5" s="152" t="s">
        <v>204</v>
      </c>
      <c r="I5" s="153" t="s">
        <v>185</v>
      </c>
      <c r="J5" s="153" t="s">
        <v>186</v>
      </c>
      <c r="K5" s="146" t="s">
        <v>109</v>
      </c>
      <c r="M5" s="184" t="s">
        <v>196</v>
      </c>
      <c r="N5" s="187" t="s">
        <v>40</v>
      </c>
      <c r="O5" s="182" t="s">
        <v>41</v>
      </c>
      <c r="P5" s="182" t="s">
        <v>212</v>
      </c>
      <c r="Q5" s="188" t="s">
        <v>43</v>
      </c>
      <c r="R5" s="182" t="s">
        <v>213</v>
      </c>
      <c r="S5" s="182" t="s">
        <v>214</v>
      </c>
      <c r="U5" s="184" t="s">
        <v>196</v>
      </c>
      <c r="V5" s="185" t="s">
        <v>40</v>
      </c>
      <c r="W5" s="186" t="s">
        <v>41</v>
      </c>
      <c r="X5" s="182" t="s">
        <v>212</v>
      </c>
      <c r="Y5" s="186" t="s">
        <v>43</v>
      </c>
      <c r="Z5" s="182" t="s">
        <v>213</v>
      </c>
      <c r="AA5" s="182" t="s">
        <v>214</v>
      </c>
      <c r="AB5" s="138"/>
      <c r="AC5" s="134" t="s">
        <v>196</v>
      </c>
      <c r="AD5" s="113" t="s">
        <v>110</v>
      </c>
      <c r="AE5" s="114" t="s">
        <v>111</v>
      </c>
      <c r="AF5" s="114" t="s">
        <v>112</v>
      </c>
      <c r="AG5" s="114" t="s">
        <v>113</v>
      </c>
      <c r="AH5" s="115" t="s">
        <v>154</v>
      </c>
      <c r="AI5" s="117" t="s">
        <v>155</v>
      </c>
      <c r="AJ5" s="152" t="s">
        <v>204</v>
      </c>
      <c r="AK5" s="151" t="s">
        <v>187</v>
      </c>
      <c r="AL5" s="151" t="s">
        <v>188</v>
      </c>
      <c r="AM5" s="115" t="s">
        <v>118</v>
      </c>
      <c r="AO5" s="184" t="s">
        <v>196</v>
      </c>
      <c r="AP5" s="187" t="s">
        <v>40</v>
      </c>
      <c r="AQ5" s="182" t="s">
        <v>41</v>
      </c>
      <c r="AR5" s="182" t="s">
        <v>212</v>
      </c>
      <c r="AS5" s="188" t="s">
        <v>43</v>
      </c>
      <c r="AT5" s="182" t="s">
        <v>213</v>
      </c>
      <c r="AU5" s="182" t="s">
        <v>214</v>
      </c>
      <c r="AW5" s="184" t="s">
        <v>196</v>
      </c>
      <c r="AX5" s="185" t="s">
        <v>40</v>
      </c>
      <c r="AY5" s="186" t="s">
        <v>41</v>
      </c>
      <c r="AZ5" s="182" t="s">
        <v>212</v>
      </c>
      <c r="BA5" s="186" t="s">
        <v>43</v>
      </c>
      <c r="BB5" s="182" t="s">
        <v>213</v>
      </c>
      <c r="BC5" s="182" t="s">
        <v>214</v>
      </c>
      <c r="BD5" s="138"/>
    </row>
    <row r="6" spans="1:56" ht="13.8" thickBot="1" x14ac:dyDescent="0.3">
      <c r="A6" s="123">
        <v>1</v>
      </c>
      <c r="B6" s="17">
        <v>90</v>
      </c>
      <c r="C6" s="18">
        <v>80</v>
      </c>
      <c r="D6" s="18">
        <v>90</v>
      </c>
      <c r="E6" s="18">
        <v>91</v>
      </c>
      <c r="F6" s="19">
        <v>98</v>
      </c>
      <c r="G6" s="17">
        <v>715</v>
      </c>
      <c r="H6" s="97">
        <f>PERCENTILE(B6:F6,0.5)</f>
        <v>90</v>
      </c>
      <c r="I6" s="97">
        <f>PERCENTILE(B6:F6,0.25)</f>
        <v>90</v>
      </c>
      <c r="J6" s="97">
        <f>PERCENTILE(B6:F6,0.75)</f>
        <v>91</v>
      </c>
      <c r="K6" s="92">
        <f>J6-I6</f>
        <v>1</v>
      </c>
      <c r="M6" s="143">
        <v>1</v>
      </c>
      <c r="N6" s="164">
        <f t="shared" ref="N6:N37" si="0">G6-J6</f>
        <v>624</v>
      </c>
      <c r="O6" s="131">
        <f t="shared" ref="O6:O37" si="1">(G6-J6)/J6*100</f>
        <v>685.71428571428567</v>
      </c>
      <c r="P6" s="131">
        <f t="shared" ref="P6:P37" si="2">G6-H6</f>
        <v>625</v>
      </c>
      <c r="Q6" s="132">
        <f t="shared" ref="Q6:Q37" si="3">(G6-H6)/H6*100</f>
        <v>694.44444444444446</v>
      </c>
      <c r="R6" s="45">
        <f>G6-I6</f>
        <v>625</v>
      </c>
      <c r="S6" s="45">
        <f>G6-J6</f>
        <v>624</v>
      </c>
      <c r="U6" s="143">
        <v>1</v>
      </c>
      <c r="V6" s="49">
        <f>IF(N6&lt;0,0,N6)</f>
        <v>624</v>
      </c>
      <c r="W6" s="51">
        <f>IF(O6&lt;0,0,O6)</f>
        <v>685.71428571428567</v>
      </c>
      <c r="X6" s="49">
        <f>IF(P6&lt;0,0,P6)</f>
        <v>625</v>
      </c>
      <c r="Y6" s="51">
        <f>IF(Q6&lt;0,0,Q6)</f>
        <v>694.44444444444446</v>
      </c>
      <c r="Z6" s="51">
        <f t="shared" ref="Z6:AA6" si="4">IF(R6&lt;0,0,R6)</f>
        <v>625</v>
      </c>
      <c r="AA6" s="51">
        <f t="shared" si="4"/>
        <v>624</v>
      </c>
      <c r="AB6" s="139"/>
      <c r="AC6" s="123">
        <v>1</v>
      </c>
      <c r="AD6" s="17">
        <v>45</v>
      </c>
      <c r="AE6" s="18">
        <v>40</v>
      </c>
      <c r="AF6" s="18">
        <v>45</v>
      </c>
      <c r="AG6" s="18">
        <v>45.5</v>
      </c>
      <c r="AH6" s="19">
        <v>49</v>
      </c>
      <c r="AI6" s="38">
        <v>357.5</v>
      </c>
      <c r="AJ6" s="97">
        <f>PERCENTILE(AD6:AH6,0.5)</f>
        <v>45</v>
      </c>
      <c r="AK6" s="97">
        <f>PERCENTILE(AD6:AH6,0.25)</f>
        <v>45</v>
      </c>
      <c r="AL6" s="97">
        <f>PERCENTILE(AD6:AH6,0.75)</f>
        <v>45.5</v>
      </c>
      <c r="AM6" s="92">
        <f>AL6-AK6</f>
        <v>0.5</v>
      </c>
      <c r="AN6" s="1"/>
      <c r="AO6" s="143">
        <v>1</v>
      </c>
      <c r="AP6" s="164">
        <f t="shared" ref="AP6:AP37" si="5">AI6-AL6</f>
        <v>312</v>
      </c>
      <c r="AQ6" s="131">
        <f t="shared" ref="AQ6:AQ37" si="6">(AI6-AL6)/AL6*100</f>
        <v>685.71428571428567</v>
      </c>
      <c r="AR6" s="131">
        <f t="shared" ref="AR6:AR37" si="7">AI6-AJ6</f>
        <v>312.5</v>
      </c>
      <c r="AS6" s="132">
        <f t="shared" ref="AS6:AS37" si="8">(AI6-AJ6)/AJ6*100</f>
        <v>694.44444444444446</v>
      </c>
      <c r="AT6" s="45">
        <f>AI6-AK6</f>
        <v>312.5</v>
      </c>
      <c r="AU6" s="45">
        <f>AI6-AL6</f>
        <v>312</v>
      </c>
      <c r="AV6" s="1"/>
      <c r="AW6" s="143">
        <v>1</v>
      </c>
      <c r="AX6" s="49">
        <f>IF(AP6&lt;0,0,AP6)</f>
        <v>312</v>
      </c>
      <c r="AY6" s="51">
        <f t="shared" ref="AY6:AY15" si="9">IF(AQ6&lt;0,0,AQ6)</f>
        <v>685.71428571428567</v>
      </c>
      <c r="AZ6" s="50">
        <f t="shared" ref="AZ6:AZ15" si="10">IF(AR6&lt;0,0,AR6)</f>
        <v>312.5</v>
      </c>
      <c r="BA6" s="51">
        <f t="shared" ref="BA6:BA15" si="11">IF(AS6&lt;0,0,AS6)</f>
        <v>694.44444444444446</v>
      </c>
      <c r="BB6" s="51">
        <f t="shared" ref="BB6" si="12">IF(AT6&lt;0,0,AT6)</f>
        <v>312.5</v>
      </c>
      <c r="BC6" s="51">
        <f t="shared" ref="BC6" si="13">IF(AU6&lt;0,0,AU6)</f>
        <v>312</v>
      </c>
      <c r="BD6" s="139"/>
    </row>
    <row r="7" spans="1:56" ht="13.8" thickBot="1" x14ac:dyDescent="0.3">
      <c r="A7" s="123">
        <v>2</v>
      </c>
      <c r="B7" s="20">
        <v>103</v>
      </c>
      <c r="C7" s="21">
        <v>88</v>
      </c>
      <c r="D7" s="21">
        <v>134</v>
      </c>
      <c r="E7" s="21">
        <v>98</v>
      </c>
      <c r="F7" s="22">
        <v>121</v>
      </c>
      <c r="G7" s="20">
        <v>1585</v>
      </c>
      <c r="H7" s="97">
        <f t="shared" ref="H7:H58" si="14">PERCENTILE(B7:F7,0.5)</f>
        <v>103</v>
      </c>
      <c r="I7" s="97">
        <f t="shared" ref="I7:I58" si="15">PERCENTILE(B7:F7,0.25)</f>
        <v>98</v>
      </c>
      <c r="J7" s="97">
        <f t="shared" ref="J7:J58" si="16">PERCENTILE(B7:F7,0.75)</f>
        <v>121</v>
      </c>
      <c r="K7" s="34">
        <f t="shared" ref="K7:K58" si="17">J7-I7</f>
        <v>23</v>
      </c>
      <c r="M7" s="143">
        <v>2</v>
      </c>
      <c r="N7" s="165">
        <f t="shared" si="0"/>
        <v>1464</v>
      </c>
      <c r="O7" s="45">
        <f t="shared" si="1"/>
        <v>1209.9173553719008</v>
      </c>
      <c r="P7" s="45">
        <f t="shared" si="2"/>
        <v>1482</v>
      </c>
      <c r="Q7" s="30">
        <f t="shared" si="3"/>
        <v>1438.8349514563106</v>
      </c>
      <c r="R7" s="45">
        <f t="shared" ref="R7:R58" si="18">G7-I7</f>
        <v>1487</v>
      </c>
      <c r="S7" s="45">
        <f t="shared" ref="S7:S58" si="19">G7-J7</f>
        <v>1464</v>
      </c>
      <c r="U7" s="143">
        <v>2</v>
      </c>
      <c r="V7" s="52">
        <f t="shared" ref="V7:V58" si="20">IF(N7&lt;0,0,N7)</f>
        <v>1464</v>
      </c>
      <c r="W7" s="54">
        <f t="shared" ref="W7:W58" si="21">IF(O7&lt;0,0,O7)</f>
        <v>1209.9173553719008</v>
      </c>
      <c r="X7" s="52">
        <f t="shared" ref="X7:X58" si="22">IF(P7&lt;0,0,P7)</f>
        <v>1482</v>
      </c>
      <c r="Y7" s="54">
        <f t="shared" ref="Y7:Y58" si="23">IF(Q7&lt;0,0,Q7)</f>
        <v>1438.8349514563106</v>
      </c>
      <c r="Z7" s="51">
        <f t="shared" ref="Z7:Z58" si="24">IF(R7&lt;0,0,R7)</f>
        <v>1487</v>
      </c>
      <c r="AA7" s="51">
        <f t="shared" ref="AA7:AA58" si="25">IF(S7&lt;0,0,S7)</f>
        <v>1464</v>
      </c>
      <c r="AB7" s="139"/>
      <c r="AC7" s="123">
        <v>2</v>
      </c>
      <c r="AD7" s="20">
        <v>51.5</v>
      </c>
      <c r="AE7" s="21">
        <v>44</v>
      </c>
      <c r="AF7" s="21">
        <v>67</v>
      </c>
      <c r="AG7" s="21">
        <v>49</v>
      </c>
      <c r="AH7" s="22">
        <v>60.5</v>
      </c>
      <c r="AI7" s="39">
        <v>792.5</v>
      </c>
      <c r="AJ7" s="97">
        <f t="shared" ref="AJ7:AJ58" si="26">PERCENTILE(AD7:AH7,0.5)</f>
        <v>51.5</v>
      </c>
      <c r="AK7" s="97">
        <f t="shared" ref="AK7:AK58" si="27">PERCENTILE(AD7:AH7,0.25)</f>
        <v>49</v>
      </c>
      <c r="AL7" s="97">
        <f t="shared" ref="AL7:AL58" si="28">PERCENTILE(AD7:AH7,0.75)</f>
        <v>60.5</v>
      </c>
      <c r="AM7" s="34">
        <f t="shared" ref="AM7:AM16" si="29">AL7-AK7</f>
        <v>11.5</v>
      </c>
      <c r="AN7" s="1"/>
      <c r="AO7" s="143">
        <v>2</v>
      </c>
      <c r="AP7" s="165">
        <f t="shared" si="5"/>
        <v>732</v>
      </c>
      <c r="AQ7" s="45">
        <f t="shared" si="6"/>
        <v>1209.9173553719008</v>
      </c>
      <c r="AR7" s="45">
        <f t="shared" si="7"/>
        <v>741</v>
      </c>
      <c r="AS7" s="30">
        <f t="shared" si="8"/>
        <v>1438.8349514563106</v>
      </c>
      <c r="AT7" s="45">
        <f t="shared" ref="AT7:AT58" si="30">AI7-AK7</f>
        <v>743.5</v>
      </c>
      <c r="AU7" s="45">
        <f t="shared" ref="AU7:AU58" si="31">AI7-AL7</f>
        <v>732</v>
      </c>
      <c r="AV7" s="1"/>
      <c r="AW7" s="143">
        <v>2</v>
      </c>
      <c r="AX7" s="52">
        <f t="shared" ref="AX7:AX16" si="32">IF(AP7&lt;0,0,AP7)</f>
        <v>732</v>
      </c>
      <c r="AY7" s="54">
        <f t="shared" si="9"/>
        <v>1209.9173553719008</v>
      </c>
      <c r="AZ7" s="53">
        <f t="shared" si="10"/>
        <v>741</v>
      </c>
      <c r="BA7" s="54">
        <f t="shared" si="11"/>
        <v>1438.8349514563106</v>
      </c>
      <c r="BB7" s="51">
        <f t="shared" ref="BB7:BB58" si="33">IF(AT7&lt;0,0,AT7)</f>
        <v>743.5</v>
      </c>
      <c r="BC7" s="51">
        <f t="shared" ref="BC7:BC58" si="34">IF(AU7&lt;0,0,AU7)</f>
        <v>732</v>
      </c>
      <c r="BD7" s="139"/>
    </row>
    <row r="8" spans="1:56" ht="13.8" thickBot="1" x14ac:dyDescent="0.3">
      <c r="A8" s="123">
        <v>3</v>
      </c>
      <c r="B8" s="20">
        <v>128</v>
      </c>
      <c r="C8" s="21">
        <v>113</v>
      </c>
      <c r="D8" s="21">
        <v>135</v>
      </c>
      <c r="E8" s="21">
        <v>94</v>
      </c>
      <c r="F8" s="22">
        <v>140</v>
      </c>
      <c r="G8" s="20">
        <v>2232</v>
      </c>
      <c r="H8" s="97">
        <f t="shared" si="14"/>
        <v>128</v>
      </c>
      <c r="I8" s="97">
        <f t="shared" si="15"/>
        <v>113</v>
      </c>
      <c r="J8" s="97">
        <f t="shared" si="16"/>
        <v>135</v>
      </c>
      <c r="K8" s="34">
        <f t="shared" si="17"/>
        <v>22</v>
      </c>
      <c r="M8" s="143">
        <v>3</v>
      </c>
      <c r="N8" s="165">
        <f t="shared" si="0"/>
        <v>2097</v>
      </c>
      <c r="O8" s="45">
        <f t="shared" si="1"/>
        <v>1553.3333333333333</v>
      </c>
      <c r="P8" s="45">
        <f t="shared" si="2"/>
        <v>2104</v>
      </c>
      <c r="Q8" s="30">
        <f t="shared" si="3"/>
        <v>1643.75</v>
      </c>
      <c r="R8" s="45">
        <f t="shared" si="18"/>
        <v>2119</v>
      </c>
      <c r="S8" s="45">
        <f t="shared" si="19"/>
        <v>2097</v>
      </c>
      <c r="U8" s="143">
        <v>3</v>
      </c>
      <c r="V8" s="52">
        <f t="shared" si="20"/>
        <v>2097</v>
      </c>
      <c r="W8" s="54">
        <f t="shared" si="21"/>
        <v>1553.3333333333333</v>
      </c>
      <c r="X8" s="52">
        <f t="shared" si="22"/>
        <v>2104</v>
      </c>
      <c r="Y8" s="54">
        <f t="shared" si="23"/>
        <v>1643.75</v>
      </c>
      <c r="Z8" s="51">
        <f t="shared" si="24"/>
        <v>2119</v>
      </c>
      <c r="AA8" s="51">
        <f t="shared" si="25"/>
        <v>2097</v>
      </c>
      <c r="AB8" s="139"/>
      <c r="AC8" s="123">
        <v>3</v>
      </c>
      <c r="AD8" s="20">
        <v>64</v>
      </c>
      <c r="AE8" s="21">
        <v>56.5</v>
      </c>
      <c r="AF8" s="21">
        <v>67.5</v>
      </c>
      <c r="AG8" s="21">
        <v>47</v>
      </c>
      <c r="AH8" s="22">
        <v>70</v>
      </c>
      <c r="AI8" s="39">
        <v>1116</v>
      </c>
      <c r="AJ8" s="97">
        <f t="shared" si="26"/>
        <v>64</v>
      </c>
      <c r="AK8" s="97">
        <f t="shared" si="27"/>
        <v>56.5</v>
      </c>
      <c r="AL8" s="97">
        <f t="shared" si="28"/>
        <v>67.5</v>
      </c>
      <c r="AM8" s="34">
        <f t="shared" si="29"/>
        <v>11</v>
      </c>
      <c r="AN8" s="1"/>
      <c r="AO8" s="143">
        <v>3</v>
      </c>
      <c r="AP8" s="165">
        <f t="shared" si="5"/>
        <v>1048.5</v>
      </c>
      <c r="AQ8" s="45">
        <f t="shared" si="6"/>
        <v>1553.3333333333333</v>
      </c>
      <c r="AR8" s="45">
        <f t="shared" si="7"/>
        <v>1052</v>
      </c>
      <c r="AS8" s="30">
        <f t="shared" si="8"/>
        <v>1643.75</v>
      </c>
      <c r="AT8" s="45">
        <f t="shared" si="30"/>
        <v>1059.5</v>
      </c>
      <c r="AU8" s="45">
        <f t="shared" si="31"/>
        <v>1048.5</v>
      </c>
      <c r="AV8" s="1"/>
      <c r="AW8" s="143">
        <v>3</v>
      </c>
      <c r="AX8" s="52">
        <f t="shared" si="32"/>
        <v>1048.5</v>
      </c>
      <c r="AY8" s="54">
        <f t="shared" si="9"/>
        <v>1553.3333333333333</v>
      </c>
      <c r="AZ8" s="53">
        <f t="shared" si="10"/>
        <v>1052</v>
      </c>
      <c r="BA8" s="54">
        <f t="shared" si="11"/>
        <v>1643.75</v>
      </c>
      <c r="BB8" s="51">
        <f t="shared" si="33"/>
        <v>1059.5</v>
      </c>
      <c r="BC8" s="51">
        <f t="shared" si="34"/>
        <v>1048.5</v>
      </c>
      <c r="BD8" s="139"/>
    </row>
    <row r="9" spans="1:56" ht="13.8" thickBot="1" x14ac:dyDescent="0.3">
      <c r="A9" s="123">
        <v>4</v>
      </c>
      <c r="B9" s="20">
        <v>94</v>
      </c>
      <c r="C9" s="21">
        <v>116</v>
      </c>
      <c r="D9" s="21">
        <v>109</v>
      </c>
      <c r="E9" s="21">
        <v>130</v>
      </c>
      <c r="F9" s="22">
        <v>113</v>
      </c>
      <c r="G9" s="20">
        <v>7223</v>
      </c>
      <c r="H9" s="97">
        <f t="shared" si="14"/>
        <v>113</v>
      </c>
      <c r="I9" s="97">
        <f t="shared" si="15"/>
        <v>109</v>
      </c>
      <c r="J9" s="97">
        <f t="shared" si="16"/>
        <v>116</v>
      </c>
      <c r="K9" s="34">
        <f t="shared" si="17"/>
        <v>7</v>
      </c>
      <c r="M9" s="143">
        <v>4</v>
      </c>
      <c r="N9" s="165">
        <f t="shared" si="0"/>
        <v>7107</v>
      </c>
      <c r="O9" s="45">
        <f t="shared" si="1"/>
        <v>6126.7241379310344</v>
      </c>
      <c r="P9" s="45">
        <f t="shared" si="2"/>
        <v>7110</v>
      </c>
      <c r="Q9" s="30">
        <f t="shared" si="3"/>
        <v>6292.0353982300885</v>
      </c>
      <c r="R9" s="45">
        <f t="shared" si="18"/>
        <v>7114</v>
      </c>
      <c r="S9" s="45">
        <f t="shared" si="19"/>
        <v>7107</v>
      </c>
      <c r="U9" s="143">
        <v>4</v>
      </c>
      <c r="V9" s="52">
        <f t="shared" si="20"/>
        <v>7107</v>
      </c>
      <c r="W9" s="54">
        <f t="shared" si="21"/>
        <v>6126.7241379310344</v>
      </c>
      <c r="X9" s="52">
        <f t="shared" si="22"/>
        <v>7110</v>
      </c>
      <c r="Y9" s="54">
        <f t="shared" si="23"/>
        <v>6292.0353982300885</v>
      </c>
      <c r="Z9" s="51">
        <f t="shared" si="24"/>
        <v>7114</v>
      </c>
      <c r="AA9" s="51">
        <f t="shared" si="25"/>
        <v>7107</v>
      </c>
      <c r="AB9" s="139"/>
      <c r="AC9" s="123">
        <v>4</v>
      </c>
      <c r="AD9" s="20">
        <v>47</v>
      </c>
      <c r="AE9" s="21">
        <v>58</v>
      </c>
      <c r="AF9" s="21">
        <v>54.5</v>
      </c>
      <c r="AG9" s="21">
        <v>65</v>
      </c>
      <c r="AH9" s="22">
        <v>56.5</v>
      </c>
      <c r="AI9" s="39">
        <v>3611.5</v>
      </c>
      <c r="AJ9" s="97">
        <f t="shared" si="26"/>
        <v>56.5</v>
      </c>
      <c r="AK9" s="97">
        <f t="shared" si="27"/>
        <v>54.5</v>
      </c>
      <c r="AL9" s="97">
        <f t="shared" si="28"/>
        <v>58</v>
      </c>
      <c r="AM9" s="34">
        <f t="shared" si="29"/>
        <v>3.5</v>
      </c>
      <c r="AN9" s="1"/>
      <c r="AO9" s="143">
        <v>4</v>
      </c>
      <c r="AP9" s="165">
        <f t="shared" si="5"/>
        <v>3553.5</v>
      </c>
      <c r="AQ9" s="45">
        <f t="shared" si="6"/>
        <v>6126.7241379310344</v>
      </c>
      <c r="AR9" s="45">
        <f t="shared" si="7"/>
        <v>3555</v>
      </c>
      <c r="AS9" s="30">
        <f t="shared" si="8"/>
        <v>6292.0353982300885</v>
      </c>
      <c r="AT9" s="45">
        <f t="shared" si="30"/>
        <v>3557</v>
      </c>
      <c r="AU9" s="45">
        <f t="shared" si="31"/>
        <v>3553.5</v>
      </c>
      <c r="AV9" s="1"/>
      <c r="AW9" s="143">
        <v>4</v>
      </c>
      <c r="AX9" s="52">
        <f t="shared" si="32"/>
        <v>3553.5</v>
      </c>
      <c r="AY9" s="54">
        <f t="shared" si="9"/>
        <v>6126.7241379310344</v>
      </c>
      <c r="AZ9" s="53">
        <f t="shared" si="10"/>
        <v>3555</v>
      </c>
      <c r="BA9" s="54">
        <f t="shared" si="11"/>
        <v>6292.0353982300885</v>
      </c>
      <c r="BB9" s="51">
        <f t="shared" si="33"/>
        <v>3557</v>
      </c>
      <c r="BC9" s="51">
        <f t="shared" si="34"/>
        <v>3553.5</v>
      </c>
      <c r="BD9" s="139"/>
    </row>
    <row r="10" spans="1:56" ht="13.2" customHeight="1" thickBot="1" x14ac:dyDescent="0.3">
      <c r="A10" s="123">
        <v>5</v>
      </c>
      <c r="B10" s="20">
        <v>94</v>
      </c>
      <c r="C10" s="21">
        <v>114</v>
      </c>
      <c r="D10" s="21">
        <v>108</v>
      </c>
      <c r="E10" s="21">
        <v>134</v>
      </c>
      <c r="F10" s="22">
        <v>92</v>
      </c>
      <c r="G10" s="20">
        <v>11470</v>
      </c>
      <c r="H10" s="97">
        <f t="shared" si="14"/>
        <v>108</v>
      </c>
      <c r="I10" s="97">
        <f t="shared" si="15"/>
        <v>94</v>
      </c>
      <c r="J10" s="97">
        <f t="shared" si="16"/>
        <v>114</v>
      </c>
      <c r="K10" s="34">
        <f t="shared" si="17"/>
        <v>20</v>
      </c>
      <c r="M10" s="143">
        <v>5</v>
      </c>
      <c r="N10" s="165">
        <f t="shared" si="0"/>
        <v>11356</v>
      </c>
      <c r="O10" s="45">
        <f t="shared" si="1"/>
        <v>9961.4035087719294</v>
      </c>
      <c r="P10" s="45">
        <f t="shared" si="2"/>
        <v>11362</v>
      </c>
      <c r="Q10" s="30">
        <f t="shared" si="3"/>
        <v>10520.37037037037</v>
      </c>
      <c r="R10" s="45">
        <f t="shared" si="18"/>
        <v>11376</v>
      </c>
      <c r="S10" s="45">
        <f t="shared" si="19"/>
        <v>11356</v>
      </c>
      <c r="U10" s="143">
        <v>5</v>
      </c>
      <c r="V10" s="52">
        <f t="shared" si="20"/>
        <v>11356</v>
      </c>
      <c r="W10" s="54">
        <f t="shared" si="21"/>
        <v>9961.4035087719294</v>
      </c>
      <c r="X10" s="52">
        <f t="shared" si="22"/>
        <v>11362</v>
      </c>
      <c r="Y10" s="54">
        <f t="shared" si="23"/>
        <v>10520.37037037037</v>
      </c>
      <c r="Z10" s="51">
        <f t="shared" si="24"/>
        <v>11376</v>
      </c>
      <c r="AA10" s="51">
        <f t="shared" si="25"/>
        <v>11356</v>
      </c>
      <c r="AB10" s="139"/>
      <c r="AC10" s="123">
        <v>5</v>
      </c>
      <c r="AD10" s="20">
        <v>47</v>
      </c>
      <c r="AE10" s="21">
        <v>57</v>
      </c>
      <c r="AF10" s="21">
        <v>54</v>
      </c>
      <c r="AG10" s="21">
        <v>67</v>
      </c>
      <c r="AH10" s="22">
        <v>46</v>
      </c>
      <c r="AI10" s="39">
        <v>5735</v>
      </c>
      <c r="AJ10" s="97">
        <f t="shared" si="26"/>
        <v>54</v>
      </c>
      <c r="AK10" s="97">
        <f t="shared" si="27"/>
        <v>47</v>
      </c>
      <c r="AL10" s="97">
        <f t="shared" si="28"/>
        <v>57</v>
      </c>
      <c r="AM10" s="34">
        <f t="shared" si="29"/>
        <v>10</v>
      </c>
      <c r="AN10" s="1"/>
      <c r="AO10" s="143">
        <v>5</v>
      </c>
      <c r="AP10" s="165">
        <f t="shared" si="5"/>
        <v>5678</v>
      </c>
      <c r="AQ10" s="45">
        <f t="shared" si="6"/>
        <v>9961.4035087719294</v>
      </c>
      <c r="AR10" s="45">
        <f t="shared" si="7"/>
        <v>5681</v>
      </c>
      <c r="AS10" s="30">
        <f t="shared" si="8"/>
        <v>10520.37037037037</v>
      </c>
      <c r="AT10" s="45">
        <f t="shared" si="30"/>
        <v>5688</v>
      </c>
      <c r="AU10" s="45">
        <f t="shared" si="31"/>
        <v>5678</v>
      </c>
      <c r="AV10" s="1"/>
      <c r="AW10" s="143">
        <v>5</v>
      </c>
      <c r="AX10" s="52">
        <f t="shared" si="32"/>
        <v>5678</v>
      </c>
      <c r="AY10" s="54">
        <f t="shared" si="9"/>
        <v>9961.4035087719294</v>
      </c>
      <c r="AZ10" s="53">
        <f t="shared" si="10"/>
        <v>5681</v>
      </c>
      <c r="BA10" s="54">
        <f t="shared" si="11"/>
        <v>10520.37037037037</v>
      </c>
      <c r="BB10" s="51">
        <f t="shared" si="33"/>
        <v>5688</v>
      </c>
      <c r="BC10" s="51">
        <f t="shared" si="34"/>
        <v>5678</v>
      </c>
      <c r="BD10" s="139"/>
    </row>
    <row r="11" spans="1:56" ht="13.8" thickBot="1" x14ac:dyDescent="0.3">
      <c r="A11" s="123">
        <v>6</v>
      </c>
      <c r="B11" s="20"/>
      <c r="C11" s="21"/>
      <c r="D11" s="21"/>
      <c r="E11" s="21"/>
      <c r="F11" s="22"/>
      <c r="G11" s="20"/>
      <c r="H11" s="97" t="e">
        <f t="shared" si="14"/>
        <v>#NUM!</v>
      </c>
      <c r="I11" s="97" t="e">
        <f t="shared" si="15"/>
        <v>#NUM!</v>
      </c>
      <c r="J11" s="97" t="e">
        <f t="shared" si="16"/>
        <v>#NUM!</v>
      </c>
      <c r="K11" s="34" t="e">
        <f t="shared" si="17"/>
        <v>#NUM!</v>
      </c>
      <c r="M11" s="143">
        <v>6</v>
      </c>
      <c r="N11" s="165" t="e">
        <f t="shared" si="0"/>
        <v>#NUM!</v>
      </c>
      <c r="O11" s="45" t="e">
        <f t="shared" si="1"/>
        <v>#NUM!</v>
      </c>
      <c r="P11" s="45" t="e">
        <f t="shared" si="2"/>
        <v>#NUM!</v>
      </c>
      <c r="Q11" s="30" t="e">
        <f t="shared" si="3"/>
        <v>#NUM!</v>
      </c>
      <c r="R11" s="45" t="e">
        <f t="shared" si="18"/>
        <v>#NUM!</v>
      </c>
      <c r="S11" s="45" t="e">
        <f t="shared" si="19"/>
        <v>#NUM!</v>
      </c>
      <c r="U11" s="143">
        <v>6</v>
      </c>
      <c r="V11" s="52" t="e">
        <f t="shared" si="20"/>
        <v>#NUM!</v>
      </c>
      <c r="W11" s="54" t="e">
        <f t="shared" si="21"/>
        <v>#NUM!</v>
      </c>
      <c r="X11" s="52" t="e">
        <f t="shared" si="22"/>
        <v>#NUM!</v>
      </c>
      <c r="Y11" s="54" t="e">
        <f t="shared" si="23"/>
        <v>#NUM!</v>
      </c>
      <c r="Z11" s="51" t="e">
        <f t="shared" si="24"/>
        <v>#NUM!</v>
      </c>
      <c r="AA11" s="51" t="e">
        <f t="shared" si="25"/>
        <v>#NUM!</v>
      </c>
      <c r="AB11" s="139"/>
      <c r="AC11" s="123">
        <v>6</v>
      </c>
      <c r="AD11" s="20"/>
      <c r="AE11" s="21"/>
      <c r="AF11" s="21"/>
      <c r="AG11" s="21"/>
      <c r="AH11" s="22"/>
      <c r="AI11" s="39"/>
      <c r="AJ11" s="97" t="e">
        <f t="shared" si="26"/>
        <v>#NUM!</v>
      </c>
      <c r="AK11" s="97" t="e">
        <f t="shared" si="27"/>
        <v>#NUM!</v>
      </c>
      <c r="AL11" s="97" t="e">
        <f t="shared" si="28"/>
        <v>#NUM!</v>
      </c>
      <c r="AM11" s="34" t="e">
        <f t="shared" si="29"/>
        <v>#NUM!</v>
      </c>
      <c r="AN11" s="1"/>
      <c r="AO11" s="143">
        <v>6</v>
      </c>
      <c r="AP11" s="165" t="e">
        <f t="shared" si="5"/>
        <v>#NUM!</v>
      </c>
      <c r="AQ11" s="45" t="e">
        <f t="shared" si="6"/>
        <v>#NUM!</v>
      </c>
      <c r="AR11" s="45" t="e">
        <f t="shared" si="7"/>
        <v>#NUM!</v>
      </c>
      <c r="AS11" s="30" t="e">
        <f t="shared" si="8"/>
        <v>#NUM!</v>
      </c>
      <c r="AT11" s="45" t="e">
        <f t="shared" si="30"/>
        <v>#NUM!</v>
      </c>
      <c r="AU11" s="45" t="e">
        <f t="shared" si="31"/>
        <v>#NUM!</v>
      </c>
      <c r="AV11" s="1"/>
      <c r="AW11" s="143">
        <v>6</v>
      </c>
      <c r="AX11" s="52" t="e">
        <f t="shared" si="32"/>
        <v>#NUM!</v>
      </c>
      <c r="AY11" s="54" t="e">
        <f t="shared" si="9"/>
        <v>#NUM!</v>
      </c>
      <c r="AZ11" s="53" t="e">
        <f t="shared" si="10"/>
        <v>#NUM!</v>
      </c>
      <c r="BA11" s="54" t="e">
        <f t="shared" si="11"/>
        <v>#NUM!</v>
      </c>
      <c r="BB11" s="51" t="e">
        <f t="shared" si="33"/>
        <v>#NUM!</v>
      </c>
      <c r="BC11" s="51" t="e">
        <f t="shared" si="34"/>
        <v>#NUM!</v>
      </c>
      <c r="BD11" s="139"/>
    </row>
    <row r="12" spans="1:56" ht="13.8" thickBot="1" x14ac:dyDescent="0.3">
      <c r="A12" s="123">
        <v>7</v>
      </c>
      <c r="B12" s="20"/>
      <c r="C12" s="21"/>
      <c r="D12" s="21"/>
      <c r="E12" s="21"/>
      <c r="F12" s="22"/>
      <c r="G12" s="20"/>
      <c r="H12" s="97" t="e">
        <f t="shared" si="14"/>
        <v>#NUM!</v>
      </c>
      <c r="I12" s="97" t="e">
        <f t="shared" si="15"/>
        <v>#NUM!</v>
      </c>
      <c r="J12" s="97" t="e">
        <f t="shared" si="16"/>
        <v>#NUM!</v>
      </c>
      <c r="K12" s="34" t="e">
        <f t="shared" si="17"/>
        <v>#NUM!</v>
      </c>
      <c r="M12" s="143">
        <v>7</v>
      </c>
      <c r="N12" s="165" t="e">
        <f t="shared" si="0"/>
        <v>#NUM!</v>
      </c>
      <c r="O12" s="45" t="e">
        <f t="shared" si="1"/>
        <v>#NUM!</v>
      </c>
      <c r="P12" s="45" t="e">
        <f t="shared" si="2"/>
        <v>#NUM!</v>
      </c>
      <c r="Q12" s="30" t="e">
        <f t="shared" si="3"/>
        <v>#NUM!</v>
      </c>
      <c r="R12" s="45" t="e">
        <f t="shared" si="18"/>
        <v>#NUM!</v>
      </c>
      <c r="S12" s="45" t="e">
        <f t="shared" si="19"/>
        <v>#NUM!</v>
      </c>
      <c r="U12" s="143">
        <v>7</v>
      </c>
      <c r="V12" s="52" t="e">
        <f t="shared" si="20"/>
        <v>#NUM!</v>
      </c>
      <c r="W12" s="54" t="e">
        <f t="shared" si="21"/>
        <v>#NUM!</v>
      </c>
      <c r="X12" s="52" t="e">
        <f t="shared" si="22"/>
        <v>#NUM!</v>
      </c>
      <c r="Y12" s="54" t="e">
        <f t="shared" si="23"/>
        <v>#NUM!</v>
      </c>
      <c r="Z12" s="51" t="e">
        <f t="shared" si="24"/>
        <v>#NUM!</v>
      </c>
      <c r="AA12" s="51" t="e">
        <f t="shared" si="25"/>
        <v>#NUM!</v>
      </c>
      <c r="AB12" s="139"/>
      <c r="AC12" s="123">
        <v>7</v>
      </c>
      <c r="AD12" s="20"/>
      <c r="AE12" s="21"/>
      <c r="AF12" s="21"/>
      <c r="AG12" s="21"/>
      <c r="AH12" s="22"/>
      <c r="AI12" s="39"/>
      <c r="AJ12" s="97" t="e">
        <f t="shared" si="26"/>
        <v>#NUM!</v>
      </c>
      <c r="AK12" s="97" t="e">
        <f t="shared" si="27"/>
        <v>#NUM!</v>
      </c>
      <c r="AL12" s="97" t="e">
        <f t="shared" si="28"/>
        <v>#NUM!</v>
      </c>
      <c r="AM12" s="34" t="e">
        <f t="shared" si="29"/>
        <v>#NUM!</v>
      </c>
      <c r="AN12" s="1"/>
      <c r="AO12" s="143">
        <v>7</v>
      </c>
      <c r="AP12" s="165" t="e">
        <f t="shared" si="5"/>
        <v>#NUM!</v>
      </c>
      <c r="AQ12" s="45" t="e">
        <f t="shared" si="6"/>
        <v>#NUM!</v>
      </c>
      <c r="AR12" s="45" t="e">
        <f t="shared" si="7"/>
        <v>#NUM!</v>
      </c>
      <c r="AS12" s="30" t="e">
        <f t="shared" si="8"/>
        <v>#NUM!</v>
      </c>
      <c r="AT12" s="45" t="e">
        <f t="shared" si="30"/>
        <v>#NUM!</v>
      </c>
      <c r="AU12" s="45" t="e">
        <f t="shared" si="31"/>
        <v>#NUM!</v>
      </c>
      <c r="AV12" s="1"/>
      <c r="AW12" s="143">
        <v>7</v>
      </c>
      <c r="AX12" s="52" t="e">
        <f t="shared" si="32"/>
        <v>#NUM!</v>
      </c>
      <c r="AY12" s="54" t="e">
        <f t="shared" si="9"/>
        <v>#NUM!</v>
      </c>
      <c r="AZ12" s="53" t="e">
        <f t="shared" si="10"/>
        <v>#NUM!</v>
      </c>
      <c r="BA12" s="54" t="e">
        <f t="shared" si="11"/>
        <v>#NUM!</v>
      </c>
      <c r="BB12" s="51" t="e">
        <f t="shared" si="33"/>
        <v>#NUM!</v>
      </c>
      <c r="BC12" s="51" t="e">
        <f t="shared" si="34"/>
        <v>#NUM!</v>
      </c>
      <c r="BD12" s="139"/>
    </row>
    <row r="13" spans="1:56" ht="13.8" thickBot="1" x14ac:dyDescent="0.3">
      <c r="A13" s="123">
        <v>8</v>
      </c>
      <c r="B13" s="20"/>
      <c r="C13" s="21"/>
      <c r="D13" s="21"/>
      <c r="E13" s="21"/>
      <c r="F13" s="22"/>
      <c r="G13" s="20"/>
      <c r="H13" s="97" t="e">
        <f t="shared" si="14"/>
        <v>#NUM!</v>
      </c>
      <c r="I13" s="97" t="e">
        <f t="shared" si="15"/>
        <v>#NUM!</v>
      </c>
      <c r="J13" s="97" t="e">
        <f t="shared" si="16"/>
        <v>#NUM!</v>
      </c>
      <c r="K13" s="34" t="e">
        <f t="shared" si="17"/>
        <v>#NUM!</v>
      </c>
      <c r="M13" s="143">
        <v>8</v>
      </c>
      <c r="N13" s="165" t="e">
        <f t="shared" si="0"/>
        <v>#NUM!</v>
      </c>
      <c r="O13" s="45" t="e">
        <f t="shared" si="1"/>
        <v>#NUM!</v>
      </c>
      <c r="P13" s="45" t="e">
        <f t="shared" si="2"/>
        <v>#NUM!</v>
      </c>
      <c r="Q13" s="30" t="e">
        <f t="shared" si="3"/>
        <v>#NUM!</v>
      </c>
      <c r="R13" s="45" t="e">
        <f t="shared" si="18"/>
        <v>#NUM!</v>
      </c>
      <c r="S13" s="45" t="e">
        <f t="shared" si="19"/>
        <v>#NUM!</v>
      </c>
      <c r="U13" s="143">
        <v>8</v>
      </c>
      <c r="V13" s="52" t="e">
        <f t="shared" si="20"/>
        <v>#NUM!</v>
      </c>
      <c r="W13" s="54" t="e">
        <f t="shared" si="21"/>
        <v>#NUM!</v>
      </c>
      <c r="X13" s="52" t="e">
        <f t="shared" si="22"/>
        <v>#NUM!</v>
      </c>
      <c r="Y13" s="54" t="e">
        <f t="shared" si="23"/>
        <v>#NUM!</v>
      </c>
      <c r="Z13" s="51" t="e">
        <f t="shared" si="24"/>
        <v>#NUM!</v>
      </c>
      <c r="AA13" s="51" t="e">
        <f t="shared" si="25"/>
        <v>#NUM!</v>
      </c>
      <c r="AB13" s="139"/>
      <c r="AC13" s="123">
        <v>8</v>
      </c>
      <c r="AD13" s="20"/>
      <c r="AE13" s="21"/>
      <c r="AF13" s="21"/>
      <c r="AG13" s="21"/>
      <c r="AH13" s="22"/>
      <c r="AI13" s="39"/>
      <c r="AJ13" s="97" t="e">
        <f t="shared" si="26"/>
        <v>#NUM!</v>
      </c>
      <c r="AK13" s="97" t="e">
        <f t="shared" si="27"/>
        <v>#NUM!</v>
      </c>
      <c r="AL13" s="97" t="e">
        <f t="shared" si="28"/>
        <v>#NUM!</v>
      </c>
      <c r="AM13" s="34" t="e">
        <f t="shared" si="29"/>
        <v>#NUM!</v>
      </c>
      <c r="AN13" s="1"/>
      <c r="AO13" s="143">
        <v>8</v>
      </c>
      <c r="AP13" s="165" t="e">
        <f t="shared" si="5"/>
        <v>#NUM!</v>
      </c>
      <c r="AQ13" s="45" t="e">
        <f t="shared" si="6"/>
        <v>#NUM!</v>
      </c>
      <c r="AR13" s="45" t="e">
        <f t="shared" si="7"/>
        <v>#NUM!</v>
      </c>
      <c r="AS13" s="30" t="e">
        <f t="shared" si="8"/>
        <v>#NUM!</v>
      </c>
      <c r="AT13" s="45" t="e">
        <f t="shared" si="30"/>
        <v>#NUM!</v>
      </c>
      <c r="AU13" s="45" t="e">
        <f t="shared" si="31"/>
        <v>#NUM!</v>
      </c>
      <c r="AV13" s="1"/>
      <c r="AW13" s="143">
        <v>8</v>
      </c>
      <c r="AX13" s="52" t="e">
        <f t="shared" si="32"/>
        <v>#NUM!</v>
      </c>
      <c r="AY13" s="54" t="e">
        <f t="shared" si="9"/>
        <v>#NUM!</v>
      </c>
      <c r="AZ13" s="53" t="e">
        <f t="shared" si="10"/>
        <v>#NUM!</v>
      </c>
      <c r="BA13" s="54" t="e">
        <f t="shared" si="11"/>
        <v>#NUM!</v>
      </c>
      <c r="BB13" s="51" t="e">
        <f t="shared" si="33"/>
        <v>#NUM!</v>
      </c>
      <c r="BC13" s="51" t="e">
        <f t="shared" si="34"/>
        <v>#NUM!</v>
      </c>
      <c r="BD13" s="139"/>
    </row>
    <row r="14" spans="1:56" ht="13.8" thickBot="1" x14ac:dyDescent="0.3">
      <c r="A14" s="123">
        <v>9</v>
      </c>
      <c r="B14" s="20"/>
      <c r="C14" s="21"/>
      <c r="D14" s="21"/>
      <c r="E14" s="21"/>
      <c r="F14" s="22"/>
      <c r="G14" s="20"/>
      <c r="H14" s="97" t="e">
        <f t="shared" si="14"/>
        <v>#NUM!</v>
      </c>
      <c r="I14" s="97" t="e">
        <f t="shared" si="15"/>
        <v>#NUM!</v>
      </c>
      <c r="J14" s="97" t="e">
        <f t="shared" si="16"/>
        <v>#NUM!</v>
      </c>
      <c r="K14" s="34" t="e">
        <f t="shared" si="17"/>
        <v>#NUM!</v>
      </c>
      <c r="M14" s="143">
        <v>9</v>
      </c>
      <c r="N14" s="165" t="e">
        <f t="shared" si="0"/>
        <v>#NUM!</v>
      </c>
      <c r="O14" s="45" t="e">
        <f t="shared" si="1"/>
        <v>#NUM!</v>
      </c>
      <c r="P14" s="45" t="e">
        <f t="shared" si="2"/>
        <v>#NUM!</v>
      </c>
      <c r="Q14" s="30" t="e">
        <f t="shared" si="3"/>
        <v>#NUM!</v>
      </c>
      <c r="R14" s="45" t="e">
        <f t="shared" si="18"/>
        <v>#NUM!</v>
      </c>
      <c r="S14" s="45" t="e">
        <f t="shared" si="19"/>
        <v>#NUM!</v>
      </c>
      <c r="U14" s="143">
        <v>9</v>
      </c>
      <c r="V14" s="52" t="e">
        <f t="shared" si="20"/>
        <v>#NUM!</v>
      </c>
      <c r="W14" s="54" t="e">
        <f t="shared" si="21"/>
        <v>#NUM!</v>
      </c>
      <c r="X14" s="52" t="e">
        <f t="shared" si="22"/>
        <v>#NUM!</v>
      </c>
      <c r="Y14" s="54" t="e">
        <f t="shared" si="23"/>
        <v>#NUM!</v>
      </c>
      <c r="Z14" s="51" t="e">
        <f t="shared" si="24"/>
        <v>#NUM!</v>
      </c>
      <c r="AA14" s="51" t="e">
        <f t="shared" si="25"/>
        <v>#NUM!</v>
      </c>
      <c r="AB14" s="139"/>
      <c r="AC14" s="123">
        <v>9</v>
      </c>
      <c r="AD14" s="20"/>
      <c r="AE14" s="21"/>
      <c r="AF14" s="21"/>
      <c r="AG14" s="21"/>
      <c r="AH14" s="22"/>
      <c r="AI14" s="39"/>
      <c r="AJ14" s="97" t="e">
        <f t="shared" si="26"/>
        <v>#NUM!</v>
      </c>
      <c r="AK14" s="97" t="e">
        <f t="shared" si="27"/>
        <v>#NUM!</v>
      </c>
      <c r="AL14" s="97" t="e">
        <f t="shared" si="28"/>
        <v>#NUM!</v>
      </c>
      <c r="AM14" s="34" t="e">
        <f t="shared" si="29"/>
        <v>#NUM!</v>
      </c>
      <c r="AN14" s="1"/>
      <c r="AO14" s="143">
        <v>9</v>
      </c>
      <c r="AP14" s="165" t="e">
        <f t="shared" si="5"/>
        <v>#NUM!</v>
      </c>
      <c r="AQ14" s="45" t="e">
        <f t="shared" si="6"/>
        <v>#NUM!</v>
      </c>
      <c r="AR14" s="45" t="e">
        <f t="shared" si="7"/>
        <v>#NUM!</v>
      </c>
      <c r="AS14" s="30" t="e">
        <f t="shared" si="8"/>
        <v>#NUM!</v>
      </c>
      <c r="AT14" s="45" t="e">
        <f t="shared" si="30"/>
        <v>#NUM!</v>
      </c>
      <c r="AU14" s="45" t="e">
        <f t="shared" si="31"/>
        <v>#NUM!</v>
      </c>
      <c r="AV14" s="1"/>
      <c r="AW14" s="143">
        <v>9</v>
      </c>
      <c r="AX14" s="52" t="e">
        <f t="shared" si="32"/>
        <v>#NUM!</v>
      </c>
      <c r="AY14" s="54" t="e">
        <f t="shared" si="9"/>
        <v>#NUM!</v>
      </c>
      <c r="AZ14" s="53" t="e">
        <f t="shared" si="10"/>
        <v>#NUM!</v>
      </c>
      <c r="BA14" s="54" t="e">
        <f t="shared" si="11"/>
        <v>#NUM!</v>
      </c>
      <c r="BB14" s="51" t="e">
        <f t="shared" si="33"/>
        <v>#NUM!</v>
      </c>
      <c r="BC14" s="51" t="e">
        <f t="shared" si="34"/>
        <v>#NUM!</v>
      </c>
      <c r="BD14" s="139"/>
    </row>
    <row r="15" spans="1:56" ht="13.8" thickBot="1" x14ac:dyDescent="0.3">
      <c r="A15" s="123">
        <v>10</v>
      </c>
      <c r="B15" s="20"/>
      <c r="C15" s="21"/>
      <c r="D15" s="21"/>
      <c r="E15" s="21"/>
      <c r="F15" s="22"/>
      <c r="G15" s="20"/>
      <c r="H15" s="97" t="e">
        <f t="shared" si="14"/>
        <v>#NUM!</v>
      </c>
      <c r="I15" s="97" t="e">
        <f t="shared" si="15"/>
        <v>#NUM!</v>
      </c>
      <c r="J15" s="97" t="e">
        <f t="shared" si="16"/>
        <v>#NUM!</v>
      </c>
      <c r="K15" s="34" t="e">
        <f t="shared" si="17"/>
        <v>#NUM!</v>
      </c>
      <c r="M15" s="143">
        <v>10</v>
      </c>
      <c r="N15" s="165" t="e">
        <f t="shared" si="0"/>
        <v>#NUM!</v>
      </c>
      <c r="O15" s="45" t="e">
        <f t="shared" si="1"/>
        <v>#NUM!</v>
      </c>
      <c r="P15" s="45" t="e">
        <f t="shared" si="2"/>
        <v>#NUM!</v>
      </c>
      <c r="Q15" s="30" t="e">
        <f t="shared" si="3"/>
        <v>#NUM!</v>
      </c>
      <c r="R15" s="45" t="e">
        <f t="shared" si="18"/>
        <v>#NUM!</v>
      </c>
      <c r="S15" s="45" t="e">
        <f t="shared" si="19"/>
        <v>#NUM!</v>
      </c>
      <c r="U15" s="143">
        <v>10</v>
      </c>
      <c r="V15" s="52" t="e">
        <f t="shared" si="20"/>
        <v>#NUM!</v>
      </c>
      <c r="W15" s="54" t="e">
        <f t="shared" si="21"/>
        <v>#NUM!</v>
      </c>
      <c r="X15" s="52" t="e">
        <f t="shared" si="22"/>
        <v>#NUM!</v>
      </c>
      <c r="Y15" s="54" t="e">
        <f t="shared" si="23"/>
        <v>#NUM!</v>
      </c>
      <c r="Z15" s="51" t="e">
        <f t="shared" si="24"/>
        <v>#NUM!</v>
      </c>
      <c r="AA15" s="51" t="e">
        <f t="shared" si="25"/>
        <v>#NUM!</v>
      </c>
      <c r="AB15" s="139"/>
      <c r="AC15" s="123">
        <v>10</v>
      </c>
      <c r="AD15" s="20"/>
      <c r="AE15" s="21"/>
      <c r="AF15" s="21"/>
      <c r="AG15" s="21"/>
      <c r="AH15" s="22"/>
      <c r="AI15" s="39"/>
      <c r="AJ15" s="97" t="e">
        <f t="shared" si="26"/>
        <v>#NUM!</v>
      </c>
      <c r="AK15" s="97" t="e">
        <f t="shared" si="27"/>
        <v>#NUM!</v>
      </c>
      <c r="AL15" s="97" t="e">
        <f t="shared" si="28"/>
        <v>#NUM!</v>
      </c>
      <c r="AM15" s="34" t="e">
        <f t="shared" si="29"/>
        <v>#NUM!</v>
      </c>
      <c r="AN15" s="1"/>
      <c r="AO15" s="143">
        <v>10</v>
      </c>
      <c r="AP15" s="165" t="e">
        <f t="shared" si="5"/>
        <v>#NUM!</v>
      </c>
      <c r="AQ15" s="45" t="e">
        <f t="shared" si="6"/>
        <v>#NUM!</v>
      </c>
      <c r="AR15" s="45" t="e">
        <f t="shared" si="7"/>
        <v>#NUM!</v>
      </c>
      <c r="AS15" s="30" t="e">
        <f t="shared" si="8"/>
        <v>#NUM!</v>
      </c>
      <c r="AT15" s="45" t="e">
        <f t="shared" si="30"/>
        <v>#NUM!</v>
      </c>
      <c r="AU15" s="45" t="e">
        <f t="shared" si="31"/>
        <v>#NUM!</v>
      </c>
      <c r="AV15" s="1"/>
      <c r="AW15" s="143">
        <v>10</v>
      </c>
      <c r="AX15" s="52" t="e">
        <f t="shared" si="32"/>
        <v>#NUM!</v>
      </c>
      <c r="AY15" s="54" t="e">
        <f t="shared" si="9"/>
        <v>#NUM!</v>
      </c>
      <c r="AZ15" s="53" t="e">
        <f t="shared" si="10"/>
        <v>#NUM!</v>
      </c>
      <c r="BA15" s="54" t="e">
        <f t="shared" si="11"/>
        <v>#NUM!</v>
      </c>
      <c r="BB15" s="51" t="e">
        <f t="shared" si="33"/>
        <v>#NUM!</v>
      </c>
      <c r="BC15" s="51" t="e">
        <f t="shared" si="34"/>
        <v>#NUM!</v>
      </c>
      <c r="BD15" s="139"/>
    </row>
    <row r="16" spans="1:56" ht="13.8" thickBot="1" x14ac:dyDescent="0.3">
      <c r="A16" s="123">
        <v>11</v>
      </c>
      <c r="B16" s="20"/>
      <c r="C16" s="21"/>
      <c r="D16" s="21"/>
      <c r="E16" s="21"/>
      <c r="F16" s="22"/>
      <c r="G16" s="20"/>
      <c r="H16" s="97" t="e">
        <f t="shared" si="14"/>
        <v>#NUM!</v>
      </c>
      <c r="I16" s="97" t="e">
        <f t="shared" si="15"/>
        <v>#NUM!</v>
      </c>
      <c r="J16" s="97" t="e">
        <f t="shared" si="16"/>
        <v>#NUM!</v>
      </c>
      <c r="K16" s="34" t="e">
        <f t="shared" si="17"/>
        <v>#NUM!</v>
      </c>
      <c r="M16" s="143">
        <v>11</v>
      </c>
      <c r="N16" s="165" t="e">
        <f t="shared" si="0"/>
        <v>#NUM!</v>
      </c>
      <c r="O16" s="45" t="e">
        <f t="shared" si="1"/>
        <v>#NUM!</v>
      </c>
      <c r="P16" s="45" t="e">
        <f t="shared" si="2"/>
        <v>#NUM!</v>
      </c>
      <c r="Q16" s="30" t="e">
        <f t="shared" si="3"/>
        <v>#NUM!</v>
      </c>
      <c r="R16" s="45" t="e">
        <f t="shared" si="18"/>
        <v>#NUM!</v>
      </c>
      <c r="S16" s="45" t="e">
        <f t="shared" si="19"/>
        <v>#NUM!</v>
      </c>
      <c r="U16" s="143">
        <v>11</v>
      </c>
      <c r="V16" s="52" t="e">
        <f t="shared" si="20"/>
        <v>#NUM!</v>
      </c>
      <c r="W16" s="54" t="e">
        <f t="shared" si="21"/>
        <v>#NUM!</v>
      </c>
      <c r="X16" s="52" t="e">
        <f t="shared" si="22"/>
        <v>#NUM!</v>
      </c>
      <c r="Y16" s="54" t="e">
        <f t="shared" si="23"/>
        <v>#NUM!</v>
      </c>
      <c r="Z16" s="51" t="e">
        <f t="shared" si="24"/>
        <v>#NUM!</v>
      </c>
      <c r="AA16" s="51" t="e">
        <f t="shared" si="25"/>
        <v>#NUM!</v>
      </c>
      <c r="AB16" s="139"/>
      <c r="AC16" s="123">
        <v>11</v>
      </c>
      <c r="AD16" s="20"/>
      <c r="AE16" s="21"/>
      <c r="AF16" s="21"/>
      <c r="AG16" s="21"/>
      <c r="AH16" s="22"/>
      <c r="AI16" s="39"/>
      <c r="AJ16" s="97" t="e">
        <f t="shared" si="26"/>
        <v>#NUM!</v>
      </c>
      <c r="AK16" s="97" t="e">
        <f t="shared" si="27"/>
        <v>#NUM!</v>
      </c>
      <c r="AL16" s="97" t="e">
        <f t="shared" si="28"/>
        <v>#NUM!</v>
      </c>
      <c r="AM16" s="34" t="e">
        <f t="shared" si="29"/>
        <v>#NUM!</v>
      </c>
      <c r="AN16" s="1"/>
      <c r="AO16" s="143">
        <v>11</v>
      </c>
      <c r="AP16" s="165" t="e">
        <f t="shared" si="5"/>
        <v>#NUM!</v>
      </c>
      <c r="AQ16" s="45" t="e">
        <f t="shared" si="6"/>
        <v>#NUM!</v>
      </c>
      <c r="AR16" s="45" t="e">
        <f t="shared" si="7"/>
        <v>#NUM!</v>
      </c>
      <c r="AS16" s="30" t="e">
        <f t="shared" si="8"/>
        <v>#NUM!</v>
      </c>
      <c r="AT16" s="45" t="e">
        <f t="shared" si="30"/>
        <v>#NUM!</v>
      </c>
      <c r="AU16" s="45" t="e">
        <f t="shared" si="31"/>
        <v>#NUM!</v>
      </c>
      <c r="AV16" s="1"/>
      <c r="AW16" s="143">
        <v>11</v>
      </c>
      <c r="AX16" s="52" t="e">
        <f t="shared" si="32"/>
        <v>#NUM!</v>
      </c>
      <c r="AY16" s="54" t="e">
        <f t="shared" ref="AY16:AY58" si="35">IF(AQ16&lt;0,0,AQ16)</f>
        <v>#NUM!</v>
      </c>
      <c r="AZ16" s="53" t="e">
        <f t="shared" ref="AZ16:AZ58" si="36">IF(AR16&lt;0,0,AR16)</f>
        <v>#NUM!</v>
      </c>
      <c r="BA16" s="54" t="e">
        <f t="shared" ref="BA16:BA58" si="37">IF(AS16&lt;0,0,AS16)</f>
        <v>#NUM!</v>
      </c>
      <c r="BB16" s="51" t="e">
        <f t="shared" si="33"/>
        <v>#NUM!</v>
      </c>
      <c r="BC16" s="51" t="e">
        <f t="shared" si="34"/>
        <v>#NUM!</v>
      </c>
      <c r="BD16" s="139"/>
    </row>
    <row r="17" spans="1:56" ht="13.8" thickBot="1" x14ac:dyDescent="0.3">
      <c r="A17" s="123">
        <v>12</v>
      </c>
      <c r="B17" s="20"/>
      <c r="C17" s="21"/>
      <c r="D17" s="21"/>
      <c r="E17" s="21"/>
      <c r="F17" s="22"/>
      <c r="G17" s="20"/>
      <c r="H17" s="97" t="e">
        <f t="shared" si="14"/>
        <v>#NUM!</v>
      </c>
      <c r="I17" s="97" t="e">
        <f t="shared" si="15"/>
        <v>#NUM!</v>
      </c>
      <c r="J17" s="97" t="e">
        <f t="shared" si="16"/>
        <v>#NUM!</v>
      </c>
      <c r="K17" s="34" t="e">
        <f t="shared" si="17"/>
        <v>#NUM!</v>
      </c>
      <c r="M17" s="143">
        <v>12</v>
      </c>
      <c r="N17" s="165" t="e">
        <f t="shared" si="0"/>
        <v>#NUM!</v>
      </c>
      <c r="O17" s="45" t="e">
        <f t="shared" si="1"/>
        <v>#NUM!</v>
      </c>
      <c r="P17" s="45" t="e">
        <f t="shared" si="2"/>
        <v>#NUM!</v>
      </c>
      <c r="Q17" s="30" t="e">
        <f t="shared" si="3"/>
        <v>#NUM!</v>
      </c>
      <c r="R17" s="45" t="e">
        <f t="shared" si="18"/>
        <v>#NUM!</v>
      </c>
      <c r="S17" s="45" t="e">
        <f t="shared" si="19"/>
        <v>#NUM!</v>
      </c>
      <c r="U17" s="143">
        <v>12</v>
      </c>
      <c r="V17" s="52" t="e">
        <f t="shared" si="20"/>
        <v>#NUM!</v>
      </c>
      <c r="W17" s="54" t="e">
        <f t="shared" si="21"/>
        <v>#NUM!</v>
      </c>
      <c r="X17" s="52" t="e">
        <f t="shared" si="22"/>
        <v>#NUM!</v>
      </c>
      <c r="Y17" s="54" t="e">
        <f t="shared" si="23"/>
        <v>#NUM!</v>
      </c>
      <c r="Z17" s="51" t="e">
        <f t="shared" si="24"/>
        <v>#NUM!</v>
      </c>
      <c r="AA17" s="51" t="e">
        <f t="shared" si="25"/>
        <v>#NUM!</v>
      </c>
      <c r="AB17" s="139"/>
      <c r="AC17" s="123">
        <v>12</v>
      </c>
      <c r="AD17" s="20"/>
      <c r="AE17" s="21"/>
      <c r="AF17" s="21"/>
      <c r="AG17" s="21"/>
      <c r="AH17" s="22"/>
      <c r="AI17" s="39"/>
      <c r="AJ17" s="97" t="e">
        <f t="shared" si="26"/>
        <v>#NUM!</v>
      </c>
      <c r="AK17" s="97" t="e">
        <f t="shared" si="27"/>
        <v>#NUM!</v>
      </c>
      <c r="AL17" s="97" t="e">
        <f t="shared" si="28"/>
        <v>#NUM!</v>
      </c>
      <c r="AM17" s="34" t="e">
        <f t="shared" ref="AM17:AM58" si="38">AL17-AK17</f>
        <v>#NUM!</v>
      </c>
      <c r="AN17" s="1"/>
      <c r="AO17" s="143">
        <v>12</v>
      </c>
      <c r="AP17" s="165" t="e">
        <f t="shared" si="5"/>
        <v>#NUM!</v>
      </c>
      <c r="AQ17" s="45" t="e">
        <f t="shared" si="6"/>
        <v>#NUM!</v>
      </c>
      <c r="AR17" s="45" t="e">
        <f t="shared" si="7"/>
        <v>#NUM!</v>
      </c>
      <c r="AS17" s="30" t="e">
        <f t="shared" si="8"/>
        <v>#NUM!</v>
      </c>
      <c r="AT17" s="45" t="e">
        <f t="shared" si="30"/>
        <v>#NUM!</v>
      </c>
      <c r="AU17" s="45" t="e">
        <f t="shared" si="31"/>
        <v>#NUM!</v>
      </c>
      <c r="AV17" s="1"/>
      <c r="AW17" s="143">
        <v>12</v>
      </c>
      <c r="AX17" s="52" t="e">
        <f t="shared" ref="AX17:AX58" si="39">IF(AP17&lt;0,0,AP17)</f>
        <v>#NUM!</v>
      </c>
      <c r="AY17" s="54" t="e">
        <f t="shared" si="35"/>
        <v>#NUM!</v>
      </c>
      <c r="AZ17" s="53" t="e">
        <f t="shared" si="36"/>
        <v>#NUM!</v>
      </c>
      <c r="BA17" s="54" t="e">
        <f t="shared" si="37"/>
        <v>#NUM!</v>
      </c>
      <c r="BB17" s="51" t="e">
        <f t="shared" si="33"/>
        <v>#NUM!</v>
      </c>
      <c r="BC17" s="51" t="e">
        <f t="shared" si="34"/>
        <v>#NUM!</v>
      </c>
      <c r="BD17" s="139"/>
    </row>
    <row r="18" spans="1:56" ht="13.8" thickBot="1" x14ac:dyDescent="0.3">
      <c r="A18" s="123">
        <v>13</v>
      </c>
      <c r="B18" s="20"/>
      <c r="C18" s="21"/>
      <c r="D18" s="21"/>
      <c r="E18" s="21"/>
      <c r="F18" s="22"/>
      <c r="G18" s="20"/>
      <c r="H18" s="97" t="e">
        <f t="shared" si="14"/>
        <v>#NUM!</v>
      </c>
      <c r="I18" s="97" t="e">
        <f t="shared" si="15"/>
        <v>#NUM!</v>
      </c>
      <c r="J18" s="97" t="e">
        <f t="shared" si="16"/>
        <v>#NUM!</v>
      </c>
      <c r="K18" s="34" t="e">
        <f t="shared" si="17"/>
        <v>#NUM!</v>
      </c>
      <c r="M18" s="143">
        <v>13</v>
      </c>
      <c r="N18" s="165" t="e">
        <f t="shared" si="0"/>
        <v>#NUM!</v>
      </c>
      <c r="O18" s="45" t="e">
        <f t="shared" si="1"/>
        <v>#NUM!</v>
      </c>
      <c r="P18" s="45" t="e">
        <f t="shared" si="2"/>
        <v>#NUM!</v>
      </c>
      <c r="Q18" s="30" t="e">
        <f t="shared" si="3"/>
        <v>#NUM!</v>
      </c>
      <c r="R18" s="45" t="e">
        <f t="shared" si="18"/>
        <v>#NUM!</v>
      </c>
      <c r="S18" s="45" t="e">
        <f t="shared" si="19"/>
        <v>#NUM!</v>
      </c>
      <c r="U18" s="143">
        <v>13</v>
      </c>
      <c r="V18" s="52" t="e">
        <f t="shared" si="20"/>
        <v>#NUM!</v>
      </c>
      <c r="W18" s="54" t="e">
        <f t="shared" si="21"/>
        <v>#NUM!</v>
      </c>
      <c r="X18" s="52" t="e">
        <f t="shared" si="22"/>
        <v>#NUM!</v>
      </c>
      <c r="Y18" s="54" t="e">
        <f t="shared" si="23"/>
        <v>#NUM!</v>
      </c>
      <c r="Z18" s="51" t="e">
        <f t="shared" si="24"/>
        <v>#NUM!</v>
      </c>
      <c r="AA18" s="51" t="e">
        <f t="shared" si="25"/>
        <v>#NUM!</v>
      </c>
      <c r="AB18" s="139"/>
      <c r="AC18" s="123">
        <v>13</v>
      </c>
      <c r="AD18" s="20"/>
      <c r="AE18" s="21"/>
      <c r="AF18" s="21"/>
      <c r="AG18" s="21"/>
      <c r="AH18" s="22"/>
      <c r="AI18" s="39"/>
      <c r="AJ18" s="97" t="e">
        <f t="shared" si="26"/>
        <v>#NUM!</v>
      </c>
      <c r="AK18" s="97" t="e">
        <f t="shared" si="27"/>
        <v>#NUM!</v>
      </c>
      <c r="AL18" s="97" t="e">
        <f t="shared" si="28"/>
        <v>#NUM!</v>
      </c>
      <c r="AM18" s="34" t="e">
        <f t="shared" si="38"/>
        <v>#NUM!</v>
      </c>
      <c r="AN18" s="1"/>
      <c r="AO18" s="143">
        <v>13</v>
      </c>
      <c r="AP18" s="165" t="e">
        <f t="shared" si="5"/>
        <v>#NUM!</v>
      </c>
      <c r="AQ18" s="45" t="e">
        <f t="shared" si="6"/>
        <v>#NUM!</v>
      </c>
      <c r="AR18" s="45" t="e">
        <f t="shared" si="7"/>
        <v>#NUM!</v>
      </c>
      <c r="AS18" s="30" t="e">
        <f t="shared" si="8"/>
        <v>#NUM!</v>
      </c>
      <c r="AT18" s="45" t="e">
        <f t="shared" si="30"/>
        <v>#NUM!</v>
      </c>
      <c r="AU18" s="45" t="e">
        <f t="shared" si="31"/>
        <v>#NUM!</v>
      </c>
      <c r="AV18" s="1"/>
      <c r="AW18" s="143">
        <v>13</v>
      </c>
      <c r="AX18" s="52" t="e">
        <f t="shared" si="39"/>
        <v>#NUM!</v>
      </c>
      <c r="AY18" s="54" t="e">
        <f t="shared" si="35"/>
        <v>#NUM!</v>
      </c>
      <c r="AZ18" s="53" t="e">
        <f t="shared" si="36"/>
        <v>#NUM!</v>
      </c>
      <c r="BA18" s="54" t="e">
        <f t="shared" si="37"/>
        <v>#NUM!</v>
      </c>
      <c r="BB18" s="51" t="e">
        <f t="shared" si="33"/>
        <v>#NUM!</v>
      </c>
      <c r="BC18" s="51" t="e">
        <f t="shared" si="34"/>
        <v>#NUM!</v>
      </c>
      <c r="BD18" s="139"/>
    </row>
    <row r="19" spans="1:56" ht="13.8" thickBot="1" x14ac:dyDescent="0.3">
      <c r="A19" s="123">
        <v>14</v>
      </c>
      <c r="B19" s="20"/>
      <c r="C19" s="21"/>
      <c r="D19" s="21"/>
      <c r="E19" s="21"/>
      <c r="F19" s="22"/>
      <c r="G19" s="20"/>
      <c r="H19" s="97" t="e">
        <f t="shared" si="14"/>
        <v>#NUM!</v>
      </c>
      <c r="I19" s="97" t="e">
        <f t="shared" si="15"/>
        <v>#NUM!</v>
      </c>
      <c r="J19" s="97" t="e">
        <f t="shared" si="16"/>
        <v>#NUM!</v>
      </c>
      <c r="K19" s="34" t="e">
        <f t="shared" si="17"/>
        <v>#NUM!</v>
      </c>
      <c r="M19" s="143">
        <v>14</v>
      </c>
      <c r="N19" s="165" t="e">
        <f t="shared" si="0"/>
        <v>#NUM!</v>
      </c>
      <c r="O19" s="45" t="e">
        <f t="shared" si="1"/>
        <v>#NUM!</v>
      </c>
      <c r="P19" s="45" t="e">
        <f t="shared" si="2"/>
        <v>#NUM!</v>
      </c>
      <c r="Q19" s="30" t="e">
        <f t="shared" si="3"/>
        <v>#NUM!</v>
      </c>
      <c r="R19" s="45" t="e">
        <f t="shared" si="18"/>
        <v>#NUM!</v>
      </c>
      <c r="S19" s="45" t="e">
        <f t="shared" si="19"/>
        <v>#NUM!</v>
      </c>
      <c r="U19" s="143">
        <v>14</v>
      </c>
      <c r="V19" s="52" t="e">
        <f t="shared" si="20"/>
        <v>#NUM!</v>
      </c>
      <c r="W19" s="54" t="e">
        <f t="shared" si="21"/>
        <v>#NUM!</v>
      </c>
      <c r="X19" s="52" t="e">
        <f t="shared" si="22"/>
        <v>#NUM!</v>
      </c>
      <c r="Y19" s="54" t="e">
        <f t="shared" si="23"/>
        <v>#NUM!</v>
      </c>
      <c r="Z19" s="51" t="e">
        <f t="shared" si="24"/>
        <v>#NUM!</v>
      </c>
      <c r="AA19" s="51" t="e">
        <f t="shared" si="25"/>
        <v>#NUM!</v>
      </c>
      <c r="AB19" s="139"/>
      <c r="AC19" s="123">
        <v>14</v>
      </c>
      <c r="AD19" s="20"/>
      <c r="AE19" s="21"/>
      <c r="AF19" s="21"/>
      <c r="AG19" s="21"/>
      <c r="AH19" s="22"/>
      <c r="AI19" s="39"/>
      <c r="AJ19" s="97" t="e">
        <f t="shared" si="26"/>
        <v>#NUM!</v>
      </c>
      <c r="AK19" s="97" t="e">
        <f t="shared" si="27"/>
        <v>#NUM!</v>
      </c>
      <c r="AL19" s="97" t="e">
        <f t="shared" si="28"/>
        <v>#NUM!</v>
      </c>
      <c r="AM19" s="34" t="e">
        <f t="shared" si="38"/>
        <v>#NUM!</v>
      </c>
      <c r="AN19" s="1"/>
      <c r="AO19" s="143">
        <v>14</v>
      </c>
      <c r="AP19" s="165" t="e">
        <f t="shared" si="5"/>
        <v>#NUM!</v>
      </c>
      <c r="AQ19" s="45" t="e">
        <f t="shared" si="6"/>
        <v>#NUM!</v>
      </c>
      <c r="AR19" s="45" t="e">
        <f t="shared" si="7"/>
        <v>#NUM!</v>
      </c>
      <c r="AS19" s="30" t="e">
        <f t="shared" si="8"/>
        <v>#NUM!</v>
      </c>
      <c r="AT19" s="45" t="e">
        <f t="shared" si="30"/>
        <v>#NUM!</v>
      </c>
      <c r="AU19" s="45" t="e">
        <f t="shared" si="31"/>
        <v>#NUM!</v>
      </c>
      <c r="AV19" s="1"/>
      <c r="AW19" s="143">
        <v>14</v>
      </c>
      <c r="AX19" s="52" t="e">
        <f t="shared" si="39"/>
        <v>#NUM!</v>
      </c>
      <c r="AY19" s="54" t="e">
        <f t="shared" si="35"/>
        <v>#NUM!</v>
      </c>
      <c r="AZ19" s="53" t="e">
        <f t="shared" si="36"/>
        <v>#NUM!</v>
      </c>
      <c r="BA19" s="54" t="e">
        <f t="shared" si="37"/>
        <v>#NUM!</v>
      </c>
      <c r="BB19" s="51" t="e">
        <f t="shared" si="33"/>
        <v>#NUM!</v>
      </c>
      <c r="BC19" s="51" t="e">
        <f t="shared" si="34"/>
        <v>#NUM!</v>
      </c>
      <c r="BD19" s="139"/>
    </row>
    <row r="20" spans="1:56" ht="13.8" thickBot="1" x14ac:dyDescent="0.3">
      <c r="A20" s="123">
        <v>15</v>
      </c>
      <c r="B20" s="20"/>
      <c r="C20" s="21"/>
      <c r="D20" s="21"/>
      <c r="E20" s="21"/>
      <c r="F20" s="22"/>
      <c r="G20" s="20"/>
      <c r="H20" s="97" t="e">
        <f t="shared" si="14"/>
        <v>#NUM!</v>
      </c>
      <c r="I20" s="97" t="e">
        <f t="shared" si="15"/>
        <v>#NUM!</v>
      </c>
      <c r="J20" s="97" t="e">
        <f t="shared" si="16"/>
        <v>#NUM!</v>
      </c>
      <c r="K20" s="34" t="e">
        <f t="shared" si="17"/>
        <v>#NUM!</v>
      </c>
      <c r="M20" s="143">
        <v>15</v>
      </c>
      <c r="N20" s="165" t="e">
        <f t="shared" si="0"/>
        <v>#NUM!</v>
      </c>
      <c r="O20" s="45" t="e">
        <f t="shared" si="1"/>
        <v>#NUM!</v>
      </c>
      <c r="P20" s="45" t="e">
        <f t="shared" si="2"/>
        <v>#NUM!</v>
      </c>
      <c r="Q20" s="30" t="e">
        <f t="shared" si="3"/>
        <v>#NUM!</v>
      </c>
      <c r="R20" s="45" t="e">
        <f t="shared" si="18"/>
        <v>#NUM!</v>
      </c>
      <c r="S20" s="45" t="e">
        <f t="shared" si="19"/>
        <v>#NUM!</v>
      </c>
      <c r="U20" s="143">
        <v>15</v>
      </c>
      <c r="V20" s="52" t="e">
        <f t="shared" si="20"/>
        <v>#NUM!</v>
      </c>
      <c r="W20" s="54" t="e">
        <f t="shared" si="21"/>
        <v>#NUM!</v>
      </c>
      <c r="X20" s="52" t="e">
        <f t="shared" si="22"/>
        <v>#NUM!</v>
      </c>
      <c r="Y20" s="54" t="e">
        <f t="shared" si="23"/>
        <v>#NUM!</v>
      </c>
      <c r="Z20" s="51" t="e">
        <f t="shared" si="24"/>
        <v>#NUM!</v>
      </c>
      <c r="AA20" s="51" t="e">
        <f t="shared" si="25"/>
        <v>#NUM!</v>
      </c>
      <c r="AB20" s="139"/>
      <c r="AC20" s="123">
        <v>15</v>
      </c>
      <c r="AD20" s="20"/>
      <c r="AE20" s="21"/>
      <c r="AF20" s="21"/>
      <c r="AG20" s="21"/>
      <c r="AH20" s="22"/>
      <c r="AI20" s="39"/>
      <c r="AJ20" s="97" t="e">
        <f t="shared" si="26"/>
        <v>#NUM!</v>
      </c>
      <c r="AK20" s="97" t="e">
        <f t="shared" si="27"/>
        <v>#NUM!</v>
      </c>
      <c r="AL20" s="97" t="e">
        <f t="shared" si="28"/>
        <v>#NUM!</v>
      </c>
      <c r="AM20" s="34" t="e">
        <f t="shared" si="38"/>
        <v>#NUM!</v>
      </c>
      <c r="AN20" s="1"/>
      <c r="AO20" s="143">
        <v>15</v>
      </c>
      <c r="AP20" s="165" t="e">
        <f t="shared" si="5"/>
        <v>#NUM!</v>
      </c>
      <c r="AQ20" s="45" t="e">
        <f t="shared" si="6"/>
        <v>#NUM!</v>
      </c>
      <c r="AR20" s="45" t="e">
        <f t="shared" si="7"/>
        <v>#NUM!</v>
      </c>
      <c r="AS20" s="30" t="e">
        <f t="shared" si="8"/>
        <v>#NUM!</v>
      </c>
      <c r="AT20" s="45" t="e">
        <f t="shared" si="30"/>
        <v>#NUM!</v>
      </c>
      <c r="AU20" s="45" t="e">
        <f t="shared" si="31"/>
        <v>#NUM!</v>
      </c>
      <c r="AV20" s="1"/>
      <c r="AW20" s="143">
        <v>15</v>
      </c>
      <c r="AX20" s="52" t="e">
        <f t="shared" si="39"/>
        <v>#NUM!</v>
      </c>
      <c r="AY20" s="54" t="e">
        <f t="shared" si="35"/>
        <v>#NUM!</v>
      </c>
      <c r="AZ20" s="53" t="e">
        <f t="shared" si="36"/>
        <v>#NUM!</v>
      </c>
      <c r="BA20" s="54" t="e">
        <f t="shared" si="37"/>
        <v>#NUM!</v>
      </c>
      <c r="BB20" s="51" t="e">
        <f t="shared" si="33"/>
        <v>#NUM!</v>
      </c>
      <c r="BC20" s="51" t="e">
        <f t="shared" si="34"/>
        <v>#NUM!</v>
      </c>
      <c r="BD20" s="139"/>
    </row>
    <row r="21" spans="1:56" ht="13.8" thickBot="1" x14ac:dyDescent="0.3">
      <c r="A21" s="123">
        <v>16</v>
      </c>
      <c r="B21" s="20"/>
      <c r="C21" s="21"/>
      <c r="D21" s="21"/>
      <c r="E21" s="21"/>
      <c r="F21" s="22"/>
      <c r="G21" s="20"/>
      <c r="H21" s="97" t="e">
        <f t="shared" si="14"/>
        <v>#NUM!</v>
      </c>
      <c r="I21" s="97" t="e">
        <f t="shared" si="15"/>
        <v>#NUM!</v>
      </c>
      <c r="J21" s="97" t="e">
        <f t="shared" si="16"/>
        <v>#NUM!</v>
      </c>
      <c r="K21" s="34" t="e">
        <f t="shared" si="17"/>
        <v>#NUM!</v>
      </c>
      <c r="M21" s="143">
        <v>16</v>
      </c>
      <c r="N21" s="165" t="e">
        <f t="shared" si="0"/>
        <v>#NUM!</v>
      </c>
      <c r="O21" s="45" t="e">
        <f t="shared" si="1"/>
        <v>#NUM!</v>
      </c>
      <c r="P21" s="45" t="e">
        <f t="shared" si="2"/>
        <v>#NUM!</v>
      </c>
      <c r="Q21" s="30" t="e">
        <f t="shared" si="3"/>
        <v>#NUM!</v>
      </c>
      <c r="R21" s="45" t="e">
        <f t="shared" si="18"/>
        <v>#NUM!</v>
      </c>
      <c r="S21" s="45" t="e">
        <f t="shared" si="19"/>
        <v>#NUM!</v>
      </c>
      <c r="U21" s="143">
        <v>16</v>
      </c>
      <c r="V21" s="52" t="e">
        <f t="shared" si="20"/>
        <v>#NUM!</v>
      </c>
      <c r="W21" s="54" t="e">
        <f t="shared" si="21"/>
        <v>#NUM!</v>
      </c>
      <c r="X21" s="52" t="e">
        <f t="shared" si="22"/>
        <v>#NUM!</v>
      </c>
      <c r="Y21" s="54" t="e">
        <f t="shared" si="23"/>
        <v>#NUM!</v>
      </c>
      <c r="Z21" s="51" t="e">
        <f t="shared" si="24"/>
        <v>#NUM!</v>
      </c>
      <c r="AA21" s="51" t="e">
        <f t="shared" si="25"/>
        <v>#NUM!</v>
      </c>
      <c r="AB21" s="139"/>
      <c r="AC21" s="123">
        <v>16</v>
      </c>
      <c r="AD21" s="20"/>
      <c r="AE21" s="21"/>
      <c r="AF21" s="21"/>
      <c r="AG21" s="21"/>
      <c r="AH21" s="22"/>
      <c r="AI21" s="39"/>
      <c r="AJ21" s="97" t="e">
        <f t="shared" si="26"/>
        <v>#NUM!</v>
      </c>
      <c r="AK21" s="97" t="e">
        <f t="shared" si="27"/>
        <v>#NUM!</v>
      </c>
      <c r="AL21" s="97" t="e">
        <f t="shared" si="28"/>
        <v>#NUM!</v>
      </c>
      <c r="AM21" s="34" t="e">
        <f t="shared" si="38"/>
        <v>#NUM!</v>
      </c>
      <c r="AN21" s="1"/>
      <c r="AO21" s="143">
        <v>16</v>
      </c>
      <c r="AP21" s="165" t="e">
        <f t="shared" si="5"/>
        <v>#NUM!</v>
      </c>
      <c r="AQ21" s="45" t="e">
        <f t="shared" si="6"/>
        <v>#NUM!</v>
      </c>
      <c r="AR21" s="45" t="e">
        <f t="shared" si="7"/>
        <v>#NUM!</v>
      </c>
      <c r="AS21" s="30" t="e">
        <f t="shared" si="8"/>
        <v>#NUM!</v>
      </c>
      <c r="AT21" s="45" t="e">
        <f t="shared" si="30"/>
        <v>#NUM!</v>
      </c>
      <c r="AU21" s="45" t="e">
        <f t="shared" si="31"/>
        <v>#NUM!</v>
      </c>
      <c r="AV21" s="1"/>
      <c r="AW21" s="143">
        <v>16</v>
      </c>
      <c r="AX21" s="52" t="e">
        <f t="shared" si="39"/>
        <v>#NUM!</v>
      </c>
      <c r="AY21" s="54" t="e">
        <f t="shared" si="35"/>
        <v>#NUM!</v>
      </c>
      <c r="AZ21" s="53" t="e">
        <f t="shared" si="36"/>
        <v>#NUM!</v>
      </c>
      <c r="BA21" s="54" t="e">
        <f t="shared" si="37"/>
        <v>#NUM!</v>
      </c>
      <c r="BB21" s="51" t="e">
        <f t="shared" si="33"/>
        <v>#NUM!</v>
      </c>
      <c r="BC21" s="51" t="e">
        <f t="shared" si="34"/>
        <v>#NUM!</v>
      </c>
      <c r="BD21" s="139"/>
    </row>
    <row r="22" spans="1:56" ht="13.8" thickBot="1" x14ac:dyDescent="0.3">
      <c r="A22" s="123">
        <v>17</v>
      </c>
      <c r="B22" s="20"/>
      <c r="C22" s="21"/>
      <c r="D22" s="21"/>
      <c r="E22" s="21"/>
      <c r="F22" s="22"/>
      <c r="G22" s="20"/>
      <c r="H22" s="97" t="e">
        <f t="shared" si="14"/>
        <v>#NUM!</v>
      </c>
      <c r="I22" s="97" t="e">
        <f t="shared" si="15"/>
        <v>#NUM!</v>
      </c>
      <c r="J22" s="97" t="e">
        <f t="shared" si="16"/>
        <v>#NUM!</v>
      </c>
      <c r="K22" s="34" t="e">
        <f t="shared" si="17"/>
        <v>#NUM!</v>
      </c>
      <c r="M22" s="143">
        <v>17</v>
      </c>
      <c r="N22" s="165" t="e">
        <f t="shared" si="0"/>
        <v>#NUM!</v>
      </c>
      <c r="O22" s="45" t="e">
        <f t="shared" si="1"/>
        <v>#NUM!</v>
      </c>
      <c r="P22" s="45" t="e">
        <f t="shared" si="2"/>
        <v>#NUM!</v>
      </c>
      <c r="Q22" s="30" t="e">
        <f t="shared" si="3"/>
        <v>#NUM!</v>
      </c>
      <c r="R22" s="45" t="e">
        <f t="shared" si="18"/>
        <v>#NUM!</v>
      </c>
      <c r="S22" s="45" t="e">
        <f t="shared" si="19"/>
        <v>#NUM!</v>
      </c>
      <c r="U22" s="143">
        <v>17</v>
      </c>
      <c r="V22" s="52" t="e">
        <f t="shared" si="20"/>
        <v>#NUM!</v>
      </c>
      <c r="W22" s="54" t="e">
        <f t="shared" si="21"/>
        <v>#NUM!</v>
      </c>
      <c r="X22" s="52" t="e">
        <f t="shared" si="22"/>
        <v>#NUM!</v>
      </c>
      <c r="Y22" s="54" t="e">
        <f t="shared" si="23"/>
        <v>#NUM!</v>
      </c>
      <c r="Z22" s="51" t="e">
        <f t="shared" si="24"/>
        <v>#NUM!</v>
      </c>
      <c r="AA22" s="51" t="e">
        <f t="shared" si="25"/>
        <v>#NUM!</v>
      </c>
      <c r="AB22" s="139"/>
      <c r="AC22" s="123">
        <v>17</v>
      </c>
      <c r="AD22" s="20"/>
      <c r="AE22" s="21"/>
      <c r="AF22" s="21"/>
      <c r="AG22" s="21"/>
      <c r="AH22" s="22"/>
      <c r="AI22" s="39"/>
      <c r="AJ22" s="97" t="e">
        <f t="shared" si="26"/>
        <v>#NUM!</v>
      </c>
      <c r="AK22" s="97" t="e">
        <f t="shared" si="27"/>
        <v>#NUM!</v>
      </c>
      <c r="AL22" s="97" t="e">
        <f t="shared" si="28"/>
        <v>#NUM!</v>
      </c>
      <c r="AM22" s="34" t="e">
        <f t="shared" si="38"/>
        <v>#NUM!</v>
      </c>
      <c r="AN22" s="1"/>
      <c r="AO22" s="143">
        <v>17</v>
      </c>
      <c r="AP22" s="165" t="e">
        <f t="shared" si="5"/>
        <v>#NUM!</v>
      </c>
      <c r="AQ22" s="45" t="e">
        <f t="shared" si="6"/>
        <v>#NUM!</v>
      </c>
      <c r="AR22" s="45" t="e">
        <f t="shared" si="7"/>
        <v>#NUM!</v>
      </c>
      <c r="AS22" s="30" t="e">
        <f t="shared" si="8"/>
        <v>#NUM!</v>
      </c>
      <c r="AT22" s="45" t="e">
        <f t="shared" si="30"/>
        <v>#NUM!</v>
      </c>
      <c r="AU22" s="45" t="e">
        <f t="shared" si="31"/>
        <v>#NUM!</v>
      </c>
      <c r="AV22" s="1"/>
      <c r="AW22" s="143">
        <v>17</v>
      </c>
      <c r="AX22" s="52" t="e">
        <f t="shared" si="39"/>
        <v>#NUM!</v>
      </c>
      <c r="AY22" s="54" t="e">
        <f t="shared" si="35"/>
        <v>#NUM!</v>
      </c>
      <c r="AZ22" s="53" t="e">
        <f t="shared" si="36"/>
        <v>#NUM!</v>
      </c>
      <c r="BA22" s="54" t="e">
        <f t="shared" si="37"/>
        <v>#NUM!</v>
      </c>
      <c r="BB22" s="51" t="e">
        <f t="shared" si="33"/>
        <v>#NUM!</v>
      </c>
      <c r="BC22" s="51" t="e">
        <f t="shared" si="34"/>
        <v>#NUM!</v>
      </c>
      <c r="BD22" s="139"/>
    </row>
    <row r="23" spans="1:56" ht="13.8" thickBot="1" x14ac:dyDescent="0.3">
      <c r="A23" s="123">
        <v>18</v>
      </c>
      <c r="B23" s="20"/>
      <c r="C23" s="21"/>
      <c r="D23" s="21"/>
      <c r="E23" s="21"/>
      <c r="F23" s="22"/>
      <c r="G23" s="20"/>
      <c r="H23" s="97" t="e">
        <f t="shared" si="14"/>
        <v>#NUM!</v>
      </c>
      <c r="I23" s="97" t="e">
        <f t="shared" si="15"/>
        <v>#NUM!</v>
      </c>
      <c r="J23" s="97" t="e">
        <f t="shared" si="16"/>
        <v>#NUM!</v>
      </c>
      <c r="K23" s="34" t="e">
        <f t="shared" si="17"/>
        <v>#NUM!</v>
      </c>
      <c r="M23" s="143">
        <v>18</v>
      </c>
      <c r="N23" s="165" t="e">
        <f t="shared" si="0"/>
        <v>#NUM!</v>
      </c>
      <c r="O23" s="45" t="e">
        <f t="shared" si="1"/>
        <v>#NUM!</v>
      </c>
      <c r="P23" s="45" t="e">
        <f t="shared" si="2"/>
        <v>#NUM!</v>
      </c>
      <c r="Q23" s="30" t="e">
        <f t="shared" si="3"/>
        <v>#NUM!</v>
      </c>
      <c r="R23" s="45" t="e">
        <f t="shared" si="18"/>
        <v>#NUM!</v>
      </c>
      <c r="S23" s="45" t="e">
        <f t="shared" si="19"/>
        <v>#NUM!</v>
      </c>
      <c r="U23" s="143">
        <v>18</v>
      </c>
      <c r="V23" s="52" t="e">
        <f t="shared" si="20"/>
        <v>#NUM!</v>
      </c>
      <c r="W23" s="54" t="e">
        <f t="shared" si="21"/>
        <v>#NUM!</v>
      </c>
      <c r="X23" s="52" t="e">
        <f t="shared" si="22"/>
        <v>#NUM!</v>
      </c>
      <c r="Y23" s="54" t="e">
        <f t="shared" si="23"/>
        <v>#NUM!</v>
      </c>
      <c r="Z23" s="51" t="e">
        <f t="shared" si="24"/>
        <v>#NUM!</v>
      </c>
      <c r="AA23" s="51" t="e">
        <f t="shared" si="25"/>
        <v>#NUM!</v>
      </c>
      <c r="AB23" s="139"/>
      <c r="AC23" s="123">
        <v>18</v>
      </c>
      <c r="AD23" s="20"/>
      <c r="AE23" s="21"/>
      <c r="AF23" s="21"/>
      <c r="AG23" s="21"/>
      <c r="AH23" s="22"/>
      <c r="AI23" s="39"/>
      <c r="AJ23" s="97" t="e">
        <f t="shared" si="26"/>
        <v>#NUM!</v>
      </c>
      <c r="AK23" s="97" t="e">
        <f t="shared" si="27"/>
        <v>#NUM!</v>
      </c>
      <c r="AL23" s="97" t="e">
        <f t="shared" si="28"/>
        <v>#NUM!</v>
      </c>
      <c r="AM23" s="34" t="e">
        <f t="shared" si="38"/>
        <v>#NUM!</v>
      </c>
      <c r="AN23" s="1"/>
      <c r="AO23" s="143">
        <v>18</v>
      </c>
      <c r="AP23" s="165" t="e">
        <f t="shared" si="5"/>
        <v>#NUM!</v>
      </c>
      <c r="AQ23" s="45" t="e">
        <f t="shared" si="6"/>
        <v>#NUM!</v>
      </c>
      <c r="AR23" s="45" t="e">
        <f t="shared" si="7"/>
        <v>#NUM!</v>
      </c>
      <c r="AS23" s="30" t="e">
        <f t="shared" si="8"/>
        <v>#NUM!</v>
      </c>
      <c r="AT23" s="45" t="e">
        <f t="shared" si="30"/>
        <v>#NUM!</v>
      </c>
      <c r="AU23" s="45" t="e">
        <f t="shared" si="31"/>
        <v>#NUM!</v>
      </c>
      <c r="AV23" s="1"/>
      <c r="AW23" s="143">
        <v>18</v>
      </c>
      <c r="AX23" s="52" t="e">
        <f t="shared" si="39"/>
        <v>#NUM!</v>
      </c>
      <c r="AY23" s="54" t="e">
        <f t="shared" si="35"/>
        <v>#NUM!</v>
      </c>
      <c r="AZ23" s="53" t="e">
        <f t="shared" si="36"/>
        <v>#NUM!</v>
      </c>
      <c r="BA23" s="54" t="e">
        <f t="shared" si="37"/>
        <v>#NUM!</v>
      </c>
      <c r="BB23" s="51" t="e">
        <f t="shared" si="33"/>
        <v>#NUM!</v>
      </c>
      <c r="BC23" s="51" t="e">
        <f t="shared" si="34"/>
        <v>#NUM!</v>
      </c>
      <c r="BD23" s="139"/>
    </row>
    <row r="24" spans="1:56" ht="13.8" thickBot="1" x14ac:dyDescent="0.3">
      <c r="A24" s="123">
        <v>19</v>
      </c>
      <c r="B24" s="20"/>
      <c r="C24" s="21"/>
      <c r="D24" s="21"/>
      <c r="E24" s="21"/>
      <c r="F24" s="22"/>
      <c r="G24" s="20"/>
      <c r="H24" s="97" t="e">
        <f t="shared" si="14"/>
        <v>#NUM!</v>
      </c>
      <c r="I24" s="97" t="e">
        <f t="shared" si="15"/>
        <v>#NUM!</v>
      </c>
      <c r="J24" s="97" t="e">
        <f t="shared" si="16"/>
        <v>#NUM!</v>
      </c>
      <c r="K24" s="34" t="e">
        <f t="shared" si="17"/>
        <v>#NUM!</v>
      </c>
      <c r="M24" s="143">
        <v>19</v>
      </c>
      <c r="N24" s="165" t="e">
        <f t="shared" si="0"/>
        <v>#NUM!</v>
      </c>
      <c r="O24" s="45" t="e">
        <f t="shared" si="1"/>
        <v>#NUM!</v>
      </c>
      <c r="P24" s="45" t="e">
        <f t="shared" si="2"/>
        <v>#NUM!</v>
      </c>
      <c r="Q24" s="30" t="e">
        <f t="shared" si="3"/>
        <v>#NUM!</v>
      </c>
      <c r="R24" s="45" t="e">
        <f t="shared" si="18"/>
        <v>#NUM!</v>
      </c>
      <c r="S24" s="45" t="e">
        <f t="shared" si="19"/>
        <v>#NUM!</v>
      </c>
      <c r="U24" s="143">
        <v>19</v>
      </c>
      <c r="V24" s="52" t="e">
        <f t="shared" si="20"/>
        <v>#NUM!</v>
      </c>
      <c r="W24" s="54" t="e">
        <f t="shared" si="21"/>
        <v>#NUM!</v>
      </c>
      <c r="X24" s="52" t="e">
        <f t="shared" si="22"/>
        <v>#NUM!</v>
      </c>
      <c r="Y24" s="54" t="e">
        <f t="shared" si="23"/>
        <v>#NUM!</v>
      </c>
      <c r="Z24" s="51" t="e">
        <f t="shared" si="24"/>
        <v>#NUM!</v>
      </c>
      <c r="AA24" s="51" t="e">
        <f t="shared" si="25"/>
        <v>#NUM!</v>
      </c>
      <c r="AB24" s="139"/>
      <c r="AC24" s="123">
        <v>19</v>
      </c>
      <c r="AD24" s="20"/>
      <c r="AE24" s="21"/>
      <c r="AF24" s="21"/>
      <c r="AG24" s="21"/>
      <c r="AH24" s="22"/>
      <c r="AI24" s="39"/>
      <c r="AJ24" s="97" t="e">
        <f t="shared" si="26"/>
        <v>#NUM!</v>
      </c>
      <c r="AK24" s="97" t="e">
        <f t="shared" si="27"/>
        <v>#NUM!</v>
      </c>
      <c r="AL24" s="97" t="e">
        <f t="shared" si="28"/>
        <v>#NUM!</v>
      </c>
      <c r="AM24" s="34" t="e">
        <f t="shared" si="38"/>
        <v>#NUM!</v>
      </c>
      <c r="AN24" s="1"/>
      <c r="AO24" s="143">
        <v>19</v>
      </c>
      <c r="AP24" s="165" t="e">
        <f t="shared" si="5"/>
        <v>#NUM!</v>
      </c>
      <c r="AQ24" s="45" t="e">
        <f t="shared" si="6"/>
        <v>#NUM!</v>
      </c>
      <c r="AR24" s="45" t="e">
        <f t="shared" si="7"/>
        <v>#NUM!</v>
      </c>
      <c r="AS24" s="30" t="e">
        <f t="shared" si="8"/>
        <v>#NUM!</v>
      </c>
      <c r="AT24" s="45" t="e">
        <f t="shared" si="30"/>
        <v>#NUM!</v>
      </c>
      <c r="AU24" s="45" t="e">
        <f t="shared" si="31"/>
        <v>#NUM!</v>
      </c>
      <c r="AV24" s="1"/>
      <c r="AW24" s="143">
        <v>19</v>
      </c>
      <c r="AX24" s="52" t="e">
        <f t="shared" si="39"/>
        <v>#NUM!</v>
      </c>
      <c r="AY24" s="54" t="e">
        <f t="shared" si="35"/>
        <v>#NUM!</v>
      </c>
      <c r="AZ24" s="53" t="e">
        <f t="shared" si="36"/>
        <v>#NUM!</v>
      </c>
      <c r="BA24" s="54" t="e">
        <f t="shared" si="37"/>
        <v>#NUM!</v>
      </c>
      <c r="BB24" s="51" t="e">
        <f t="shared" si="33"/>
        <v>#NUM!</v>
      </c>
      <c r="BC24" s="51" t="e">
        <f t="shared" si="34"/>
        <v>#NUM!</v>
      </c>
      <c r="BD24" s="139"/>
    </row>
    <row r="25" spans="1:56" ht="13.8" thickBot="1" x14ac:dyDescent="0.3">
      <c r="A25" s="123">
        <v>20</v>
      </c>
      <c r="B25" s="20"/>
      <c r="C25" s="21"/>
      <c r="D25" s="21"/>
      <c r="E25" s="21"/>
      <c r="F25" s="22"/>
      <c r="G25" s="20"/>
      <c r="H25" s="97" t="e">
        <f t="shared" si="14"/>
        <v>#NUM!</v>
      </c>
      <c r="I25" s="97" t="e">
        <f t="shared" si="15"/>
        <v>#NUM!</v>
      </c>
      <c r="J25" s="97" t="e">
        <f t="shared" si="16"/>
        <v>#NUM!</v>
      </c>
      <c r="K25" s="34" t="e">
        <f t="shared" si="17"/>
        <v>#NUM!</v>
      </c>
      <c r="M25" s="143">
        <v>20</v>
      </c>
      <c r="N25" s="165" t="e">
        <f t="shared" si="0"/>
        <v>#NUM!</v>
      </c>
      <c r="O25" s="45" t="e">
        <f t="shared" si="1"/>
        <v>#NUM!</v>
      </c>
      <c r="P25" s="45" t="e">
        <f t="shared" si="2"/>
        <v>#NUM!</v>
      </c>
      <c r="Q25" s="30" t="e">
        <f t="shared" si="3"/>
        <v>#NUM!</v>
      </c>
      <c r="R25" s="45" t="e">
        <f t="shared" si="18"/>
        <v>#NUM!</v>
      </c>
      <c r="S25" s="45" t="e">
        <f t="shared" si="19"/>
        <v>#NUM!</v>
      </c>
      <c r="U25" s="143">
        <v>20</v>
      </c>
      <c r="V25" s="52" t="e">
        <f t="shared" si="20"/>
        <v>#NUM!</v>
      </c>
      <c r="W25" s="54" t="e">
        <f t="shared" si="21"/>
        <v>#NUM!</v>
      </c>
      <c r="X25" s="52" t="e">
        <f t="shared" si="22"/>
        <v>#NUM!</v>
      </c>
      <c r="Y25" s="54" t="e">
        <f t="shared" si="23"/>
        <v>#NUM!</v>
      </c>
      <c r="Z25" s="51" t="e">
        <f t="shared" si="24"/>
        <v>#NUM!</v>
      </c>
      <c r="AA25" s="51" t="e">
        <f t="shared" si="25"/>
        <v>#NUM!</v>
      </c>
      <c r="AB25" s="139"/>
      <c r="AC25" s="123">
        <v>20</v>
      </c>
      <c r="AD25" s="20"/>
      <c r="AE25" s="21"/>
      <c r="AF25" s="21"/>
      <c r="AG25" s="21"/>
      <c r="AH25" s="22"/>
      <c r="AI25" s="39"/>
      <c r="AJ25" s="97" t="e">
        <f t="shared" si="26"/>
        <v>#NUM!</v>
      </c>
      <c r="AK25" s="97" t="e">
        <f t="shared" si="27"/>
        <v>#NUM!</v>
      </c>
      <c r="AL25" s="97" t="e">
        <f t="shared" si="28"/>
        <v>#NUM!</v>
      </c>
      <c r="AM25" s="34" t="e">
        <f t="shared" si="38"/>
        <v>#NUM!</v>
      </c>
      <c r="AN25" s="1"/>
      <c r="AO25" s="143">
        <v>20</v>
      </c>
      <c r="AP25" s="165" t="e">
        <f t="shared" si="5"/>
        <v>#NUM!</v>
      </c>
      <c r="AQ25" s="45" t="e">
        <f t="shared" si="6"/>
        <v>#NUM!</v>
      </c>
      <c r="AR25" s="45" t="e">
        <f t="shared" si="7"/>
        <v>#NUM!</v>
      </c>
      <c r="AS25" s="30" t="e">
        <f t="shared" si="8"/>
        <v>#NUM!</v>
      </c>
      <c r="AT25" s="45" t="e">
        <f t="shared" si="30"/>
        <v>#NUM!</v>
      </c>
      <c r="AU25" s="45" t="e">
        <f t="shared" si="31"/>
        <v>#NUM!</v>
      </c>
      <c r="AV25" s="1"/>
      <c r="AW25" s="143">
        <v>20</v>
      </c>
      <c r="AX25" s="52" t="e">
        <f t="shared" si="39"/>
        <v>#NUM!</v>
      </c>
      <c r="AY25" s="54" t="e">
        <f t="shared" si="35"/>
        <v>#NUM!</v>
      </c>
      <c r="AZ25" s="53" t="e">
        <f t="shared" si="36"/>
        <v>#NUM!</v>
      </c>
      <c r="BA25" s="54" t="e">
        <f t="shared" si="37"/>
        <v>#NUM!</v>
      </c>
      <c r="BB25" s="51" t="e">
        <f t="shared" si="33"/>
        <v>#NUM!</v>
      </c>
      <c r="BC25" s="51" t="e">
        <f t="shared" si="34"/>
        <v>#NUM!</v>
      </c>
      <c r="BD25" s="139"/>
    </row>
    <row r="26" spans="1:56" ht="13.8" thickBot="1" x14ac:dyDescent="0.3">
      <c r="A26" s="123">
        <v>21</v>
      </c>
      <c r="B26" s="20"/>
      <c r="C26" s="21"/>
      <c r="D26" s="21"/>
      <c r="E26" s="21"/>
      <c r="F26" s="22"/>
      <c r="G26" s="20"/>
      <c r="H26" s="97" t="e">
        <f t="shared" si="14"/>
        <v>#NUM!</v>
      </c>
      <c r="I26" s="97" t="e">
        <f t="shared" si="15"/>
        <v>#NUM!</v>
      </c>
      <c r="J26" s="97" t="e">
        <f t="shared" si="16"/>
        <v>#NUM!</v>
      </c>
      <c r="K26" s="34" t="e">
        <f t="shared" si="17"/>
        <v>#NUM!</v>
      </c>
      <c r="M26" s="143">
        <v>21</v>
      </c>
      <c r="N26" s="165" t="e">
        <f t="shared" si="0"/>
        <v>#NUM!</v>
      </c>
      <c r="O26" s="45" t="e">
        <f t="shared" si="1"/>
        <v>#NUM!</v>
      </c>
      <c r="P26" s="45" t="e">
        <f t="shared" si="2"/>
        <v>#NUM!</v>
      </c>
      <c r="Q26" s="30" t="e">
        <f t="shared" si="3"/>
        <v>#NUM!</v>
      </c>
      <c r="R26" s="45" t="e">
        <f t="shared" si="18"/>
        <v>#NUM!</v>
      </c>
      <c r="S26" s="45" t="e">
        <f t="shared" si="19"/>
        <v>#NUM!</v>
      </c>
      <c r="U26" s="143">
        <v>21</v>
      </c>
      <c r="V26" s="52" t="e">
        <f t="shared" si="20"/>
        <v>#NUM!</v>
      </c>
      <c r="W26" s="54" t="e">
        <f t="shared" si="21"/>
        <v>#NUM!</v>
      </c>
      <c r="X26" s="52" t="e">
        <f t="shared" si="22"/>
        <v>#NUM!</v>
      </c>
      <c r="Y26" s="54" t="e">
        <f t="shared" si="23"/>
        <v>#NUM!</v>
      </c>
      <c r="Z26" s="51" t="e">
        <f t="shared" si="24"/>
        <v>#NUM!</v>
      </c>
      <c r="AA26" s="51" t="e">
        <f t="shared" si="25"/>
        <v>#NUM!</v>
      </c>
      <c r="AB26" s="139"/>
      <c r="AC26" s="123">
        <v>21</v>
      </c>
      <c r="AD26" s="20"/>
      <c r="AE26" s="21"/>
      <c r="AF26" s="21"/>
      <c r="AG26" s="21"/>
      <c r="AH26" s="22"/>
      <c r="AI26" s="39"/>
      <c r="AJ26" s="97" t="e">
        <f t="shared" si="26"/>
        <v>#NUM!</v>
      </c>
      <c r="AK26" s="97" t="e">
        <f t="shared" si="27"/>
        <v>#NUM!</v>
      </c>
      <c r="AL26" s="97" t="e">
        <f t="shared" si="28"/>
        <v>#NUM!</v>
      </c>
      <c r="AM26" s="34" t="e">
        <f t="shared" si="38"/>
        <v>#NUM!</v>
      </c>
      <c r="AN26" s="1"/>
      <c r="AO26" s="143">
        <v>21</v>
      </c>
      <c r="AP26" s="165" t="e">
        <f t="shared" si="5"/>
        <v>#NUM!</v>
      </c>
      <c r="AQ26" s="45" t="e">
        <f t="shared" si="6"/>
        <v>#NUM!</v>
      </c>
      <c r="AR26" s="45" t="e">
        <f t="shared" si="7"/>
        <v>#NUM!</v>
      </c>
      <c r="AS26" s="30" t="e">
        <f t="shared" si="8"/>
        <v>#NUM!</v>
      </c>
      <c r="AT26" s="45" t="e">
        <f t="shared" si="30"/>
        <v>#NUM!</v>
      </c>
      <c r="AU26" s="45" t="e">
        <f t="shared" si="31"/>
        <v>#NUM!</v>
      </c>
      <c r="AV26" s="1"/>
      <c r="AW26" s="143">
        <v>21</v>
      </c>
      <c r="AX26" s="52" t="e">
        <f t="shared" si="39"/>
        <v>#NUM!</v>
      </c>
      <c r="AY26" s="54" t="e">
        <f t="shared" si="35"/>
        <v>#NUM!</v>
      </c>
      <c r="AZ26" s="53" t="e">
        <f t="shared" si="36"/>
        <v>#NUM!</v>
      </c>
      <c r="BA26" s="54" t="e">
        <f t="shared" si="37"/>
        <v>#NUM!</v>
      </c>
      <c r="BB26" s="51" t="e">
        <f t="shared" si="33"/>
        <v>#NUM!</v>
      </c>
      <c r="BC26" s="51" t="e">
        <f t="shared" si="34"/>
        <v>#NUM!</v>
      </c>
      <c r="BD26" s="139"/>
    </row>
    <row r="27" spans="1:56" ht="13.8" thickBot="1" x14ac:dyDescent="0.3">
      <c r="A27" s="123">
        <v>22</v>
      </c>
      <c r="B27" s="20"/>
      <c r="C27" s="21"/>
      <c r="D27" s="21"/>
      <c r="E27" s="21"/>
      <c r="F27" s="22"/>
      <c r="G27" s="20"/>
      <c r="H27" s="97" t="e">
        <f t="shared" si="14"/>
        <v>#NUM!</v>
      </c>
      <c r="I27" s="97" t="e">
        <f t="shared" si="15"/>
        <v>#NUM!</v>
      </c>
      <c r="J27" s="97" t="e">
        <f t="shared" si="16"/>
        <v>#NUM!</v>
      </c>
      <c r="K27" s="34" t="e">
        <f t="shared" si="17"/>
        <v>#NUM!</v>
      </c>
      <c r="M27" s="143">
        <v>22</v>
      </c>
      <c r="N27" s="165" t="e">
        <f t="shared" si="0"/>
        <v>#NUM!</v>
      </c>
      <c r="O27" s="45" t="e">
        <f t="shared" si="1"/>
        <v>#NUM!</v>
      </c>
      <c r="P27" s="45" t="e">
        <f t="shared" si="2"/>
        <v>#NUM!</v>
      </c>
      <c r="Q27" s="30" t="e">
        <f t="shared" si="3"/>
        <v>#NUM!</v>
      </c>
      <c r="R27" s="45" t="e">
        <f t="shared" si="18"/>
        <v>#NUM!</v>
      </c>
      <c r="S27" s="45" t="e">
        <f t="shared" si="19"/>
        <v>#NUM!</v>
      </c>
      <c r="U27" s="143">
        <v>22</v>
      </c>
      <c r="V27" s="52" t="e">
        <f t="shared" si="20"/>
        <v>#NUM!</v>
      </c>
      <c r="W27" s="54" t="e">
        <f t="shared" si="21"/>
        <v>#NUM!</v>
      </c>
      <c r="X27" s="52" t="e">
        <f t="shared" si="22"/>
        <v>#NUM!</v>
      </c>
      <c r="Y27" s="54" t="e">
        <f t="shared" si="23"/>
        <v>#NUM!</v>
      </c>
      <c r="Z27" s="51" t="e">
        <f t="shared" si="24"/>
        <v>#NUM!</v>
      </c>
      <c r="AA27" s="51" t="e">
        <f t="shared" si="25"/>
        <v>#NUM!</v>
      </c>
      <c r="AB27" s="139"/>
      <c r="AC27" s="123">
        <v>22</v>
      </c>
      <c r="AD27" s="20"/>
      <c r="AE27" s="21"/>
      <c r="AF27" s="21"/>
      <c r="AG27" s="21"/>
      <c r="AH27" s="22"/>
      <c r="AI27" s="39"/>
      <c r="AJ27" s="97" t="e">
        <f t="shared" si="26"/>
        <v>#NUM!</v>
      </c>
      <c r="AK27" s="97" t="e">
        <f t="shared" si="27"/>
        <v>#NUM!</v>
      </c>
      <c r="AL27" s="97" t="e">
        <f t="shared" si="28"/>
        <v>#NUM!</v>
      </c>
      <c r="AM27" s="34" t="e">
        <f t="shared" si="38"/>
        <v>#NUM!</v>
      </c>
      <c r="AN27" s="1"/>
      <c r="AO27" s="143">
        <v>22</v>
      </c>
      <c r="AP27" s="165" t="e">
        <f t="shared" si="5"/>
        <v>#NUM!</v>
      </c>
      <c r="AQ27" s="45" t="e">
        <f t="shared" si="6"/>
        <v>#NUM!</v>
      </c>
      <c r="AR27" s="45" t="e">
        <f t="shared" si="7"/>
        <v>#NUM!</v>
      </c>
      <c r="AS27" s="30" t="e">
        <f t="shared" si="8"/>
        <v>#NUM!</v>
      </c>
      <c r="AT27" s="45" t="e">
        <f t="shared" si="30"/>
        <v>#NUM!</v>
      </c>
      <c r="AU27" s="45" t="e">
        <f t="shared" si="31"/>
        <v>#NUM!</v>
      </c>
      <c r="AV27" s="1"/>
      <c r="AW27" s="143">
        <v>22</v>
      </c>
      <c r="AX27" s="52" t="e">
        <f t="shared" si="39"/>
        <v>#NUM!</v>
      </c>
      <c r="AY27" s="54" t="e">
        <f t="shared" si="35"/>
        <v>#NUM!</v>
      </c>
      <c r="AZ27" s="53" t="e">
        <f t="shared" si="36"/>
        <v>#NUM!</v>
      </c>
      <c r="BA27" s="54" t="e">
        <f t="shared" si="37"/>
        <v>#NUM!</v>
      </c>
      <c r="BB27" s="51" t="e">
        <f t="shared" si="33"/>
        <v>#NUM!</v>
      </c>
      <c r="BC27" s="51" t="e">
        <f t="shared" si="34"/>
        <v>#NUM!</v>
      </c>
      <c r="BD27" s="139"/>
    </row>
    <row r="28" spans="1:56" ht="13.8" thickBot="1" x14ac:dyDescent="0.3">
      <c r="A28" s="123">
        <v>23</v>
      </c>
      <c r="B28" s="20"/>
      <c r="C28" s="21"/>
      <c r="D28" s="21"/>
      <c r="E28" s="21"/>
      <c r="F28" s="22"/>
      <c r="G28" s="20"/>
      <c r="H28" s="97" t="e">
        <f t="shared" si="14"/>
        <v>#NUM!</v>
      </c>
      <c r="I28" s="97" t="e">
        <f t="shared" si="15"/>
        <v>#NUM!</v>
      </c>
      <c r="J28" s="97" t="e">
        <f t="shared" si="16"/>
        <v>#NUM!</v>
      </c>
      <c r="K28" s="34" t="e">
        <f t="shared" si="17"/>
        <v>#NUM!</v>
      </c>
      <c r="M28" s="143">
        <v>23</v>
      </c>
      <c r="N28" s="165" t="e">
        <f t="shared" si="0"/>
        <v>#NUM!</v>
      </c>
      <c r="O28" s="45" t="e">
        <f t="shared" si="1"/>
        <v>#NUM!</v>
      </c>
      <c r="P28" s="45" t="e">
        <f t="shared" si="2"/>
        <v>#NUM!</v>
      </c>
      <c r="Q28" s="30" t="e">
        <f t="shared" si="3"/>
        <v>#NUM!</v>
      </c>
      <c r="R28" s="45" t="e">
        <f t="shared" si="18"/>
        <v>#NUM!</v>
      </c>
      <c r="S28" s="45" t="e">
        <f t="shared" si="19"/>
        <v>#NUM!</v>
      </c>
      <c r="U28" s="143">
        <v>23</v>
      </c>
      <c r="V28" s="52" t="e">
        <f t="shared" si="20"/>
        <v>#NUM!</v>
      </c>
      <c r="W28" s="54" t="e">
        <f t="shared" si="21"/>
        <v>#NUM!</v>
      </c>
      <c r="X28" s="52" t="e">
        <f t="shared" si="22"/>
        <v>#NUM!</v>
      </c>
      <c r="Y28" s="54" t="e">
        <f t="shared" si="23"/>
        <v>#NUM!</v>
      </c>
      <c r="Z28" s="51" t="e">
        <f t="shared" si="24"/>
        <v>#NUM!</v>
      </c>
      <c r="AA28" s="51" t="e">
        <f t="shared" si="25"/>
        <v>#NUM!</v>
      </c>
      <c r="AB28" s="139"/>
      <c r="AC28" s="123">
        <v>23</v>
      </c>
      <c r="AD28" s="20"/>
      <c r="AE28" s="21"/>
      <c r="AF28" s="21"/>
      <c r="AG28" s="21"/>
      <c r="AH28" s="22"/>
      <c r="AI28" s="39"/>
      <c r="AJ28" s="97" t="e">
        <f t="shared" si="26"/>
        <v>#NUM!</v>
      </c>
      <c r="AK28" s="97" t="e">
        <f t="shared" si="27"/>
        <v>#NUM!</v>
      </c>
      <c r="AL28" s="97" t="e">
        <f t="shared" si="28"/>
        <v>#NUM!</v>
      </c>
      <c r="AM28" s="34" t="e">
        <f t="shared" si="38"/>
        <v>#NUM!</v>
      </c>
      <c r="AN28" s="1"/>
      <c r="AO28" s="143">
        <v>23</v>
      </c>
      <c r="AP28" s="165" t="e">
        <f t="shared" si="5"/>
        <v>#NUM!</v>
      </c>
      <c r="AQ28" s="45" t="e">
        <f t="shared" si="6"/>
        <v>#NUM!</v>
      </c>
      <c r="AR28" s="45" t="e">
        <f t="shared" si="7"/>
        <v>#NUM!</v>
      </c>
      <c r="AS28" s="30" t="e">
        <f t="shared" si="8"/>
        <v>#NUM!</v>
      </c>
      <c r="AT28" s="45" t="e">
        <f t="shared" si="30"/>
        <v>#NUM!</v>
      </c>
      <c r="AU28" s="45" t="e">
        <f t="shared" si="31"/>
        <v>#NUM!</v>
      </c>
      <c r="AV28" s="1"/>
      <c r="AW28" s="143">
        <v>23</v>
      </c>
      <c r="AX28" s="52" t="e">
        <f t="shared" si="39"/>
        <v>#NUM!</v>
      </c>
      <c r="AY28" s="54" t="e">
        <f t="shared" si="35"/>
        <v>#NUM!</v>
      </c>
      <c r="AZ28" s="53" t="e">
        <f t="shared" si="36"/>
        <v>#NUM!</v>
      </c>
      <c r="BA28" s="54" t="e">
        <f t="shared" si="37"/>
        <v>#NUM!</v>
      </c>
      <c r="BB28" s="51" t="e">
        <f t="shared" si="33"/>
        <v>#NUM!</v>
      </c>
      <c r="BC28" s="51" t="e">
        <f t="shared" si="34"/>
        <v>#NUM!</v>
      </c>
      <c r="BD28" s="139"/>
    </row>
    <row r="29" spans="1:56" ht="13.8" thickBot="1" x14ac:dyDescent="0.3">
      <c r="A29" s="123">
        <v>24</v>
      </c>
      <c r="B29" s="20"/>
      <c r="C29" s="21"/>
      <c r="D29" s="21"/>
      <c r="E29" s="21"/>
      <c r="F29" s="22"/>
      <c r="G29" s="20"/>
      <c r="H29" s="97" t="e">
        <f t="shared" si="14"/>
        <v>#NUM!</v>
      </c>
      <c r="I29" s="97" t="e">
        <f t="shared" si="15"/>
        <v>#NUM!</v>
      </c>
      <c r="J29" s="97" t="e">
        <f t="shared" si="16"/>
        <v>#NUM!</v>
      </c>
      <c r="K29" s="34" t="e">
        <f t="shared" si="17"/>
        <v>#NUM!</v>
      </c>
      <c r="M29" s="143">
        <v>24</v>
      </c>
      <c r="N29" s="165" t="e">
        <f t="shared" si="0"/>
        <v>#NUM!</v>
      </c>
      <c r="O29" s="45" t="e">
        <f t="shared" si="1"/>
        <v>#NUM!</v>
      </c>
      <c r="P29" s="45" t="e">
        <f t="shared" si="2"/>
        <v>#NUM!</v>
      </c>
      <c r="Q29" s="30" t="e">
        <f t="shared" si="3"/>
        <v>#NUM!</v>
      </c>
      <c r="R29" s="45" t="e">
        <f t="shared" si="18"/>
        <v>#NUM!</v>
      </c>
      <c r="S29" s="45" t="e">
        <f t="shared" si="19"/>
        <v>#NUM!</v>
      </c>
      <c r="U29" s="143">
        <v>24</v>
      </c>
      <c r="V29" s="52" t="e">
        <f t="shared" si="20"/>
        <v>#NUM!</v>
      </c>
      <c r="W29" s="54" t="e">
        <f t="shared" si="21"/>
        <v>#NUM!</v>
      </c>
      <c r="X29" s="52" t="e">
        <f t="shared" si="22"/>
        <v>#NUM!</v>
      </c>
      <c r="Y29" s="54" t="e">
        <f t="shared" si="23"/>
        <v>#NUM!</v>
      </c>
      <c r="Z29" s="51" t="e">
        <f t="shared" si="24"/>
        <v>#NUM!</v>
      </c>
      <c r="AA29" s="51" t="e">
        <f t="shared" si="25"/>
        <v>#NUM!</v>
      </c>
      <c r="AB29" s="139"/>
      <c r="AC29" s="123">
        <v>24</v>
      </c>
      <c r="AD29" s="20"/>
      <c r="AE29" s="21"/>
      <c r="AF29" s="21"/>
      <c r="AG29" s="21"/>
      <c r="AH29" s="22"/>
      <c r="AI29" s="39"/>
      <c r="AJ29" s="97" t="e">
        <f t="shared" si="26"/>
        <v>#NUM!</v>
      </c>
      <c r="AK29" s="97" t="e">
        <f t="shared" si="27"/>
        <v>#NUM!</v>
      </c>
      <c r="AL29" s="97" t="e">
        <f t="shared" si="28"/>
        <v>#NUM!</v>
      </c>
      <c r="AM29" s="34" t="e">
        <f t="shared" si="38"/>
        <v>#NUM!</v>
      </c>
      <c r="AN29" s="1"/>
      <c r="AO29" s="143">
        <v>24</v>
      </c>
      <c r="AP29" s="165" t="e">
        <f t="shared" si="5"/>
        <v>#NUM!</v>
      </c>
      <c r="AQ29" s="45" t="e">
        <f t="shared" si="6"/>
        <v>#NUM!</v>
      </c>
      <c r="AR29" s="45" t="e">
        <f t="shared" si="7"/>
        <v>#NUM!</v>
      </c>
      <c r="AS29" s="30" t="e">
        <f t="shared" si="8"/>
        <v>#NUM!</v>
      </c>
      <c r="AT29" s="45" t="e">
        <f t="shared" si="30"/>
        <v>#NUM!</v>
      </c>
      <c r="AU29" s="45" t="e">
        <f t="shared" si="31"/>
        <v>#NUM!</v>
      </c>
      <c r="AV29" s="1"/>
      <c r="AW29" s="143">
        <v>24</v>
      </c>
      <c r="AX29" s="52" t="e">
        <f t="shared" si="39"/>
        <v>#NUM!</v>
      </c>
      <c r="AY29" s="54" t="e">
        <f t="shared" si="35"/>
        <v>#NUM!</v>
      </c>
      <c r="AZ29" s="53" t="e">
        <f t="shared" si="36"/>
        <v>#NUM!</v>
      </c>
      <c r="BA29" s="54" t="e">
        <f t="shared" si="37"/>
        <v>#NUM!</v>
      </c>
      <c r="BB29" s="51" t="e">
        <f t="shared" si="33"/>
        <v>#NUM!</v>
      </c>
      <c r="BC29" s="51" t="e">
        <f t="shared" si="34"/>
        <v>#NUM!</v>
      </c>
      <c r="BD29" s="139"/>
    </row>
    <row r="30" spans="1:56" ht="13.8" thickBot="1" x14ac:dyDescent="0.3">
      <c r="A30" s="123">
        <v>25</v>
      </c>
      <c r="B30" s="20"/>
      <c r="C30" s="21"/>
      <c r="D30" s="21"/>
      <c r="E30" s="21"/>
      <c r="F30" s="22"/>
      <c r="G30" s="20"/>
      <c r="H30" s="97" t="e">
        <f t="shared" si="14"/>
        <v>#NUM!</v>
      </c>
      <c r="I30" s="97" t="e">
        <f t="shared" si="15"/>
        <v>#NUM!</v>
      </c>
      <c r="J30" s="97" t="e">
        <f t="shared" si="16"/>
        <v>#NUM!</v>
      </c>
      <c r="K30" s="34" t="e">
        <f t="shared" si="17"/>
        <v>#NUM!</v>
      </c>
      <c r="M30" s="143">
        <v>25</v>
      </c>
      <c r="N30" s="165" t="e">
        <f t="shared" si="0"/>
        <v>#NUM!</v>
      </c>
      <c r="O30" s="45" t="e">
        <f t="shared" si="1"/>
        <v>#NUM!</v>
      </c>
      <c r="P30" s="45" t="e">
        <f t="shared" si="2"/>
        <v>#NUM!</v>
      </c>
      <c r="Q30" s="30" t="e">
        <f t="shared" si="3"/>
        <v>#NUM!</v>
      </c>
      <c r="R30" s="45" t="e">
        <f t="shared" si="18"/>
        <v>#NUM!</v>
      </c>
      <c r="S30" s="45" t="e">
        <f t="shared" si="19"/>
        <v>#NUM!</v>
      </c>
      <c r="U30" s="143">
        <v>25</v>
      </c>
      <c r="V30" s="52" t="e">
        <f t="shared" si="20"/>
        <v>#NUM!</v>
      </c>
      <c r="W30" s="54" t="e">
        <f t="shared" si="21"/>
        <v>#NUM!</v>
      </c>
      <c r="X30" s="52" t="e">
        <f t="shared" si="22"/>
        <v>#NUM!</v>
      </c>
      <c r="Y30" s="54" t="e">
        <f t="shared" si="23"/>
        <v>#NUM!</v>
      </c>
      <c r="Z30" s="51" t="e">
        <f t="shared" si="24"/>
        <v>#NUM!</v>
      </c>
      <c r="AA30" s="51" t="e">
        <f t="shared" si="25"/>
        <v>#NUM!</v>
      </c>
      <c r="AB30" s="139"/>
      <c r="AC30" s="123">
        <v>25</v>
      </c>
      <c r="AD30" s="20"/>
      <c r="AE30" s="21"/>
      <c r="AF30" s="21"/>
      <c r="AG30" s="21"/>
      <c r="AH30" s="22"/>
      <c r="AI30" s="39"/>
      <c r="AJ30" s="97" t="e">
        <f t="shared" si="26"/>
        <v>#NUM!</v>
      </c>
      <c r="AK30" s="97" t="e">
        <f t="shared" si="27"/>
        <v>#NUM!</v>
      </c>
      <c r="AL30" s="97" t="e">
        <f t="shared" si="28"/>
        <v>#NUM!</v>
      </c>
      <c r="AM30" s="34" t="e">
        <f t="shared" si="38"/>
        <v>#NUM!</v>
      </c>
      <c r="AN30" s="1"/>
      <c r="AO30" s="143">
        <v>25</v>
      </c>
      <c r="AP30" s="165" t="e">
        <f t="shared" si="5"/>
        <v>#NUM!</v>
      </c>
      <c r="AQ30" s="45" t="e">
        <f t="shared" si="6"/>
        <v>#NUM!</v>
      </c>
      <c r="AR30" s="45" t="e">
        <f t="shared" si="7"/>
        <v>#NUM!</v>
      </c>
      <c r="AS30" s="30" t="e">
        <f t="shared" si="8"/>
        <v>#NUM!</v>
      </c>
      <c r="AT30" s="45" t="e">
        <f t="shared" si="30"/>
        <v>#NUM!</v>
      </c>
      <c r="AU30" s="45" t="e">
        <f t="shared" si="31"/>
        <v>#NUM!</v>
      </c>
      <c r="AV30" s="1"/>
      <c r="AW30" s="143">
        <v>25</v>
      </c>
      <c r="AX30" s="52" t="e">
        <f t="shared" si="39"/>
        <v>#NUM!</v>
      </c>
      <c r="AY30" s="54" t="e">
        <f t="shared" si="35"/>
        <v>#NUM!</v>
      </c>
      <c r="AZ30" s="53" t="e">
        <f t="shared" si="36"/>
        <v>#NUM!</v>
      </c>
      <c r="BA30" s="54" t="e">
        <f t="shared" si="37"/>
        <v>#NUM!</v>
      </c>
      <c r="BB30" s="51" t="e">
        <f t="shared" si="33"/>
        <v>#NUM!</v>
      </c>
      <c r="BC30" s="51" t="e">
        <f t="shared" si="34"/>
        <v>#NUM!</v>
      </c>
      <c r="BD30" s="139"/>
    </row>
    <row r="31" spans="1:56" ht="13.8" thickBot="1" x14ac:dyDescent="0.3">
      <c r="A31" s="123">
        <v>26</v>
      </c>
      <c r="B31" s="20"/>
      <c r="C31" s="21"/>
      <c r="D31" s="21"/>
      <c r="E31" s="21"/>
      <c r="F31" s="22"/>
      <c r="G31" s="20"/>
      <c r="H31" s="97" t="e">
        <f t="shared" si="14"/>
        <v>#NUM!</v>
      </c>
      <c r="I31" s="97" t="e">
        <f t="shared" si="15"/>
        <v>#NUM!</v>
      </c>
      <c r="J31" s="97" t="e">
        <f t="shared" si="16"/>
        <v>#NUM!</v>
      </c>
      <c r="K31" s="34" t="e">
        <f t="shared" si="17"/>
        <v>#NUM!</v>
      </c>
      <c r="M31" s="143">
        <v>26</v>
      </c>
      <c r="N31" s="165" t="e">
        <f t="shared" si="0"/>
        <v>#NUM!</v>
      </c>
      <c r="O31" s="45" t="e">
        <f t="shared" si="1"/>
        <v>#NUM!</v>
      </c>
      <c r="P31" s="45" t="e">
        <f t="shared" si="2"/>
        <v>#NUM!</v>
      </c>
      <c r="Q31" s="30" t="e">
        <f t="shared" si="3"/>
        <v>#NUM!</v>
      </c>
      <c r="R31" s="45" t="e">
        <f t="shared" si="18"/>
        <v>#NUM!</v>
      </c>
      <c r="S31" s="45" t="e">
        <f t="shared" si="19"/>
        <v>#NUM!</v>
      </c>
      <c r="U31" s="143">
        <v>26</v>
      </c>
      <c r="V31" s="52" t="e">
        <f t="shared" si="20"/>
        <v>#NUM!</v>
      </c>
      <c r="W31" s="54" t="e">
        <f t="shared" si="21"/>
        <v>#NUM!</v>
      </c>
      <c r="X31" s="52" t="e">
        <f t="shared" si="22"/>
        <v>#NUM!</v>
      </c>
      <c r="Y31" s="54" t="e">
        <f t="shared" si="23"/>
        <v>#NUM!</v>
      </c>
      <c r="Z31" s="51" t="e">
        <f t="shared" si="24"/>
        <v>#NUM!</v>
      </c>
      <c r="AA31" s="51" t="e">
        <f t="shared" si="25"/>
        <v>#NUM!</v>
      </c>
      <c r="AB31" s="139"/>
      <c r="AC31" s="123">
        <v>26</v>
      </c>
      <c r="AD31" s="20"/>
      <c r="AE31" s="21"/>
      <c r="AF31" s="21"/>
      <c r="AG31" s="21"/>
      <c r="AH31" s="22"/>
      <c r="AI31" s="39"/>
      <c r="AJ31" s="97" t="e">
        <f t="shared" si="26"/>
        <v>#NUM!</v>
      </c>
      <c r="AK31" s="97" t="e">
        <f t="shared" si="27"/>
        <v>#NUM!</v>
      </c>
      <c r="AL31" s="97" t="e">
        <f t="shared" si="28"/>
        <v>#NUM!</v>
      </c>
      <c r="AM31" s="34" t="e">
        <f t="shared" si="38"/>
        <v>#NUM!</v>
      </c>
      <c r="AN31" s="1"/>
      <c r="AO31" s="143">
        <v>26</v>
      </c>
      <c r="AP31" s="165" t="e">
        <f t="shared" si="5"/>
        <v>#NUM!</v>
      </c>
      <c r="AQ31" s="45" t="e">
        <f t="shared" si="6"/>
        <v>#NUM!</v>
      </c>
      <c r="AR31" s="45" t="e">
        <f t="shared" si="7"/>
        <v>#NUM!</v>
      </c>
      <c r="AS31" s="30" t="e">
        <f t="shared" si="8"/>
        <v>#NUM!</v>
      </c>
      <c r="AT31" s="45" t="e">
        <f t="shared" si="30"/>
        <v>#NUM!</v>
      </c>
      <c r="AU31" s="45" t="e">
        <f t="shared" si="31"/>
        <v>#NUM!</v>
      </c>
      <c r="AV31" s="1"/>
      <c r="AW31" s="143">
        <v>26</v>
      </c>
      <c r="AX31" s="52" t="e">
        <f t="shared" si="39"/>
        <v>#NUM!</v>
      </c>
      <c r="AY31" s="54" t="e">
        <f t="shared" si="35"/>
        <v>#NUM!</v>
      </c>
      <c r="AZ31" s="53" t="e">
        <f t="shared" si="36"/>
        <v>#NUM!</v>
      </c>
      <c r="BA31" s="54" t="e">
        <f t="shared" si="37"/>
        <v>#NUM!</v>
      </c>
      <c r="BB31" s="51" t="e">
        <f t="shared" si="33"/>
        <v>#NUM!</v>
      </c>
      <c r="BC31" s="51" t="e">
        <f t="shared" si="34"/>
        <v>#NUM!</v>
      </c>
      <c r="BD31" s="139"/>
    </row>
    <row r="32" spans="1:56" ht="13.8" thickBot="1" x14ac:dyDescent="0.3">
      <c r="A32" s="123">
        <v>27</v>
      </c>
      <c r="B32" s="20"/>
      <c r="C32" s="21"/>
      <c r="D32" s="21"/>
      <c r="E32" s="21"/>
      <c r="F32" s="22"/>
      <c r="G32" s="20"/>
      <c r="H32" s="97" t="e">
        <f t="shared" si="14"/>
        <v>#NUM!</v>
      </c>
      <c r="I32" s="97" t="e">
        <f t="shared" si="15"/>
        <v>#NUM!</v>
      </c>
      <c r="J32" s="97" t="e">
        <f t="shared" si="16"/>
        <v>#NUM!</v>
      </c>
      <c r="K32" s="34" t="e">
        <f t="shared" si="17"/>
        <v>#NUM!</v>
      </c>
      <c r="M32" s="143">
        <v>27</v>
      </c>
      <c r="N32" s="165" t="e">
        <f t="shared" si="0"/>
        <v>#NUM!</v>
      </c>
      <c r="O32" s="45" t="e">
        <f t="shared" si="1"/>
        <v>#NUM!</v>
      </c>
      <c r="P32" s="45" t="e">
        <f t="shared" si="2"/>
        <v>#NUM!</v>
      </c>
      <c r="Q32" s="30" t="e">
        <f t="shared" si="3"/>
        <v>#NUM!</v>
      </c>
      <c r="R32" s="45" t="e">
        <f t="shared" si="18"/>
        <v>#NUM!</v>
      </c>
      <c r="S32" s="45" t="e">
        <f t="shared" si="19"/>
        <v>#NUM!</v>
      </c>
      <c r="U32" s="143">
        <v>27</v>
      </c>
      <c r="V32" s="52" t="e">
        <f t="shared" si="20"/>
        <v>#NUM!</v>
      </c>
      <c r="W32" s="54" t="e">
        <f t="shared" si="21"/>
        <v>#NUM!</v>
      </c>
      <c r="X32" s="52" t="e">
        <f t="shared" si="22"/>
        <v>#NUM!</v>
      </c>
      <c r="Y32" s="54" t="e">
        <f t="shared" si="23"/>
        <v>#NUM!</v>
      </c>
      <c r="Z32" s="51" t="e">
        <f t="shared" si="24"/>
        <v>#NUM!</v>
      </c>
      <c r="AA32" s="51" t="e">
        <f t="shared" si="25"/>
        <v>#NUM!</v>
      </c>
      <c r="AB32" s="139"/>
      <c r="AC32" s="123">
        <v>27</v>
      </c>
      <c r="AD32" s="20"/>
      <c r="AE32" s="21"/>
      <c r="AF32" s="21"/>
      <c r="AG32" s="21"/>
      <c r="AH32" s="22"/>
      <c r="AI32" s="39"/>
      <c r="AJ32" s="97" t="e">
        <f t="shared" si="26"/>
        <v>#NUM!</v>
      </c>
      <c r="AK32" s="97" t="e">
        <f t="shared" si="27"/>
        <v>#NUM!</v>
      </c>
      <c r="AL32" s="97" t="e">
        <f t="shared" si="28"/>
        <v>#NUM!</v>
      </c>
      <c r="AM32" s="34" t="e">
        <f t="shared" si="38"/>
        <v>#NUM!</v>
      </c>
      <c r="AN32" s="1"/>
      <c r="AO32" s="143">
        <v>27</v>
      </c>
      <c r="AP32" s="165" t="e">
        <f t="shared" si="5"/>
        <v>#NUM!</v>
      </c>
      <c r="AQ32" s="45" t="e">
        <f t="shared" si="6"/>
        <v>#NUM!</v>
      </c>
      <c r="AR32" s="45" t="e">
        <f t="shared" si="7"/>
        <v>#NUM!</v>
      </c>
      <c r="AS32" s="30" t="e">
        <f t="shared" si="8"/>
        <v>#NUM!</v>
      </c>
      <c r="AT32" s="45" t="e">
        <f t="shared" si="30"/>
        <v>#NUM!</v>
      </c>
      <c r="AU32" s="45" t="e">
        <f t="shared" si="31"/>
        <v>#NUM!</v>
      </c>
      <c r="AV32" s="1"/>
      <c r="AW32" s="143">
        <v>27</v>
      </c>
      <c r="AX32" s="52" t="e">
        <f t="shared" si="39"/>
        <v>#NUM!</v>
      </c>
      <c r="AY32" s="54" t="e">
        <f t="shared" si="35"/>
        <v>#NUM!</v>
      </c>
      <c r="AZ32" s="53" t="e">
        <f t="shared" si="36"/>
        <v>#NUM!</v>
      </c>
      <c r="BA32" s="54" t="e">
        <f t="shared" si="37"/>
        <v>#NUM!</v>
      </c>
      <c r="BB32" s="51" t="e">
        <f t="shared" si="33"/>
        <v>#NUM!</v>
      </c>
      <c r="BC32" s="51" t="e">
        <f t="shared" si="34"/>
        <v>#NUM!</v>
      </c>
      <c r="BD32" s="139"/>
    </row>
    <row r="33" spans="1:56" ht="13.8" thickBot="1" x14ac:dyDescent="0.3">
      <c r="A33" s="123">
        <v>28</v>
      </c>
      <c r="B33" s="20"/>
      <c r="C33" s="21"/>
      <c r="D33" s="21"/>
      <c r="E33" s="21"/>
      <c r="F33" s="22"/>
      <c r="G33" s="20"/>
      <c r="H33" s="97" t="e">
        <f t="shared" si="14"/>
        <v>#NUM!</v>
      </c>
      <c r="I33" s="97" t="e">
        <f t="shared" si="15"/>
        <v>#NUM!</v>
      </c>
      <c r="J33" s="97" t="e">
        <f t="shared" si="16"/>
        <v>#NUM!</v>
      </c>
      <c r="K33" s="34" t="e">
        <f t="shared" si="17"/>
        <v>#NUM!</v>
      </c>
      <c r="M33" s="143">
        <v>28</v>
      </c>
      <c r="N33" s="165" t="e">
        <f t="shared" si="0"/>
        <v>#NUM!</v>
      </c>
      <c r="O33" s="45" t="e">
        <f t="shared" si="1"/>
        <v>#NUM!</v>
      </c>
      <c r="P33" s="45" t="e">
        <f t="shared" si="2"/>
        <v>#NUM!</v>
      </c>
      <c r="Q33" s="30" t="e">
        <f t="shared" si="3"/>
        <v>#NUM!</v>
      </c>
      <c r="R33" s="45" t="e">
        <f t="shared" si="18"/>
        <v>#NUM!</v>
      </c>
      <c r="S33" s="45" t="e">
        <f t="shared" si="19"/>
        <v>#NUM!</v>
      </c>
      <c r="U33" s="143">
        <v>28</v>
      </c>
      <c r="V33" s="52" t="e">
        <f t="shared" si="20"/>
        <v>#NUM!</v>
      </c>
      <c r="W33" s="54" t="e">
        <f t="shared" si="21"/>
        <v>#NUM!</v>
      </c>
      <c r="X33" s="52" t="e">
        <f t="shared" si="22"/>
        <v>#NUM!</v>
      </c>
      <c r="Y33" s="54" t="e">
        <f t="shared" si="23"/>
        <v>#NUM!</v>
      </c>
      <c r="Z33" s="51" t="e">
        <f t="shared" si="24"/>
        <v>#NUM!</v>
      </c>
      <c r="AA33" s="51" t="e">
        <f t="shared" si="25"/>
        <v>#NUM!</v>
      </c>
      <c r="AB33" s="139"/>
      <c r="AC33" s="123">
        <v>28</v>
      </c>
      <c r="AD33" s="20"/>
      <c r="AE33" s="21"/>
      <c r="AF33" s="21"/>
      <c r="AG33" s="21"/>
      <c r="AH33" s="22"/>
      <c r="AI33" s="39"/>
      <c r="AJ33" s="97" t="e">
        <f t="shared" si="26"/>
        <v>#NUM!</v>
      </c>
      <c r="AK33" s="97" t="e">
        <f t="shared" si="27"/>
        <v>#NUM!</v>
      </c>
      <c r="AL33" s="97" t="e">
        <f t="shared" si="28"/>
        <v>#NUM!</v>
      </c>
      <c r="AM33" s="34" t="e">
        <f t="shared" si="38"/>
        <v>#NUM!</v>
      </c>
      <c r="AN33" s="1"/>
      <c r="AO33" s="143">
        <v>28</v>
      </c>
      <c r="AP33" s="165" t="e">
        <f t="shared" si="5"/>
        <v>#NUM!</v>
      </c>
      <c r="AQ33" s="45" t="e">
        <f t="shared" si="6"/>
        <v>#NUM!</v>
      </c>
      <c r="AR33" s="45" t="e">
        <f t="shared" si="7"/>
        <v>#NUM!</v>
      </c>
      <c r="AS33" s="30" t="e">
        <f t="shared" si="8"/>
        <v>#NUM!</v>
      </c>
      <c r="AT33" s="45" t="e">
        <f t="shared" si="30"/>
        <v>#NUM!</v>
      </c>
      <c r="AU33" s="45" t="e">
        <f t="shared" si="31"/>
        <v>#NUM!</v>
      </c>
      <c r="AV33" s="1"/>
      <c r="AW33" s="143">
        <v>28</v>
      </c>
      <c r="AX33" s="52" t="e">
        <f t="shared" si="39"/>
        <v>#NUM!</v>
      </c>
      <c r="AY33" s="54" t="e">
        <f t="shared" si="35"/>
        <v>#NUM!</v>
      </c>
      <c r="AZ33" s="53" t="e">
        <f t="shared" si="36"/>
        <v>#NUM!</v>
      </c>
      <c r="BA33" s="54" t="e">
        <f t="shared" si="37"/>
        <v>#NUM!</v>
      </c>
      <c r="BB33" s="51" t="e">
        <f t="shared" si="33"/>
        <v>#NUM!</v>
      </c>
      <c r="BC33" s="51" t="e">
        <f t="shared" si="34"/>
        <v>#NUM!</v>
      </c>
      <c r="BD33" s="139"/>
    </row>
    <row r="34" spans="1:56" ht="13.8" thickBot="1" x14ac:dyDescent="0.3">
      <c r="A34" s="123">
        <v>29</v>
      </c>
      <c r="B34" s="20"/>
      <c r="C34" s="21"/>
      <c r="D34" s="21"/>
      <c r="E34" s="21"/>
      <c r="F34" s="22"/>
      <c r="G34" s="20"/>
      <c r="H34" s="97" t="e">
        <f t="shared" si="14"/>
        <v>#NUM!</v>
      </c>
      <c r="I34" s="97" t="e">
        <f t="shared" si="15"/>
        <v>#NUM!</v>
      </c>
      <c r="J34" s="97" t="e">
        <f t="shared" si="16"/>
        <v>#NUM!</v>
      </c>
      <c r="K34" s="34" t="e">
        <f t="shared" si="17"/>
        <v>#NUM!</v>
      </c>
      <c r="M34" s="143">
        <v>29</v>
      </c>
      <c r="N34" s="165" t="e">
        <f t="shared" si="0"/>
        <v>#NUM!</v>
      </c>
      <c r="O34" s="45" t="e">
        <f t="shared" si="1"/>
        <v>#NUM!</v>
      </c>
      <c r="P34" s="45" t="e">
        <f t="shared" si="2"/>
        <v>#NUM!</v>
      </c>
      <c r="Q34" s="30" t="e">
        <f t="shared" si="3"/>
        <v>#NUM!</v>
      </c>
      <c r="R34" s="45" t="e">
        <f t="shared" si="18"/>
        <v>#NUM!</v>
      </c>
      <c r="S34" s="45" t="e">
        <f t="shared" si="19"/>
        <v>#NUM!</v>
      </c>
      <c r="U34" s="143">
        <v>29</v>
      </c>
      <c r="V34" s="52" t="e">
        <f t="shared" si="20"/>
        <v>#NUM!</v>
      </c>
      <c r="W34" s="54" t="e">
        <f t="shared" si="21"/>
        <v>#NUM!</v>
      </c>
      <c r="X34" s="52" t="e">
        <f t="shared" si="22"/>
        <v>#NUM!</v>
      </c>
      <c r="Y34" s="54" t="e">
        <f t="shared" si="23"/>
        <v>#NUM!</v>
      </c>
      <c r="Z34" s="51" t="e">
        <f t="shared" si="24"/>
        <v>#NUM!</v>
      </c>
      <c r="AA34" s="51" t="e">
        <f t="shared" si="25"/>
        <v>#NUM!</v>
      </c>
      <c r="AB34" s="139"/>
      <c r="AC34" s="123">
        <v>29</v>
      </c>
      <c r="AD34" s="20"/>
      <c r="AE34" s="21"/>
      <c r="AF34" s="21"/>
      <c r="AG34" s="21"/>
      <c r="AH34" s="22"/>
      <c r="AI34" s="39"/>
      <c r="AJ34" s="97" t="e">
        <f t="shared" si="26"/>
        <v>#NUM!</v>
      </c>
      <c r="AK34" s="97" t="e">
        <f t="shared" si="27"/>
        <v>#NUM!</v>
      </c>
      <c r="AL34" s="97" t="e">
        <f t="shared" si="28"/>
        <v>#NUM!</v>
      </c>
      <c r="AM34" s="34" t="e">
        <f t="shared" si="38"/>
        <v>#NUM!</v>
      </c>
      <c r="AN34" s="1"/>
      <c r="AO34" s="143">
        <v>29</v>
      </c>
      <c r="AP34" s="165" t="e">
        <f t="shared" si="5"/>
        <v>#NUM!</v>
      </c>
      <c r="AQ34" s="45" t="e">
        <f t="shared" si="6"/>
        <v>#NUM!</v>
      </c>
      <c r="AR34" s="45" t="e">
        <f t="shared" si="7"/>
        <v>#NUM!</v>
      </c>
      <c r="AS34" s="30" t="e">
        <f t="shared" si="8"/>
        <v>#NUM!</v>
      </c>
      <c r="AT34" s="45" t="e">
        <f t="shared" si="30"/>
        <v>#NUM!</v>
      </c>
      <c r="AU34" s="45" t="e">
        <f t="shared" si="31"/>
        <v>#NUM!</v>
      </c>
      <c r="AV34" s="1"/>
      <c r="AW34" s="143">
        <v>29</v>
      </c>
      <c r="AX34" s="52" t="e">
        <f t="shared" si="39"/>
        <v>#NUM!</v>
      </c>
      <c r="AY34" s="54" t="e">
        <f t="shared" si="35"/>
        <v>#NUM!</v>
      </c>
      <c r="AZ34" s="53" t="e">
        <f t="shared" si="36"/>
        <v>#NUM!</v>
      </c>
      <c r="BA34" s="54" t="e">
        <f t="shared" si="37"/>
        <v>#NUM!</v>
      </c>
      <c r="BB34" s="51" t="e">
        <f t="shared" si="33"/>
        <v>#NUM!</v>
      </c>
      <c r="BC34" s="51" t="e">
        <f t="shared" si="34"/>
        <v>#NUM!</v>
      </c>
      <c r="BD34" s="139"/>
    </row>
    <row r="35" spans="1:56" ht="13.8" thickBot="1" x14ac:dyDescent="0.3">
      <c r="A35" s="123">
        <v>30</v>
      </c>
      <c r="B35" s="20"/>
      <c r="C35" s="21"/>
      <c r="D35" s="21"/>
      <c r="E35" s="21"/>
      <c r="F35" s="22"/>
      <c r="G35" s="20"/>
      <c r="H35" s="97" t="e">
        <f t="shared" si="14"/>
        <v>#NUM!</v>
      </c>
      <c r="I35" s="97" t="e">
        <f t="shared" si="15"/>
        <v>#NUM!</v>
      </c>
      <c r="J35" s="97" t="e">
        <f t="shared" si="16"/>
        <v>#NUM!</v>
      </c>
      <c r="K35" s="34" t="e">
        <f t="shared" si="17"/>
        <v>#NUM!</v>
      </c>
      <c r="M35" s="143">
        <v>30</v>
      </c>
      <c r="N35" s="165" t="e">
        <f t="shared" si="0"/>
        <v>#NUM!</v>
      </c>
      <c r="O35" s="45" t="e">
        <f t="shared" si="1"/>
        <v>#NUM!</v>
      </c>
      <c r="P35" s="45" t="e">
        <f t="shared" si="2"/>
        <v>#NUM!</v>
      </c>
      <c r="Q35" s="30" t="e">
        <f t="shared" si="3"/>
        <v>#NUM!</v>
      </c>
      <c r="R35" s="45" t="e">
        <f t="shared" si="18"/>
        <v>#NUM!</v>
      </c>
      <c r="S35" s="45" t="e">
        <f t="shared" si="19"/>
        <v>#NUM!</v>
      </c>
      <c r="U35" s="143">
        <v>30</v>
      </c>
      <c r="V35" s="52" t="e">
        <f t="shared" si="20"/>
        <v>#NUM!</v>
      </c>
      <c r="W35" s="54" t="e">
        <f t="shared" si="21"/>
        <v>#NUM!</v>
      </c>
      <c r="X35" s="52" t="e">
        <f t="shared" si="22"/>
        <v>#NUM!</v>
      </c>
      <c r="Y35" s="54" t="e">
        <f t="shared" si="23"/>
        <v>#NUM!</v>
      </c>
      <c r="Z35" s="51" t="e">
        <f t="shared" si="24"/>
        <v>#NUM!</v>
      </c>
      <c r="AA35" s="51" t="e">
        <f t="shared" si="25"/>
        <v>#NUM!</v>
      </c>
      <c r="AB35" s="139"/>
      <c r="AC35" s="123">
        <v>30</v>
      </c>
      <c r="AD35" s="20"/>
      <c r="AE35" s="21"/>
      <c r="AF35" s="21"/>
      <c r="AG35" s="21"/>
      <c r="AH35" s="22"/>
      <c r="AI35" s="39"/>
      <c r="AJ35" s="97" t="e">
        <f t="shared" si="26"/>
        <v>#NUM!</v>
      </c>
      <c r="AK35" s="97" t="e">
        <f t="shared" si="27"/>
        <v>#NUM!</v>
      </c>
      <c r="AL35" s="97" t="e">
        <f t="shared" si="28"/>
        <v>#NUM!</v>
      </c>
      <c r="AM35" s="34" t="e">
        <f t="shared" si="38"/>
        <v>#NUM!</v>
      </c>
      <c r="AN35" s="1"/>
      <c r="AO35" s="143">
        <v>30</v>
      </c>
      <c r="AP35" s="165" t="e">
        <f t="shared" si="5"/>
        <v>#NUM!</v>
      </c>
      <c r="AQ35" s="45" t="e">
        <f t="shared" si="6"/>
        <v>#NUM!</v>
      </c>
      <c r="AR35" s="45" t="e">
        <f t="shared" si="7"/>
        <v>#NUM!</v>
      </c>
      <c r="AS35" s="30" t="e">
        <f t="shared" si="8"/>
        <v>#NUM!</v>
      </c>
      <c r="AT35" s="45" t="e">
        <f t="shared" si="30"/>
        <v>#NUM!</v>
      </c>
      <c r="AU35" s="45" t="e">
        <f t="shared" si="31"/>
        <v>#NUM!</v>
      </c>
      <c r="AV35" s="1"/>
      <c r="AW35" s="143">
        <v>30</v>
      </c>
      <c r="AX35" s="52" t="e">
        <f t="shared" si="39"/>
        <v>#NUM!</v>
      </c>
      <c r="AY35" s="54" t="e">
        <f t="shared" si="35"/>
        <v>#NUM!</v>
      </c>
      <c r="AZ35" s="53" t="e">
        <f t="shared" si="36"/>
        <v>#NUM!</v>
      </c>
      <c r="BA35" s="54" t="e">
        <f t="shared" si="37"/>
        <v>#NUM!</v>
      </c>
      <c r="BB35" s="51" t="e">
        <f t="shared" si="33"/>
        <v>#NUM!</v>
      </c>
      <c r="BC35" s="51" t="e">
        <f t="shared" si="34"/>
        <v>#NUM!</v>
      </c>
      <c r="BD35" s="139"/>
    </row>
    <row r="36" spans="1:56" ht="13.8" thickBot="1" x14ac:dyDescent="0.3">
      <c r="A36" s="123">
        <v>31</v>
      </c>
      <c r="B36" s="20"/>
      <c r="C36" s="21"/>
      <c r="D36" s="21"/>
      <c r="E36" s="21"/>
      <c r="F36" s="22"/>
      <c r="G36" s="20"/>
      <c r="H36" s="97" t="e">
        <f t="shared" si="14"/>
        <v>#NUM!</v>
      </c>
      <c r="I36" s="97" t="e">
        <f t="shared" si="15"/>
        <v>#NUM!</v>
      </c>
      <c r="J36" s="97" t="e">
        <f t="shared" si="16"/>
        <v>#NUM!</v>
      </c>
      <c r="K36" s="34" t="e">
        <f t="shared" si="17"/>
        <v>#NUM!</v>
      </c>
      <c r="M36" s="143">
        <v>31</v>
      </c>
      <c r="N36" s="165" t="e">
        <f t="shared" si="0"/>
        <v>#NUM!</v>
      </c>
      <c r="O36" s="45" t="e">
        <f t="shared" si="1"/>
        <v>#NUM!</v>
      </c>
      <c r="P36" s="45" t="e">
        <f t="shared" si="2"/>
        <v>#NUM!</v>
      </c>
      <c r="Q36" s="30" t="e">
        <f t="shared" si="3"/>
        <v>#NUM!</v>
      </c>
      <c r="R36" s="45" t="e">
        <f t="shared" si="18"/>
        <v>#NUM!</v>
      </c>
      <c r="S36" s="45" t="e">
        <f t="shared" si="19"/>
        <v>#NUM!</v>
      </c>
      <c r="U36" s="143">
        <v>31</v>
      </c>
      <c r="V36" s="52" t="e">
        <f t="shared" si="20"/>
        <v>#NUM!</v>
      </c>
      <c r="W36" s="54" t="e">
        <f t="shared" si="21"/>
        <v>#NUM!</v>
      </c>
      <c r="X36" s="52" t="e">
        <f t="shared" si="22"/>
        <v>#NUM!</v>
      </c>
      <c r="Y36" s="54" t="e">
        <f t="shared" si="23"/>
        <v>#NUM!</v>
      </c>
      <c r="Z36" s="51" t="e">
        <f t="shared" si="24"/>
        <v>#NUM!</v>
      </c>
      <c r="AA36" s="51" t="e">
        <f t="shared" si="25"/>
        <v>#NUM!</v>
      </c>
      <c r="AB36" s="139"/>
      <c r="AC36" s="123">
        <v>31</v>
      </c>
      <c r="AD36" s="20"/>
      <c r="AE36" s="21"/>
      <c r="AF36" s="21"/>
      <c r="AG36" s="21"/>
      <c r="AH36" s="22"/>
      <c r="AI36" s="39"/>
      <c r="AJ36" s="97" t="e">
        <f t="shared" si="26"/>
        <v>#NUM!</v>
      </c>
      <c r="AK36" s="97" t="e">
        <f t="shared" si="27"/>
        <v>#NUM!</v>
      </c>
      <c r="AL36" s="97" t="e">
        <f t="shared" si="28"/>
        <v>#NUM!</v>
      </c>
      <c r="AM36" s="34" t="e">
        <f t="shared" si="38"/>
        <v>#NUM!</v>
      </c>
      <c r="AN36" s="1"/>
      <c r="AO36" s="143">
        <v>31</v>
      </c>
      <c r="AP36" s="165" t="e">
        <f t="shared" si="5"/>
        <v>#NUM!</v>
      </c>
      <c r="AQ36" s="45" t="e">
        <f t="shared" si="6"/>
        <v>#NUM!</v>
      </c>
      <c r="AR36" s="45" t="e">
        <f t="shared" si="7"/>
        <v>#NUM!</v>
      </c>
      <c r="AS36" s="30" t="e">
        <f t="shared" si="8"/>
        <v>#NUM!</v>
      </c>
      <c r="AT36" s="45" t="e">
        <f t="shared" si="30"/>
        <v>#NUM!</v>
      </c>
      <c r="AU36" s="45" t="e">
        <f t="shared" si="31"/>
        <v>#NUM!</v>
      </c>
      <c r="AV36" s="1"/>
      <c r="AW36" s="143">
        <v>31</v>
      </c>
      <c r="AX36" s="52" t="e">
        <f t="shared" si="39"/>
        <v>#NUM!</v>
      </c>
      <c r="AY36" s="54" t="e">
        <f t="shared" si="35"/>
        <v>#NUM!</v>
      </c>
      <c r="AZ36" s="53" t="e">
        <f t="shared" si="36"/>
        <v>#NUM!</v>
      </c>
      <c r="BA36" s="54" t="e">
        <f t="shared" si="37"/>
        <v>#NUM!</v>
      </c>
      <c r="BB36" s="51" t="e">
        <f t="shared" si="33"/>
        <v>#NUM!</v>
      </c>
      <c r="BC36" s="51" t="e">
        <f t="shared" si="34"/>
        <v>#NUM!</v>
      </c>
      <c r="BD36" s="139"/>
    </row>
    <row r="37" spans="1:56" ht="13.8" thickBot="1" x14ac:dyDescent="0.3">
      <c r="A37" s="123">
        <v>32</v>
      </c>
      <c r="B37" s="20"/>
      <c r="C37" s="21"/>
      <c r="D37" s="21"/>
      <c r="E37" s="21"/>
      <c r="F37" s="22"/>
      <c r="G37" s="20"/>
      <c r="H37" s="97" t="e">
        <f t="shared" si="14"/>
        <v>#NUM!</v>
      </c>
      <c r="I37" s="97" t="e">
        <f t="shared" si="15"/>
        <v>#NUM!</v>
      </c>
      <c r="J37" s="97" t="e">
        <f t="shared" si="16"/>
        <v>#NUM!</v>
      </c>
      <c r="K37" s="34" t="e">
        <f t="shared" si="17"/>
        <v>#NUM!</v>
      </c>
      <c r="M37" s="143">
        <v>32</v>
      </c>
      <c r="N37" s="165" t="e">
        <f t="shared" si="0"/>
        <v>#NUM!</v>
      </c>
      <c r="O37" s="45" t="e">
        <f t="shared" si="1"/>
        <v>#NUM!</v>
      </c>
      <c r="P37" s="45" t="e">
        <f t="shared" si="2"/>
        <v>#NUM!</v>
      </c>
      <c r="Q37" s="30" t="e">
        <f t="shared" si="3"/>
        <v>#NUM!</v>
      </c>
      <c r="R37" s="45" t="e">
        <f t="shared" si="18"/>
        <v>#NUM!</v>
      </c>
      <c r="S37" s="45" t="e">
        <f t="shared" si="19"/>
        <v>#NUM!</v>
      </c>
      <c r="U37" s="143">
        <v>32</v>
      </c>
      <c r="V37" s="52" t="e">
        <f t="shared" si="20"/>
        <v>#NUM!</v>
      </c>
      <c r="W37" s="54" t="e">
        <f t="shared" si="21"/>
        <v>#NUM!</v>
      </c>
      <c r="X37" s="52" t="e">
        <f t="shared" si="22"/>
        <v>#NUM!</v>
      </c>
      <c r="Y37" s="54" t="e">
        <f t="shared" si="23"/>
        <v>#NUM!</v>
      </c>
      <c r="Z37" s="51" t="e">
        <f t="shared" si="24"/>
        <v>#NUM!</v>
      </c>
      <c r="AA37" s="51" t="e">
        <f t="shared" si="25"/>
        <v>#NUM!</v>
      </c>
      <c r="AB37" s="139"/>
      <c r="AC37" s="123">
        <v>32</v>
      </c>
      <c r="AD37" s="20"/>
      <c r="AE37" s="21"/>
      <c r="AF37" s="21"/>
      <c r="AG37" s="21"/>
      <c r="AH37" s="22"/>
      <c r="AI37" s="39"/>
      <c r="AJ37" s="97" t="e">
        <f t="shared" si="26"/>
        <v>#NUM!</v>
      </c>
      <c r="AK37" s="97" t="e">
        <f t="shared" si="27"/>
        <v>#NUM!</v>
      </c>
      <c r="AL37" s="97" t="e">
        <f t="shared" si="28"/>
        <v>#NUM!</v>
      </c>
      <c r="AM37" s="34" t="e">
        <f t="shared" si="38"/>
        <v>#NUM!</v>
      </c>
      <c r="AN37" s="1"/>
      <c r="AO37" s="143">
        <v>32</v>
      </c>
      <c r="AP37" s="165" t="e">
        <f t="shared" si="5"/>
        <v>#NUM!</v>
      </c>
      <c r="AQ37" s="45" t="e">
        <f t="shared" si="6"/>
        <v>#NUM!</v>
      </c>
      <c r="AR37" s="45" t="e">
        <f t="shared" si="7"/>
        <v>#NUM!</v>
      </c>
      <c r="AS37" s="30" t="e">
        <f t="shared" si="8"/>
        <v>#NUM!</v>
      </c>
      <c r="AT37" s="45" t="e">
        <f t="shared" si="30"/>
        <v>#NUM!</v>
      </c>
      <c r="AU37" s="45" t="e">
        <f t="shared" si="31"/>
        <v>#NUM!</v>
      </c>
      <c r="AV37" s="1"/>
      <c r="AW37" s="143">
        <v>32</v>
      </c>
      <c r="AX37" s="52" t="e">
        <f t="shared" si="39"/>
        <v>#NUM!</v>
      </c>
      <c r="AY37" s="54" t="e">
        <f t="shared" si="35"/>
        <v>#NUM!</v>
      </c>
      <c r="AZ37" s="53" t="e">
        <f t="shared" si="36"/>
        <v>#NUM!</v>
      </c>
      <c r="BA37" s="54" t="e">
        <f t="shared" si="37"/>
        <v>#NUM!</v>
      </c>
      <c r="BB37" s="51" t="e">
        <f t="shared" si="33"/>
        <v>#NUM!</v>
      </c>
      <c r="BC37" s="51" t="e">
        <f t="shared" si="34"/>
        <v>#NUM!</v>
      </c>
      <c r="BD37" s="139"/>
    </row>
    <row r="38" spans="1:56" ht="13.8" thickBot="1" x14ac:dyDescent="0.3">
      <c r="A38" s="123">
        <v>33</v>
      </c>
      <c r="B38" s="20"/>
      <c r="C38" s="21"/>
      <c r="D38" s="21"/>
      <c r="E38" s="21"/>
      <c r="F38" s="22"/>
      <c r="G38" s="20"/>
      <c r="H38" s="97" t="e">
        <f t="shared" si="14"/>
        <v>#NUM!</v>
      </c>
      <c r="I38" s="97" t="e">
        <f t="shared" si="15"/>
        <v>#NUM!</v>
      </c>
      <c r="J38" s="97" t="e">
        <f t="shared" si="16"/>
        <v>#NUM!</v>
      </c>
      <c r="K38" s="34" t="e">
        <f t="shared" si="17"/>
        <v>#NUM!</v>
      </c>
      <c r="M38" s="143">
        <v>33</v>
      </c>
      <c r="N38" s="165" t="e">
        <f t="shared" ref="N38:N58" si="40">G38-J38</f>
        <v>#NUM!</v>
      </c>
      <c r="O38" s="45" t="e">
        <f t="shared" ref="O38:O58" si="41">(G38-J38)/J38*100</f>
        <v>#NUM!</v>
      </c>
      <c r="P38" s="45" t="e">
        <f t="shared" ref="P38:P58" si="42">G38-H38</f>
        <v>#NUM!</v>
      </c>
      <c r="Q38" s="30" t="e">
        <f t="shared" ref="Q38:Q58" si="43">(G38-H38)/H38*100</f>
        <v>#NUM!</v>
      </c>
      <c r="R38" s="45" t="e">
        <f t="shared" si="18"/>
        <v>#NUM!</v>
      </c>
      <c r="S38" s="45" t="e">
        <f t="shared" si="19"/>
        <v>#NUM!</v>
      </c>
      <c r="U38" s="143">
        <v>33</v>
      </c>
      <c r="V38" s="52" t="e">
        <f t="shared" si="20"/>
        <v>#NUM!</v>
      </c>
      <c r="W38" s="54" t="e">
        <f t="shared" si="21"/>
        <v>#NUM!</v>
      </c>
      <c r="X38" s="52" t="e">
        <f t="shared" si="22"/>
        <v>#NUM!</v>
      </c>
      <c r="Y38" s="54" t="e">
        <f t="shared" si="23"/>
        <v>#NUM!</v>
      </c>
      <c r="Z38" s="51" t="e">
        <f t="shared" si="24"/>
        <v>#NUM!</v>
      </c>
      <c r="AA38" s="51" t="e">
        <f t="shared" si="25"/>
        <v>#NUM!</v>
      </c>
      <c r="AB38" s="139"/>
      <c r="AC38" s="123">
        <v>33</v>
      </c>
      <c r="AD38" s="20"/>
      <c r="AE38" s="21"/>
      <c r="AF38" s="21"/>
      <c r="AG38" s="21"/>
      <c r="AH38" s="22"/>
      <c r="AI38" s="39"/>
      <c r="AJ38" s="97" t="e">
        <f t="shared" si="26"/>
        <v>#NUM!</v>
      </c>
      <c r="AK38" s="97" t="e">
        <f t="shared" si="27"/>
        <v>#NUM!</v>
      </c>
      <c r="AL38" s="97" t="e">
        <f t="shared" si="28"/>
        <v>#NUM!</v>
      </c>
      <c r="AM38" s="34" t="e">
        <f t="shared" si="38"/>
        <v>#NUM!</v>
      </c>
      <c r="AN38" s="1"/>
      <c r="AO38" s="143">
        <v>33</v>
      </c>
      <c r="AP38" s="165" t="e">
        <f t="shared" ref="AP38:AP58" si="44">AI38-AL38</f>
        <v>#NUM!</v>
      </c>
      <c r="AQ38" s="45" t="e">
        <f t="shared" ref="AQ38:AQ58" si="45">(AI38-AL38)/AL38*100</f>
        <v>#NUM!</v>
      </c>
      <c r="AR38" s="45" t="e">
        <f t="shared" ref="AR38:AR58" si="46">AI38-AJ38</f>
        <v>#NUM!</v>
      </c>
      <c r="AS38" s="30" t="e">
        <f t="shared" ref="AS38:AS58" si="47">(AI38-AJ38)/AJ38*100</f>
        <v>#NUM!</v>
      </c>
      <c r="AT38" s="45" t="e">
        <f t="shared" si="30"/>
        <v>#NUM!</v>
      </c>
      <c r="AU38" s="45" t="e">
        <f t="shared" si="31"/>
        <v>#NUM!</v>
      </c>
      <c r="AV38" s="1"/>
      <c r="AW38" s="143">
        <v>33</v>
      </c>
      <c r="AX38" s="52" t="e">
        <f t="shared" si="39"/>
        <v>#NUM!</v>
      </c>
      <c r="AY38" s="54" t="e">
        <f t="shared" si="35"/>
        <v>#NUM!</v>
      </c>
      <c r="AZ38" s="53" t="e">
        <f t="shared" si="36"/>
        <v>#NUM!</v>
      </c>
      <c r="BA38" s="54" t="e">
        <f t="shared" si="37"/>
        <v>#NUM!</v>
      </c>
      <c r="BB38" s="51" t="e">
        <f t="shared" si="33"/>
        <v>#NUM!</v>
      </c>
      <c r="BC38" s="51" t="e">
        <f t="shared" si="34"/>
        <v>#NUM!</v>
      </c>
      <c r="BD38" s="139"/>
    </row>
    <row r="39" spans="1:56" ht="13.8" thickBot="1" x14ac:dyDescent="0.3">
      <c r="A39" s="123">
        <v>34</v>
      </c>
      <c r="B39" s="20"/>
      <c r="C39" s="21"/>
      <c r="D39" s="21"/>
      <c r="E39" s="21"/>
      <c r="F39" s="22"/>
      <c r="G39" s="20"/>
      <c r="H39" s="97" t="e">
        <f t="shared" si="14"/>
        <v>#NUM!</v>
      </c>
      <c r="I39" s="97" t="e">
        <f t="shared" si="15"/>
        <v>#NUM!</v>
      </c>
      <c r="J39" s="97" t="e">
        <f t="shared" si="16"/>
        <v>#NUM!</v>
      </c>
      <c r="K39" s="34" t="e">
        <f t="shared" si="17"/>
        <v>#NUM!</v>
      </c>
      <c r="M39" s="143">
        <v>34</v>
      </c>
      <c r="N39" s="165" t="e">
        <f t="shared" si="40"/>
        <v>#NUM!</v>
      </c>
      <c r="O39" s="45" t="e">
        <f t="shared" si="41"/>
        <v>#NUM!</v>
      </c>
      <c r="P39" s="45" t="e">
        <f t="shared" si="42"/>
        <v>#NUM!</v>
      </c>
      <c r="Q39" s="30" t="e">
        <f t="shared" si="43"/>
        <v>#NUM!</v>
      </c>
      <c r="R39" s="45" t="e">
        <f t="shared" si="18"/>
        <v>#NUM!</v>
      </c>
      <c r="S39" s="45" t="e">
        <f t="shared" si="19"/>
        <v>#NUM!</v>
      </c>
      <c r="U39" s="143">
        <v>34</v>
      </c>
      <c r="V39" s="52" t="e">
        <f t="shared" si="20"/>
        <v>#NUM!</v>
      </c>
      <c r="W39" s="54" t="e">
        <f t="shared" si="21"/>
        <v>#NUM!</v>
      </c>
      <c r="X39" s="52" t="e">
        <f t="shared" si="22"/>
        <v>#NUM!</v>
      </c>
      <c r="Y39" s="54" t="e">
        <f t="shared" si="23"/>
        <v>#NUM!</v>
      </c>
      <c r="Z39" s="51" t="e">
        <f t="shared" si="24"/>
        <v>#NUM!</v>
      </c>
      <c r="AA39" s="51" t="e">
        <f t="shared" si="25"/>
        <v>#NUM!</v>
      </c>
      <c r="AB39" s="139"/>
      <c r="AC39" s="123">
        <v>34</v>
      </c>
      <c r="AD39" s="20"/>
      <c r="AE39" s="21"/>
      <c r="AF39" s="21"/>
      <c r="AG39" s="21"/>
      <c r="AH39" s="22"/>
      <c r="AI39" s="39"/>
      <c r="AJ39" s="97" t="e">
        <f t="shared" si="26"/>
        <v>#NUM!</v>
      </c>
      <c r="AK39" s="97" t="e">
        <f t="shared" si="27"/>
        <v>#NUM!</v>
      </c>
      <c r="AL39" s="97" t="e">
        <f t="shared" si="28"/>
        <v>#NUM!</v>
      </c>
      <c r="AM39" s="34" t="e">
        <f t="shared" si="38"/>
        <v>#NUM!</v>
      </c>
      <c r="AN39" s="1"/>
      <c r="AO39" s="143">
        <v>34</v>
      </c>
      <c r="AP39" s="165" t="e">
        <f t="shared" si="44"/>
        <v>#NUM!</v>
      </c>
      <c r="AQ39" s="45" t="e">
        <f t="shared" si="45"/>
        <v>#NUM!</v>
      </c>
      <c r="AR39" s="45" t="e">
        <f t="shared" si="46"/>
        <v>#NUM!</v>
      </c>
      <c r="AS39" s="30" t="e">
        <f t="shared" si="47"/>
        <v>#NUM!</v>
      </c>
      <c r="AT39" s="45" t="e">
        <f t="shared" si="30"/>
        <v>#NUM!</v>
      </c>
      <c r="AU39" s="45" t="e">
        <f t="shared" si="31"/>
        <v>#NUM!</v>
      </c>
      <c r="AV39" s="1"/>
      <c r="AW39" s="143">
        <v>34</v>
      </c>
      <c r="AX39" s="52" t="e">
        <f t="shared" si="39"/>
        <v>#NUM!</v>
      </c>
      <c r="AY39" s="54" t="e">
        <f t="shared" si="35"/>
        <v>#NUM!</v>
      </c>
      <c r="AZ39" s="53" t="e">
        <f t="shared" si="36"/>
        <v>#NUM!</v>
      </c>
      <c r="BA39" s="54" t="e">
        <f t="shared" si="37"/>
        <v>#NUM!</v>
      </c>
      <c r="BB39" s="51" t="e">
        <f t="shared" si="33"/>
        <v>#NUM!</v>
      </c>
      <c r="BC39" s="51" t="e">
        <f t="shared" si="34"/>
        <v>#NUM!</v>
      </c>
      <c r="BD39" s="139"/>
    </row>
    <row r="40" spans="1:56" ht="13.8" thickBot="1" x14ac:dyDescent="0.3">
      <c r="A40" s="123">
        <v>35</v>
      </c>
      <c r="B40" s="20"/>
      <c r="C40" s="21"/>
      <c r="D40" s="21"/>
      <c r="E40" s="21"/>
      <c r="F40" s="22"/>
      <c r="G40" s="20"/>
      <c r="H40" s="97" t="e">
        <f t="shared" si="14"/>
        <v>#NUM!</v>
      </c>
      <c r="I40" s="97" t="e">
        <f t="shared" si="15"/>
        <v>#NUM!</v>
      </c>
      <c r="J40" s="97" t="e">
        <f t="shared" si="16"/>
        <v>#NUM!</v>
      </c>
      <c r="K40" s="34" t="e">
        <f t="shared" si="17"/>
        <v>#NUM!</v>
      </c>
      <c r="M40" s="143">
        <v>35</v>
      </c>
      <c r="N40" s="165" t="e">
        <f t="shared" si="40"/>
        <v>#NUM!</v>
      </c>
      <c r="O40" s="45" t="e">
        <f t="shared" si="41"/>
        <v>#NUM!</v>
      </c>
      <c r="P40" s="45" t="e">
        <f t="shared" si="42"/>
        <v>#NUM!</v>
      </c>
      <c r="Q40" s="30" t="e">
        <f t="shared" si="43"/>
        <v>#NUM!</v>
      </c>
      <c r="R40" s="45" t="e">
        <f t="shared" si="18"/>
        <v>#NUM!</v>
      </c>
      <c r="S40" s="45" t="e">
        <f t="shared" si="19"/>
        <v>#NUM!</v>
      </c>
      <c r="U40" s="143">
        <v>35</v>
      </c>
      <c r="V40" s="52" t="e">
        <f t="shared" si="20"/>
        <v>#NUM!</v>
      </c>
      <c r="W40" s="54" t="e">
        <f t="shared" si="21"/>
        <v>#NUM!</v>
      </c>
      <c r="X40" s="52" t="e">
        <f t="shared" si="22"/>
        <v>#NUM!</v>
      </c>
      <c r="Y40" s="54" t="e">
        <f t="shared" si="23"/>
        <v>#NUM!</v>
      </c>
      <c r="Z40" s="51" t="e">
        <f t="shared" si="24"/>
        <v>#NUM!</v>
      </c>
      <c r="AA40" s="51" t="e">
        <f t="shared" si="25"/>
        <v>#NUM!</v>
      </c>
      <c r="AB40" s="139"/>
      <c r="AC40" s="123">
        <v>35</v>
      </c>
      <c r="AD40" s="20"/>
      <c r="AE40" s="21"/>
      <c r="AF40" s="21"/>
      <c r="AG40" s="21"/>
      <c r="AH40" s="22"/>
      <c r="AI40" s="39"/>
      <c r="AJ40" s="97" t="e">
        <f t="shared" si="26"/>
        <v>#NUM!</v>
      </c>
      <c r="AK40" s="97" t="e">
        <f t="shared" si="27"/>
        <v>#NUM!</v>
      </c>
      <c r="AL40" s="97" t="e">
        <f t="shared" si="28"/>
        <v>#NUM!</v>
      </c>
      <c r="AM40" s="34" t="e">
        <f t="shared" si="38"/>
        <v>#NUM!</v>
      </c>
      <c r="AN40" s="1"/>
      <c r="AO40" s="143">
        <v>35</v>
      </c>
      <c r="AP40" s="165" t="e">
        <f t="shared" si="44"/>
        <v>#NUM!</v>
      </c>
      <c r="AQ40" s="45" t="e">
        <f t="shared" si="45"/>
        <v>#NUM!</v>
      </c>
      <c r="AR40" s="45" t="e">
        <f t="shared" si="46"/>
        <v>#NUM!</v>
      </c>
      <c r="AS40" s="30" t="e">
        <f t="shared" si="47"/>
        <v>#NUM!</v>
      </c>
      <c r="AT40" s="45" t="e">
        <f t="shared" si="30"/>
        <v>#NUM!</v>
      </c>
      <c r="AU40" s="45" t="e">
        <f t="shared" si="31"/>
        <v>#NUM!</v>
      </c>
      <c r="AV40" s="1"/>
      <c r="AW40" s="143">
        <v>35</v>
      </c>
      <c r="AX40" s="52" t="e">
        <f t="shared" si="39"/>
        <v>#NUM!</v>
      </c>
      <c r="AY40" s="54" t="e">
        <f t="shared" si="35"/>
        <v>#NUM!</v>
      </c>
      <c r="AZ40" s="53" t="e">
        <f t="shared" si="36"/>
        <v>#NUM!</v>
      </c>
      <c r="BA40" s="54" t="e">
        <f t="shared" si="37"/>
        <v>#NUM!</v>
      </c>
      <c r="BB40" s="51" t="e">
        <f t="shared" si="33"/>
        <v>#NUM!</v>
      </c>
      <c r="BC40" s="51" t="e">
        <f t="shared" si="34"/>
        <v>#NUM!</v>
      </c>
      <c r="BD40" s="139"/>
    </row>
    <row r="41" spans="1:56" ht="13.8" thickBot="1" x14ac:dyDescent="0.3">
      <c r="A41" s="123">
        <v>36</v>
      </c>
      <c r="B41" s="20"/>
      <c r="C41" s="21"/>
      <c r="D41" s="21"/>
      <c r="E41" s="21"/>
      <c r="F41" s="22"/>
      <c r="G41" s="20"/>
      <c r="H41" s="97" t="e">
        <f t="shared" si="14"/>
        <v>#NUM!</v>
      </c>
      <c r="I41" s="97" t="e">
        <f t="shared" si="15"/>
        <v>#NUM!</v>
      </c>
      <c r="J41" s="97" t="e">
        <f t="shared" si="16"/>
        <v>#NUM!</v>
      </c>
      <c r="K41" s="34" t="e">
        <f t="shared" si="17"/>
        <v>#NUM!</v>
      </c>
      <c r="M41" s="143">
        <v>36</v>
      </c>
      <c r="N41" s="165" t="e">
        <f t="shared" si="40"/>
        <v>#NUM!</v>
      </c>
      <c r="O41" s="45" t="e">
        <f t="shared" si="41"/>
        <v>#NUM!</v>
      </c>
      <c r="P41" s="45" t="e">
        <f t="shared" si="42"/>
        <v>#NUM!</v>
      </c>
      <c r="Q41" s="30" t="e">
        <f t="shared" si="43"/>
        <v>#NUM!</v>
      </c>
      <c r="R41" s="45" t="e">
        <f t="shared" si="18"/>
        <v>#NUM!</v>
      </c>
      <c r="S41" s="45" t="e">
        <f t="shared" si="19"/>
        <v>#NUM!</v>
      </c>
      <c r="U41" s="143">
        <v>36</v>
      </c>
      <c r="V41" s="52" t="e">
        <f t="shared" si="20"/>
        <v>#NUM!</v>
      </c>
      <c r="W41" s="54" t="e">
        <f t="shared" si="21"/>
        <v>#NUM!</v>
      </c>
      <c r="X41" s="52" t="e">
        <f t="shared" si="22"/>
        <v>#NUM!</v>
      </c>
      <c r="Y41" s="54" t="e">
        <f t="shared" si="23"/>
        <v>#NUM!</v>
      </c>
      <c r="Z41" s="51" t="e">
        <f t="shared" si="24"/>
        <v>#NUM!</v>
      </c>
      <c r="AA41" s="51" t="e">
        <f t="shared" si="25"/>
        <v>#NUM!</v>
      </c>
      <c r="AB41" s="139"/>
      <c r="AC41" s="123">
        <v>36</v>
      </c>
      <c r="AD41" s="20"/>
      <c r="AE41" s="21"/>
      <c r="AF41" s="21"/>
      <c r="AG41" s="21"/>
      <c r="AH41" s="22"/>
      <c r="AI41" s="39"/>
      <c r="AJ41" s="97" t="e">
        <f t="shared" si="26"/>
        <v>#NUM!</v>
      </c>
      <c r="AK41" s="97" t="e">
        <f t="shared" si="27"/>
        <v>#NUM!</v>
      </c>
      <c r="AL41" s="97" t="e">
        <f t="shared" si="28"/>
        <v>#NUM!</v>
      </c>
      <c r="AM41" s="34" t="e">
        <f t="shared" si="38"/>
        <v>#NUM!</v>
      </c>
      <c r="AN41" s="1"/>
      <c r="AO41" s="143">
        <v>36</v>
      </c>
      <c r="AP41" s="165" t="e">
        <f t="shared" si="44"/>
        <v>#NUM!</v>
      </c>
      <c r="AQ41" s="45" t="e">
        <f t="shared" si="45"/>
        <v>#NUM!</v>
      </c>
      <c r="AR41" s="45" t="e">
        <f t="shared" si="46"/>
        <v>#NUM!</v>
      </c>
      <c r="AS41" s="30" t="e">
        <f t="shared" si="47"/>
        <v>#NUM!</v>
      </c>
      <c r="AT41" s="45" t="e">
        <f t="shared" si="30"/>
        <v>#NUM!</v>
      </c>
      <c r="AU41" s="45" t="e">
        <f t="shared" si="31"/>
        <v>#NUM!</v>
      </c>
      <c r="AV41" s="1"/>
      <c r="AW41" s="143">
        <v>36</v>
      </c>
      <c r="AX41" s="52" t="e">
        <f t="shared" si="39"/>
        <v>#NUM!</v>
      </c>
      <c r="AY41" s="54" t="e">
        <f t="shared" si="35"/>
        <v>#NUM!</v>
      </c>
      <c r="AZ41" s="53" t="e">
        <f t="shared" si="36"/>
        <v>#NUM!</v>
      </c>
      <c r="BA41" s="54" t="e">
        <f t="shared" si="37"/>
        <v>#NUM!</v>
      </c>
      <c r="BB41" s="51" t="e">
        <f t="shared" si="33"/>
        <v>#NUM!</v>
      </c>
      <c r="BC41" s="51" t="e">
        <f t="shared" si="34"/>
        <v>#NUM!</v>
      </c>
      <c r="BD41" s="139"/>
    </row>
    <row r="42" spans="1:56" ht="13.8" thickBot="1" x14ac:dyDescent="0.3">
      <c r="A42" s="123">
        <v>37</v>
      </c>
      <c r="B42" s="20"/>
      <c r="C42" s="21"/>
      <c r="D42" s="21"/>
      <c r="E42" s="21"/>
      <c r="F42" s="22"/>
      <c r="G42" s="20"/>
      <c r="H42" s="97" t="e">
        <f t="shared" si="14"/>
        <v>#NUM!</v>
      </c>
      <c r="I42" s="97" t="e">
        <f t="shared" si="15"/>
        <v>#NUM!</v>
      </c>
      <c r="J42" s="97" t="e">
        <f t="shared" si="16"/>
        <v>#NUM!</v>
      </c>
      <c r="K42" s="34" t="e">
        <f t="shared" si="17"/>
        <v>#NUM!</v>
      </c>
      <c r="M42" s="143">
        <v>37</v>
      </c>
      <c r="N42" s="165" t="e">
        <f t="shared" si="40"/>
        <v>#NUM!</v>
      </c>
      <c r="O42" s="45" t="e">
        <f t="shared" si="41"/>
        <v>#NUM!</v>
      </c>
      <c r="P42" s="45" t="e">
        <f t="shared" si="42"/>
        <v>#NUM!</v>
      </c>
      <c r="Q42" s="30" t="e">
        <f t="shared" si="43"/>
        <v>#NUM!</v>
      </c>
      <c r="R42" s="45" t="e">
        <f t="shared" si="18"/>
        <v>#NUM!</v>
      </c>
      <c r="S42" s="45" t="e">
        <f t="shared" si="19"/>
        <v>#NUM!</v>
      </c>
      <c r="U42" s="143">
        <v>37</v>
      </c>
      <c r="V42" s="52" t="e">
        <f t="shared" si="20"/>
        <v>#NUM!</v>
      </c>
      <c r="W42" s="54" t="e">
        <f t="shared" si="21"/>
        <v>#NUM!</v>
      </c>
      <c r="X42" s="52" t="e">
        <f t="shared" si="22"/>
        <v>#NUM!</v>
      </c>
      <c r="Y42" s="54" t="e">
        <f t="shared" si="23"/>
        <v>#NUM!</v>
      </c>
      <c r="Z42" s="51" t="e">
        <f t="shared" si="24"/>
        <v>#NUM!</v>
      </c>
      <c r="AA42" s="51" t="e">
        <f t="shared" si="25"/>
        <v>#NUM!</v>
      </c>
      <c r="AB42" s="139"/>
      <c r="AC42" s="123">
        <v>37</v>
      </c>
      <c r="AD42" s="20"/>
      <c r="AE42" s="21"/>
      <c r="AF42" s="21"/>
      <c r="AG42" s="21"/>
      <c r="AH42" s="22"/>
      <c r="AI42" s="39"/>
      <c r="AJ42" s="97" t="e">
        <f t="shared" si="26"/>
        <v>#NUM!</v>
      </c>
      <c r="AK42" s="97" t="e">
        <f t="shared" si="27"/>
        <v>#NUM!</v>
      </c>
      <c r="AL42" s="97" t="e">
        <f t="shared" si="28"/>
        <v>#NUM!</v>
      </c>
      <c r="AM42" s="34" t="e">
        <f t="shared" si="38"/>
        <v>#NUM!</v>
      </c>
      <c r="AN42" s="1"/>
      <c r="AO42" s="143">
        <v>37</v>
      </c>
      <c r="AP42" s="165" t="e">
        <f t="shared" si="44"/>
        <v>#NUM!</v>
      </c>
      <c r="AQ42" s="45" t="e">
        <f t="shared" si="45"/>
        <v>#NUM!</v>
      </c>
      <c r="AR42" s="45" t="e">
        <f t="shared" si="46"/>
        <v>#NUM!</v>
      </c>
      <c r="AS42" s="30" t="e">
        <f t="shared" si="47"/>
        <v>#NUM!</v>
      </c>
      <c r="AT42" s="45" t="e">
        <f t="shared" si="30"/>
        <v>#NUM!</v>
      </c>
      <c r="AU42" s="45" t="e">
        <f t="shared" si="31"/>
        <v>#NUM!</v>
      </c>
      <c r="AV42" s="1"/>
      <c r="AW42" s="143">
        <v>37</v>
      </c>
      <c r="AX42" s="52" t="e">
        <f t="shared" si="39"/>
        <v>#NUM!</v>
      </c>
      <c r="AY42" s="54" t="e">
        <f t="shared" si="35"/>
        <v>#NUM!</v>
      </c>
      <c r="AZ42" s="53" t="e">
        <f t="shared" si="36"/>
        <v>#NUM!</v>
      </c>
      <c r="BA42" s="54" t="e">
        <f t="shared" si="37"/>
        <v>#NUM!</v>
      </c>
      <c r="BB42" s="51" t="e">
        <f t="shared" si="33"/>
        <v>#NUM!</v>
      </c>
      <c r="BC42" s="51" t="e">
        <f t="shared" si="34"/>
        <v>#NUM!</v>
      </c>
      <c r="BD42" s="139"/>
    </row>
    <row r="43" spans="1:56" ht="13.8" thickBot="1" x14ac:dyDescent="0.3">
      <c r="A43" s="123">
        <v>38</v>
      </c>
      <c r="B43" s="20"/>
      <c r="C43" s="21"/>
      <c r="D43" s="21"/>
      <c r="E43" s="21"/>
      <c r="F43" s="22"/>
      <c r="G43" s="20"/>
      <c r="H43" s="97" t="e">
        <f t="shared" si="14"/>
        <v>#NUM!</v>
      </c>
      <c r="I43" s="97" t="e">
        <f t="shared" si="15"/>
        <v>#NUM!</v>
      </c>
      <c r="J43" s="97" t="e">
        <f t="shared" si="16"/>
        <v>#NUM!</v>
      </c>
      <c r="K43" s="34" t="e">
        <f t="shared" si="17"/>
        <v>#NUM!</v>
      </c>
      <c r="M43" s="143">
        <v>38</v>
      </c>
      <c r="N43" s="165" t="e">
        <f t="shared" si="40"/>
        <v>#NUM!</v>
      </c>
      <c r="O43" s="45" t="e">
        <f t="shared" si="41"/>
        <v>#NUM!</v>
      </c>
      <c r="P43" s="45" t="e">
        <f t="shared" si="42"/>
        <v>#NUM!</v>
      </c>
      <c r="Q43" s="30" t="e">
        <f t="shared" si="43"/>
        <v>#NUM!</v>
      </c>
      <c r="R43" s="45" t="e">
        <f t="shared" si="18"/>
        <v>#NUM!</v>
      </c>
      <c r="S43" s="45" t="e">
        <f t="shared" si="19"/>
        <v>#NUM!</v>
      </c>
      <c r="U43" s="143">
        <v>38</v>
      </c>
      <c r="V43" s="52" t="e">
        <f t="shared" si="20"/>
        <v>#NUM!</v>
      </c>
      <c r="W43" s="54" t="e">
        <f t="shared" si="21"/>
        <v>#NUM!</v>
      </c>
      <c r="X43" s="52" t="e">
        <f t="shared" si="22"/>
        <v>#NUM!</v>
      </c>
      <c r="Y43" s="54" t="e">
        <f t="shared" si="23"/>
        <v>#NUM!</v>
      </c>
      <c r="Z43" s="51" t="e">
        <f t="shared" si="24"/>
        <v>#NUM!</v>
      </c>
      <c r="AA43" s="51" t="e">
        <f t="shared" si="25"/>
        <v>#NUM!</v>
      </c>
      <c r="AB43" s="139"/>
      <c r="AC43" s="123">
        <v>38</v>
      </c>
      <c r="AD43" s="20"/>
      <c r="AE43" s="21"/>
      <c r="AF43" s="21"/>
      <c r="AG43" s="21"/>
      <c r="AH43" s="22"/>
      <c r="AI43" s="39"/>
      <c r="AJ43" s="97" t="e">
        <f t="shared" si="26"/>
        <v>#NUM!</v>
      </c>
      <c r="AK43" s="97" t="e">
        <f t="shared" si="27"/>
        <v>#NUM!</v>
      </c>
      <c r="AL43" s="97" t="e">
        <f t="shared" si="28"/>
        <v>#NUM!</v>
      </c>
      <c r="AM43" s="34" t="e">
        <f t="shared" si="38"/>
        <v>#NUM!</v>
      </c>
      <c r="AN43" s="1"/>
      <c r="AO43" s="143">
        <v>38</v>
      </c>
      <c r="AP43" s="165" t="e">
        <f t="shared" si="44"/>
        <v>#NUM!</v>
      </c>
      <c r="AQ43" s="45" t="e">
        <f t="shared" si="45"/>
        <v>#NUM!</v>
      </c>
      <c r="AR43" s="45" t="e">
        <f t="shared" si="46"/>
        <v>#NUM!</v>
      </c>
      <c r="AS43" s="30" t="e">
        <f t="shared" si="47"/>
        <v>#NUM!</v>
      </c>
      <c r="AT43" s="45" t="e">
        <f t="shared" si="30"/>
        <v>#NUM!</v>
      </c>
      <c r="AU43" s="45" t="e">
        <f t="shared" si="31"/>
        <v>#NUM!</v>
      </c>
      <c r="AV43" s="1"/>
      <c r="AW43" s="143">
        <v>38</v>
      </c>
      <c r="AX43" s="52" t="e">
        <f t="shared" si="39"/>
        <v>#NUM!</v>
      </c>
      <c r="AY43" s="54" t="e">
        <f t="shared" si="35"/>
        <v>#NUM!</v>
      </c>
      <c r="AZ43" s="53" t="e">
        <f t="shared" si="36"/>
        <v>#NUM!</v>
      </c>
      <c r="BA43" s="54" t="e">
        <f t="shared" si="37"/>
        <v>#NUM!</v>
      </c>
      <c r="BB43" s="51" t="e">
        <f t="shared" si="33"/>
        <v>#NUM!</v>
      </c>
      <c r="BC43" s="51" t="e">
        <f t="shared" si="34"/>
        <v>#NUM!</v>
      </c>
      <c r="BD43" s="139"/>
    </row>
    <row r="44" spans="1:56" ht="13.8" thickBot="1" x14ac:dyDescent="0.3">
      <c r="A44" s="123">
        <v>39</v>
      </c>
      <c r="B44" s="20"/>
      <c r="C44" s="21"/>
      <c r="D44" s="21"/>
      <c r="E44" s="21"/>
      <c r="F44" s="22"/>
      <c r="G44" s="20"/>
      <c r="H44" s="97" t="e">
        <f t="shared" si="14"/>
        <v>#NUM!</v>
      </c>
      <c r="I44" s="97" t="e">
        <f t="shared" si="15"/>
        <v>#NUM!</v>
      </c>
      <c r="J44" s="97" t="e">
        <f t="shared" si="16"/>
        <v>#NUM!</v>
      </c>
      <c r="K44" s="34" t="e">
        <f t="shared" si="17"/>
        <v>#NUM!</v>
      </c>
      <c r="M44" s="143">
        <v>39</v>
      </c>
      <c r="N44" s="165" t="e">
        <f t="shared" si="40"/>
        <v>#NUM!</v>
      </c>
      <c r="O44" s="45" t="e">
        <f t="shared" si="41"/>
        <v>#NUM!</v>
      </c>
      <c r="P44" s="45" t="e">
        <f t="shared" si="42"/>
        <v>#NUM!</v>
      </c>
      <c r="Q44" s="30" t="e">
        <f t="shared" si="43"/>
        <v>#NUM!</v>
      </c>
      <c r="R44" s="45" t="e">
        <f t="shared" si="18"/>
        <v>#NUM!</v>
      </c>
      <c r="S44" s="45" t="e">
        <f t="shared" si="19"/>
        <v>#NUM!</v>
      </c>
      <c r="U44" s="143">
        <v>39</v>
      </c>
      <c r="V44" s="52" t="e">
        <f t="shared" si="20"/>
        <v>#NUM!</v>
      </c>
      <c r="W44" s="54" t="e">
        <f t="shared" si="21"/>
        <v>#NUM!</v>
      </c>
      <c r="X44" s="52" t="e">
        <f t="shared" si="22"/>
        <v>#NUM!</v>
      </c>
      <c r="Y44" s="54" t="e">
        <f t="shared" si="23"/>
        <v>#NUM!</v>
      </c>
      <c r="Z44" s="51" t="e">
        <f t="shared" si="24"/>
        <v>#NUM!</v>
      </c>
      <c r="AA44" s="51" t="e">
        <f t="shared" si="25"/>
        <v>#NUM!</v>
      </c>
      <c r="AB44" s="139"/>
      <c r="AC44" s="123">
        <v>39</v>
      </c>
      <c r="AD44" s="20"/>
      <c r="AE44" s="21"/>
      <c r="AF44" s="21"/>
      <c r="AG44" s="21"/>
      <c r="AH44" s="22"/>
      <c r="AI44" s="39"/>
      <c r="AJ44" s="97" t="e">
        <f t="shared" si="26"/>
        <v>#NUM!</v>
      </c>
      <c r="AK44" s="97" t="e">
        <f t="shared" si="27"/>
        <v>#NUM!</v>
      </c>
      <c r="AL44" s="97" t="e">
        <f t="shared" si="28"/>
        <v>#NUM!</v>
      </c>
      <c r="AM44" s="34" t="e">
        <f t="shared" si="38"/>
        <v>#NUM!</v>
      </c>
      <c r="AN44" s="1"/>
      <c r="AO44" s="143">
        <v>39</v>
      </c>
      <c r="AP44" s="165" t="e">
        <f t="shared" si="44"/>
        <v>#NUM!</v>
      </c>
      <c r="AQ44" s="45" t="e">
        <f t="shared" si="45"/>
        <v>#NUM!</v>
      </c>
      <c r="AR44" s="45" t="e">
        <f t="shared" si="46"/>
        <v>#NUM!</v>
      </c>
      <c r="AS44" s="30" t="e">
        <f t="shared" si="47"/>
        <v>#NUM!</v>
      </c>
      <c r="AT44" s="45" t="e">
        <f t="shared" si="30"/>
        <v>#NUM!</v>
      </c>
      <c r="AU44" s="45" t="e">
        <f t="shared" si="31"/>
        <v>#NUM!</v>
      </c>
      <c r="AV44" s="1"/>
      <c r="AW44" s="143">
        <v>39</v>
      </c>
      <c r="AX44" s="52" t="e">
        <f t="shared" si="39"/>
        <v>#NUM!</v>
      </c>
      <c r="AY44" s="54" t="e">
        <f t="shared" si="35"/>
        <v>#NUM!</v>
      </c>
      <c r="AZ44" s="53" t="e">
        <f t="shared" si="36"/>
        <v>#NUM!</v>
      </c>
      <c r="BA44" s="54" t="e">
        <f t="shared" si="37"/>
        <v>#NUM!</v>
      </c>
      <c r="BB44" s="51" t="e">
        <f t="shared" si="33"/>
        <v>#NUM!</v>
      </c>
      <c r="BC44" s="51" t="e">
        <f t="shared" si="34"/>
        <v>#NUM!</v>
      </c>
      <c r="BD44" s="139"/>
    </row>
    <row r="45" spans="1:56" ht="13.8" thickBot="1" x14ac:dyDescent="0.3">
      <c r="A45" s="123">
        <v>40</v>
      </c>
      <c r="B45" s="20"/>
      <c r="C45" s="21"/>
      <c r="D45" s="21"/>
      <c r="E45" s="21"/>
      <c r="F45" s="22"/>
      <c r="G45" s="20"/>
      <c r="H45" s="97" t="e">
        <f t="shared" si="14"/>
        <v>#NUM!</v>
      </c>
      <c r="I45" s="97" t="e">
        <f t="shared" si="15"/>
        <v>#NUM!</v>
      </c>
      <c r="J45" s="97" t="e">
        <f t="shared" si="16"/>
        <v>#NUM!</v>
      </c>
      <c r="K45" s="34" t="e">
        <f t="shared" si="17"/>
        <v>#NUM!</v>
      </c>
      <c r="M45" s="143">
        <v>40</v>
      </c>
      <c r="N45" s="165" t="e">
        <f t="shared" si="40"/>
        <v>#NUM!</v>
      </c>
      <c r="O45" s="45" t="e">
        <f t="shared" si="41"/>
        <v>#NUM!</v>
      </c>
      <c r="P45" s="45" t="e">
        <f t="shared" si="42"/>
        <v>#NUM!</v>
      </c>
      <c r="Q45" s="30" t="e">
        <f t="shared" si="43"/>
        <v>#NUM!</v>
      </c>
      <c r="R45" s="45" t="e">
        <f t="shared" si="18"/>
        <v>#NUM!</v>
      </c>
      <c r="S45" s="45" t="e">
        <f t="shared" si="19"/>
        <v>#NUM!</v>
      </c>
      <c r="U45" s="143">
        <v>40</v>
      </c>
      <c r="V45" s="52" t="e">
        <f t="shared" si="20"/>
        <v>#NUM!</v>
      </c>
      <c r="W45" s="54" t="e">
        <f t="shared" si="21"/>
        <v>#NUM!</v>
      </c>
      <c r="X45" s="52" t="e">
        <f t="shared" si="22"/>
        <v>#NUM!</v>
      </c>
      <c r="Y45" s="54" t="e">
        <f t="shared" si="23"/>
        <v>#NUM!</v>
      </c>
      <c r="Z45" s="51" t="e">
        <f t="shared" si="24"/>
        <v>#NUM!</v>
      </c>
      <c r="AA45" s="51" t="e">
        <f t="shared" si="25"/>
        <v>#NUM!</v>
      </c>
      <c r="AB45" s="139"/>
      <c r="AC45" s="123">
        <v>40</v>
      </c>
      <c r="AD45" s="20"/>
      <c r="AE45" s="21"/>
      <c r="AF45" s="21"/>
      <c r="AG45" s="21"/>
      <c r="AH45" s="22"/>
      <c r="AI45" s="39"/>
      <c r="AJ45" s="97" t="e">
        <f t="shared" si="26"/>
        <v>#NUM!</v>
      </c>
      <c r="AK45" s="97" t="e">
        <f t="shared" si="27"/>
        <v>#NUM!</v>
      </c>
      <c r="AL45" s="97" t="e">
        <f t="shared" si="28"/>
        <v>#NUM!</v>
      </c>
      <c r="AM45" s="34" t="e">
        <f t="shared" si="38"/>
        <v>#NUM!</v>
      </c>
      <c r="AN45" s="1"/>
      <c r="AO45" s="143">
        <v>40</v>
      </c>
      <c r="AP45" s="165" t="e">
        <f t="shared" si="44"/>
        <v>#NUM!</v>
      </c>
      <c r="AQ45" s="45" t="e">
        <f t="shared" si="45"/>
        <v>#NUM!</v>
      </c>
      <c r="AR45" s="45" t="e">
        <f t="shared" si="46"/>
        <v>#NUM!</v>
      </c>
      <c r="AS45" s="30" t="e">
        <f t="shared" si="47"/>
        <v>#NUM!</v>
      </c>
      <c r="AT45" s="45" t="e">
        <f t="shared" si="30"/>
        <v>#NUM!</v>
      </c>
      <c r="AU45" s="45" t="e">
        <f t="shared" si="31"/>
        <v>#NUM!</v>
      </c>
      <c r="AV45" s="1"/>
      <c r="AW45" s="143">
        <v>40</v>
      </c>
      <c r="AX45" s="52" t="e">
        <f t="shared" si="39"/>
        <v>#NUM!</v>
      </c>
      <c r="AY45" s="54" t="e">
        <f t="shared" si="35"/>
        <v>#NUM!</v>
      </c>
      <c r="AZ45" s="53" t="e">
        <f t="shared" si="36"/>
        <v>#NUM!</v>
      </c>
      <c r="BA45" s="54" t="e">
        <f t="shared" si="37"/>
        <v>#NUM!</v>
      </c>
      <c r="BB45" s="51" t="e">
        <f t="shared" si="33"/>
        <v>#NUM!</v>
      </c>
      <c r="BC45" s="51" t="e">
        <f t="shared" si="34"/>
        <v>#NUM!</v>
      </c>
      <c r="BD45" s="139"/>
    </row>
    <row r="46" spans="1:56" ht="13.8" thickBot="1" x14ac:dyDescent="0.3">
      <c r="A46" s="123">
        <v>41</v>
      </c>
      <c r="B46" s="20"/>
      <c r="C46" s="21"/>
      <c r="D46" s="21"/>
      <c r="E46" s="21"/>
      <c r="F46" s="22"/>
      <c r="G46" s="20"/>
      <c r="H46" s="97" t="e">
        <f t="shared" si="14"/>
        <v>#NUM!</v>
      </c>
      <c r="I46" s="97" t="e">
        <f t="shared" si="15"/>
        <v>#NUM!</v>
      </c>
      <c r="J46" s="97" t="e">
        <f t="shared" si="16"/>
        <v>#NUM!</v>
      </c>
      <c r="K46" s="34" t="e">
        <f t="shared" si="17"/>
        <v>#NUM!</v>
      </c>
      <c r="M46" s="143">
        <v>41</v>
      </c>
      <c r="N46" s="165" t="e">
        <f t="shared" si="40"/>
        <v>#NUM!</v>
      </c>
      <c r="O46" s="45" t="e">
        <f t="shared" si="41"/>
        <v>#NUM!</v>
      </c>
      <c r="P46" s="45" t="e">
        <f t="shared" si="42"/>
        <v>#NUM!</v>
      </c>
      <c r="Q46" s="30" t="e">
        <f t="shared" si="43"/>
        <v>#NUM!</v>
      </c>
      <c r="R46" s="45" t="e">
        <f t="shared" si="18"/>
        <v>#NUM!</v>
      </c>
      <c r="S46" s="45" t="e">
        <f t="shared" si="19"/>
        <v>#NUM!</v>
      </c>
      <c r="U46" s="143">
        <v>41</v>
      </c>
      <c r="V46" s="52" t="e">
        <f t="shared" si="20"/>
        <v>#NUM!</v>
      </c>
      <c r="W46" s="54" t="e">
        <f t="shared" si="21"/>
        <v>#NUM!</v>
      </c>
      <c r="X46" s="52" t="e">
        <f t="shared" si="22"/>
        <v>#NUM!</v>
      </c>
      <c r="Y46" s="54" t="e">
        <f t="shared" si="23"/>
        <v>#NUM!</v>
      </c>
      <c r="Z46" s="51" t="e">
        <f t="shared" si="24"/>
        <v>#NUM!</v>
      </c>
      <c r="AA46" s="51" t="e">
        <f t="shared" si="25"/>
        <v>#NUM!</v>
      </c>
      <c r="AB46" s="139"/>
      <c r="AC46" s="123">
        <v>41</v>
      </c>
      <c r="AD46" s="20"/>
      <c r="AE46" s="21"/>
      <c r="AF46" s="21"/>
      <c r="AG46" s="21"/>
      <c r="AH46" s="22"/>
      <c r="AI46" s="39"/>
      <c r="AJ46" s="97" t="e">
        <f t="shared" si="26"/>
        <v>#NUM!</v>
      </c>
      <c r="AK46" s="97" t="e">
        <f t="shared" si="27"/>
        <v>#NUM!</v>
      </c>
      <c r="AL46" s="97" t="e">
        <f t="shared" si="28"/>
        <v>#NUM!</v>
      </c>
      <c r="AM46" s="34" t="e">
        <f t="shared" si="38"/>
        <v>#NUM!</v>
      </c>
      <c r="AN46" s="1"/>
      <c r="AO46" s="143">
        <v>41</v>
      </c>
      <c r="AP46" s="165" t="e">
        <f t="shared" si="44"/>
        <v>#NUM!</v>
      </c>
      <c r="AQ46" s="45" t="e">
        <f t="shared" si="45"/>
        <v>#NUM!</v>
      </c>
      <c r="AR46" s="45" t="e">
        <f t="shared" si="46"/>
        <v>#NUM!</v>
      </c>
      <c r="AS46" s="30" t="e">
        <f t="shared" si="47"/>
        <v>#NUM!</v>
      </c>
      <c r="AT46" s="45" t="e">
        <f t="shared" si="30"/>
        <v>#NUM!</v>
      </c>
      <c r="AU46" s="45" t="e">
        <f t="shared" si="31"/>
        <v>#NUM!</v>
      </c>
      <c r="AV46" s="1"/>
      <c r="AW46" s="143">
        <v>41</v>
      </c>
      <c r="AX46" s="52" t="e">
        <f t="shared" si="39"/>
        <v>#NUM!</v>
      </c>
      <c r="AY46" s="54" t="e">
        <f t="shared" si="35"/>
        <v>#NUM!</v>
      </c>
      <c r="AZ46" s="53" t="e">
        <f t="shared" si="36"/>
        <v>#NUM!</v>
      </c>
      <c r="BA46" s="54" t="e">
        <f t="shared" si="37"/>
        <v>#NUM!</v>
      </c>
      <c r="BB46" s="51" t="e">
        <f t="shared" si="33"/>
        <v>#NUM!</v>
      </c>
      <c r="BC46" s="51" t="e">
        <f t="shared" si="34"/>
        <v>#NUM!</v>
      </c>
      <c r="BD46" s="139"/>
    </row>
    <row r="47" spans="1:56" ht="13.8" thickBot="1" x14ac:dyDescent="0.3">
      <c r="A47" s="123">
        <v>42</v>
      </c>
      <c r="B47" s="20"/>
      <c r="C47" s="21"/>
      <c r="D47" s="21"/>
      <c r="E47" s="21"/>
      <c r="F47" s="22"/>
      <c r="G47" s="20"/>
      <c r="H47" s="97" t="e">
        <f t="shared" si="14"/>
        <v>#NUM!</v>
      </c>
      <c r="I47" s="97" t="e">
        <f t="shared" si="15"/>
        <v>#NUM!</v>
      </c>
      <c r="J47" s="97" t="e">
        <f t="shared" si="16"/>
        <v>#NUM!</v>
      </c>
      <c r="K47" s="34" t="e">
        <f t="shared" si="17"/>
        <v>#NUM!</v>
      </c>
      <c r="M47" s="143">
        <v>42</v>
      </c>
      <c r="N47" s="165" t="e">
        <f t="shared" si="40"/>
        <v>#NUM!</v>
      </c>
      <c r="O47" s="45" t="e">
        <f t="shared" si="41"/>
        <v>#NUM!</v>
      </c>
      <c r="P47" s="45" t="e">
        <f t="shared" si="42"/>
        <v>#NUM!</v>
      </c>
      <c r="Q47" s="30" t="e">
        <f t="shared" si="43"/>
        <v>#NUM!</v>
      </c>
      <c r="R47" s="45" t="e">
        <f t="shared" si="18"/>
        <v>#NUM!</v>
      </c>
      <c r="S47" s="45" t="e">
        <f t="shared" si="19"/>
        <v>#NUM!</v>
      </c>
      <c r="U47" s="143">
        <v>42</v>
      </c>
      <c r="V47" s="52" t="e">
        <f t="shared" si="20"/>
        <v>#NUM!</v>
      </c>
      <c r="W47" s="54" t="e">
        <f t="shared" si="21"/>
        <v>#NUM!</v>
      </c>
      <c r="X47" s="52" t="e">
        <f t="shared" si="22"/>
        <v>#NUM!</v>
      </c>
      <c r="Y47" s="54" t="e">
        <f t="shared" si="23"/>
        <v>#NUM!</v>
      </c>
      <c r="Z47" s="51" t="e">
        <f t="shared" si="24"/>
        <v>#NUM!</v>
      </c>
      <c r="AA47" s="51" t="e">
        <f t="shared" si="25"/>
        <v>#NUM!</v>
      </c>
      <c r="AB47" s="139"/>
      <c r="AC47" s="123">
        <v>42</v>
      </c>
      <c r="AD47" s="20"/>
      <c r="AE47" s="21"/>
      <c r="AF47" s="21"/>
      <c r="AG47" s="21"/>
      <c r="AH47" s="22"/>
      <c r="AI47" s="39"/>
      <c r="AJ47" s="97" t="e">
        <f t="shared" si="26"/>
        <v>#NUM!</v>
      </c>
      <c r="AK47" s="97" t="e">
        <f t="shared" si="27"/>
        <v>#NUM!</v>
      </c>
      <c r="AL47" s="97" t="e">
        <f t="shared" si="28"/>
        <v>#NUM!</v>
      </c>
      <c r="AM47" s="34" t="e">
        <f t="shared" si="38"/>
        <v>#NUM!</v>
      </c>
      <c r="AN47" s="1"/>
      <c r="AO47" s="143">
        <v>42</v>
      </c>
      <c r="AP47" s="165" t="e">
        <f t="shared" si="44"/>
        <v>#NUM!</v>
      </c>
      <c r="AQ47" s="45" t="e">
        <f t="shared" si="45"/>
        <v>#NUM!</v>
      </c>
      <c r="AR47" s="45" t="e">
        <f t="shared" si="46"/>
        <v>#NUM!</v>
      </c>
      <c r="AS47" s="30" t="e">
        <f t="shared" si="47"/>
        <v>#NUM!</v>
      </c>
      <c r="AT47" s="45" t="e">
        <f t="shared" si="30"/>
        <v>#NUM!</v>
      </c>
      <c r="AU47" s="45" t="e">
        <f t="shared" si="31"/>
        <v>#NUM!</v>
      </c>
      <c r="AV47" s="1"/>
      <c r="AW47" s="143">
        <v>42</v>
      </c>
      <c r="AX47" s="52" t="e">
        <f t="shared" si="39"/>
        <v>#NUM!</v>
      </c>
      <c r="AY47" s="54" t="e">
        <f t="shared" si="35"/>
        <v>#NUM!</v>
      </c>
      <c r="AZ47" s="53" t="e">
        <f t="shared" si="36"/>
        <v>#NUM!</v>
      </c>
      <c r="BA47" s="54" t="e">
        <f t="shared" si="37"/>
        <v>#NUM!</v>
      </c>
      <c r="BB47" s="51" t="e">
        <f t="shared" si="33"/>
        <v>#NUM!</v>
      </c>
      <c r="BC47" s="51" t="e">
        <f t="shared" si="34"/>
        <v>#NUM!</v>
      </c>
      <c r="BD47" s="139"/>
    </row>
    <row r="48" spans="1:56" ht="13.8" thickBot="1" x14ac:dyDescent="0.3">
      <c r="A48" s="123">
        <v>43</v>
      </c>
      <c r="B48" s="20"/>
      <c r="C48" s="21"/>
      <c r="D48" s="21"/>
      <c r="E48" s="21"/>
      <c r="F48" s="22"/>
      <c r="G48" s="20"/>
      <c r="H48" s="97" t="e">
        <f t="shared" si="14"/>
        <v>#NUM!</v>
      </c>
      <c r="I48" s="97" t="e">
        <f t="shared" si="15"/>
        <v>#NUM!</v>
      </c>
      <c r="J48" s="97" t="e">
        <f t="shared" si="16"/>
        <v>#NUM!</v>
      </c>
      <c r="K48" s="34" t="e">
        <f t="shared" si="17"/>
        <v>#NUM!</v>
      </c>
      <c r="M48" s="143">
        <v>43</v>
      </c>
      <c r="N48" s="165" t="e">
        <f t="shared" si="40"/>
        <v>#NUM!</v>
      </c>
      <c r="O48" s="45" t="e">
        <f t="shared" si="41"/>
        <v>#NUM!</v>
      </c>
      <c r="P48" s="45" t="e">
        <f t="shared" si="42"/>
        <v>#NUM!</v>
      </c>
      <c r="Q48" s="30" t="e">
        <f t="shared" si="43"/>
        <v>#NUM!</v>
      </c>
      <c r="R48" s="45" t="e">
        <f t="shared" si="18"/>
        <v>#NUM!</v>
      </c>
      <c r="S48" s="45" t="e">
        <f t="shared" si="19"/>
        <v>#NUM!</v>
      </c>
      <c r="U48" s="143">
        <v>43</v>
      </c>
      <c r="V48" s="52" t="e">
        <f t="shared" si="20"/>
        <v>#NUM!</v>
      </c>
      <c r="W48" s="54" t="e">
        <f t="shared" si="21"/>
        <v>#NUM!</v>
      </c>
      <c r="X48" s="52" t="e">
        <f t="shared" si="22"/>
        <v>#NUM!</v>
      </c>
      <c r="Y48" s="54" t="e">
        <f t="shared" si="23"/>
        <v>#NUM!</v>
      </c>
      <c r="Z48" s="51" t="e">
        <f t="shared" si="24"/>
        <v>#NUM!</v>
      </c>
      <c r="AA48" s="51" t="e">
        <f t="shared" si="25"/>
        <v>#NUM!</v>
      </c>
      <c r="AB48" s="139"/>
      <c r="AC48" s="123">
        <v>43</v>
      </c>
      <c r="AD48" s="20"/>
      <c r="AE48" s="21"/>
      <c r="AF48" s="21"/>
      <c r="AG48" s="21"/>
      <c r="AH48" s="22"/>
      <c r="AI48" s="39"/>
      <c r="AJ48" s="97" t="e">
        <f t="shared" si="26"/>
        <v>#NUM!</v>
      </c>
      <c r="AK48" s="97" t="e">
        <f t="shared" si="27"/>
        <v>#NUM!</v>
      </c>
      <c r="AL48" s="97" t="e">
        <f t="shared" si="28"/>
        <v>#NUM!</v>
      </c>
      <c r="AM48" s="34" t="e">
        <f t="shared" si="38"/>
        <v>#NUM!</v>
      </c>
      <c r="AN48" s="1"/>
      <c r="AO48" s="143">
        <v>43</v>
      </c>
      <c r="AP48" s="165" t="e">
        <f t="shared" si="44"/>
        <v>#NUM!</v>
      </c>
      <c r="AQ48" s="45" t="e">
        <f t="shared" si="45"/>
        <v>#NUM!</v>
      </c>
      <c r="AR48" s="45" t="e">
        <f t="shared" si="46"/>
        <v>#NUM!</v>
      </c>
      <c r="AS48" s="30" t="e">
        <f t="shared" si="47"/>
        <v>#NUM!</v>
      </c>
      <c r="AT48" s="45" t="e">
        <f t="shared" si="30"/>
        <v>#NUM!</v>
      </c>
      <c r="AU48" s="45" t="e">
        <f t="shared" si="31"/>
        <v>#NUM!</v>
      </c>
      <c r="AV48" s="1"/>
      <c r="AW48" s="143">
        <v>43</v>
      </c>
      <c r="AX48" s="52" t="e">
        <f t="shared" si="39"/>
        <v>#NUM!</v>
      </c>
      <c r="AY48" s="54" t="e">
        <f t="shared" si="35"/>
        <v>#NUM!</v>
      </c>
      <c r="AZ48" s="53" t="e">
        <f t="shared" si="36"/>
        <v>#NUM!</v>
      </c>
      <c r="BA48" s="54" t="e">
        <f t="shared" si="37"/>
        <v>#NUM!</v>
      </c>
      <c r="BB48" s="51" t="e">
        <f t="shared" si="33"/>
        <v>#NUM!</v>
      </c>
      <c r="BC48" s="51" t="e">
        <f t="shared" si="34"/>
        <v>#NUM!</v>
      </c>
      <c r="BD48" s="139"/>
    </row>
    <row r="49" spans="1:56" ht="13.8" thickBot="1" x14ac:dyDescent="0.3">
      <c r="A49" s="123">
        <v>44</v>
      </c>
      <c r="B49" s="20"/>
      <c r="C49" s="21"/>
      <c r="D49" s="21"/>
      <c r="E49" s="21"/>
      <c r="F49" s="22"/>
      <c r="G49" s="20"/>
      <c r="H49" s="97" t="e">
        <f t="shared" si="14"/>
        <v>#NUM!</v>
      </c>
      <c r="I49" s="97" t="e">
        <f t="shared" si="15"/>
        <v>#NUM!</v>
      </c>
      <c r="J49" s="97" t="e">
        <f t="shared" si="16"/>
        <v>#NUM!</v>
      </c>
      <c r="K49" s="34" t="e">
        <f t="shared" si="17"/>
        <v>#NUM!</v>
      </c>
      <c r="M49" s="143">
        <v>44</v>
      </c>
      <c r="N49" s="165" t="e">
        <f t="shared" si="40"/>
        <v>#NUM!</v>
      </c>
      <c r="O49" s="45" t="e">
        <f t="shared" si="41"/>
        <v>#NUM!</v>
      </c>
      <c r="P49" s="45" t="e">
        <f t="shared" si="42"/>
        <v>#NUM!</v>
      </c>
      <c r="Q49" s="30" t="e">
        <f t="shared" si="43"/>
        <v>#NUM!</v>
      </c>
      <c r="R49" s="45" t="e">
        <f t="shared" si="18"/>
        <v>#NUM!</v>
      </c>
      <c r="S49" s="45" t="e">
        <f t="shared" si="19"/>
        <v>#NUM!</v>
      </c>
      <c r="U49" s="143">
        <v>44</v>
      </c>
      <c r="V49" s="52" t="e">
        <f t="shared" si="20"/>
        <v>#NUM!</v>
      </c>
      <c r="W49" s="54" t="e">
        <f t="shared" si="21"/>
        <v>#NUM!</v>
      </c>
      <c r="X49" s="52" t="e">
        <f t="shared" si="22"/>
        <v>#NUM!</v>
      </c>
      <c r="Y49" s="54" t="e">
        <f t="shared" si="23"/>
        <v>#NUM!</v>
      </c>
      <c r="Z49" s="51" t="e">
        <f t="shared" si="24"/>
        <v>#NUM!</v>
      </c>
      <c r="AA49" s="51" t="e">
        <f t="shared" si="25"/>
        <v>#NUM!</v>
      </c>
      <c r="AB49" s="139"/>
      <c r="AC49" s="123">
        <v>44</v>
      </c>
      <c r="AD49" s="20"/>
      <c r="AE49" s="21"/>
      <c r="AF49" s="21"/>
      <c r="AG49" s="21"/>
      <c r="AH49" s="22"/>
      <c r="AI49" s="39"/>
      <c r="AJ49" s="97" t="e">
        <f t="shared" si="26"/>
        <v>#NUM!</v>
      </c>
      <c r="AK49" s="97" t="e">
        <f t="shared" si="27"/>
        <v>#NUM!</v>
      </c>
      <c r="AL49" s="97" t="e">
        <f t="shared" si="28"/>
        <v>#NUM!</v>
      </c>
      <c r="AM49" s="34" t="e">
        <f t="shared" si="38"/>
        <v>#NUM!</v>
      </c>
      <c r="AN49" s="1"/>
      <c r="AO49" s="143">
        <v>44</v>
      </c>
      <c r="AP49" s="165" t="e">
        <f t="shared" si="44"/>
        <v>#NUM!</v>
      </c>
      <c r="AQ49" s="45" t="e">
        <f t="shared" si="45"/>
        <v>#NUM!</v>
      </c>
      <c r="AR49" s="45" t="e">
        <f t="shared" si="46"/>
        <v>#NUM!</v>
      </c>
      <c r="AS49" s="30" t="e">
        <f t="shared" si="47"/>
        <v>#NUM!</v>
      </c>
      <c r="AT49" s="45" t="e">
        <f t="shared" si="30"/>
        <v>#NUM!</v>
      </c>
      <c r="AU49" s="45" t="e">
        <f t="shared" si="31"/>
        <v>#NUM!</v>
      </c>
      <c r="AV49" s="1"/>
      <c r="AW49" s="143">
        <v>44</v>
      </c>
      <c r="AX49" s="52" t="e">
        <f t="shared" si="39"/>
        <v>#NUM!</v>
      </c>
      <c r="AY49" s="54" t="e">
        <f t="shared" si="35"/>
        <v>#NUM!</v>
      </c>
      <c r="AZ49" s="53" t="e">
        <f t="shared" si="36"/>
        <v>#NUM!</v>
      </c>
      <c r="BA49" s="54" t="e">
        <f t="shared" si="37"/>
        <v>#NUM!</v>
      </c>
      <c r="BB49" s="51" t="e">
        <f t="shared" si="33"/>
        <v>#NUM!</v>
      </c>
      <c r="BC49" s="51" t="e">
        <f t="shared" si="34"/>
        <v>#NUM!</v>
      </c>
      <c r="BD49" s="139"/>
    </row>
    <row r="50" spans="1:56" ht="13.8" thickBot="1" x14ac:dyDescent="0.3">
      <c r="A50" s="123">
        <v>45</v>
      </c>
      <c r="B50" s="20"/>
      <c r="C50" s="21"/>
      <c r="D50" s="21"/>
      <c r="E50" s="21"/>
      <c r="F50" s="22"/>
      <c r="G50" s="20"/>
      <c r="H50" s="97" t="e">
        <f t="shared" si="14"/>
        <v>#NUM!</v>
      </c>
      <c r="I50" s="97" t="e">
        <f t="shared" si="15"/>
        <v>#NUM!</v>
      </c>
      <c r="J50" s="97" t="e">
        <f t="shared" si="16"/>
        <v>#NUM!</v>
      </c>
      <c r="K50" s="34" t="e">
        <f t="shared" si="17"/>
        <v>#NUM!</v>
      </c>
      <c r="M50" s="143">
        <v>45</v>
      </c>
      <c r="N50" s="165" t="e">
        <f t="shared" si="40"/>
        <v>#NUM!</v>
      </c>
      <c r="O50" s="45" t="e">
        <f t="shared" si="41"/>
        <v>#NUM!</v>
      </c>
      <c r="P50" s="45" t="e">
        <f t="shared" si="42"/>
        <v>#NUM!</v>
      </c>
      <c r="Q50" s="30" t="e">
        <f t="shared" si="43"/>
        <v>#NUM!</v>
      </c>
      <c r="R50" s="45" t="e">
        <f t="shared" si="18"/>
        <v>#NUM!</v>
      </c>
      <c r="S50" s="45" t="e">
        <f t="shared" si="19"/>
        <v>#NUM!</v>
      </c>
      <c r="U50" s="143">
        <v>45</v>
      </c>
      <c r="V50" s="52" t="e">
        <f t="shared" si="20"/>
        <v>#NUM!</v>
      </c>
      <c r="W50" s="54" t="e">
        <f t="shared" si="21"/>
        <v>#NUM!</v>
      </c>
      <c r="X50" s="52" t="e">
        <f t="shared" si="22"/>
        <v>#NUM!</v>
      </c>
      <c r="Y50" s="54" t="e">
        <f t="shared" si="23"/>
        <v>#NUM!</v>
      </c>
      <c r="Z50" s="51" t="e">
        <f t="shared" si="24"/>
        <v>#NUM!</v>
      </c>
      <c r="AA50" s="51" t="e">
        <f t="shared" si="25"/>
        <v>#NUM!</v>
      </c>
      <c r="AB50" s="139"/>
      <c r="AC50" s="123">
        <v>45</v>
      </c>
      <c r="AD50" s="20"/>
      <c r="AE50" s="21"/>
      <c r="AF50" s="21"/>
      <c r="AG50" s="21"/>
      <c r="AH50" s="22"/>
      <c r="AI50" s="39"/>
      <c r="AJ50" s="97" t="e">
        <f t="shared" si="26"/>
        <v>#NUM!</v>
      </c>
      <c r="AK50" s="97" t="e">
        <f t="shared" si="27"/>
        <v>#NUM!</v>
      </c>
      <c r="AL50" s="97" t="e">
        <f t="shared" si="28"/>
        <v>#NUM!</v>
      </c>
      <c r="AM50" s="34" t="e">
        <f t="shared" si="38"/>
        <v>#NUM!</v>
      </c>
      <c r="AN50" s="1"/>
      <c r="AO50" s="143">
        <v>45</v>
      </c>
      <c r="AP50" s="165" t="e">
        <f t="shared" si="44"/>
        <v>#NUM!</v>
      </c>
      <c r="AQ50" s="45" t="e">
        <f t="shared" si="45"/>
        <v>#NUM!</v>
      </c>
      <c r="AR50" s="45" t="e">
        <f t="shared" si="46"/>
        <v>#NUM!</v>
      </c>
      <c r="AS50" s="30" t="e">
        <f t="shared" si="47"/>
        <v>#NUM!</v>
      </c>
      <c r="AT50" s="45" t="e">
        <f t="shared" si="30"/>
        <v>#NUM!</v>
      </c>
      <c r="AU50" s="45" t="e">
        <f t="shared" si="31"/>
        <v>#NUM!</v>
      </c>
      <c r="AV50" s="1"/>
      <c r="AW50" s="143">
        <v>45</v>
      </c>
      <c r="AX50" s="52" t="e">
        <f t="shared" si="39"/>
        <v>#NUM!</v>
      </c>
      <c r="AY50" s="54" t="e">
        <f t="shared" si="35"/>
        <v>#NUM!</v>
      </c>
      <c r="AZ50" s="53" t="e">
        <f t="shared" si="36"/>
        <v>#NUM!</v>
      </c>
      <c r="BA50" s="54" t="e">
        <f t="shared" si="37"/>
        <v>#NUM!</v>
      </c>
      <c r="BB50" s="51" t="e">
        <f t="shared" si="33"/>
        <v>#NUM!</v>
      </c>
      <c r="BC50" s="51" t="e">
        <f t="shared" si="34"/>
        <v>#NUM!</v>
      </c>
      <c r="BD50" s="139"/>
    </row>
    <row r="51" spans="1:56" ht="13.8" thickBot="1" x14ac:dyDescent="0.3">
      <c r="A51" s="123">
        <v>46</v>
      </c>
      <c r="B51" s="20"/>
      <c r="C51" s="21"/>
      <c r="D51" s="21"/>
      <c r="E51" s="21"/>
      <c r="F51" s="22"/>
      <c r="G51" s="20"/>
      <c r="H51" s="97" t="e">
        <f t="shared" si="14"/>
        <v>#NUM!</v>
      </c>
      <c r="I51" s="97" t="e">
        <f t="shared" si="15"/>
        <v>#NUM!</v>
      </c>
      <c r="J51" s="97" t="e">
        <f t="shared" si="16"/>
        <v>#NUM!</v>
      </c>
      <c r="K51" s="34" t="e">
        <f t="shared" si="17"/>
        <v>#NUM!</v>
      </c>
      <c r="M51" s="143">
        <v>46</v>
      </c>
      <c r="N51" s="165" t="e">
        <f t="shared" si="40"/>
        <v>#NUM!</v>
      </c>
      <c r="O51" s="45" t="e">
        <f t="shared" si="41"/>
        <v>#NUM!</v>
      </c>
      <c r="P51" s="45" t="e">
        <f t="shared" si="42"/>
        <v>#NUM!</v>
      </c>
      <c r="Q51" s="30" t="e">
        <f t="shared" si="43"/>
        <v>#NUM!</v>
      </c>
      <c r="R51" s="45" t="e">
        <f t="shared" si="18"/>
        <v>#NUM!</v>
      </c>
      <c r="S51" s="45" t="e">
        <f t="shared" si="19"/>
        <v>#NUM!</v>
      </c>
      <c r="U51" s="143">
        <v>46</v>
      </c>
      <c r="V51" s="52" t="e">
        <f t="shared" si="20"/>
        <v>#NUM!</v>
      </c>
      <c r="W51" s="54" t="e">
        <f t="shared" si="21"/>
        <v>#NUM!</v>
      </c>
      <c r="X51" s="52" t="e">
        <f t="shared" si="22"/>
        <v>#NUM!</v>
      </c>
      <c r="Y51" s="54" t="e">
        <f t="shared" si="23"/>
        <v>#NUM!</v>
      </c>
      <c r="Z51" s="51" t="e">
        <f t="shared" si="24"/>
        <v>#NUM!</v>
      </c>
      <c r="AA51" s="51" t="e">
        <f t="shared" si="25"/>
        <v>#NUM!</v>
      </c>
      <c r="AB51" s="139"/>
      <c r="AC51" s="123">
        <v>46</v>
      </c>
      <c r="AD51" s="20"/>
      <c r="AE51" s="21"/>
      <c r="AF51" s="21"/>
      <c r="AG51" s="21"/>
      <c r="AH51" s="22"/>
      <c r="AI51" s="39"/>
      <c r="AJ51" s="97" t="e">
        <f t="shared" si="26"/>
        <v>#NUM!</v>
      </c>
      <c r="AK51" s="97" t="e">
        <f t="shared" si="27"/>
        <v>#NUM!</v>
      </c>
      <c r="AL51" s="97" t="e">
        <f t="shared" si="28"/>
        <v>#NUM!</v>
      </c>
      <c r="AM51" s="34" t="e">
        <f t="shared" si="38"/>
        <v>#NUM!</v>
      </c>
      <c r="AN51" s="1"/>
      <c r="AO51" s="143">
        <v>46</v>
      </c>
      <c r="AP51" s="165" t="e">
        <f t="shared" si="44"/>
        <v>#NUM!</v>
      </c>
      <c r="AQ51" s="45" t="e">
        <f t="shared" si="45"/>
        <v>#NUM!</v>
      </c>
      <c r="AR51" s="45" t="e">
        <f t="shared" si="46"/>
        <v>#NUM!</v>
      </c>
      <c r="AS51" s="30" t="e">
        <f t="shared" si="47"/>
        <v>#NUM!</v>
      </c>
      <c r="AT51" s="45" t="e">
        <f t="shared" si="30"/>
        <v>#NUM!</v>
      </c>
      <c r="AU51" s="45" t="e">
        <f t="shared" si="31"/>
        <v>#NUM!</v>
      </c>
      <c r="AV51" s="1"/>
      <c r="AW51" s="143">
        <v>46</v>
      </c>
      <c r="AX51" s="52" t="e">
        <f t="shared" si="39"/>
        <v>#NUM!</v>
      </c>
      <c r="AY51" s="54" t="e">
        <f t="shared" si="35"/>
        <v>#NUM!</v>
      </c>
      <c r="AZ51" s="53" t="e">
        <f t="shared" si="36"/>
        <v>#NUM!</v>
      </c>
      <c r="BA51" s="54" t="e">
        <f t="shared" si="37"/>
        <v>#NUM!</v>
      </c>
      <c r="BB51" s="51" t="e">
        <f t="shared" si="33"/>
        <v>#NUM!</v>
      </c>
      <c r="BC51" s="51" t="e">
        <f t="shared" si="34"/>
        <v>#NUM!</v>
      </c>
      <c r="BD51" s="139"/>
    </row>
    <row r="52" spans="1:56" ht="13.8" thickBot="1" x14ac:dyDescent="0.3">
      <c r="A52" s="123">
        <v>47</v>
      </c>
      <c r="B52" s="20"/>
      <c r="C52" s="21"/>
      <c r="D52" s="21"/>
      <c r="E52" s="21"/>
      <c r="F52" s="22"/>
      <c r="G52" s="20"/>
      <c r="H52" s="97" t="e">
        <f t="shared" si="14"/>
        <v>#NUM!</v>
      </c>
      <c r="I52" s="97" t="e">
        <f t="shared" si="15"/>
        <v>#NUM!</v>
      </c>
      <c r="J52" s="97" t="e">
        <f t="shared" si="16"/>
        <v>#NUM!</v>
      </c>
      <c r="K52" s="34" t="e">
        <f t="shared" si="17"/>
        <v>#NUM!</v>
      </c>
      <c r="M52" s="143">
        <v>47</v>
      </c>
      <c r="N52" s="165" t="e">
        <f t="shared" si="40"/>
        <v>#NUM!</v>
      </c>
      <c r="O52" s="45" t="e">
        <f t="shared" si="41"/>
        <v>#NUM!</v>
      </c>
      <c r="P52" s="45" t="e">
        <f t="shared" si="42"/>
        <v>#NUM!</v>
      </c>
      <c r="Q52" s="30" t="e">
        <f t="shared" si="43"/>
        <v>#NUM!</v>
      </c>
      <c r="R52" s="45" t="e">
        <f t="shared" si="18"/>
        <v>#NUM!</v>
      </c>
      <c r="S52" s="45" t="e">
        <f t="shared" si="19"/>
        <v>#NUM!</v>
      </c>
      <c r="U52" s="143">
        <v>47</v>
      </c>
      <c r="V52" s="52" t="e">
        <f t="shared" si="20"/>
        <v>#NUM!</v>
      </c>
      <c r="W52" s="54" t="e">
        <f t="shared" si="21"/>
        <v>#NUM!</v>
      </c>
      <c r="X52" s="52" t="e">
        <f t="shared" si="22"/>
        <v>#NUM!</v>
      </c>
      <c r="Y52" s="54" t="e">
        <f t="shared" si="23"/>
        <v>#NUM!</v>
      </c>
      <c r="Z52" s="51" t="e">
        <f t="shared" si="24"/>
        <v>#NUM!</v>
      </c>
      <c r="AA52" s="51" t="e">
        <f t="shared" si="25"/>
        <v>#NUM!</v>
      </c>
      <c r="AB52" s="139"/>
      <c r="AC52" s="123">
        <v>47</v>
      </c>
      <c r="AD52" s="20"/>
      <c r="AE52" s="21"/>
      <c r="AF52" s="21"/>
      <c r="AG52" s="21"/>
      <c r="AH52" s="22"/>
      <c r="AI52" s="39"/>
      <c r="AJ52" s="97" t="e">
        <f t="shared" si="26"/>
        <v>#NUM!</v>
      </c>
      <c r="AK52" s="97" t="e">
        <f t="shared" si="27"/>
        <v>#NUM!</v>
      </c>
      <c r="AL52" s="97" t="e">
        <f t="shared" si="28"/>
        <v>#NUM!</v>
      </c>
      <c r="AM52" s="34" t="e">
        <f t="shared" si="38"/>
        <v>#NUM!</v>
      </c>
      <c r="AN52" s="1"/>
      <c r="AO52" s="143">
        <v>47</v>
      </c>
      <c r="AP52" s="165" t="e">
        <f t="shared" si="44"/>
        <v>#NUM!</v>
      </c>
      <c r="AQ52" s="45" t="e">
        <f t="shared" si="45"/>
        <v>#NUM!</v>
      </c>
      <c r="AR52" s="45" t="e">
        <f t="shared" si="46"/>
        <v>#NUM!</v>
      </c>
      <c r="AS52" s="30" t="e">
        <f t="shared" si="47"/>
        <v>#NUM!</v>
      </c>
      <c r="AT52" s="45" t="e">
        <f t="shared" si="30"/>
        <v>#NUM!</v>
      </c>
      <c r="AU52" s="45" t="e">
        <f t="shared" si="31"/>
        <v>#NUM!</v>
      </c>
      <c r="AV52" s="1"/>
      <c r="AW52" s="143">
        <v>47</v>
      </c>
      <c r="AX52" s="52" t="e">
        <f t="shared" si="39"/>
        <v>#NUM!</v>
      </c>
      <c r="AY52" s="54" t="e">
        <f t="shared" si="35"/>
        <v>#NUM!</v>
      </c>
      <c r="AZ52" s="53" t="e">
        <f t="shared" si="36"/>
        <v>#NUM!</v>
      </c>
      <c r="BA52" s="54" t="e">
        <f t="shared" si="37"/>
        <v>#NUM!</v>
      </c>
      <c r="BB52" s="51" t="e">
        <f t="shared" si="33"/>
        <v>#NUM!</v>
      </c>
      <c r="BC52" s="51" t="e">
        <f t="shared" si="34"/>
        <v>#NUM!</v>
      </c>
      <c r="BD52" s="139"/>
    </row>
    <row r="53" spans="1:56" ht="13.8" thickBot="1" x14ac:dyDescent="0.3">
      <c r="A53" s="123">
        <v>48</v>
      </c>
      <c r="B53" s="20"/>
      <c r="C53" s="21"/>
      <c r="D53" s="21"/>
      <c r="E53" s="21"/>
      <c r="F53" s="22"/>
      <c r="G53" s="20"/>
      <c r="H53" s="97" t="e">
        <f t="shared" si="14"/>
        <v>#NUM!</v>
      </c>
      <c r="I53" s="97" t="e">
        <f t="shared" si="15"/>
        <v>#NUM!</v>
      </c>
      <c r="J53" s="97" t="e">
        <f t="shared" si="16"/>
        <v>#NUM!</v>
      </c>
      <c r="K53" s="34" t="e">
        <f t="shared" si="17"/>
        <v>#NUM!</v>
      </c>
      <c r="M53" s="143">
        <v>48</v>
      </c>
      <c r="N53" s="165" t="e">
        <f t="shared" si="40"/>
        <v>#NUM!</v>
      </c>
      <c r="O53" s="45" t="e">
        <f t="shared" si="41"/>
        <v>#NUM!</v>
      </c>
      <c r="P53" s="45" t="e">
        <f t="shared" si="42"/>
        <v>#NUM!</v>
      </c>
      <c r="Q53" s="30" t="e">
        <f t="shared" si="43"/>
        <v>#NUM!</v>
      </c>
      <c r="R53" s="45" t="e">
        <f t="shared" si="18"/>
        <v>#NUM!</v>
      </c>
      <c r="S53" s="45" t="e">
        <f t="shared" si="19"/>
        <v>#NUM!</v>
      </c>
      <c r="U53" s="143">
        <v>48</v>
      </c>
      <c r="V53" s="52" t="e">
        <f t="shared" si="20"/>
        <v>#NUM!</v>
      </c>
      <c r="W53" s="54" t="e">
        <f t="shared" si="21"/>
        <v>#NUM!</v>
      </c>
      <c r="X53" s="52" t="e">
        <f t="shared" si="22"/>
        <v>#NUM!</v>
      </c>
      <c r="Y53" s="54" t="e">
        <f t="shared" si="23"/>
        <v>#NUM!</v>
      </c>
      <c r="Z53" s="51" t="e">
        <f t="shared" si="24"/>
        <v>#NUM!</v>
      </c>
      <c r="AA53" s="51" t="e">
        <f t="shared" si="25"/>
        <v>#NUM!</v>
      </c>
      <c r="AB53" s="139"/>
      <c r="AC53" s="123">
        <v>48</v>
      </c>
      <c r="AD53" s="20"/>
      <c r="AE53" s="21"/>
      <c r="AF53" s="21"/>
      <c r="AG53" s="21"/>
      <c r="AH53" s="22"/>
      <c r="AI53" s="39"/>
      <c r="AJ53" s="97" t="e">
        <f t="shared" si="26"/>
        <v>#NUM!</v>
      </c>
      <c r="AK53" s="97" t="e">
        <f t="shared" si="27"/>
        <v>#NUM!</v>
      </c>
      <c r="AL53" s="97" t="e">
        <f t="shared" si="28"/>
        <v>#NUM!</v>
      </c>
      <c r="AM53" s="34" t="e">
        <f t="shared" si="38"/>
        <v>#NUM!</v>
      </c>
      <c r="AN53" s="1"/>
      <c r="AO53" s="143">
        <v>48</v>
      </c>
      <c r="AP53" s="165" t="e">
        <f t="shared" si="44"/>
        <v>#NUM!</v>
      </c>
      <c r="AQ53" s="45" t="e">
        <f t="shared" si="45"/>
        <v>#NUM!</v>
      </c>
      <c r="AR53" s="45" t="e">
        <f t="shared" si="46"/>
        <v>#NUM!</v>
      </c>
      <c r="AS53" s="30" t="e">
        <f t="shared" si="47"/>
        <v>#NUM!</v>
      </c>
      <c r="AT53" s="45" t="e">
        <f t="shared" si="30"/>
        <v>#NUM!</v>
      </c>
      <c r="AU53" s="45" t="e">
        <f t="shared" si="31"/>
        <v>#NUM!</v>
      </c>
      <c r="AV53" s="1"/>
      <c r="AW53" s="143">
        <v>48</v>
      </c>
      <c r="AX53" s="52" t="e">
        <f t="shared" si="39"/>
        <v>#NUM!</v>
      </c>
      <c r="AY53" s="54" t="e">
        <f t="shared" si="35"/>
        <v>#NUM!</v>
      </c>
      <c r="AZ53" s="53" t="e">
        <f t="shared" si="36"/>
        <v>#NUM!</v>
      </c>
      <c r="BA53" s="54" t="e">
        <f t="shared" si="37"/>
        <v>#NUM!</v>
      </c>
      <c r="BB53" s="51" t="e">
        <f t="shared" si="33"/>
        <v>#NUM!</v>
      </c>
      <c r="BC53" s="51" t="e">
        <f t="shared" si="34"/>
        <v>#NUM!</v>
      </c>
      <c r="BD53" s="139"/>
    </row>
    <row r="54" spans="1:56" ht="13.8" thickBot="1" x14ac:dyDescent="0.3">
      <c r="A54" s="123">
        <v>49</v>
      </c>
      <c r="B54" s="20"/>
      <c r="C54" s="21"/>
      <c r="D54" s="21"/>
      <c r="E54" s="21"/>
      <c r="F54" s="22"/>
      <c r="G54" s="20"/>
      <c r="H54" s="97" t="e">
        <f t="shared" si="14"/>
        <v>#NUM!</v>
      </c>
      <c r="I54" s="97" t="e">
        <f t="shared" si="15"/>
        <v>#NUM!</v>
      </c>
      <c r="J54" s="97" t="e">
        <f t="shared" si="16"/>
        <v>#NUM!</v>
      </c>
      <c r="K54" s="34" t="e">
        <f t="shared" si="17"/>
        <v>#NUM!</v>
      </c>
      <c r="M54" s="143">
        <v>49</v>
      </c>
      <c r="N54" s="165" t="e">
        <f t="shared" si="40"/>
        <v>#NUM!</v>
      </c>
      <c r="O54" s="45" t="e">
        <f t="shared" si="41"/>
        <v>#NUM!</v>
      </c>
      <c r="P54" s="45" t="e">
        <f t="shared" si="42"/>
        <v>#NUM!</v>
      </c>
      <c r="Q54" s="30" t="e">
        <f t="shared" si="43"/>
        <v>#NUM!</v>
      </c>
      <c r="R54" s="45" t="e">
        <f t="shared" si="18"/>
        <v>#NUM!</v>
      </c>
      <c r="S54" s="45" t="e">
        <f t="shared" si="19"/>
        <v>#NUM!</v>
      </c>
      <c r="U54" s="143">
        <v>49</v>
      </c>
      <c r="V54" s="52" t="e">
        <f t="shared" si="20"/>
        <v>#NUM!</v>
      </c>
      <c r="W54" s="54" t="e">
        <f t="shared" si="21"/>
        <v>#NUM!</v>
      </c>
      <c r="X54" s="52" t="e">
        <f t="shared" si="22"/>
        <v>#NUM!</v>
      </c>
      <c r="Y54" s="54" t="e">
        <f t="shared" si="23"/>
        <v>#NUM!</v>
      </c>
      <c r="Z54" s="51" t="e">
        <f t="shared" si="24"/>
        <v>#NUM!</v>
      </c>
      <c r="AA54" s="51" t="e">
        <f t="shared" si="25"/>
        <v>#NUM!</v>
      </c>
      <c r="AB54" s="139"/>
      <c r="AC54" s="123">
        <v>49</v>
      </c>
      <c r="AD54" s="20"/>
      <c r="AE54" s="21"/>
      <c r="AF54" s="21"/>
      <c r="AG54" s="21"/>
      <c r="AH54" s="22"/>
      <c r="AI54" s="39"/>
      <c r="AJ54" s="97" t="e">
        <f t="shared" si="26"/>
        <v>#NUM!</v>
      </c>
      <c r="AK54" s="97" t="e">
        <f t="shared" si="27"/>
        <v>#NUM!</v>
      </c>
      <c r="AL54" s="97" t="e">
        <f t="shared" si="28"/>
        <v>#NUM!</v>
      </c>
      <c r="AM54" s="34" t="e">
        <f t="shared" si="38"/>
        <v>#NUM!</v>
      </c>
      <c r="AN54" s="1"/>
      <c r="AO54" s="143">
        <v>49</v>
      </c>
      <c r="AP54" s="165" t="e">
        <f t="shared" si="44"/>
        <v>#NUM!</v>
      </c>
      <c r="AQ54" s="45" t="e">
        <f t="shared" si="45"/>
        <v>#NUM!</v>
      </c>
      <c r="AR54" s="45" t="e">
        <f t="shared" si="46"/>
        <v>#NUM!</v>
      </c>
      <c r="AS54" s="30" t="e">
        <f t="shared" si="47"/>
        <v>#NUM!</v>
      </c>
      <c r="AT54" s="45" t="e">
        <f t="shared" si="30"/>
        <v>#NUM!</v>
      </c>
      <c r="AU54" s="45" t="e">
        <f t="shared" si="31"/>
        <v>#NUM!</v>
      </c>
      <c r="AV54" s="1"/>
      <c r="AW54" s="143">
        <v>49</v>
      </c>
      <c r="AX54" s="52" t="e">
        <f t="shared" si="39"/>
        <v>#NUM!</v>
      </c>
      <c r="AY54" s="54" t="e">
        <f t="shared" si="35"/>
        <v>#NUM!</v>
      </c>
      <c r="AZ54" s="53" t="e">
        <f t="shared" si="36"/>
        <v>#NUM!</v>
      </c>
      <c r="BA54" s="54" t="e">
        <f t="shared" si="37"/>
        <v>#NUM!</v>
      </c>
      <c r="BB54" s="51" t="e">
        <f t="shared" si="33"/>
        <v>#NUM!</v>
      </c>
      <c r="BC54" s="51" t="e">
        <f t="shared" si="34"/>
        <v>#NUM!</v>
      </c>
      <c r="BD54" s="139"/>
    </row>
    <row r="55" spans="1:56" ht="13.8" thickBot="1" x14ac:dyDescent="0.3">
      <c r="A55" s="123">
        <v>50</v>
      </c>
      <c r="B55" s="20"/>
      <c r="C55" s="21"/>
      <c r="D55" s="21"/>
      <c r="E55" s="21"/>
      <c r="F55" s="22"/>
      <c r="G55" s="20"/>
      <c r="H55" s="97" t="e">
        <f t="shared" si="14"/>
        <v>#NUM!</v>
      </c>
      <c r="I55" s="97" t="e">
        <f t="shared" si="15"/>
        <v>#NUM!</v>
      </c>
      <c r="J55" s="97" t="e">
        <f t="shared" si="16"/>
        <v>#NUM!</v>
      </c>
      <c r="K55" s="34" t="e">
        <f t="shared" si="17"/>
        <v>#NUM!</v>
      </c>
      <c r="M55" s="143">
        <v>50</v>
      </c>
      <c r="N55" s="165" t="e">
        <f t="shared" si="40"/>
        <v>#NUM!</v>
      </c>
      <c r="O55" s="45" t="e">
        <f t="shared" si="41"/>
        <v>#NUM!</v>
      </c>
      <c r="P55" s="45" t="e">
        <f t="shared" si="42"/>
        <v>#NUM!</v>
      </c>
      <c r="Q55" s="30" t="e">
        <f t="shared" si="43"/>
        <v>#NUM!</v>
      </c>
      <c r="R55" s="45" t="e">
        <f t="shared" si="18"/>
        <v>#NUM!</v>
      </c>
      <c r="S55" s="45" t="e">
        <f t="shared" si="19"/>
        <v>#NUM!</v>
      </c>
      <c r="U55" s="143">
        <v>50</v>
      </c>
      <c r="V55" s="52" t="e">
        <f t="shared" si="20"/>
        <v>#NUM!</v>
      </c>
      <c r="W55" s="54" t="e">
        <f t="shared" si="21"/>
        <v>#NUM!</v>
      </c>
      <c r="X55" s="52" t="e">
        <f t="shared" si="22"/>
        <v>#NUM!</v>
      </c>
      <c r="Y55" s="54" t="e">
        <f t="shared" si="23"/>
        <v>#NUM!</v>
      </c>
      <c r="Z55" s="51" t="e">
        <f t="shared" si="24"/>
        <v>#NUM!</v>
      </c>
      <c r="AA55" s="51" t="e">
        <f t="shared" si="25"/>
        <v>#NUM!</v>
      </c>
      <c r="AB55" s="139"/>
      <c r="AC55" s="123">
        <v>50</v>
      </c>
      <c r="AD55" s="20"/>
      <c r="AE55" s="21"/>
      <c r="AF55" s="21"/>
      <c r="AG55" s="21"/>
      <c r="AH55" s="22"/>
      <c r="AI55" s="39"/>
      <c r="AJ55" s="97" t="e">
        <f t="shared" si="26"/>
        <v>#NUM!</v>
      </c>
      <c r="AK55" s="97" t="e">
        <f t="shared" si="27"/>
        <v>#NUM!</v>
      </c>
      <c r="AL55" s="97" t="e">
        <f t="shared" si="28"/>
        <v>#NUM!</v>
      </c>
      <c r="AM55" s="34" t="e">
        <f t="shared" si="38"/>
        <v>#NUM!</v>
      </c>
      <c r="AN55" s="1"/>
      <c r="AO55" s="143">
        <v>50</v>
      </c>
      <c r="AP55" s="165" t="e">
        <f t="shared" si="44"/>
        <v>#NUM!</v>
      </c>
      <c r="AQ55" s="45" t="e">
        <f t="shared" si="45"/>
        <v>#NUM!</v>
      </c>
      <c r="AR55" s="45" t="e">
        <f t="shared" si="46"/>
        <v>#NUM!</v>
      </c>
      <c r="AS55" s="30" t="e">
        <f t="shared" si="47"/>
        <v>#NUM!</v>
      </c>
      <c r="AT55" s="45" t="e">
        <f t="shared" si="30"/>
        <v>#NUM!</v>
      </c>
      <c r="AU55" s="45" t="e">
        <f t="shared" si="31"/>
        <v>#NUM!</v>
      </c>
      <c r="AV55" s="1"/>
      <c r="AW55" s="143">
        <v>50</v>
      </c>
      <c r="AX55" s="52" t="e">
        <f t="shared" si="39"/>
        <v>#NUM!</v>
      </c>
      <c r="AY55" s="54" t="e">
        <f t="shared" si="35"/>
        <v>#NUM!</v>
      </c>
      <c r="AZ55" s="53" t="e">
        <f t="shared" si="36"/>
        <v>#NUM!</v>
      </c>
      <c r="BA55" s="54" t="e">
        <f t="shared" si="37"/>
        <v>#NUM!</v>
      </c>
      <c r="BB55" s="51" t="e">
        <f t="shared" si="33"/>
        <v>#NUM!</v>
      </c>
      <c r="BC55" s="51" t="e">
        <f t="shared" si="34"/>
        <v>#NUM!</v>
      </c>
      <c r="BD55" s="139"/>
    </row>
    <row r="56" spans="1:56" ht="13.8" thickBot="1" x14ac:dyDescent="0.3">
      <c r="A56" s="123">
        <v>51</v>
      </c>
      <c r="B56" s="20"/>
      <c r="C56" s="21"/>
      <c r="D56" s="21"/>
      <c r="E56" s="21"/>
      <c r="F56" s="22"/>
      <c r="G56" s="20"/>
      <c r="H56" s="97" t="e">
        <f t="shared" si="14"/>
        <v>#NUM!</v>
      </c>
      <c r="I56" s="97" t="e">
        <f t="shared" si="15"/>
        <v>#NUM!</v>
      </c>
      <c r="J56" s="97" t="e">
        <f t="shared" si="16"/>
        <v>#NUM!</v>
      </c>
      <c r="K56" s="34" t="e">
        <f t="shared" si="17"/>
        <v>#NUM!</v>
      </c>
      <c r="M56" s="143">
        <v>51</v>
      </c>
      <c r="N56" s="165" t="e">
        <f t="shared" si="40"/>
        <v>#NUM!</v>
      </c>
      <c r="O56" s="45" t="e">
        <f t="shared" si="41"/>
        <v>#NUM!</v>
      </c>
      <c r="P56" s="45" t="e">
        <f t="shared" si="42"/>
        <v>#NUM!</v>
      </c>
      <c r="Q56" s="30" t="e">
        <f t="shared" si="43"/>
        <v>#NUM!</v>
      </c>
      <c r="R56" s="45" t="e">
        <f t="shared" si="18"/>
        <v>#NUM!</v>
      </c>
      <c r="S56" s="45" t="e">
        <f t="shared" si="19"/>
        <v>#NUM!</v>
      </c>
      <c r="U56" s="143">
        <v>51</v>
      </c>
      <c r="V56" s="52" t="e">
        <f t="shared" si="20"/>
        <v>#NUM!</v>
      </c>
      <c r="W56" s="54" t="e">
        <f t="shared" si="21"/>
        <v>#NUM!</v>
      </c>
      <c r="X56" s="52" t="e">
        <f t="shared" si="22"/>
        <v>#NUM!</v>
      </c>
      <c r="Y56" s="54" t="e">
        <f t="shared" si="23"/>
        <v>#NUM!</v>
      </c>
      <c r="Z56" s="51" t="e">
        <f t="shared" si="24"/>
        <v>#NUM!</v>
      </c>
      <c r="AA56" s="51" t="e">
        <f t="shared" si="25"/>
        <v>#NUM!</v>
      </c>
      <c r="AB56" s="139"/>
      <c r="AC56" s="123">
        <v>51</v>
      </c>
      <c r="AD56" s="20"/>
      <c r="AE56" s="21"/>
      <c r="AF56" s="21"/>
      <c r="AG56" s="21"/>
      <c r="AH56" s="22"/>
      <c r="AI56" s="39"/>
      <c r="AJ56" s="97" t="e">
        <f t="shared" si="26"/>
        <v>#NUM!</v>
      </c>
      <c r="AK56" s="97" t="e">
        <f t="shared" si="27"/>
        <v>#NUM!</v>
      </c>
      <c r="AL56" s="97" t="e">
        <f t="shared" si="28"/>
        <v>#NUM!</v>
      </c>
      <c r="AM56" s="34" t="e">
        <f t="shared" si="38"/>
        <v>#NUM!</v>
      </c>
      <c r="AN56" s="1"/>
      <c r="AO56" s="143">
        <v>51</v>
      </c>
      <c r="AP56" s="165" t="e">
        <f t="shared" si="44"/>
        <v>#NUM!</v>
      </c>
      <c r="AQ56" s="45" t="e">
        <f t="shared" si="45"/>
        <v>#NUM!</v>
      </c>
      <c r="AR56" s="45" t="e">
        <f t="shared" si="46"/>
        <v>#NUM!</v>
      </c>
      <c r="AS56" s="30" t="e">
        <f t="shared" si="47"/>
        <v>#NUM!</v>
      </c>
      <c r="AT56" s="45" t="e">
        <f t="shared" si="30"/>
        <v>#NUM!</v>
      </c>
      <c r="AU56" s="45" t="e">
        <f t="shared" si="31"/>
        <v>#NUM!</v>
      </c>
      <c r="AV56" s="1"/>
      <c r="AW56" s="143">
        <v>51</v>
      </c>
      <c r="AX56" s="52" t="e">
        <f t="shared" si="39"/>
        <v>#NUM!</v>
      </c>
      <c r="AY56" s="54" t="e">
        <f t="shared" si="35"/>
        <v>#NUM!</v>
      </c>
      <c r="AZ56" s="53" t="e">
        <f t="shared" si="36"/>
        <v>#NUM!</v>
      </c>
      <c r="BA56" s="54" t="e">
        <f t="shared" si="37"/>
        <v>#NUM!</v>
      </c>
      <c r="BB56" s="51" t="e">
        <f t="shared" si="33"/>
        <v>#NUM!</v>
      </c>
      <c r="BC56" s="51" t="e">
        <f t="shared" si="34"/>
        <v>#NUM!</v>
      </c>
      <c r="BD56" s="139"/>
    </row>
    <row r="57" spans="1:56" ht="13.8" thickBot="1" x14ac:dyDescent="0.3">
      <c r="A57" s="123">
        <v>52</v>
      </c>
      <c r="B57" s="20"/>
      <c r="C57" s="21"/>
      <c r="D57" s="21"/>
      <c r="E57" s="21"/>
      <c r="F57" s="22"/>
      <c r="G57" s="20"/>
      <c r="H57" s="97" t="e">
        <f t="shared" si="14"/>
        <v>#NUM!</v>
      </c>
      <c r="I57" s="97" t="e">
        <f t="shared" si="15"/>
        <v>#NUM!</v>
      </c>
      <c r="J57" s="97" t="e">
        <f t="shared" si="16"/>
        <v>#NUM!</v>
      </c>
      <c r="K57" s="34" t="e">
        <f t="shared" si="17"/>
        <v>#NUM!</v>
      </c>
      <c r="M57" s="143">
        <v>52</v>
      </c>
      <c r="N57" s="165" t="e">
        <f t="shared" si="40"/>
        <v>#NUM!</v>
      </c>
      <c r="O57" s="45" t="e">
        <f t="shared" si="41"/>
        <v>#NUM!</v>
      </c>
      <c r="P57" s="45" t="e">
        <f t="shared" si="42"/>
        <v>#NUM!</v>
      </c>
      <c r="Q57" s="30" t="e">
        <f t="shared" si="43"/>
        <v>#NUM!</v>
      </c>
      <c r="R57" s="45" t="e">
        <f t="shared" si="18"/>
        <v>#NUM!</v>
      </c>
      <c r="S57" s="45" t="e">
        <f t="shared" si="19"/>
        <v>#NUM!</v>
      </c>
      <c r="U57" s="143">
        <v>52</v>
      </c>
      <c r="V57" s="52" t="e">
        <f t="shared" si="20"/>
        <v>#NUM!</v>
      </c>
      <c r="W57" s="54" t="e">
        <f t="shared" si="21"/>
        <v>#NUM!</v>
      </c>
      <c r="X57" s="52" t="e">
        <f t="shared" si="22"/>
        <v>#NUM!</v>
      </c>
      <c r="Y57" s="54" t="e">
        <f t="shared" si="23"/>
        <v>#NUM!</v>
      </c>
      <c r="Z57" s="51" t="e">
        <f t="shared" si="24"/>
        <v>#NUM!</v>
      </c>
      <c r="AA57" s="51" t="e">
        <f t="shared" si="25"/>
        <v>#NUM!</v>
      </c>
      <c r="AB57" s="139"/>
      <c r="AC57" s="123">
        <v>52</v>
      </c>
      <c r="AD57" s="20"/>
      <c r="AE57" s="21"/>
      <c r="AF57" s="21"/>
      <c r="AG57" s="21"/>
      <c r="AH57" s="22"/>
      <c r="AI57" s="39"/>
      <c r="AJ57" s="97" t="e">
        <f t="shared" si="26"/>
        <v>#NUM!</v>
      </c>
      <c r="AK57" s="97" t="e">
        <f t="shared" si="27"/>
        <v>#NUM!</v>
      </c>
      <c r="AL57" s="97" t="e">
        <f t="shared" si="28"/>
        <v>#NUM!</v>
      </c>
      <c r="AM57" s="34" t="e">
        <f t="shared" si="38"/>
        <v>#NUM!</v>
      </c>
      <c r="AN57" s="1"/>
      <c r="AO57" s="143">
        <v>52</v>
      </c>
      <c r="AP57" s="165" t="e">
        <f t="shared" si="44"/>
        <v>#NUM!</v>
      </c>
      <c r="AQ57" s="45" t="e">
        <f t="shared" si="45"/>
        <v>#NUM!</v>
      </c>
      <c r="AR57" s="45" t="e">
        <f t="shared" si="46"/>
        <v>#NUM!</v>
      </c>
      <c r="AS57" s="30" t="e">
        <f t="shared" si="47"/>
        <v>#NUM!</v>
      </c>
      <c r="AT57" s="45" t="e">
        <f t="shared" si="30"/>
        <v>#NUM!</v>
      </c>
      <c r="AU57" s="45" t="e">
        <f t="shared" si="31"/>
        <v>#NUM!</v>
      </c>
      <c r="AV57" s="1"/>
      <c r="AW57" s="143">
        <v>52</v>
      </c>
      <c r="AX57" s="52" t="e">
        <f t="shared" si="39"/>
        <v>#NUM!</v>
      </c>
      <c r="AY57" s="54" t="e">
        <f t="shared" si="35"/>
        <v>#NUM!</v>
      </c>
      <c r="AZ57" s="53" t="e">
        <f t="shared" si="36"/>
        <v>#NUM!</v>
      </c>
      <c r="BA57" s="54" t="e">
        <f t="shared" si="37"/>
        <v>#NUM!</v>
      </c>
      <c r="BB57" s="51" t="e">
        <f t="shared" si="33"/>
        <v>#NUM!</v>
      </c>
      <c r="BC57" s="51" t="e">
        <f t="shared" si="34"/>
        <v>#NUM!</v>
      </c>
      <c r="BD57" s="139"/>
    </row>
    <row r="58" spans="1:56" ht="13.8" thickBot="1" x14ac:dyDescent="0.3">
      <c r="A58" s="130">
        <v>53</v>
      </c>
      <c r="B58" s="23"/>
      <c r="C58" s="85"/>
      <c r="D58" s="85"/>
      <c r="E58" s="85"/>
      <c r="F58" s="86"/>
      <c r="G58" s="23"/>
      <c r="H58" s="97" t="e">
        <f t="shared" si="14"/>
        <v>#NUM!</v>
      </c>
      <c r="I58" s="97" t="e">
        <f t="shared" si="15"/>
        <v>#NUM!</v>
      </c>
      <c r="J58" s="97" t="e">
        <f t="shared" si="16"/>
        <v>#NUM!</v>
      </c>
      <c r="K58" s="37" t="e">
        <f t="shared" si="17"/>
        <v>#NUM!</v>
      </c>
      <c r="M58" s="147">
        <v>53</v>
      </c>
      <c r="N58" s="166" t="e">
        <f t="shared" si="40"/>
        <v>#NUM!</v>
      </c>
      <c r="O58" s="46" t="e">
        <f t="shared" si="41"/>
        <v>#NUM!</v>
      </c>
      <c r="P58" s="46" t="e">
        <f t="shared" si="42"/>
        <v>#NUM!</v>
      </c>
      <c r="Q58" s="47" t="e">
        <f t="shared" si="43"/>
        <v>#NUM!</v>
      </c>
      <c r="R58" s="45" t="e">
        <f t="shared" si="18"/>
        <v>#NUM!</v>
      </c>
      <c r="S58" s="45" t="e">
        <f t="shared" si="19"/>
        <v>#NUM!</v>
      </c>
      <c r="U58" s="147">
        <v>53</v>
      </c>
      <c r="V58" s="55" t="e">
        <f t="shared" si="20"/>
        <v>#NUM!</v>
      </c>
      <c r="W58" s="57" t="e">
        <f t="shared" si="21"/>
        <v>#NUM!</v>
      </c>
      <c r="X58" s="55" t="e">
        <f t="shared" si="22"/>
        <v>#NUM!</v>
      </c>
      <c r="Y58" s="57" t="e">
        <f t="shared" si="23"/>
        <v>#NUM!</v>
      </c>
      <c r="Z58" s="51" t="e">
        <f t="shared" si="24"/>
        <v>#NUM!</v>
      </c>
      <c r="AA58" s="51" t="e">
        <f t="shared" si="25"/>
        <v>#NUM!</v>
      </c>
      <c r="AB58" s="139"/>
      <c r="AC58" s="130">
        <v>53</v>
      </c>
      <c r="AD58" s="23"/>
      <c r="AE58" s="85"/>
      <c r="AF58" s="85"/>
      <c r="AG58" s="85"/>
      <c r="AH58" s="86"/>
      <c r="AI58" s="87"/>
      <c r="AJ58" s="97" t="e">
        <f t="shared" si="26"/>
        <v>#NUM!</v>
      </c>
      <c r="AK58" s="97" t="e">
        <f t="shared" si="27"/>
        <v>#NUM!</v>
      </c>
      <c r="AL58" s="97" t="e">
        <f t="shared" si="28"/>
        <v>#NUM!</v>
      </c>
      <c r="AM58" s="37" t="e">
        <f t="shared" si="38"/>
        <v>#NUM!</v>
      </c>
      <c r="AN58" s="1"/>
      <c r="AO58" s="147">
        <v>53</v>
      </c>
      <c r="AP58" s="166" t="e">
        <f t="shared" si="44"/>
        <v>#NUM!</v>
      </c>
      <c r="AQ58" s="46" t="e">
        <f t="shared" si="45"/>
        <v>#NUM!</v>
      </c>
      <c r="AR58" s="46" t="e">
        <f t="shared" si="46"/>
        <v>#NUM!</v>
      </c>
      <c r="AS58" s="47" t="e">
        <f t="shared" si="47"/>
        <v>#NUM!</v>
      </c>
      <c r="AT58" s="45" t="e">
        <f t="shared" si="30"/>
        <v>#NUM!</v>
      </c>
      <c r="AU58" s="45" t="e">
        <f t="shared" si="31"/>
        <v>#NUM!</v>
      </c>
      <c r="AV58" s="1"/>
      <c r="AW58" s="147">
        <v>53</v>
      </c>
      <c r="AX58" s="55" t="e">
        <f t="shared" si="39"/>
        <v>#NUM!</v>
      </c>
      <c r="AY58" s="57" t="e">
        <f t="shared" si="35"/>
        <v>#NUM!</v>
      </c>
      <c r="AZ58" s="56" t="e">
        <f t="shared" si="36"/>
        <v>#NUM!</v>
      </c>
      <c r="BA58" s="57" t="e">
        <f t="shared" si="37"/>
        <v>#NUM!</v>
      </c>
      <c r="BB58" s="51" t="e">
        <f t="shared" si="33"/>
        <v>#NUM!</v>
      </c>
      <c r="BC58" s="51" t="e">
        <f t="shared" si="34"/>
        <v>#NUM!</v>
      </c>
      <c r="BD58" s="139"/>
    </row>
    <row r="59" spans="1:56" x14ac:dyDescent="0.25">
      <c r="A59" s="124"/>
      <c r="I59" s="6"/>
      <c r="K59" s="6"/>
      <c r="AC59" s="124"/>
    </row>
    <row r="61" spans="1:56" x14ac:dyDescent="0.25">
      <c r="B61" s="4"/>
      <c r="C61" s="4"/>
      <c r="D61" s="4"/>
      <c r="E61" s="4"/>
      <c r="F61" s="4"/>
      <c r="H61" s="4"/>
      <c r="N61" s="1"/>
      <c r="O61" s="1"/>
      <c r="P61" s="1"/>
      <c r="Q61" s="1"/>
      <c r="R61" s="1"/>
      <c r="S61" s="1"/>
      <c r="V61" s="1"/>
      <c r="W61" s="1"/>
      <c r="X61" s="1"/>
      <c r="Y61" s="1"/>
      <c r="Z61" s="1"/>
      <c r="AA61" s="1"/>
      <c r="AB61" s="169"/>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66"/>
    </row>
    <row r="62" spans="1:56" x14ac:dyDescent="0.25">
      <c r="A62" s="126"/>
      <c r="B62" s="4"/>
      <c r="C62" s="4"/>
      <c r="D62" s="4"/>
      <c r="E62" s="4"/>
      <c r="F62" s="4"/>
      <c r="H62" s="4"/>
      <c r="N62" s="1"/>
      <c r="O62" s="1"/>
      <c r="P62" s="1"/>
      <c r="Q62" s="1"/>
      <c r="R62" s="1"/>
      <c r="S62" s="1"/>
      <c r="V62" s="1"/>
      <c r="W62" s="1"/>
      <c r="X62" s="1"/>
      <c r="Y62" s="1"/>
      <c r="Z62" s="1"/>
      <c r="AA62" s="1"/>
      <c r="AB62" s="169"/>
      <c r="AC62" s="126"/>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66"/>
    </row>
    <row r="63" spans="1:56" x14ac:dyDescent="0.25">
      <c r="A63" s="126"/>
      <c r="B63" s="4"/>
      <c r="C63" s="4"/>
      <c r="D63" s="4"/>
      <c r="E63" s="4"/>
      <c r="F63" s="4"/>
      <c r="H63" s="4"/>
      <c r="N63" s="1"/>
      <c r="O63" s="1"/>
      <c r="P63" s="1"/>
      <c r="Q63" s="1"/>
      <c r="R63" s="1"/>
      <c r="S63" s="1"/>
      <c r="V63" s="1"/>
      <c r="W63" s="1"/>
      <c r="X63" s="1"/>
      <c r="Y63" s="1"/>
      <c r="Z63" s="1"/>
      <c r="AA63" s="1"/>
      <c r="AB63" s="169"/>
      <c r="AC63" s="126"/>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66"/>
    </row>
    <row r="64" spans="1:56" x14ac:dyDescent="0.25">
      <c r="A64" s="126"/>
      <c r="N64" s="1"/>
      <c r="O64" s="1"/>
      <c r="P64" s="1"/>
      <c r="Q64" s="1"/>
      <c r="R64" s="1"/>
      <c r="S64" s="1"/>
      <c r="V64" s="1"/>
      <c r="W64" s="1"/>
      <c r="X64" s="1"/>
      <c r="Y64" s="1"/>
      <c r="Z64" s="1"/>
      <c r="AA64" s="1"/>
      <c r="AB64" s="169"/>
      <c r="AC64" s="126"/>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66"/>
    </row>
    <row r="65" spans="1:56" x14ac:dyDescent="0.25">
      <c r="A65" s="126"/>
      <c r="N65" s="1"/>
      <c r="O65" s="1"/>
      <c r="P65" s="1"/>
      <c r="Q65" s="1"/>
      <c r="R65" s="1"/>
      <c r="S65" s="1"/>
      <c r="V65" s="1"/>
      <c r="W65" s="1"/>
      <c r="X65" s="1"/>
      <c r="Y65" s="1"/>
      <c r="Z65" s="1"/>
      <c r="AA65" s="1"/>
      <c r="AB65" s="169"/>
      <c r="AC65" s="126"/>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66"/>
    </row>
    <row r="66" spans="1:56" x14ac:dyDescent="0.25">
      <c r="A66" s="126"/>
      <c r="N66" s="1"/>
      <c r="O66" s="1"/>
      <c r="P66" s="1"/>
      <c r="Q66" s="1"/>
      <c r="R66" s="1"/>
      <c r="S66" s="1"/>
      <c r="V66" s="1"/>
      <c r="W66" s="1"/>
      <c r="X66" s="1"/>
      <c r="Y66" s="1"/>
      <c r="Z66" s="1"/>
      <c r="AA66" s="1"/>
      <c r="AB66" s="169"/>
      <c r="AC66" s="126"/>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66"/>
    </row>
    <row r="67" spans="1:56" x14ac:dyDescent="0.25">
      <c r="A67" s="126"/>
      <c r="C67" s="4"/>
      <c r="N67" s="1"/>
      <c r="O67" s="1"/>
      <c r="P67" s="1"/>
      <c r="Q67" s="1"/>
      <c r="R67" s="1"/>
      <c r="S67" s="1"/>
      <c r="V67" s="1"/>
      <c r="W67" s="1"/>
      <c r="X67" s="1"/>
      <c r="Y67" s="1"/>
      <c r="Z67" s="1"/>
      <c r="AA67" s="1"/>
      <c r="AB67" s="169"/>
      <c r="AC67" s="126"/>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66"/>
    </row>
    <row r="68" spans="1:56" x14ac:dyDescent="0.25">
      <c r="A68" s="126"/>
      <c r="C68" s="4"/>
      <c r="N68" s="1"/>
      <c r="O68" s="1"/>
      <c r="P68" s="1"/>
      <c r="Q68" s="1"/>
      <c r="R68" s="1"/>
      <c r="S68" s="1"/>
      <c r="V68" s="1"/>
      <c r="W68" s="1"/>
      <c r="X68" s="1"/>
      <c r="Y68" s="1"/>
      <c r="Z68" s="1"/>
      <c r="AA68" s="1"/>
      <c r="AB68" s="169"/>
      <c r="AC68" s="126"/>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66"/>
    </row>
    <row r="69" spans="1:56" x14ac:dyDescent="0.25">
      <c r="A69" s="126"/>
      <c r="C69" s="4"/>
      <c r="N69" s="1"/>
      <c r="O69" s="1"/>
      <c r="P69" s="1"/>
      <c r="Q69" s="1"/>
      <c r="R69" s="1"/>
      <c r="S69" s="1"/>
      <c r="V69" s="1"/>
      <c r="W69" s="1"/>
      <c r="X69" s="1"/>
      <c r="Y69" s="1"/>
      <c r="Z69" s="1"/>
      <c r="AA69" s="1"/>
      <c r="AB69" s="169"/>
      <c r="AC69" s="126"/>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66"/>
    </row>
    <row r="70" spans="1:56" x14ac:dyDescent="0.25">
      <c r="A70" s="126"/>
      <c r="C70" s="4"/>
      <c r="N70" s="1"/>
      <c r="O70" s="1"/>
      <c r="P70" s="1"/>
      <c r="Q70" s="1"/>
      <c r="R70" s="1"/>
      <c r="S70" s="1"/>
      <c r="V70" s="1"/>
      <c r="W70" s="1"/>
      <c r="X70" s="1"/>
      <c r="Y70" s="1"/>
      <c r="Z70" s="1"/>
      <c r="AA70" s="1"/>
      <c r="AB70" s="169"/>
      <c r="AC70" s="126"/>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66"/>
    </row>
    <row r="71" spans="1:56" x14ac:dyDescent="0.25">
      <c r="A71" s="126"/>
      <c r="C71" s="4"/>
      <c r="N71" s="1"/>
      <c r="O71" s="1"/>
      <c r="P71" s="1"/>
      <c r="Q71" s="1"/>
      <c r="R71" s="1"/>
      <c r="S71" s="1"/>
      <c r="V71" s="1"/>
      <c r="W71" s="1"/>
      <c r="X71" s="1"/>
      <c r="Y71" s="1"/>
      <c r="Z71" s="1"/>
      <c r="AA71" s="1"/>
      <c r="AB71" s="169"/>
      <c r="AC71" s="126"/>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66"/>
    </row>
    <row r="72" spans="1:56" x14ac:dyDescent="0.25">
      <c r="A72" s="126"/>
      <c r="C72" s="4"/>
      <c r="AC72" s="126"/>
    </row>
    <row r="73" spans="1:56" x14ac:dyDescent="0.25">
      <c r="A73" s="126"/>
      <c r="C73" s="4"/>
      <c r="AC73" s="126"/>
    </row>
    <row r="74" spans="1:56" x14ac:dyDescent="0.25">
      <c r="A74" s="126"/>
      <c r="C74" s="4"/>
      <c r="AC74" s="126"/>
    </row>
    <row r="75" spans="1:56" x14ac:dyDescent="0.25">
      <c r="A75" s="126"/>
      <c r="C75" s="4"/>
      <c r="AC75" s="126"/>
    </row>
    <row r="76" spans="1:56" x14ac:dyDescent="0.25">
      <c r="A76" s="126"/>
      <c r="C76" s="4"/>
      <c r="AC76" s="126"/>
    </row>
    <row r="77" spans="1:56" x14ac:dyDescent="0.25">
      <c r="A77" s="126"/>
      <c r="C77" s="4"/>
      <c r="AC77" s="126"/>
    </row>
    <row r="78" spans="1:56" x14ac:dyDescent="0.25">
      <c r="A78" s="126"/>
      <c r="C78" s="4"/>
      <c r="AC78" s="126"/>
    </row>
    <row r="79" spans="1:56" x14ac:dyDescent="0.25">
      <c r="A79" s="126"/>
      <c r="C79" s="4"/>
      <c r="AC79" s="126"/>
    </row>
    <row r="80" spans="1:56" x14ac:dyDescent="0.25">
      <c r="A80" s="126"/>
      <c r="C80" s="4"/>
      <c r="AC80" s="126"/>
    </row>
    <row r="81" spans="1:29" x14ac:dyDescent="0.25">
      <c r="A81" s="127"/>
      <c r="C81" s="4"/>
      <c r="AC81" s="127"/>
    </row>
    <row r="82" spans="1:29" x14ac:dyDescent="0.25">
      <c r="A82" s="127"/>
      <c r="C82" s="4"/>
      <c r="AC82" s="127"/>
    </row>
    <row r="83" spans="1:29" x14ac:dyDescent="0.25">
      <c r="A83" s="127"/>
      <c r="C83" s="4"/>
      <c r="AC83" s="127"/>
    </row>
    <row r="84" spans="1:29" x14ac:dyDescent="0.25">
      <c r="A84" s="126"/>
      <c r="C84" s="4"/>
      <c r="AC84" s="126"/>
    </row>
    <row r="85" spans="1:29" x14ac:dyDescent="0.25">
      <c r="A85" s="126"/>
      <c r="C85" s="4"/>
      <c r="AC85" s="126"/>
    </row>
    <row r="86" spans="1:29" x14ac:dyDescent="0.25">
      <c r="A86" s="126"/>
      <c r="C86" s="5"/>
      <c r="AC86" s="126"/>
    </row>
    <row r="87" spans="1:29" x14ac:dyDescent="0.25">
      <c r="A87" s="126"/>
      <c r="C87" s="5"/>
      <c r="AC87" s="126"/>
    </row>
    <row r="88" spans="1:29" x14ac:dyDescent="0.25">
      <c r="A88" s="126"/>
      <c r="C88" s="5"/>
      <c r="AC88" s="126"/>
    </row>
    <row r="89" spans="1:29" x14ac:dyDescent="0.25">
      <c r="A89" s="126"/>
      <c r="C89" s="4"/>
      <c r="AC89" s="126"/>
    </row>
    <row r="90" spans="1:29" x14ac:dyDescent="0.25">
      <c r="A90" s="126"/>
      <c r="C90" s="4"/>
      <c r="AC90" s="126"/>
    </row>
    <row r="91" spans="1:29" x14ac:dyDescent="0.25">
      <c r="A91" s="126"/>
      <c r="C91" s="4"/>
      <c r="AC91" s="126"/>
    </row>
    <row r="92" spans="1:29" x14ac:dyDescent="0.25">
      <c r="A92" s="126"/>
      <c r="C92" s="4"/>
      <c r="AC92" s="126"/>
    </row>
    <row r="93" spans="1:29" x14ac:dyDescent="0.25">
      <c r="A93" s="126"/>
      <c r="C93" s="4"/>
      <c r="AC93" s="126"/>
    </row>
    <row r="94" spans="1:29" x14ac:dyDescent="0.25">
      <c r="A94" s="126"/>
      <c r="C94" s="4"/>
      <c r="AC94" s="126"/>
    </row>
    <row r="95" spans="1:29" x14ac:dyDescent="0.25">
      <c r="A95" s="126"/>
      <c r="C95" s="4"/>
      <c r="AC95" s="126"/>
    </row>
    <row r="96" spans="1:29" x14ac:dyDescent="0.25">
      <c r="A96" s="126"/>
      <c r="C96" s="4"/>
      <c r="AC96" s="126"/>
    </row>
    <row r="97" spans="1:29" x14ac:dyDescent="0.25">
      <c r="A97" s="126"/>
      <c r="C97" s="4"/>
      <c r="AC97" s="126"/>
    </row>
    <row r="98" spans="1:29" x14ac:dyDescent="0.25">
      <c r="A98" s="126"/>
      <c r="C98" s="4"/>
      <c r="AC98" s="126"/>
    </row>
    <row r="99" spans="1:29" x14ac:dyDescent="0.25">
      <c r="A99" s="127"/>
      <c r="C99" s="4"/>
      <c r="AC99" s="127"/>
    </row>
    <row r="100" spans="1:29" x14ac:dyDescent="0.25">
      <c r="A100" s="126"/>
      <c r="C100" s="4"/>
      <c r="AC100" s="126"/>
    </row>
    <row r="101" spans="1:29" x14ac:dyDescent="0.25">
      <c r="A101" s="126"/>
      <c r="C101" s="4"/>
      <c r="AC101" s="126"/>
    </row>
    <row r="102" spans="1:29" x14ac:dyDescent="0.25">
      <c r="A102" s="126"/>
      <c r="C102" s="4"/>
      <c r="AC102" s="126"/>
    </row>
    <row r="103" spans="1:29" x14ac:dyDescent="0.25">
      <c r="A103" s="126"/>
      <c r="C103" s="4"/>
      <c r="AC103" s="126"/>
    </row>
    <row r="104" spans="1:29" x14ac:dyDescent="0.25">
      <c r="A104" s="126"/>
      <c r="C104" s="5"/>
      <c r="AC104" s="126"/>
    </row>
    <row r="105" spans="1:29" x14ac:dyDescent="0.25">
      <c r="A105" s="126"/>
      <c r="C105" s="4"/>
      <c r="AC105" s="126"/>
    </row>
    <row r="106" spans="1:29" x14ac:dyDescent="0.25">
      <c r="A106" s="126"/>
      <c r="C106" s="4"/>
      <c r="AC106" s="126"/>
    </row>
    <row r="107" spans="1:29" x14ac:dyDescent="0.25">
      <c r="A107" s="126"/>
      <c r="C107" s="4"/>
      <c r="AC107" s="126"/>
    </row>
    <row r="108" spans="1:29" x14ac:dyDescent="0.25">
      <c r="A108" s="126"/>
      <c r="C108" s="4"/>
      <c r="AC108" s="126"/>
    </row>
    <row r="109" spans="1:29" x14ac:dyDescent="0.25">
      <c r="A109" s="126"/>
      <c r="C109" s="4"/>
      <c r="AC109" s="126"/>
    </row>
    <row r="110" spans="1:29" x14ac:dyDescent="0.25">
      <c r="A110" s="126"/>
      <c r="C110" s="4"/>
      <c r="AC110" s="126"/>
    </row>
    <row r="111" spans="1:29" x14ac:dyDescent="0.25">
      <c r="A111" s="126"/>
      <c r="C111" s="4"/>
      <c r="AC111" s="126"/>
    </row>
    <row r="112" spans="1:29" x14ac:dyDescent="0.25">
      <c r="A112" s="126"/>
      <c r="C112" s="4"/>
      <c r="AC112" s="126"/>
    </row>
    <row r="113" spans="1:29" x14ac:dyDescent="0.25">
      <c r="A113" s="126"/>
      <c r="C113" s="4"/>
      <c r="AC113" s="126"/>
    </row>
    <row r="114" spans="1:29" x14ac:dyDescent="0.25">
      <c r="C114" s="4"/>
    </row>
    <row r="115" spans="1:29" x14ac:dyDescent="0.25">
      <c r="C115" s="4"/>
    </row>
    <row r="116" spans="1:29" x14ac:dyDescent="0.25">
      <c r="C116" s="4"/>
    </row>
    <row r="117" spans="1:29" x14ac:dyDescent="0.25">
      <c r="C117" s="4"/>
    </row>
    <row r="118" spans="1:29" x14ac:dyDescent="0.25">
      <c r="C118" s="4"/>
    </row>
  </sheetData>
  <mergeCells count="12">
    <mergeCell ref="A1:I1"/>
    <mergeCell ref="B4:F4"/>
    <mergeCell ref="I4:K4"/>
    <mergeCell ref="U4:AA4"/>
    <mergeCell ref="M4:S4"/>
    <mergeCell ref="B3:AA3"/>
    <mergeCell ref="AD1:AK1"/>
    <mergeCell ref="AD4:AH4"/>
    <mergeCell ref="AK4:AM4"/>
    <mergeCell ref="AO4:AU4"/>
    <mergeCell ref="AW4:BC4"/>
    <mergeCell ref="AD3:BC3"/>
  </mergeCells>
  <phoneticPr fontId="10"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175D0-3713-4914-9627-8B229BFFC932}">
  <sheetPr>
    <tabColor theme="9" tint="0.39997558519241921"/>
  </sheetPr>
  <dimension ref="A1:BC124"/>
  <sheetViews>
    <sheetView topLeftCell="AV13" zoomScaleNormal="100" workbookViewId="0">
      <selection activeCell="BK41" sqref="BK41"/>
    </sheetView>
  </sheetViews>
  <sheetFormatPr defaultColWidth="8.88671875" defaultRowHeight="13.2" x14ac:dyDescent="0.25"/>
  <cols>
    <col min="1" max="1" width="5.88671875" style="125" bestFit="1" customWidth="1"/>
    <col min="2" max="5" width="8.88671875" style="1"/>
    <col min="6" max="6" width="10.33203125" style="1" customWidth="1"/>
    <col min="7" max="7" width="12.33203125" style="1" customWidth="1"/>
    <col min="8" max="8" width="15.6640625" style="1" customWidth="1"/>
    <col min="9" max="9" width="18.33203125" style="1" customWidth="1"/>
    <col min="10" max="11" width="13.6640625" style="1" customWidth="1"/>
    <col min="12" max="12" width="6.5546875" style="1" customWidth="1"/>
    <col min="13" max="13" width="7.44140625" style="10" customWidth="1"/>
    <col min="14" max="19" width="13.109375" style="9" customWidth="1"/>
    <col min="20" max="20" width="5.6640625" style="1" customWidth="1"/>
    <col min="21" max="21" width="6.5546875" style="1" customWidth="1"/>
    <col min="22" max="22" width="16.33203125" style="9" customWidth="1"/>
    <col min="23" max="23" width="17.33203125" style="9" customWidth="1"/>
    <col min="24" max="24" width="16.88671875" style="9" customWidth="1"/>
    <col min="25" max="27" width="15.33203125" style="9" customWidth="1"/>
    <col min="28" max="28" width="9.21875" style="140" customWidth="1"/>
    <col min="29" max="29" width="5.88671875" style="140" customWidth="1"/>
    <col min="30" max="39" width="15.33203125" style="9" customWidth="1"/>
    <col min="40" max="40" width="4.33203125" style="9" customWidth="1"/>
    <col min="41" max="41" width="5.88671875" style="9" bestFit="1" customWidth="1"/>
    <col min="42" max="44" width="15.33203125" style="9" customWidth="1"/>
    <col min="45" max="48" width="8.88671875" style="1"/>
    <col min="49" max="49" width="5.88671875" style="1" bestFit="1" customWidth="1"/>
    <col min="50" max="50" width="9.6640625" style="1" customWidth="1"/>
    <col min="51" max="51" width="11.5546875" style="1" customWidth="1"/>
    <col min="52" max="52" width="8.88671875" style="1"/>
    <col min="53" max="55" width="11.5546875" style="1" customWidth="1"/>
    <col min="56" max="16384" width="8.88671875" style="1"/>
  </cols>
  <sheetData>
    <row r="1" spans="1:55" s="2" customFormat="1" ht="19.2" customHeight="1" x14ac:dyDescent="0.25">
      <c r="A1" s="205" t="s">
        <v>211</v>
      </c>
      <c r="B1" s="205"/>
      <c r="C1" s="205"/>
      <c r="D1" s="205"/>
      <c r="E1" s="205"/>
      <c r="F1" s="205"/>
      <c r="G1" s="205"/>
      <c r="H1" s="205"/>
      <c r="I1" s="205"/>
      <c r="M1" s="10"/>
      <c r="N1" s="8"/>
      <c r="O1" s="8"/>
      <c r="P1" s="8"/>
      <c r="Q1" s="8"/>
      <c r="R1" s="8"/>
      <c r="S1" s="8"/>
      <c r="V1" s="8"/>
      <c r="W1" s="8"/>
      <c r="X1" s="8"/>
      <c r="Y1" s="8"/>
      <c r="Z1" s="8"/>
      <c r="AA1" s="8"/>
      <c r="AB1" s="135"/>
      <c r="AC1" s="135"/>
      <c r="AD1" s="8"/>
      <c r="AE1" s="8"/>
      <c r="AF1" s="8"/>
      <c r="AG1" s="8"/>
      <c r="AH1" s="8"/>
      <c r="AI1" s="8"/>
      <c r="AJ1" s="8"/>
      <c r="AK1" s="8"/>
      <c r="AL1" s="8"/>
      <c r="AM1" s="8"/>
      <c r="AN1" s="8"/>
      <c r="AO1" s="8"/>
      <c r="AP1" s="8"/>
      <c r="AQ1" s="8"/>
      <c r="AR1" s="8"/>
    </row>
    <row r="2" spans="1:55" s="2" customFormat="1" ht="19.2" customHeight="1" x14ac:dyDescent="0.25">
      <c r="A2" s="128"/>
      <c r="B2" s="128"/>
      <c r="C2" s="128"/>
      <c r="D2" s="128"/>
      <c r="E2" s="128"/>
      <c r="F2" s="128"/>
      <c r="G2" s="128"/>
      <c r="H2" s="128"/>
      <c r="I2" s="128"/>
      <c r="M2" s="10"/>
      <c r="N2" s="8"/>
      <c r="O2" s="8"/>
      <c r="P2" s="8"/>
      <c r="Q2" s="8"/>
      <c r="R2" s="8"/>
      <c r="S2" s="8"/>
      <c r="V2" s="8"/>
      <c r="W2" s="8"/>
      <c r="X2" s="8"/>
      <c r="Y2" s="8"/>
      <c r="Z2" s="8"/>
      <c r="AA2" s="8"/>
      <c r="AB2" s="135"/>
      <c r="AC2" s="135"/>
      <c r="AD2" s="8"/>
      <c r="AE2" s="8"/>
      <c r="AF2" s="8"/>
      <c r="AG2" s="8"/>
      <c r="AH2" s="8"/>
      <c r="AI2" s="8"/>
      <c r="AJ2" s="8"/>
      <c r="AK2" s="8"/>
      <c r="AL2" s="8"/>
      <c r="AM2" s="8"/>
      <c r="AN2" s="8"/>
      <c r="AO2" s="8"/>
      <c r="AP2" s="8"/>
      <c r="AQ2" s="8"/>
      <c r="AR2" s="8"/>
    </row>
    <row r="3" spans="1:55" s="2" customFormat="1" ht="19.2" customHeight="1" thickBot="1" x14ac:dyDescent="0.35">
      <c r="A3" s="122"/>
      <c r="B3" s="214" t="s">
        <v>163</v>
      </c>
      <c r="C3" s="215"/>
      <c r="D3" s="215"/>
      <c r="E3" s="215"/>
      <c r="F3" s="215"/>
      <c r="G3" s="215"/>
      <c r="H3" s="215"/>
      <c r="I3" s="215"/>
      <c r="J3" s="215"/>
      <c r="K3" s="215"/>
      <c r="L3" s="215"/>
      <c r="M3" s="215"/>
      <c r="N3" s="215"/>
      <c r="O3" s="215"/>
      <c r="P3" s="215"/>
      <c r="Q3" s="215"/>
      <c r="R3" s="215"/>
      <c r="S3" s="215"/>
      <c r="T3" s="215"/>
      <c r="U3" s="215"/>
      <c r="V3" s="215"/>
      <c r="W3" s="215"/>
      <c r="X3" s="215"/>
      <c r="Y3" s="215"/>
      <c r="Z3" s="215"/>
      <c r="AA3" s="215"/>
      <c r="AB3" s="136"/>
      <c r="AC3" s="136"/>
      <c r="AD3" s="214" t="s">
        <v>171</v>
      </c>
      <c r="AE3" s="215"/>
      <c r="AF3" s="215"/>
      <c r="AG3" s="215"/>
      <c r="AH3" s="215"/>
      <c r="AI3" s="215"/>
      <c r="AJ3" s="215"/>
      <c r="AK3" s="215"/>
      <c r="AL3" s="215"/>
      <c r="AM3" s="215"/>
      <c r="AN3" s="215"/>
      <c r="AO3" s="215"/>
      <c r="AP3" s="215"/>
      <c r="AQ3" s="215"/>
      <c r="AR3" s="215"/>
      <c r="AS3" s="215"/>
      <c r="AT3" s="215"/>
      <c r="AU3" s="215"/>
      <c r="AV3" s="215"/>
      <c r="AW3" s="215"/>
      <c r="AX3" s="215"/>
      <c r="AY3" s="215"/>
      <c r="AZ3" s="215"/>
      <c r="BA3" s="215"/>
      <c r="BB3" s="215"/>
      <c r="BC3" s="215"/>
    </row>
    <row r="4" spans="1:55" s="11" customFormat="1" ht="27" thickBot="1" x14ac:dyDescent="0.3">
      <c r="A4" s="121"/>
      <c r="B4" s="209" t="s">
        <v>30</v>
      </c>
      <c r="C4" s="210"/>
      <c r="D4" s="210"/>
      <c r="E4" s="210"/>
      <c r="F4" s="211"/>
      <c r="G4" s="73" t="s">
        <v>31</v>
      </c>
      <c r="H4" s="64" t="s">
        <v>182</v>
      </c>
      <c r="I4" s="212"/>
      <c r="J4" s="212"/>
      <c r="K4" s="213"/>
      <c r="M4" s="206" t="s">
        <v>33</v>
      </c>
      <c r="N4" s="207"/>
      <c r="O4" s="207"/>
      <c r="P4" s="207"/>
      <c r="Q4" s="207"/>
      <c r="R4" s="207"/>
      <c r="S4" s="208"/>
      <c r="U4" s="206" t="s">
        <v>34</v>
      </c>
      <c r="V4" s="207"/>
      <c r="W4" s="207"/>
      <c r="X4" s="207"/>
      <c r="Y4" s="207"/>
      <c r="Z4" s="207"/>
      <c r="AA4" s="208"/>
      <c r="AB4" s="137"/>
      <c r="AC4" s="137"/>
      <c r="AD4" s="209" t="s">
        <v>30</v>
      </c>
      <c r="AE4" s="210"/>
      <c r="AF4" s="210"/>
      <c r="AG4" s="210"/>
      <c r="AH4" s="211"/>
      <c r="AI4" s="73" t="s">
        <v>31</v>
      </c>
      <c r="AJ4" s="64" t="s">
        <v>182</v>
      </c>
      <c r="AK4" s="212"/>
      <c r="AL4" s="212"/>
      <c r="AM4" s="213"/>
      <c r="AO4" s="216" t="s">
        <v>33</v>
      </c>
      <c r="AP4" s="217"/>
      <c r="AQ4" s="217"/>
      <c r="AR4" s="217"/>
      <c r="AS4" s="217"/>
      <c r="AT4" s="217"/>
      <c r="AU4" s="217"/>
      <c r="AW4" s="206" t="s">
        <v>34</v>
      </c>
      <c r="AX4" s="207"/>
      <c r="AY4" s="207"/>
      <c r="AZ4" s="207"/>
      <c r="BA4" s="207"/>
      <c r="BB4" s="207"/>
      <c r="BC4" s="208"/>
    </row>
    <row r="5" spans="1:55" s="121" customFormat="1" ht="53.4" thickBot="1" x14ac:dyDescent="0.3">
      <c r="A5" s="170" t="s">
        <v>196</v>
      </c>
      <c r="B5" s="113" t="s">
        <v>156</v>
      </c>
      <c r="C5" s="114" t="s">
        <v>157</v>
      </c>
      <c r="D5" s="114" t="s">
        <v>158</v>
      </c>
      <c r="E5" s="114" t="s">
        <v>159</v>
      </c>
      <c r="F5" s="115" t="s">
        <v>160</v>
      </c>
      <c r="G5" s="113" t="s">
        <v>161</v>
      </c>
      <c r="H5" s="152" t="s">
        <v>204</v>
      </c>
      <c r="I5" s="144" t="s">
        <v>205</v>
      </c>
      <c r="J5" s="145" t="s">
        <v>206</v>
      </c>
      <c r="K5" s="146" t="s">
        <v>162</v>
      </c>
      <c r="M5" s="184" t="s">
        <v>196</v>
      </c>
      <c r="N5" s="187" t="s">
        <v>40</v>
      </c>
      <c r="O5" s="182" t="s">
        <v>41</v>
      </c>
      <c r="P5" s="182" t="s">
        <v>212</v>
      </c>
      <c r="Q5" s="188" t="s">
        <v>43</v>
      </c>
      <c r="R5" s="182" t="s">
        <v>213</v>
      </c>
      <c r="S5" s="182" t="s">
        <v>214</v>
      </c>
      <c r="U5" s="189" t="s">
        <v>196</v>
      </c>
      <c r="V5" s="185" t="s">
        <v>40</v>
      </c>
      <c r="W5" s="186" t="s">
        <v>41</v>
      </c>
      <c r="X5" s="182" t="s">
        <v>212</v>
      </c>
      <c r="Y5" s="186" t="s">
        <v>43</v>
      </c>
      <c r="Z5" s="182" t="s">
        <v>213</v>
      </c>
      <c r="AA5" s="182" t="s">
        <v>214</v>
      </c>
      <c r="AB5" s="138"/>
      <c r="AC5" s="134" t="s">
        <v>196</v>
      </c>
      <c r="AD5" s="113" t="s">
        <v>164</v>
      </c>
      <c r="AE5" s="114" t="s">
        <v>165</v>
      </c>
      <c r="AF5" s="114" t="s">
        <v>166</v>
      </c>
      <c r="AG5" s="114" t="s">
        <v>167</v>
      </c>
      <c r="AH5" s="115" t="s">
        <v>168</v>
      </c>
      <c r="AI5" s="113" t="s">
        <v>169</v>
      </c>
      <c r="AJ5" s="152" t="s">
        <v>204</v>
      </c>
      <c r="AK5" s="144" t="s">
        <v>207</v>
      </c>
      <c r="AL5" s="145" t="s">
        <v>208</v>
      </c>
      <c r="AM5" s="146" t="s">
        <v>170</v>
      </c>
      <c r="AO5" s="134" t="s">
        <v>196</v>
      </c>
      <c r="AP5" s="161" t="s">
        <v>40</v>
      </c>
      <c r="AQ5" s="162" t="s">
        <v>41</v>
      </c>
      <c r="AR5" s="192" t="s">
        <v>212</v>
      </c>
      <c r="AS5" s="163" t="s">
        <v>43</v>
      </c>
      <c r="AT5" s="182" t="s">
        <v>213</v>
      </c>
      <c r="AU5" s="182" t="s">
        <v>214</v>
      </c>
      <c r="AW5" s="184" t="s">
        <v>196</v>
      </c>
      <c r="AX5" s="185" t="s">
        <v>40</v>
      </c>
      <c r="AY5" s="186" t="s">
        <v>41</v>
      </c>
      <c r="AZ5" s="182" t="s">
        <v>212</v>
      </c>
      <c r="BA5" s="183" t="s">
        <v>43</v>
      </c>
      <c r="BB5" s="196" t="s">
        <v>213</v>
      </c>
      <c r="BC5" s="197" t="s">
        <v>214</v>
      </c>
    </row>
    <row r="6" spans="1:55" ht="13.8" thickBot="1" x14ac:dyDescent="0.3">
      <c r="A6" s="129">
        <v>1</v>
      </c>
      <c r="B6" s="21">
        <v>90</v>
      </c>
      <c r="C6" s="21">
        <v>80</v>
      </c>
      <c r="D6" s="21">
        <v>90</v>
      </c>
      <c r="E6" s="21">
        <v>91</v>
      </c>
      <c r="F6" s="22">
        <v>98</v>
      </c>
      <c r="G6" s="17">
        <v>715</v>
      </c>
      <c r="H6" s="97">
        <f>PERCENTILE(B6:F6,0.5)</f>
        <v>90</v>
      </c>
      <c r="I6" s="97">
        <f>PERCENTILE(B6:F6,0.25)</f>
        <v>90</v>
      </c>
      <c r="J6" s="97">
        <f>PERCENTILE(B6:F6,0.75)</f>
        <v>91</v>
      </c>
      <c r="K6" s="92">
        <f>J6-I6</f>
        <v>1</v>
      </c>
      <c r="M6" s="142">
        <v>1</v>
      </c>
      <c r="N6" s="164">
        <f t="shared" ref="N6:N37" si="0">G6-J6</f>
        <v>624</v>
      </c>
      <c r="O6" s="131">
        <f t="shared" ref="O6:O37" si="1">(G6-J6)/J6*100</f>
        <v>685.71428571428567</v>
      </c>
      <c r="P6" s="131">
        <f t="shared" ref="P6:P37" si="2">G6-H6</f>
        <v>625</v>
      </c>
      <c r="Q6" s="132">
        <f t="shared" ref="Q6:Q37" si="3">(G6-H6)/H6*100</f>
        <v>694.44444444444446</v>
      </c>
      <c r="R6" s="45">
        <f>G6-I6</f>
        <v>625</v>
      </c>
      <c r="S6" s="45">
        <f>G6-J6</f>
        <v>624</v>
      </c>
      <c r="U6" s="142">
        <v>1</v>
      </c>
      <c r="V6" s="49">
        <f>IF(N6&lt;0,0,N6)</f>
        <v>624</v>
      </c>
      <c r="W6" s="51">
        <f>IF(O6&lt;0,0,O6)</f>
        <v>685.71428571428567</v>
      </c>
      <c r="X6" s="49">
        <f>IF(P6&lt;0,0,P6)</f>
        <v>625</v>
      </c>
      <c r="Y6" s="51">
        <f>IF(Q6&lt;0,0,Q6)</f>
        <v>694.44444444444446</v>
      </c>
      <c r="Z6" s="51">
        <f t="shared" ref="Z6:AA6" si="4">IF(R6&lt;0,0,R6)</f>
        <v>625</v>
      </c>
      <c r="AA6" s="51">
        <f t="shared" si="4"/>
        <v>624</v>
      </c>
      <c r="AB6" s="139"/>
      <c r="AC6" s="129">
        <v>1</v>
      </c>
      <c r="AD6" s="20">
        <v>162</v>
      </c>
      <c r="AE6" s="21">
        <v>144</v>
      </c>
      <c r="AF6" s="21">
        <v>162</v>
      </c>
      <c r="AG6" s="21">
        <v>163.80000000000001</v>
      </c>
      <c r="AH6" s="22">
        <v>176.4</v>
      </c>
      <c r="AI6" s="17">
        <v>1287</v>
      </c>
      <c r="AJ6" s="97">
        <f>PERCENTILE(AD6:AH6,0.5)</f>
        <v>162</v>
      </c>
      <c r="AK6" s="97">
        <f>PERCENTILE(AD6:AH6, 0.25)</f>
        <v>162</v>
      </c>
      <c r="AL6" s="97">
        <f>PERCENTILE(AD6:AH6,0.75)</f>
        <v>163.80000000000001</v>
      </c>
      <c r="AM6" s="92">
        <f>AL6-AK6</f>
        <v>1.8000000000000114</v>
      </c>
      <c r="AN6" s="1"/>
      <c r="AO6" s="142">
        <v>1</v>
      </c>
      <c r="AP6" s="164">
        <f t="shared" ref="AP6:AP37" si="5">AI6-AL6</f>
        <v>1123.2</v>
      </c>
      <c r="AQ6" s="131">
        <f t="shared" ref="AQ6:AQ37" si="6">(AI6-AL6)/AL6*100</f>
        <v>685.71428571428567</v>
      </c>
      <c r="AR6" s="45">
        <f t="shared" ref="AR6:AR37" si="7">AI6-AJ6</f>
        <v>1125</v>
      </c>
      <c r="AS6" s="132">
        <f t="shared" ref="AS6:AS37" si="8">(AI6-AJ6)/AJ6*100</f>
        <v>694.44444444444446</v>
      </c>
      <c r="AT6" s="45">
        <f>AI6-AK6</f>
        <v>1125</v>
      </c>
      <c r="AU6" s="45">
        <f>AI6-AL6</f>
        <v>1123.2</v>
      </c>
      <c r="AW6" s="142">
        <v>1</v>
      </c>
      <c r="AX6" s="49">
        <f>IF(AP6&lt;0,0,AP6)</f>
        <v>1123.2</v>
      </c>
      <c r="AY6" s="51">
        <f t="shared" ref="AY6" si="9">IF(AQ6&lt;0,0,AQ6)</f>
        <v>685.71428571428567</v>
      </c>
      <c r="AZ6" s="50">
        <f t="shared" ref="AZ6" si="10">IF(AR6&lt;0,0,AR6)</f>
        <v>1125</v>
      </c>
      <c r="BA6" s="51">
        <f t="shared" ref="BA6" si="11">IF(AS6&lt;0,0,AS6)</f>
        <v>694.44444444444446</v>
      </c>
      <c r="BB6" s="54">
        <f t="shared" ref="BB6" si="12">IF(AT6&lt;0,0,AT6)</f>
        <v>1125</v>
      </c>
      <c r="BC6" s="54">
        <f t="shared" ref="BC6" si="13">IF(AU6&lt;0,0,AU6)</f>
        <v>1123.2</v>
      </c>
    </row>
    <row r="7" spans="1:55" ht="13.8" thickBot="1" x14ac:dyDescent="0.3">
      <c r="A7" s="123">
        <v>2</v>
      </c>
      <c r="B7" s="21">
        <v>103</v>
      </c>
      <c r="C7" s="21">
        <v>88</v>
      </c>
      <c r="D7" s="21">
        <v>134</v>
      </c>
      <c r="E7" s="21">
        <v>98</v>
      </c>
      <c r="F7" s="22">
        <v>121</v>
      </c>
      <c r="G7" s="20">
        <v>1585</v>
      </c>
      <c r="H7" s="97">
        <f t="shared" ref="H7:H58" si="14">PERCENTILE(B7:F7,0.5)</f>
        <v>103</v>
      </c>
      <c r="I7" s="97">
        <f t="shared" ref="I7:I58" si="15">PERCENTILE(B7:F7,0.25)</f>
        <v>98</v>
      </c>
      <c r="J7" s="97">
        <f t="shared" ref="J7:J58" si="16">PERCENTILE(B7:F7,0.75)</f>
        <v>121</v>
      </c>
      <c r="K7" s="34">
        <f t="shared" ref="K7:K58" si="17">J7-I7</f>
        <v>23</v>
      </c>
      <c r="M7" s="143">
        <v>2</v>
      </c>
      <c r="N7" s="165">
        <f t="shared" si="0"/>
        <v>1464</v>
      </c>
      <c r="O7" s="45">
        <f t="shared" si="1"/>
        <v>1209.9173553719008</v>
      </c>
      <c r="P7" s="45">
        <f t="shared" si="2"/>
        <v>1482</v>
      </c>
      <c r="Q7" s="30">
        <f t="shared" si="3"/>
        <v>1438.8349514563106</v>
      </c>
      <c r="R7" s="45">
        <f t="shared" ref="R7:R58" si="18">G7-I7</f>
        <v>1487</v>
      </c>
      <c r="S7" s="45">
        <f t="shared" ref="S7:S58" si="19">G7-J7</f>
        <v>1464</v>
      </c>
      <c r="U7" s="143">
        <v>2</v>
      </c>
      <c r="V7" s="52">
        <f t="shared" ref="V7:V58" si="20">IF(N7&lt;0,0,N7)</f>
        <v>1464</v>
      </c>
      <c r="W7" s="54">
        <f t="shared" ref="W7:W58" si="21">IF(O7&lt;0,0,O7)</f>
        <v>1209.9173553719008</v>
      </c>
      <c r="X7" s="52">
        <f t="shared" ref="X7:X58" si="22">IF(P7&lt;0,0,P7)</f>
        <v>1482</v>
      </c>
      <c r="Y7" s="54">
        <f t="shared" ref="Y7:Y58" si="23">IF(Q7&lt;0,0,Q7)</f>
        <v>1438.8349514563106</v>
      </c>
      <c r="Z7" s="51">
        <f t="shared" ref="Z7:Z58" si="24">IF(R7&lt;0,0,R7)</f>
        <v>1487</v>
      </c>
      <c r="AA7" s="51">
        <f t="shared" ref="AA7:AA58" si="25">IF(S7&lt;0,0,S7)</f>
        <v>1464</v>
      </c>
      <c r="AB7" s="139"/>
      <c r="AC7" s="123">
        <v>2</v>
      </c>
      <c r="AD7" s="20">
        <v>185.4</v>
      </c>
      <c r="AE7" s="21">
        <v>158.4</v>
      </c>
      <c r="AF7" s="21">
        <v>241.20000000000002</v>
      </c>
      <c r="AG7" s="21">
        <v>176.4</v>
      </c>
      <c r="AH7" s="22">
        <v>217.8</v>
      </c>
      <c r="AI7" s="20">
        <v>2853</v>
      </c>
      <c r="AJ7" s="97">
        <f t="shared" ref="AJ7:AJ58" si="26">PERCENTILE(AD7:AH7,0.5)</f>
        <v>185.4</v>
      </c>
      <c r="AK7" s="97">
        <f t="shared" ref="AK7:AK58" si="27">PERCENTILE(AD7:AH7, 0.25)</f>
        <v>176.4</v>
      </c>
      <c r="AL7" s="97">
        <f t="shared" ref="AL7:AL58" si="28">PERCENTILE(AD7:AH7,0.75)</f>
        <v>217.8</v>
      </c>
      <c r="AM7" s="34">
        <f t="shared" ref="AM7:AM58" si="29">AL7-AK7</f>
        <v>41.400000000000006</v>
      </c>
      <c r="AN7" s="1"/>
      <c r="AO7" s="143">
        <v>2</v>
      </c>
      <c r="AP7" s="165">
        <f t="shared" si="5"/>
        <v>2635.2</v>
      </c>
      <c r="AQ7" s="45">
        <f t="shared" si="6"/>
        <v>1209.9173553719006</v>
      </c>
      <c r="AR7" s="45">
        <f t="shared" si="7"/>
        <v>2667.6</v>
      </c>
      <c r="AS7" s="30">
        <f t="shared" si="8"/>
        <v>1438.8349514563106</v>
      </c>
      <c r="AT7" s="45">
        <f t="shared" ref="AT7:AT58" si="30">AI7-AK7</f>
        <v>2676.6</v>
      </c>
      <c r="AU7" s="45">
        <f t="shared" ref="AU7:AU58" si="31">AI7-AL7</f>
        <v>2635.2</v>
      </c>
      <c r="AW7" s="143">
        <v>2</v>
      </c>
      <c r="AX7" s="52">
        <f t="shared" ref="AX7:AX58" si="32">IF(AP7&lt;0,0,AP7)</f>
        <v>2635.2</v>
      </c>
      <c r="AY7" s="54">
        <f t="shared" ref="AY7:AY58" si="33">IF(AQ7&lt;0,0,AQ7)</f>
        <v>1209.9173553719006</v>
      </c>
      <c r="AZ7" s="53">
        <f t="shared" ref="AZ7:AZ58" si="34">IF(AR7&lt;0,0,AR7)</f>
        <v>2667.6</v>
      </c>
      <c r="BA7" s="54">
        <f t="shared" ref="BA7:BA58" si="35">IF(AS7&lt;0,0,AS7)</f>
        <v>1438.8349514563106</v>
      </c>
      <c r="BB7" s="51">
        <f t="shared" ref="BB7:BB58" si="36">IF(AT7&lt;0,0,AT7)</f>
        <v>2676.6</v>
      </c>
      <c r="BC7" s="51">
        <f t="shared" ref="BC7:BC58" si="37">IF(AU7&lt;0,0,AU7)</f>
        <v>2635.2</v>
      </c>
    </row>
    <row r="8" spans="1:55" ht="13.8" thickBot="1" x14ac:dyDescent="0.3">
      <c r="A8" s="123">
        <v>3</v>
      </c>
      <c r="B8" s="21">
        <v>128</v>
      </c>
      <c r="C8" s="21">
        <v>113</v>
      </c>
      <c r="D8" s="21">
        <v>135</v>
      </c>
      <c r="E8" s="21">
        <v>94</v>
      </c>
      <c r="F8" s="22">
        <v>140</v>
      </c>
      <c r="G8" s="20">
        <v>2232</v>
      </c>
      <c r="H8" s="97">
        <f t="shared" si="14"/>
        <v>128</v>
      </c>
      <c r="I8" s="97">
        <f t="shared" si="15"/>
        <v>113</v>
      </c>
      <c r="J8" s="97">
        <f t="shared" si="16"/>
        <v>135</v>
      </c>
      <c r="K8" s="34">
        <f t="shared" si="17"/>
        <v>22</v>
      </c>
      <c r="M8" s="143">
        <v>3</v>
      </c>
      <c r="N8" s="165">
        <f t="shared" si="0"/>
        <v>2097</v>
      </c>
      <c r="O8" s="45">
        <f t="shared" si="1"/>
        <v>1553.3333333333333</v>
      </c>
      <c r="P8" s="45">
        <f t="shared" si="2"/>
        <v>2104</v>
      </c>
      <c r="Q8" s="30">
        <f t="shared" si="3"/>
        <v>1643.75</v>
      </c>
      <c r="R8" s="45">
        <f t="shared" si="18"/>
        <v>2119</v>
      </c>
      <c r="S8" s="45">
        <f t="shared" si="19"/>
        <v>2097</v>
      </c>
      <c r="U8" s="143">
        <v>3</v>
      </c>
      <c r="V8" s="52">
        <f t="shared" si="20"/>
        <v>2097</v>
      </c>
      <c r="W8" s="54">
        <f t="shared" si="21"/>
        <v>1553.3333333333333</v>
      </c>
      <c r="X8" s="52">
        <f t="shared" si="22"/>
        <v>2104</v>
      </c>
      <c r="Y8" s="54">
        <f t="shared" si="23"/>
        <v>1643.75</v>
      </c>
      <c r="Z8" s="51">
        <f t="shared" si="24"/>
        <v>2119</v>
      </c>
      <c r="AA8" s="51">
        <f t="shared" si="25"/>
        <v>2097</v>
      </c>
      <c r="AB8" s="139"/>
      <c r="AC8" s="123">
        <v>3</v>
      </c>
      <c r="AD8" s="20">
        <v>230.4</v>
      </c>
      <c r="AE8" s="21">
        <v>203.4</v>
      </c>
      <c r="AF8" s="21">
        <v>243</v>
      </c>
      <c r="AG8" s="21">
        <v>169.20000000000002</v>
      </c>
      <c r="AH8" s="22">
        <v>252</v>
      </c>
      <c r="AI8" s="20">
        <v>4017.6</v>
      </c>
      <c r="AJ8" s="97">
        <f t="shared" si="26"/>
        <v>230.4</v>
      </c>
      <c r="AK8" s="97">
        <f t="shared" si="27"/>
        <v>203.4</v>
      </c>
      <c r="AL8" s="97">
        <f t="shared" si="28"/>
        <v>243</v>
      </c>
      <c r="AM8" s="34">
        <f t="shared" si="29"/>
        <v>39.599999999999994</v>
      </c>
      <c r="AN8" s="1"/>
      <c r="AO8" s="143">
        <v>3</v>
      </c>
      <c r="AP8" s="165">
        <f t="shared" si="5"/>
        <v>3774.6</v>
      </c>
      <c r="AQ8" s="45">
        <f t="shared" si="6"/>
        <v>1553.3333333333333</v>
      </c>
      <c r="AR8" s="45">
        <f t="shared" si="7"/>
        <v>3787.2</v>
      </c>
      <c r="AS8" s="30">
        <f t="shared" si="8"/>
        <v>1643.75</v>
      </c>
      <c r="AT8" s="45">
        <f t="shared" si="30"/>
        <v>3814.2</v>
      </c>
      <c r="AU8" s="45">
        <f t="shared" si="31"/>
        <v>3774.6</v>
      </c>
      <c r="AW8" s="143">
        <v>3</v>
      </c>
      <c r="AX8" s="52">
        <f t="shared" si="32"/>
        <v>3774.6</v>
      </c>
      <c r="AY8" s="54">
        <f t="shared" si="33"/>
        <v>1553.3333333333333</v>
      </c>
      <c r="AZ8" s="53">
        <f t="shared" si="34"/>
        <v>3787.2</v>
      </c>
      <c r="BA8" s="54">
        <f t="shared" si="35"/>
        <v>1643.75</v>
      </c>
      <c r="BB8" s="51">
        <f t="shared" si="36"/>
        <v>3814.2</v>
      </c>
      <c r="BC8" s="51">
        <f t="shared" si="37"/>
        <v>3774.6</v>
      </c>
    </row>
    <row r="9" spans="1:55" ht="13.8" thickBot="1" x14ac:dyDescent="0.3">
      <c r="A9" s="123">
        <v>4</v>
      </c>
      <c r="B9" s="21">
        <v>94</v>
      </c>
      <c r="C9" s="21">
        <v>116</v>
      </c>
      <c r="D9" s="21">
        <v>109</v>
      </c>
      <c r="E9" s="21">
        <v>130</v>
      </c>
      <c r="F9" s="22">
        <v>113</v>
      </c>
      <c r="G9" s="20">
        <v>7223</v>
      </c>
      <c r="H9" s="97">
        <f t="shared" si="14"/>
        <v>113</v>
      </c>
      <c r="I9" s="97">
        <f t="shared" si="15"/>
        <v>109</v>
      </c>
      <c r="J9" s="97">
        <f t="shared" si="16"/>
        <v>116</v>
      </c>
      <c r="K9" s="34">
        <f t="shared" si="17"/>
        <v>7</v>
      </c>
      <c r="M9" s="143">
        <v>4</v>
      </c>
      <c r="N9" s="165">
        <f t="shared" si="0"/>
        <v>7107</v>
      </c>
      <c r="O9" s="45">
        <f t="shared" si="1"/>
        <v>6126.7241379310344</v>
      </c>
      <c r="P9" s="45">
        <f t="shared" si="2"/>
        <v>7110</v>
      </c>
      <c r="Q9" s="30">
        <f t="shared" si="3"/>
        <v>6292.0353982300885</v>
      </c>
      <c r="R9" s="45">
        <f t="shared" si="18"/>
        <v>7114</v>
      </c>
      <c r="S9" s="45">
        <f t="shared" si="19"/>
        <v>7107</v>
      </c>
      <c r="U9" s="143">
        <v>4</v>
      </c>
      <c r="V9" s="52">
        <f t="shared" si="20"/>
        <v>7107</v>
      </c>
      <c r="W9" s="54">
        <f t="shared" si="21"/>
        <v>6126.7241379310344</v>
      </c>
      <c r="X9" s="52">
        <f t="shared" si="22"/>
        <v>7110</v>
      </c>
      <c r="Y9" s="54">
        <f t="shared" si="23"/>
        <v>6292.0353982300885</v>
      </c>
      <c r="Z9" s="51">
        <f t="shared" si="24"/>
        <v>7114</v>
      </c>
      <c r="AA9" s="51">
        <f t="shared" si="25"/>
        <v>7107</v>
      </c>
      <c r="AB9" s="139"/>
      <c r="AC9" s="123">
        <v>4</v>
      </c>
      <c r="AD9" s="20">
        <v>169.20000000000002</v>
      </c>
      <c r="AE9" s="21">
        <v>208.8</v>
      </c>
      <c r="AF9" s="21">
        <v>196.20000000000002</v>
      </c>
      <c r="AG9" s="21">
        <v>234</v>
      </c>
      <c r="AH9" s="22">
        <v>203.4</v>
      </c>
      <c r="AI9" s="20">
        <v>13001.4</v>
      </c>
      <c r="AJ9" s="97">
        <f t="shared" si="26"/>
        <v>203.4</v>
      </c>
      <c r="AK9" s="97">
        <f t="shared" si="27"/>
        <v>196.20000000000002</v>
      </c>
      <c r="AL9" s="97">
        <f t="shared" si="28"/>
        <v>208.8</v>
      </c>
      <c r="AM9" s="34">
        <f t="shared" si="29"/>
        <v>12.599999999999994</v>
      </c>
      <c r="AN9" s="1"/>
      <c r="AO9" s="143">
        <v>4</v>
      </c>
      <c r="AP9" s="165">
        <f t="shared" si="5"/>
        <v>12792.6</v>
      </c>
      <c r="AQ9" s="45">
        <f t="shared" si="6"/>
        <v>6126.7241379310344</v>
      </c>
      <c r="AR9" s="45">
        <f t="shared" si="7"/>
        <v>12798</v>
      </c>
      <c r="AS9" s="30">
        <f t="shared" si="8"/>
        <v>6292.0353982300885</v>
      </c>
      <c r="AT9" s="45">
        <f t="shared" si="30"/>
        <v>12805.199999999999</v>
      </c>
      <c r="AU9" s="45">
        <f t="shared" si="31"/>
        <v>12792.6</v>
      </c>
      <c r="AW9" s="143">
        <v>4</v>
      </c>
      <c r="AX9" s="52">
        <f t="shared" si="32"/>
        <v>12792.6</v>
      </c>
      <c r="AY9" s="54">
        <f t="shared" si="33"/>
        <v>6126.7241379310344</v>
      </c>
      <c r="AZ9" s="53">
        <f t="shared" si="34"/>
        <v>12798</v>
      </c>
      <c r="BA9" s="54">
        <f t="shared" si="35"/>
        <v>6292.0353982300885</v>
      </c>
      <c r="BB9" s="51">
        <f t="shared" si="36"/>
        <v>12805.199999999999</v>
      </c>
      <c r="BC9" s="51">
        <f t="shared" si="37"/>
        <v>12792.6</v>
      </c>
    </row>
    <row r="10" spans="1:55" ht="13.2" customHeight="1" thickBot="1" x14ac:dyDescent="0.3">
      <c r="A10" s="123">
        <v>5</v>
      </c>
      <c r="B10" s="21">
        <v>94</v>
      </c>
      <c r="C10" s="21">
        <v>114</v>
      </c>
      <c r="D10" s="21">
        <v>108</v>
      </c>
      <c r="E10" s="21">
        <v>134</v>
      </c>
      <c r="F10" s="22">
        <v>92</v>
      </c>
      <c r="G10" s="20">
        <v>11470</v>
      </c>
      <c r="H10" s="97">
        <f t="shared" si="14"/>
        <v>108</v>
      </c>
      <c r="I10" s="97">
        <f t="shared" si="15"/>
        <v>94</v>
      </c>
      <c r="J10" s="97">
        <f t="shared" si="16"/>
        <v>114</v>
      </c>
      <c r="K10" s="34">
        <f t="shared" si="17"/>
        <v>20</v>
      </c>
      <c r="M10" s="143">
        <v>5</v>
      </c>
      <c r="N10" s="165">
        <f t="shared" si="0"/>
        <v>11356</v>
      </c>
      <c r="O10" s="45">
        <f t="shared" si="1"/>
        <v>9961.4035087719294</v>
      </c>
      <c r="P10" s="45">
        <f t="shared" si="2"/>
        <v>11362</v>
      </c>
      <c r="Q10" s="30">
        <f t="shared" si="3"/>
        <v>10520.37037037037</v>
      </c>
      <c r="R10" s="45">
        <f t="shared" si="18"/>
        <v>11376</v>
      </c>
      <c r="S10" s="45">
        <f t="shared" si="19"/>
        <v>11356</v>
      </c>
      <c r="U10" s="143">
        <v>5</v>
      </c>
      <c r="V10" s="52">
        <f t="shared" si="20"/>
        <v>11356</v>
      </c>
      <c r="W10" s="54">
        <f t="shared" si="21"/>
        <v>9961.4035087719294</v>
      </c>
      <c r="X10" s="52">
        <f t="shared" si="22"/>
        <v>11362</v>
      </c>
      <c r="Y10" s="54">
        <f t="shared" si="23"/>
        <v>10520.37037037037</v>
      </c>
      <c r="Z10" s="51">
        <f t="shared" si="24"/>
        <v>11376</v>
      </c>
      <c r="AA10" s="51">
        <f t="shared" si="25"/>
        <v>11356</v>
      </c>
      <c r="AB10" s="139"/>
      <c r="AC10" s="123">
        <v>5</v>
      </c>
      <c r="AD10" s="20">
        <v>169.20000000000002</v>
      </c>
      <c r="AE10" s="21">
        <v>205.20000000000002</v>
      </c>
      <c r="AF10" s="21">
        <v>194.4</v>
      </c>
      <c r="AG10" s="21">
        <v>241.20000000000002</v>
      </c>
      <c r="AH10" s="22">
        <v>165.6</v>
      </c>
      <c r="AI10" s="20">
        <v>20646</v>
      </c>
      <c r="AJ10" s="97">
        <f t="shared" si="26"/>
        <v>194.4</v>
      </c>
      <c r="AK10" s="97">
        <f t="shared" si="27"/>
        <v>169.20000000000002</v>
      </c>
      <c r="AL10" s="97">
        <f t="shared" si="28"/>
        <v>205.20000000000002</v>
      </c>
      <c r="AM10" s="34">
        <f t="shared" si="29"/>
        <v>36</v>
      </c>
      <c r="AN10" s="1"/>
      <c r="AO10" s="143">
        <v>5</v>
      </c>
      <c r="AP10" s="165">
        <f t="shared" si="5"/>
        <v>20440.8</v>
      </c>
      <c r="AQ10" s="45">
        <f t="shared" si="6"/>
        <v>9961.4035087719294</v>
      </c>
      <c r="AR10" s="45">
        <f t="shared" si="7"/>
        <v>20451.599999999999</v>
      </c>
      <c r="AS10" s="30">
        <f t="shared" si="8"/>
        <v>10520.370370370369</v>
      </c>
      <c r="AT10" s="45">
        <f t="shared" si="30"/>
        <v>20476.8</v>
      </c>
      <c r="AU10" s="45">
        <f t="shared" si="31"/>
        <v>20440.8</v>
      </c>
      <c r="AW10" s="143">
        <v>5</v>
      </c>
      <c r="AX10" s="52">
        <f t="shared" si="32"/>
        <v>20440.8</v>
      </c>
      <c r="AY10" s="54">
        <f t="shared" si="33"/>
        <v>9961.4035087719294</v>
      </c>
      <c r="AZ10" s="53">
        <f t="shared" si="34"/>
        <v>20451.599999999999</v>
      </c>
      <c r="BA10" s="54">
        <f t="shared" si="35"/>
        <v>10520.370370370369</v>
      </c>
      <c r="BB10" s="51">
        <f t="shared" si="36"/>
        <v>20476.8</v>
      </c>
      <c r="BC10" s="51">
        <f t="shared" si="37"/>
        <v>20440.8</v>
      </c>
    </row>
    <row r="11" spans="1:55" ht="13.8" thickBot="1" x14ac:dyDescent="0.3">
      <c r="A11" s="123">
        <v>6</v>
      </c>
      <c r="B11" s="21"/>
      <c r="C11" s="21"/>
      <c r="D11" s="21"/>
      <c r="E11" s="21"/>
      <c r="F11" s="22"/>
      <c r="G11" s="20"/>
      <c r="H11" s="97" t="e">
        <f t="shared" si="14"/>
        <v>#NUM!</v>
      </c>
      <c r="I11" s="97" t="e">
        <f t="shared" si="15"/>
        <v>#NUM!</v>
      </c>
      <c r="J11" s="97" t="e">
        <f t="shared" si="16"/>
        <v>#NUM!</v>
      </c>
      <c r="K11" s="34" t="e">
        <f t="shared" si="17"/>
        <v>#NUM!</v>
      </c>
      <c r="M11" s="143">
        <v>6</v>
      </c>
      <c r="N11" s="165" t="e">
        <f t="shared" si="0"/>
        <v>#NUM!</v>
      </c>
      <c r="O11" s="45" t="e">
        <f t="shared" si="1"/>
        <v>#NUM!</v>
      </c>
      <c r="P11" s="45" t="e">
        <f t="shared" si="2"/>
        <v>#NUM!</v>
      </c>
      <c r="Q11" s="30" t="e">
        <f t="shared" si="3"/>
        <v>#NUM!</v>
      </c>
      <c r="R11" s="45" t="e">
        <f t="shared" si="18"/>
        <v>#NUM!</v>
      </c>
      <c r="S11" s="45" t="e">
        <f t="shared" si="19"/>
        <v>#NUM!</v>
      </c>
      <c r="U11" s="143">
        <v>6</v>
      </c>
      <c r="V11" s="52" t="e">
        <f t="shared" si="20"/>
        <v>#NUM!</v>
      </c>
      <c r="W11" s="54" t="e">
        <f t="shared" si="21"/>
        <v>#NUM!</v>
      </c>
      <c r="X11" s="52" t="e">
        <f t="shared" si="22"/>
        <v>#NUM!</v>
      </c>
      <c r="Y11" s="54" t="e">
        <f t="shared" si="23"/>
        <v>#NUM!</v>
      </c>
      <c r="Z11" s="51" t="e">
        <f t="shared" si="24"/>
        <v>#NUM!</v>
      </c>
      <c r="AA11" s="51" t="e">
        <f t="shared" si="25"/>
        <v>#NUM!</v>
      </c>
      <c r="AB11" s="139"/>
      <c r="AC11" s="123">
        <v>6</v>
      </c>
      <c r="AD11" s="20"/>
      <c r="AE11" s="21"/>
      <c r="AF11" s="21"/>
      <c r="AG11" s="21"/>
      <c r="AH11" s="22"/>
      <c r="AI11" s="20"/>
      <c r="AJ11" s="97" t="e">
        <f t="shared" si="26"/>
        <v>#NUM!</v>
      </c>
      <c r="AK11" s="97" t="e">
        <f t="shared" si="27"/>
        <v>#NUM!</v>
      </c>
      <c r="AL11" s="97" t="e">
        <f t="shared" si="28"/>
        <v>#NUM!</v>
      </c>
      <c r="AM11" s="34" t="e">
        <f t="shared" si="29"/>
        <v>#NUM!</v>
      </c>
      <c r="AN11" s="1"/>
      <c r="AO11" s="143">
        <v>6</v>
      </c>
      <c r="AP11" s="165" t="e">
        <f t="shared" si="5"/>
        <v>#NUM!</v>
      </c>
      <c r="AQ11" s="45" t="e">
        <f t="shared" si="6"/>
        <v>#NUM!</v>
      </c>
      <c r="AR11" s="45" t="e">
        <f t="shared" si="7"/>
        <v>#NUM!</v>
      </c>
      <c r="AS11" s="30" t="e">
        <f t="shared" si="8"/>
        <v>#NUM!</v>
      </c>
      <c r="AT11" s="45" t="e">
        <f t="shared" si="30"/>
        <v>#NUM!</v>
      </c>
      <c r="AU11" s="45" t="e">
        <f t="shared" si="31"/>
        <v>#NUM!</v>
      </c>
      <c r="AW11" s="143">
        <v>6</v>
      </c>
      <c r="AX11" s="52" t="e">
        <f t="shared" si="32"/>
        <v>#NUM!</v>
      </c>
      <c r="AY11" s="54" t="e">
        <f t="shared" si="33"/>
        <v>#NUM!</v>
      </c>
      <c r="AZ11" s="53" t="e">
        <f t="shared" si="34"/>
        <v>#NUM!</v>
      </c>
      <c r="BA11" s="54" t="e">
        <f t="shared" si="35"/>
        <v>#NUM!</v>
      </c>
      <c r="BB11" s="51" t="e">
        <f t="shared" si="36"/>
        <v>#NUM!</v>
      </c>
      <c r="BC11" s="51" t="e">
        <f t="shared" si="37"/>
        <v>#NUM!</v>
      </c>
    </row>
    <row r="12" spans="1:55" ht="13.8" thickBot="1" x14ac:dyDescent="0.3">
      <c r="A12" s="123">
        <v>7</v>
      </c>
      <c r="B12" s="21"/>
      <c r="C12" s="21"/>
      <c r="D12" s="21"/>
      <c r="E12" s="21"/>
      <c r="F12" s="22"/>
      <c r="G12" s="20"/>
      <c r="H12" s="97" t="e">
        <f t="shared" si="14"/>
        <v>#NUM!</v>
      </c>
      <c r="I12" s="97" t="e">
        <f t="shared" si="15"/>
        <v>#NUM!</v>
      </c>
      <c r="J12" s="97" t="e">
        <f t="shared" si="16"/>
        <v>#NUM!</v>
      </c>
      <c r="K12" s="34" t="e">
        <f t="shared" si="17"/>
        <v>#NUM!</v>
      </c>
      <c r="M12" s="143">
        <v>7</v>
      </c>
      <c r="N12" s="165" t="e">
        <f t="shared" si="0"/>
        <v>#NUM!</v>
      </c>
      <c r="O12" s="45" t="e">
        <f t="shared" si="1"/>
        <v>#NUM!</v>
      </c>
      <c r="P12" s="45" t="e">
        <f t="shared" si="2"/>
        <v>#NUM!</v>
      </c>
      <c r="Q12" s="30" t="e">
        <f t="shared" si="3"/>
        <v>#NUM!</v>
      </c>
      <c r="R12" s="45" t="e">
        <f t="shared" si="18"/>
        <v>#NUM!</v>
      </c>
      <c r="S12" s="45" t="e">
        <f t="shared" si="19"/>
        <v>#NUM!</v>
      </c>
      <c r="U12" s="143">
        <v>7</v>
      </c>
      <c r="V12" s="52" t="e">
        <f t="shared" si="20"/>
        <v>#NUM!</v>
      </c>
      <c r="W12" s="54" t="e">
        <f t="shared" si="21"/>
        <v>#NUM!</v>
      </c>
      <c r="X12" s="52" t="e">
        <f t="shared" si="22"/>
        <v>#NUM!</v>
      </c>
      <c r="Y12" s="54" t="e">
        <f t="shared" si="23"/>
        <v>#NUM!</v>
      </c>
      <c r="Z12" s="51" t="e">
        <f t="shared" si="24"/>
        <v>#NUM!</v>
      </c>
      <c r="AA12" s="51" t="e">
        <f t="shared" si="25"/>
        <v>#NUM!</v>
      </c>
      <c r="AB12" s="139"/>
      <c r="AC12" s="123">
        <v>7</v>
      </c>
      <c r="AD12" s="20"/>
      <c r="AE12" s="21"/>
      <c r="AF12" s="21"/>
      <c r="AG12" s="21"/>
      <c r="AH12" s="22"/>
      <c r="AI12" s="20"/>
      <c r="AJ12" s="97" t="e">
        <f t="shared" si="26"/>
        <v>#NUM!</v>
      </c>
      <c r="AK12" s="97" t="e">
        <f t="shared" si="27"/>
        <v>#NUM!</v>
      </c>
      <c r="AL12" s="97" t="e">
        <f t="shared" si="28"/>
        <v>#NUM!</v>
      </c>
      <c r="AM12" s="34" t="e">
        <f t="shared" si="29"/>
        <v>#NUM!</v>
      </c>
      <c r="AN12" s="1"/>
      <c r="AO12" s="143">
        <v>7</v>
      </c>
      <c r="AP12" s="165" t="e">
        <f t="shared" si="5"/>
        <v>#NUM!</v>
      </c>
      <c r="AQ12" s="45" t="e">
        <f t="shared" si="6"/>
        <v>#NUM!</v>
      </c>
      <c r="AR12" s="45" t="e">
        <f t="shared" si="7"/>
        <v>#NUM!</v>
      </c>
      <c r="AS12" s="30" t="e">
        <f t="shared" si="8"/>
        <v>#NUM!</v>
      </c>
      <c r="AT12" s="45" t="e">
        <f t="shared" si="30"/>
        <v>#NUM!</v>
      </c>
      <c r="AU12" s="45" t="e">
        <f t="shared" si="31"/>
        <v>#NUM!</v>
      </c>
      <c r="AW12" s="143">
        <v>7</v>
      </c>
      <c r="AX12" s="52" t="e">
        <f t="shared" si="32"/>
        <v>#NUM!</v>
      </c>
      <c r="AY12" s="54" t="e">
        <f t="shared" si="33"/>
        <v>#NUM!</v>
      </c>
      <c r="AZ12" s="53" t="e">
        <f t="shared" si="34"/>
        <v>#NUM!</v>
      </c>
      <c r="BA12" s="54" t="e">
        <f t="shared" si="35"/>
        <v>#NUM!</v>
      </c>
      <c r="BB12" s="51" t="e">
        <f t="shared" si="36"/>
        <v>#NUM!</v>
      </c>
      <c r="BC12" s="51" t="e">
        <f t="shared" si="37"/>
        <v>#NUM!</v>
      </c>
    </row>
    <row r="13" spans="1:55" ht="13.8" thickBot="1" x14ac:dyDescent="0.3">
      <c r="A13" s="123">
        <v>8</v>
      </c>
      <c r="B13" s="21"/>
      <c r="C13" s="21"/>
      <c r="D13" s="21"/>
      <c r="E13" s="21"/>
      <c r="F13" s="22"/>
      <c r="G13" s="20"/>
      <c r="H13" s="97" t="e">
        <f t="shared" si="14"/>
        <v>#NUM!</v>
      </c>
      <c r="I13" s="97" t="e">
        <f t="shared" si="15"/>
        <v>#NUM!</v>
      </c>
      <c r="J13" s="97" t="e">
        <f t="shared" si="16"/>
        <v>#NUM!</v>
      </c>
      <c r="K13" s="34" t="e">
        <f t="shared" si="17"/>
        <v>#NUM!</v>
      </c>
      <c r="M13" s="143">
        <v>8</v>
      </c>
      <c r="N13" s="165" t="e">
        <f t="shared" si="0"/>
        <v>#NUM!</v>
      </c>
      <c r="O13" s="45" t="e">
        <f t="shared" si="1"/>
        <v>#NUM!</v>
      </c>
      <c r="P13" s="45" t="e">
        <f t="shared" si="2"/>
        <v>#NUM!</v>
      </c>
      <c r="Q13" s="30" t="e">
        <f t="shared" si="3"/>
        <v>#NUM!</v>
      </c>
      <c r="R13" s="45" t="e">
        <f t="shared" si="18"/>
        <v>#NUM!</v>
      </c>
      <c r="S13" s="45" t="e">
        <f t="shared" si="19"/>
        <v>#NUM!</v>
      </c>
      <c r="U13" s="143">
        <v>8</v>
      </c>
      <c r="V13" s="52" t="e">
        <f t="shared" si="20"/>
        <v>#NUM!</v>
      </c>
      <c r="W13" s="54" t="e">
        <f t="shared" si="21"/>
        <v>#NUM!</v>
      </c>
      <c r="X13" s="52" t="e">
        <f t="shared" si="22"/>
        <v>#NUM!</v>
      </c>
      <c r="Y13" s="54" t="e">
        <f t="shared" si="23"/>
        <v>#NUM!</v>
      </c>
      <c r="Z13" s="51" t="e">
        <f t="shared" si="24"/>
        <v>#NUM!</v>
      </c>
      <c r="AA13" s="51" t="e">
        <f t="shared" si="25"/>
        <v>#NUM!</v>
      </c>
      <c r="AB13" s="139"/>
      <c r="AC13" s="123">
        <v>8</v>
      </c>
      <c r="AD13" s="20"/>
      <c r="AE13" s="21"/>
      <c r="AF13" s="21"/>
      <c r="AG13" s="21"/>
      <c r="AH13" s="22"/>
      <c r="AI13" s="20"/>
      <c r="AJ13" s="97" t="e">
        <f t="shared" si="26"/>
        <v>#NUM!</v>
      </c>
      <c r="AK13" s="97" t="e">
        <f t="shared" si="27"/>
        <v>#NUM!</v>
      </c>
      <c r="AL13" s="97" t="e">
        <f t="shared" si="28"/>
        <v>#NUM!</v>
      </c>
      <c r="AM13" s="34" t="e">
        <f t="shared" si="29"/>
        <v>#NUM!</v>
      </c>
      <c r="AN13" s="1"/>
      <c r="AO13" s="143">
        <v>8</v>
      </c>
      <c r="AP13" s="165" t="e">
        <f t="shared" si="5"/>
        <v>#NUM!</v>
      </c>
      <c r="AQ13" s="45" t="e">
        <f t="shared" si="6"/>
        <v>#NUM!</v>
      </c>
      <c r="AR13" s="45" t="e">
        <f t="shared" si="7"/>
        <v>#NUM!</v>
      </c>
      <c r="AS13" s="30" t="e">
        <f t="shared" si="8"/>
        <v>#NUM!</v>
      </c>
      <c r="AT13" s="45" t="e">
        <f t="shared" si="30"/>
        <v>#NUM!</v>
      </c>
      <c r="AU13" s="45" t="e">
        <f t="shared" si="31"/>
        <v>#NUM!</v>
      </c>
      <c r="AW13" s="143">
        <v>8</v>
      </c>
      <c r="AX13" s="52" t="e">
        <f t="shared" si="32"/>
        <v>#NUM!</v>
      </c>
      <c r="AY13" s="54" t="e">
        <f t="shared" si="33"/>
        <v>#NUM!</v>
      </c>
      <c r="AZ13" s="53" t="e">
        <f t="shared" si="34"/>
        <v>#NUM!</v>
      </c>
      <c r="BA13" s="54" t="e">
        <f t="shared" si="35"/>
        <v>#NUM!</v>
      </c>
      <c r="BB13" s="51" t="e">
        <f t="shared" si="36"/>
        <v>#NUM!</v>
      </c>
      <c r="BC13" s="51" t="e">
        <f t="shared" si="37"/>
        <v>#NUM!</v>
      </c>
    </row>
    <row r="14" spans="1:55" ht="13.8" thickBot="1" x14ac:dyDescent="0.3">
      <c r="A14" s="123">
        <v>9</v>
      </c>
      <c r="B14" s="21"/>
      <c r="C14" s="21"/>
      <c r="D14" s="21"/>
      <c r="E14" s="21"/>
      <c r="F14" s="22"/>
      <c r="G14" s="20"/>
      <c r="H14" s="97" t="e">
        <f t="shared" si="14"/>
        <v>#NUM!</v>
      </c>
      <c r="I14" s="97" t="e">
        <f t="shared" si="15"/>
        <v>#NUM!</v>
      </c>
      <c r="J14" s="97" t="e">
        <f t="shared" si="16"/>
        <v>#NUM!</v>
      </c>
      <c r="K14" s="34" t="e">
        <f t="shared" si="17"/>
        <v>#NUM!</v>
      </c>
      <c r="M14" s="143">
        <v>9</v>
      </c>
      <c r="N14" s="165" t="e">
        <f t="shared" si="0"/>
        <v>#NUM!</v>
      </c>
      <c r="O14" s="45" t="e">
        <f t="shared" si="1"/>
        <v>#NUM!</v>
      </c>
      <c r="P14" s="45" t="e">
        <f t="shared" si="2"/>
        <v>#NUM!</v>
      </c>
      <c r="Q14" s="30" t="e">
        <f t="shared" si="3"/>
        <v>#NUM!</v>
      </c>
      <c r="R14" s="45" t="e">
        <f t="shared" si="18"/>
        <v>#NUM!</v>
      </c>
      <c r="S14" s="45" t="e">
        <f t="shared" si="19"/>
        <v>#NUM!</v>
      </c>
      <c r="U14" s="143">
        <v>9</v>
      </c>
      <c r="V14" s="52" t="e">
        <f t="shared" si="20"/>
        <v>#NUM!</v>
      </c>
      <c r="W14" s="54" t="e">
        <f t="shared" si="21"/>
        <v>#NUM!</v>
      </c>
      <c r="X14" s="52" t="e">
        <f t="shared" si="22"/>
        <v>#NUM!</v>
      </c>
      <c r="Y14" s="54" t="e">
        <f t="shared" si="23"/>
        <v>#NUM!</v>
      </c>
      <c r="Z14" s="51" t="e">
        <f t="shared" si="24"/>
        <v>#NUM!</v>
      </c>
      <c r="AA14" s="51" t="e">
        <f t="shared" si="25"/>
        <v>#NUM!</v>
      </c>
      <c r="AB14" s="139"/>
      <c r="AC14" s="123">
        <v>9</v>
      </c>
      <c r="AD14" s="20"/>
      <c r="AE14" s="21"/>
      <c r="AF14" s="21"/>
      <c r="AG14" s="21"/>
      <c r="AH14" s="22"/>
      <c r="AI14" s="20"/>
      <c r="AJ14" s="97" t="e">
        <f t="shared" si="26"/>
        <v>#NUM!</v>
      </c>
      <c r="AK14" s="97" t="e">
        <f t="shared" si="27"/>
        <v>#NUM!</v>
      </c>
      <c r="AL14" s="97" t="e">
        <f t="shared" si="28"/>
        <v>#NUM!</v>
      </c>
      <c r="AM14" s="34" t="e">
        <f t="shared" si="29"/>
        <v>#NUM!</v>
      </c>
      <c r="AN14" s="1"/>
      <c r="AO14" s="143">
        <v>9</v>
      </c>
      <c r="AP14" s="165" t="e">
        <f t="shared" si="5"/>
        <v>#NUM!</v>
      </c>
      <c r="AQ14" s="45" t="e">
        <f t="shared" si="6"/>
        <v>#NUM!</v>
      </c>
      <c r="AR14" s="45" t="e">
        <f t="shared" si="7"/>
        <v>#NUM!</v>
      </c>
      <c r="AS14" s="30" t="e">
        <f t="shared" si="8"/>
        <v>#NUM!</v>
      </c>
      <c r="AT14" s="45" t="e">
        <f t="shared" si="30"/>
        <v>#NUM!</v>
      </c>
      <c r="AU14" s="45" t="e">
        <f t="shared" si="31"/>
        <v>#NUM!</v>
      </c>
      <c r="AW14" s="143">
        <v>9</v>
      </c>
      <c r="AX14" s="52" t="e">
        <f t="shared" si="32"/>
        <v>#NUM!</v>
      </c>
      <c r="AY14" s="54" t="e">
        <f t="shared" si="33"/>
        <v>#NUM!</v>
      </c>
      <c r="AZ14" s="53" t="e">
        <f t="shared" si="34"/>
        <v>#NUM!</v>
      </c>
      <c r="BA14" s="54" t="e">
        <f t="shared" si="35"/>
        <v>#NUM!</v>
      </c>
      <c r="BB14" s="51" t="e">
        <f t="shared" si="36"/>
        <v>#NUM!</v>
      </c>
      <c r="BC14" s="51" t="e">
        <f t="shared" si="37"/>
        <v>#NUM!</v>
      </c>
    </row>
    <row r="15" spans="1:55" ht="13.8" thickBot="1" x14ac:dyDescent="0.3">
      <c r="A15" s="123">
        <v>10</v>
      </c>
      <c r="B15" s="21"/>
      <c r="C15" s="21"/>
      <c r="D15" s="21"/>
      <c r="E15" s="21"/>
      <c r="F15" s="22"/>
      <c r="G15" s="20"/>
      <c r="H15" s="97" t="e">
        <f t="shared" si="14"/>
        <v>#NUM!</v>
      </c>
      <c r="I15" s="97" t="e">
        <f t="shared" si="15"/>
        <v>#NUM!</v>
      </c>
      <c r="J15" s="97" t="e">
        <f t="shared" si="16"/>
        <v>#NUM!</v>
      </c>
      <c r="K15" s="34" t="e">
        <f t="shared" si="17"/>
        <v>#NUM!</v>
      </c>
      <c r="M15" s="143">
        <v>10</v>
      </c>
      <c r="N15" s="165" t="e">
        <f t="shared" si="0"/>
        <v>#NUM!</v>
      </c>
      <c r="O15" s="45" t="e">
        <f t="shared" si="1"/>
        <v>#NUM!</v>
      </c>
      <c r="P15" s="45" t="e">
        <f t="shared" si="2"/>
        <v>#NUM!</v>
      </c>
      <c r="Q15" s="30" t="e">
        <f t="shared" si="3"/>
        <v>#NUM!</v>
      </c>
      <c r="R15" s="45" t="e">
        <f t="shared" si="18"/>
        <v>#NUM!</v>
      </c>
      <c r="S15" s="45" t="e">
        <f t="shared" si="19"/>
        <v>#NUM!</v>
      </c>
      <c r="U15" s="143">
        <v>10</v>
      </c>
      <c r="V15" s="52" t="e">
        <f t="shared" si="20"/>
        <v>#NUM!</v>
      </c>
      <c r="W15" s="54" t="e">
        <f t="shared" si="21"/>
        <v>#NUM!</v>
      </c>
      <c r="X15" s="52" t="e">
        <f t="shared" si="22"/>
        <v>#NUM!</v>
      </c>
      <c r="Y15" s="54" t="e">
        <f t="shared" si="23"/>
        <v>#NUM!</v>
      </c>
      <c r="Z15" s="51" t="e">
        <f t="shared" si="24"/>
        <v>#NUM!</v>
      </c>
      <c r="AA15" s="51" t="e">
        <f t="shared" si="25"/>
        <v>#NUM!</v>
      </c>
      <c r="AB15" s="139"/>
      <c r="AC15" s="123">
        <v>10</v>
      </c>
      <c r="AD15" s="20"/>
      <c r="AE15" s="21"/>
      <c r="AF15" s="21"/>
      <c r="AG15" s="21"/>
      <c r="AH15" s="22"/>
      <c r="AI15" s="20"/>
      <c r="AJ15" s="97" t="e">
        <f t="shared" si="26"/>
        <v>#NUM!</v>
      </c>
      <c r="AK15" s="97" t="e">
        <f t="shared" si="27"/>
        <v>#NUM!</v>
      </c>
      <c r="AL15" s="97" t="e">
        <f t="shared" si="28"/>
        <v>#NUM!</v>
      </c>
      <c r="AM15" s="34" t="e">
        <f t="shared" si="29"/>
        <v>#NUM!</v>
      </c>
      <c r="AN15" s="1"/>
      <c r="AO15" s="143">
        <v>10</v>
      </c>
      <c r="AP15" s="165" t="e">
        <f t="shared" si="5"/>
        <v>#NUM!</v>
      </c>
      <c r="AQ15" s="45" t="e">
        <f t="shared" si="6"/>
        <v>#NUM!</v>
      </c>
      <c r="AR15" s="45" t="e">
        <f t="shared" si="7"/>
        <v>#NUM!</v>
      </c>
      <c r="AS15" s="30" t="e">
        <f t="shared" si="8"/>
        <v>#NUM!</v>
      </c>
      <c r="AT15" s="45" t="e">
        <f t="shared" si="30"/>
        <v>#NUM!</v>
      </c>
      <c r="AU15" s="45" t="e">
        <f t="shared" si="31"/>
        <v>#NUM!</v>
      </c>
      <c r="AW15" s="143">
        <v>10</v>
      </c>
      <c r="AX15" s="52" t="e">
        <f t="shared" si="32"/>
        <v>#NUM!</v>
      </c>
      <c r="AY15" s="54" t="e">
        <f t="shared" si="33"/>
        <v>#NUM!</v>
      </c>
      <c r="AZ15" s="53" t="e">
        <f t="shared" si="34"/>
        <v>#NUM!</v>
      </c>
      <c r="BA15" s="54" t="e">
        <f t="shared" si="35"/>
        <v>#NUM!</v>
      </c>
      <c r="BB15" s="51" t="e">
        <f t="shared" si="36"/>
        <v>#NUM!</v>
      </c>
      <c r="BC15" s="51" t="e">
        <f t="shared" si="37"/>
        <v>#NUM!</v>
      </c>
    </row>
    <row r="16" spans="1:55" ht="13.8" thickBot="1" x14ac:dyDescent="0.3">
      <c r="A16" s="123">
        <v>11</v>
      </c>
      <c r="B16" s="21"/>
      <c r="C16" s="21"/>
      <c r="D16" s="21"/>
      <c r="E16" s="21"/>
      <c r="F16" s="22"/>
      <c r="G16" s="20"/>
      <c r="H16" s="97" t="e">
        <f t="shared" si="14"/>
        <v>#NUM!</v>
      </c>
      <c r="I16" s="97" t="e">
        <f t="shared" si="15"/>
        <v>#NUM!</v>
      </c>
      <c r="J16" s="97" t="e">
        <f t="shared" si="16"/>
        <v>#NUM!</v>
      </c>
      <c r="K16" s="34" t="e">
        <f t="shared" si="17"/>
        <v>#NUM!</v>
      </c>
      <c r="M16" s="143">
        <v>11</v>
      </c>
      <c r="N16" s="165" t="e">
        <f t="shared" si="0"/>
        <v>#NUM!</v>
      </c>
      <c r="O16" s="45" t="e">
        <f t="shared" si="1"/>
        <v>#NUM!</v>
      </c>
      <c r="P16" s="45" t="e">
        <f t="shared" si="2"/>
        <v>#NUM!</v>
      </c>
      <c r="Q16" s="30" t="e">
        <f t="shared" si="3"/>
        <v>#NUM!</v>
      </c>
      <c r="R16" s="45" t="e">
        <f t="shared" si="18"/>
        <v>#NUM!</v>
      </c>
      <c r="S16" s="45" t="e">
        <f t="shared" si="19"/>
        <v>#NUM!</v>
      </c>
      <c r="U16" s="143">
        <v>11</v>
      </c>
      <c r="V16" s="52" t="e">
        <f t="shared" si="20"/>
        <v>#NUM!</v>
      </c>
      <c r="W16" s="54" t="e">
        <f t="shared" si="21"/>
        <v>#NUM!</v>
      </c>
      <c r="X16" s="52" t="e">
        <f t="shared" si="22"/>
        <v>#NUM!</v>
      </c>
      <c r="Y16" s="54" t="e">
        <f t="shared" si="23"/>
        <v>#NUM!</v>
      </c>
      <c r="Z16" s="51" t="e">
        <f t="shared" si="24"/>
        <v>#NUM!</v>
      </c>
      <c r="AA16" s="51" t="e">
        <f t="shared" si="25"/>
        <v>#NUM!</v>
      </c>
      <c r="AB16" s="139"/>
      <c r="AC16" s="123">
        <v>11</v>
      </c>
      <c r="AD16" s="20"/>
      <c r="AE16" s="21"/>
      <c r="AF16" s="21"/>
      <c r="AG16" s="21"/>
      <c r="AH16" s="22"/>
      <c r="AI16" s="20"/>
      <c r="AJ16" s="97" t="e">
        <f t="shared" si="26"/>
        <v>#NUM!</v>
      </c>
      <c r="AK16" s="97" t="e">
        <f t="shared" si="27"/>
        <v>#NUM!</v>
      </c>
      <c r="AL16" s="97" t="e">
        <f t="shared" si="28"/>
        <v>#NUM!</v>
      </c>
      <c r="AM16" s="34" t="e">
        <f t="shared" si="29"/>
        <v>#NUM!</v>
      </c>
      <c r="AN16" s="1"/>
      <c r="AO16" s="143">
        <v>11</v>
      </c>
      <c r="AP16" s="165" t="e">
        <f t="shared" si="5"/>
        <v>#NUM!</v>
      </c>
      <c r="AQ16" s="45" t="e">
        <f t="shared" si="6"/>
        <v>#NUM!</v>
      </c>
      <c r="AR16" s="45" t="e">
        <f t="shared" si="7"/>
        <v>#NUM!</v>
      </c>
      <c r="AS16" s="30" t="e">
        <f t="shared" si="8"/>
        <v>#NUM!</v>
      </c>
      <c r="AT16" s="45" t="e">
        <f t="shared" si="30"/>
        <v>#NUM!</v>
      </c>
      <c r="AU16" s="45" t="e">
        <f t="shared" si="31"/>
        <v>#NUM!</v>
      </c>
      <c r="AW16" s="143">
        <v>11</v>
      </c>
      <c r="AX16" s="52" t="e">
        <f t="shared" si="32"/>
        <v>#NUM!</v>
      </c>
      <c r="AY16" s="54" t="e">
        <f t="shared" si="33"/>
        <v>#NUM!</v>
      </c>
      <c r="AZ16" s="53" t="e">
        <f t="shared" si="34"/>
        <v>#NUM!</v>
      </c>
      <c r="BA16" s="54" t="e">
        <f t="shared" si="35"/>
        <v>#NUM!</v>
      </c>
      <c r="BB16" s="51" t="e">
        <f t="shared" si="36"/>
        <v>#NUM!</v>
      </c>
      <c r="BC16" s="51" t="e">
        <f t="shared" si="37"/>
        <v>#NUM!</v>
      </c>
    </row>
    <row r="17" spans="1:55" ht="13.8" thickBot="1" x14ac:dyDescent="0.3">
      <c r="A17" s="123">
        <v>12</v>
      </c>
      <c r="B17" s="21"/>
      <c r="C17" s="21"/>
      <c r="D17" s="21"/>
      <c r="E17" s="21"/>
      <c r="F17" s="22"/>
      <c r="G17" s="20"/>
      <c r="H17" s="97" t="e">
        <f t="shared" si="14"/>
        <v>#NUM!</v>
      </c>
      <c r="I17" s="97" t="e">
        <f t="shared" si="15"/>
        <v>#NUM!</v>
      </c>
      <c r="J17" s="97" t="e">
        <f t="shared" si="16"/>
        <v>#NUM!</v>
      </c>
      <c r="K17" s="34" t="e">
        <f t="shared" si="17"/>
        <v>#NUM!</v>
      </c>
      <c r="M17" s="143">
        <v>12</v>
      </c>
      <c r="N17" s="165" t="e">
        <f t="shared" si="0"/>
        <v>#NUM!</v>
      </c>
      <c r="O17" s="45" t="e">
        <f t="shared" si="1"/>
        <v>#NUM!</v>
      </c>
      <c r="P17" s="45" t="e">
        <f t="shared" si="2"/>
        <v>#NUM!</v>
      </c>
      <c r="Q17" s="30" t="e">
        <f t="shared" si="3"/>
        <v>#NUM!</v>
      </c>
      <c r="R17" s="45" t="e">
        <f t="shared" si="18"/>
        <v>#NUM!</v>
      </c>
      <c r="S17" s="45" t="e">
        <f t="shared" si="19"/>
        <v>#NUM!</v>
      </c>
      <c r="U17" s="143">
        <v>12</v>
      </c>
      <c r="V17" s="52" t="e">
        <f t="shared" si="20"/>
        <v>#NUM!</v>
      </c>
      <c r="W17" s="54" t="e">
        <f t="shared" si="21"/>
        <v>#NUM!</v>
      </c>
      <c r="X17" s="52" t="e">
        <f t="shared" si="22"/>
        <v>#NUM!</v>
      </c>
      <c r="Y17" s="54" t="e">
        <f t="shared" si="23"/>
        <v>#NUM!</v>
      </c>
      <c r="Z17" s="51" t="e">
        <f t="shared" si="24"/>
        <v>#NUM!</v>
      </c>
      <c r="AA17" s="51" t="e">
        <f t="shared" si="25"/>
        <v>#NUM!</v>
      </c>
      <c r="AB17" s="139"/>
      <c r="AC17" s="123">
        <v>12</v>
      </c>
      <c r="AD17" s="20"/>
      <c r="AE17" s="21"/>
      <c r="AF17" s="21"/>
      <c r="AG17" s="21"/>
      <c r="AH17" s="22"/>
      <c r="AI17" s="20"/>
      <c r="AJ17" s="97" t="e">
        <f t="shared" si="26"/>
        <v>#NUM!</v>
      </c>
      <c r="AK17" s="97" t="e">
        <f t="shared" si="27"/>
        <v>#NUM!</v>
      </c>
      <c r="AL17" s="97" t="e">
        <f t="shared" si="28"/>
        <v>#NUM!</v>
      </c>
      <c r="AM17" s="34" t="e">
        <f t="shared" si="29"/>
        <v>#NUM!</v>
      </c>
      <c r="AN17" s="1"/>
      <c r="AO17" s="143">
        <v>12</v>
      </c>
      <c r="AP17" s="165" t="e">
        <f t="shared" si="5"/>
        <v>#NUM!</v>
      </c>
      <c r="AQ17" s="45" t="e">
        <f t="shared" si="6"/>
        <v>#NUM!</v>
      </c>
      <c r="AR17" s="45" t="e">
        <f t="shared" si="7"/>
        <v>#NUM!</v>
      </c>
      <c r="AS17" s="30" t="e">
        <f t="shared" si="8"/>
        <v>#NUM!</v>
      </c>
      <c r="AT17" s="45" t="e">
        <f t="shared" si="30"/>
        <v>#NUM!</v>
      </c>
      <c r="AU17" s="45" t="e">
        <f t="shared" si="31"/>
        <v>#NUM!</v>
      </c>
      <c r="AW17" s="143">
        <v>12</v>
      </c>
      <c r="AX17" s="52" t="e">
        <f t="shared" si="32"/>
        <v>#NUM!</v>
      </c>
      <c r="AY17" s="54" t="e">
        <f t="shared" si="33"/>
        <v>#NUM!</v>
      </c>
      <c r="AZ17" s="53" t="e">
        <f t="shared" si="34"/>
        <v>#NUM!</v>
      </c>
      <c r="BA17" s="54" t="e">
        <f t="shared" si="35"/>
        <v>#NUM!</v>
      </c>
      <c r="BB17" s="51" t="e">
        <f t="shared" si="36"/>
        <v>#NUM!</v>
      </c>
      <c r="BC17" s="51" t="e">
        <f t="shared" si="37"/>
        <v>#NUM!</v>
      </c>
    </row>
    <row r="18" spans="1:55" ht="13.8" thickBot="1" x14ac:dyDescent="0.3">
      <c r="A18" s="123">
        <v>13</v>
      </c>
      <c r="B18" s="21"/>
      <c r="C18" s="21"/>
      <c r="D18" s="21"/>
      <c r="E18" s="21"/>
      <c r="F18" s="22"/>
      <c r="G18" s="20"/>
      <c r="H18" s="97" t="e">
        <f t="shared" si="14"/>
        <v>#NUM!</v>
      </c>
      <c r="I18" s="97" t="e">
        <f t="shared" si="15"/>
        <v>#NUM!</v>
      </c>
      <c r="J18" s="97" t="e">
        <f t="shared" si="16"/>
        <v>#NUM!</v>
      </c>
      <c r="K18" s="34" t="e">
        <f t="shared" si="17"/>
        <v>#NUM!</v>
      </c>
      <c r="M18" s="143">
        <v>13</v>
      </c>
      <c r="N18" s="165" t="e">
        <f t="shared" si="0"/>
        <v>#NUM!</v>
      </c>
      <c r="O18" s="45" t="e">
        <f t="shared" si="1"/>
        <v>#NUM!</v>
      </c>
      <c r="P18" s="45" t="e">
        <f t="shared" si="2"/>
        <v>#NUM!</v>
      </c>
      <c r="Q18" s="30" t="e">
        <f t="shared" si="3"/>
        <v>#NUM!</v>
      </c>
      <c r="R18" s="45" t="e">
        <f t="shared" si="18"/>
        <v>#NUM!</v>
      </c>
      <c r="S18" s="45" t="e">
        <f t="shared" si="19"/>
        <v>#NUM!</v>
      </c>
      <c r="U18" s="143">
        <v>13</v>
      </c>
      <c r="V18" s="52" t="e">
        <f t="shared" si="20"/>
        <v>#NUM!</v>
      </c>
      <c r="W18" s="54" t="e">
        <f t="shared" si="21"/>
        <v>#NUM!</v>
      </c>
      <c r="X18" s="52" t="e">
        <f t="shared" si="22"/>
        <v>#NUM!</v>
      </c>
      <c r="Y18" s="54" t="e">
        <f t="shared" si="23"/>
        <v>#NUM!</v>
      </c>
      <c r="Z18" s="51" t="e">
        <f t="shared" si="24"/>
        <v>#NUM!</v>
      </c>
      <c r="AA18" s="51" t="e">
        <f t="shared" si="25"/>
        <v>#NUM!</v>
      </c>
      <c r="AB18" s="139"/>
      <c r="AC18" s="123">
        <v>13</v>
      </c>
      <c r="AD18" s="20"/>
      <c r="AE18" s="21"/>
      <c r="AF18" s="21"/>
      <c r="AG18" s="21"/>
      <c r="AH18" s="22"/>
      <c r="AI18" s="20"/>
      <c r="AJ18" s="97" t="e">
        <f t="shared" si="26"/>
        <v>#NUM!</v>
      </c>
      <c r="AK18" s="97" t="e">
        <f t="shared" si="27"/>
        <v>#NUM!</v>
      </c>
      <c r="AL18" s="97" t="e">
        <f t="shared" si="28"/>
        <v>#NUM!</v>
      </c>
      <c r="AM18" s="34" t="e">
        <f t="shared" si="29"/>
        <v>#NUM!</v>
      </c>
      <c r="AN18" s="1"/>
      <c r="AO18" s="143">
        <v>13</v>
      </c>
      <c r="AP18" s="165" t="e">
        <f t="shared" si="5"/>
        <v>#NUM!</v>
      </c>
      <c r="AQ18" s="45" t="e">
        <f t="shared" si="6"/>
        <v>#NUM!</v>
      </c>
      <c r="AR18" s="45" t="e">
        <f t="shared" si="7"/>
        <v>#NUM!</v>
      </c>
      <c r="AS18" s="30" t="e">
        <f t="shared" si="8"/>
        <v>#NUM!</v>
      </c>
      <c r="AT18" s="45" t="e">
        <f t="shared" si="30"/>
        <v>#NUM!</v>
      </c>
      <c r="AU18" s="45" t="e">
        <f t="shared" si="31"/>
        <v>#NUM!</v>
      </c>
      <c r="AW18" s="143">
        <v>13</v>
      </c>
      <c r="AX18" s="52" t="e">
        <f t="shared" si="32"/>
        <v>#NUM!</v>
      </c>
      <c r="AY18" s="54" t="e">
        <f t="shared" si="33"/>
        <v>#NUM!</v>
      </c>
      <c r="AZ18" s="53" t="e">
        <f t="shared" si="34"/>
        <v>#NUM!</v>
      </c>
      <c r="BA18" s="54" t="e">
        <f t="shared" si="35"/>
        <v>#NUM!</v>
      </c>
      <c r="BB18" s="51" t="e">
        <f t="shared" si="36"/>
        <v>#NUM!</v>
      </c>
      <c r="BC18" s="51" t="e">
        <f t="shared" si="37"/>
        <v>#NUM!</v>
      </c>
    </row>
    <row r="19" spans="1:55" ht="13.8" thickBot="1" x14ac:dyDescent="0.3">
      <c r="A19" s="123">
        <v>14</v>
      </c>
      <c r="B19" s="21"/>
      <c r="C19" s="21"/>
      <c r="D19" s="21"/>
      <c r="E19" s="21"/>
      <c r="F19" s="22"/>
      <c r="G19" s="20"/>
      <c r="H19" s="97" t="e">
        <f t="shared" si="14"/>
        <v>#NUM!</v>
      </c>
      <c r="I19" s="97" t="e">
        <f t="shared" si="15"/>
        <v>#NUM!</v>
      </c>
      <c r="J19" s="97" t="e">
        <f t="shared" si="16"/>
        <v>#NUM!</v>
      </c>
      <c r="K19" s="34" t="e">
        <f t="shared" si="17"/>
        <v>#NUM!</v>
      </c>
      <c r="M19" s="143">
        <v>14</v>
      </c>
      <c r="N19" s="165" t="e">
        <f t="shared" si="0"/>
        <v>#NUM!</v>
      </c>
      <c r="O19" s="45" t="e">
        <f t="shared" si="1"/>
        <v>#NUM!</v>
      </c>
      <c r="P19" s="45" t="e">
        <f t="shared" si="2"/>
        <v>#NUM!</v>
      </c>
      <c r="Q19" s="30" t="e">
        <f t="shared" si="3"/>
        <v>#NUM!</v>
      </c>
      <c r="R19" s="45" t="e">
        <f t="shared" si="18"/>
        <v>#NUM!</v>
      </c>
      <c r="S19" s="45" t="e">
        <f t="shared" si="19"/>
        <v>#NUM!</v>
      </c>
      <c r="U19" s="143">
        <v>14</v>
      </c>
      <c r="V19" s="52" t="e">
        <f t="shared" si="20"/>
        <v>#NUM!</v>
      </c>
      <c r="W19" s="54" t="e">
        <f t="shared" si="21"/>
        <v>#NUM!</v>
      </c>
      <c r="X19" s="52" t="e">
        <f t="shared" si="22"/>
        <v>#NUM!</v>
      </c>
      <c r="Y19" s="54" t="e">
        <f t="shared" si="23"/>
        <v>#NUM!</v>
      </c>
      <c r="Z19" s="51" t="e">
        <f t="shared" si="24"/>
        <v>#NUM!</v>
      </c>
      <c r="AA19" s="51" t="e">
        <f t="shared" si="25"/>
        <v>#NUM!</v>
      </c>
      <c r="AB19" s="139"/>
      <c r="AC19" s="123">
        <v>14</v>
      </c>
      <c r="AD19" s="20"/>
      <c r="AE19" s="21"/>
      <c r="AF19" s="21"/>
      <c r="AG19" s="21"/>
      <c r="AH19" s="22"/>
      <c r="AI19" s="20"/>
      <c r="AJ19" s="97" t="e">
        <f t="shared" si="26"/>
        <v>#NUM!</v>
      </c>
      <c r="AK19" s="97" t="e">
        <f t="shared" si="27"/>
        <v>#NUM!</v>
      </c>
      <c r="AL19" s="97" t="e">
        <f t="shared" si="28"/>
        <v>#NUM!</v>
      </c>
      <c r="AM19" s="34" t="e">
        <f t="shared" si="29"/>
        <v>#NUM!</v>
      </c>
      <c r="AN19" s="1"/>
      <c r="AO19" s="143">
        <v>14</v>
      </c>
      <c r="AP19" s="165" t="e">
        <f t="shared" si="5"/>
        <v>#NUM!</v>
      </c>
      <c r="AQ19" s="45" t="e">
        <f t="shared" si="6"/>
        <v>#NUM!</v>
      </c>
      <c r="AR19" s="45" t="e">
        <f t="shared" si="7"/>
        <v>#NUM!</v>
      </c>
      <c r="AS19" s="30" t="e">
        <f t="shared" si="8"/>
        <v>#NUM!</v>
      </c>
      <c r="AT19" s="45" t="e">
        <f t="shared" si="30"/>
        <v>#NUM!</v>
      </c>
      <c r="AU19" s="45" t="e">
        <f t="shared" si="31"/>
        <v>#NUM!</v>
      </c>
      <c r="AW19" s="143">
        <v>14</v>
      </c>
      <c r="AX19" s="52" t="e">
        <f t="shared" si="32"/>
        <v>#NUM!</v>
      </c>
      <c r="AY19" s="54" t="e">
        <f t="shared" si="33"/>
        <v>#NUM!</v>
      </c>
      <c r="AZ19" s="53" t="e">
        <f t="shared" si="34"/>
        <v>#NUM!</v>
      </c>
      <c r="BA19" s="54" t="e">
        <f t="shared" si="35"/>
        <v>#NUM!</v>
      </c>
      <c r="BB19" s="51" t="e">
        <f t="shared" si="36"/>
        <v>#NUM!</v>
      </c>
      <c r="BC19" s="51" t="e">
        <f t="shared" si="37"/>
        <v>#NUM!</v>
      </c>
    </row>
    <row r="20" spans="1:55" ht="13.8" thickBot="1" x14ac:dyDescent="0.3">
      <c r="A20" s="123">
        <v>15</v>
      </c>
      <c r="B20" s="21"/>
      <c r="C20" s="21"/>
      <c r="D20" s="21"/>
      <c r="E20" s="21"/>
      <c r="F20" s="22"/>
      <c r="G20" s="20"/>
      <c r="H20" s="97" t="e">
        <f t="shared" si="14"/>
        <v>#NUM!</v>
      </c>
      <c r="I20" s="97" t="e">
        <f t="shared" si="15"/>
        <v>#NUM!</v>
      </c>
      <c r="J20" s="97" t="e">
        <f t="shared" si="16"/>
        <v>#NUM!</v>
      </c>
      <c r="K20" s="34" t="e">
        <f t="shared" si="17"/>
        <v>#NUM!</v>
      </c>
      <c r="M20" s="143">
        <v>15</v>
      </c>
      <c r="N20" s="165" t="e">
        <f t="shared" si="0"/>
        <v>#NUM!</v>
      </c>
      <c r="O20" s="45" t="e">
        <f t="shared" si="1"/>
        <v>#NUM!</v>
      </c>
      <c r="P20" s="45" t="e">
        <f t="shared" si="2"/>
        <v>#NUM!</v>
      </c>
      <c r="Q20" s="30" t="e">
        <f t="shared" si="3"/>
        <v>#NUM!</v>
      </c>
      <c r="R20" s="45" t="e">
        <f t="shared" si="18"/>
        <v>#NUM!</v>
      </c>
      <c r="S20" s="45" t="e">
        <f t="shared" si="19"/>
        <v>#NUM!</v>
      </c>
      <c r="U20" s="143">
        <v>15</v>
      </c>
      <c r="V20" s="52" t="e">
        <f t="shared" si="20"/>
        <v>#NUM!</v>
      </c>
      <c r="W20" s="54" t="e">
        <f t="shared" si="21"/>
        <v>#NUM!</v>
      </c>
      <c r="X20" s="52" t="e">
        <f t="shared" si="22"/>
        <v>#NUM!</v>
      </c>
      <c r="Y20" s="54" t="e">
        <f t="shared" si="23"/>
        <v>#NUM!</v>
      </c>
      <c r="Z20" s="51" t="e">
        <f t="shared" si="24"/>
        <v>#NUM!</v>
      </c>
      <c r="AA20" s="51" t="e">
        <f t="shared" si="25"/>
        <v>#NUM!</v>
      </c>
      <c r="AB20" s="139"/>
      <c r="AC20" s="123">
        <v>15</v>
      </c>
      <c r="AD20" s="20"/>
      <c r="AE20" s="21"/>
      <c r="AF20" s="21"/>
      <c r="AG20" s="21"/>
      <c r="AH20" s="22"/>
      <c r="AI20" s="20"/>
      <c r="AJ20" s="97" t="e">
        <f t="shared" si="26"/>
        <v>#NUM!</v>
      </c>
      <c r="AK20" s="97" t="e">
        <f t="shared" si="27"/>
        <v>#NUM!</v>
      </c>
      <c r="AL20" s="97" t="e">
        <f t="shared" si="28"/>
        <v>#NUM!</v>
      </c>
      <c r="AM20" s="34" t="e">
        <f t="shared" si="29"/>
        <v>#NUM!</v>
      </c>
      <c r="AN20" s="1"/>
      <c r="AO20" s="143">
        <v>15</v>
      </c>
      <c r="AP20" s="165" t="e">
        <f t="shared" si="5"/>
        <v>#NUM!</v>
      </c>
      <c r="AQ20" s="45" t="e">
        <f t="shared" si="6"/>
        <v>#NUM!</v>
      </c>
      <c r="AR20" s="45" t="e">
        <f t="shared" si="7"/>
        <v>#NUM!</v>
      </c>
      <c r="AS20" s="30" t="e">
        <f t="shared" si="8"/>
        <v>#NUM!</v>
      </c>
      <c r="AT20" s="45" t="e">
        <f t="shared" si="30"/>
        <v>#NUM!</v>
      </c>
      <c r="AU20" s="45" t="e">
        <f t="shared" si="31"/>
        <v>#NUM!</v>
      </c>
      <c r="AW20" s="143">
        <v>15</v>
      </c>
      <c r="AX20" s="52" t="e">
        <f t="shared" si="32"/>
        <v>#NUM!</v>
      </c>
      <c r="AY20" s="54" t="e">
        <f t="shared" si="33"/>
        <v>#NUM!</v>
      </c>
      <c r="AZ20" s="53" t="e">
        <f t="shared" si="34"/>
        <v>#NUM!</v>
      </c>
      <c r="BA20" s="54" t="e">
        <f t="shared" si="35"/>
        <v>#NUM!</v>
      </c>
      <c r="BB20" s="51" t="e">
        <f t="shared" si="36"/>
        <v>#NUM!</v>
      </c>
      <c r="BC20" s="51" t="e">
        <f t="shared" si="37"/>
        <v>#NUM!</v>
      </c>
    </row>
    <row r="21" spans="1:55" ht="13.8" thickBot="1" x14ac:dyDescent="0.3">
      <c r="A21" s="123">
        <v>16</v>
      </c>
      <c r="B21" s="21"/>
      <c r="C21" s="21"/>
      <c r="D21" s="21"/>
      <c r="E21" s="21"/>
      <c r="F21" s="22"/>
      <c r="G21" s="20"/>
      <c r="H21" s="97" t="e">
        <f t="shared" si="14"/>
        <v>#NUM!</v>
      </c>
      <c r="I21" s="97" t="e">
        <f t="shared" si="15"/>
        <v>#NUM!</v>
      </c>
      <c r="J21" s="97" t="e">
        <f t="shared" si="16"/>
        <v>#NUM!</v>
      </c>
      <c r="K21" s="34" t="e">
        <f t="shared" si="17"/>
        <v>#NUM!</v>
      </c>
      <c r="M21" s="143">
        <v>16</v>
      </c>
      <c r="N21" s="165" t="e">
        <f t="shared" si="0"/>
        <v>#NUM!</v>
      </c>
      <c r="O21" s="45" t="e">
        <f t="shared" si="1"/>
        <v>#NUM!</v>
      </c>
      <c r="P21" s="45" t="e">
        <f t="shared" si="2"/>
        <v>#NUM!</v>
      </c>
      <c r="Q21" s="30" t="e">
        <f t="shared" si="3"/>
        <v>#NUM!</v>
      </c>
      <c r="R21" s="45" t="e">
        <f t="shared" si="18"/>
        <v>#NUM!</v>
      </c>
      <c r="S21" s="45" t="e">
        <f t="shared" si="19"/>
        <v>#NUM!</v>
      </c>
      <c r="U21" s="143">
        <v>16</v>
      </c>
      <c r="V21" s="52" t="e">
        <f t="shared" si="20"/>
        <v>#NUM!</v>
      </c>
      <c r="W21" s="54" t="e">
        <f t="shared" si="21"/>
        <v>#NUM!</v>
      </c>
      <c r="X21" s="52" t="e">
        <f t="shared" si="22"/>
        <v>#NUM!</v>
      </c>
      <c r="Y21" s="54" t="e">
        <f t="shared" si="23"/>
        <v>#NUM!</v>
      </c>
      <c r="Z21" s="51" t="e">
        <f t="shared" si="24"/>
        <v>#NUM!</v>
      </c>
      <c r="AA21" s="51" t="e">
        <f t="shared" si="25"/>
        <v>#NUM!</v>
      </c>
      <c r="AB21" s="139"/>
      <c r="AC21" s="123">
        <v>16</v>
      </c>
      <c r="AD21" s="20"/>
      <c r="AE21" s="21"/>
      <c r="AF21" s="21"/>
      <c r="AG21" s="21"/>
      <c r="AH21" s="22"/>
      <c r="AI21" s="20"/>
      <c r="AJ21" s="97" t="e">
        <f t="shared" si="26"/>
        <v>#NUM!</v>
      </c>
      <c r="AK21" s="97" t="e">
        <f t="shared" si="27"/>
        <v>#NUM!</v>
      </c>
      <c r="AL21" s="97" t="e">
        <f t="shared" si="28"/>
        <v>#NUM!</v>
      </c>
      <c r="AM21" s="34" t="e">
        <f t="shared" si="29"/>
        <v>#NUM!</v>
      </c>
      <c r="AN21" s="1"/>
      <c r="AO21" s="143">
        <v>16</v>
      </c>
      <c r="AP21" s="165" t="e">
        <f t="shared" si="5"/>
        <v>#NUM!</v>
      </c>
      <c r="AQ21" s="45" t="e">
        <f t="shared" si="6"/>
        <v>#NUM!</v>
      </c>
      <c r="AR21" s="45" t="e">
        <f t="shared" si="7"/>
        <v>#NUM!</v>
      </c>
      <c r="AS21" s="30" t="e">
        <f t="shared" si="8"/>
        <v>#NUM!</v>
      </c>
      <c r="AT21" s="45" t="e">
        <f t="shared" si="30"/>
        <v>#NUM!</v>
      </c>
      <c r="AU21" s="45" t="e">
        <f t="shared" si="31"/>
        <v>#NUM!</v>
      </c>
      <c r="AW21" s="143">
        <v>16</v>
      </c>
      <c r="AX21" s="52" t="e">
        <f t="shared" si="32"/>
        <v>#NUM!</v>
      </c>
      <c r="AY21" s="54" t="e">
        <f t="shared" si="33"/>
        <v>#NUM!</v>
      </c>
      <c r="AZ21" s="53" t="e">
        <f t="shared" si="34"/>
        <v>#NUM!</v>
      </c>
      <c r="BA21" s="54" t="e">
        <f t="shared" si="35"/>
        <v>#NUM!</v>
      </c>
      <c r="BB21" s="51" t="e">
        <f t="shared" si="36"/>
        <v>#NUM!</v>
      </c>
      <c r="BC21" s="51" t="e">
        <f t="shared" si="37"/>
        <v>#NUM!</v>
      </c>
    </row>
    <row r="22" spans="1:55" ht="13.8" thickBot="1" x14ac:dyDescent="0.3">
      <c r="A22" s="123">
        <v>17</v>
      </c>
      <c r="B22" s="21"/>
      <c r="C22" s="21"/>
      <c r="D22" s="21"/>
      <c r="E22" s="21"/>
      <c r="F22" s="22"/>
      <c r="G22" s="20"/>
      <c r="H22" s="97" t="e">
        <f t="shared" si="14"/>
        <v>#NUM!</v>
      </c>
      <c r="I22" s="97" t="e">
        <f t="shared" si="15"/>
        <v>#NUM!</v>
      </c>
      <c r="J22" s="97" t="e">
        <f t="shared" si="16"/>
        <v>#NUM!</v>
      </c>
      <c r="K22" s="34" t="e">
        <f t="shared" si="17"/>
        <v>#NUM!</v>
      </c>
      <c r="M22" s="143">
        <v>17</v>
      </c>
      <c r="N22" s="165" t="e">
        <f t="shared" si="0"/>
        <v>#NUM!</v>
      </c>
      <c r="O22" s="45" t="e">
        <f t="shared" si="1"/>
        <v>#NUM!</v>
      </c>
      <c r="P22" s="45" t="e">
        <f t="shared" si="2"/>
        <v>#NUM!</v>
      </c>
      <c r="Q22" s="30" t="e">
        <f t="shared" si="3"/>
        <v>#NUM!</v>
      </c>
      <c r="R22" s="45" t="e">
        <f t="shared" si="18"/>
        <v>#NUM!</v>
      </c>
      <c r="S22" s="45" t="e">
        <f t="shared" si="19"/>
        <v>#NUM!</v>
      </c>
      <c r="U22" s="143">
        <v>17</v>
      </c>
      <c r="V22" s="52" t="e">
        <f t="shared" si="20"/>
        <v>#NUM!</v>
      </c>
      <c r="W22" s="54" t="e">
        <f t="shared" si="21"/>
        <v>#NUM!</v>
      </c>
      <c r="X22" s="52" t="e">
        <f t="shared" si="22"/>
        <v>#NUM!</v>
      </c>
      <c r="Y22" s="54" t="e">
        <f t="shared" si="23"/>
        <v>#NUM!</v>
      </c>
      <c r="Z22" s="51" t="e">
        <f t="shared" si="24"/>
        <v>#NUM!</v>
      </c>
      <c r="AA22" s="51" t="e">
        <f t="shared" si="25"/>
        <v>#NUM!</v>
      </c>
      <c r="AB22" s="139"/>
      <c r="AC22" s="123">
        <v>17</v>
      </c>
      <c r="AD22" s="20"/>
      <c r="AE22" s="21"/>
      <c r="AF22" s="21"/>
      <c r="AG22" s="21"/>
      <c r="AH22" s="22"/>
      <c r="AI22" s="20"/>
      <c r="AJ22" s="97" t="e">
        <f t="shared" si="26"/>
        <v>#NUM!</v>
      </c>
      <c r="AK22" s="97" t="e">
        <f t="shared" si="27"/>
        <v>#NUM!</v>
      </c>
      <c r="AL22" s="97" t="e">
        <f t="shared" si="28"/>
        <v>#NUM!</v>
      </c>
      <c r="AM22" s="34" t="e">
        <f t="shared" si="29"/>
        <v>#NUM!</v>
      </c>
      <c r="AN22" s="1"/>
      <c r="AO22" s="143">
        <v>17</v>
      </c>
      <c r="AP22" s="165" t="e">
        <f t="shared" si="5"/>
        <v>#NUM!</v>
      </c>
      <c r="AQ22" s="45" t="e">
        <f t="shared" si="6"/>
        <v>#NUM!</v>
      </c>
      <c r="AR22" s="45" t="e">
        <f t="shared" si="7"/>
        <v>#NUM!</v>
      </c>
      <c r="AS22" s="30" t="e">
        <f t="shared" si="8"/>
        <v>#NUM!</v>
      </c>
      <c r="AT22" s="45" t="e">
        <f t="shared" si="30"/>
        <v>#NUM!</v>
      </c>
      <c r="AU22" s="45" t="e">
        <f t="shared" si="31"/>
        <v>#NUM!</v>
      </c>
      <c r="AW22" s="143">
        <v>17</v>
      </c>
      <c r="AX22" s="52" t="e">
        <f t="shared" si="32"/>
        <v>#NUM!</v>
      </c>
      <c r="AY22" s="54" t="e">
        <f t="shared" si="33"/>
        <v>#NUM!</v>
      </c>
      <c r="AZ22" s="53" t="e">
        <f t="shared" si="34"/>
        <v>#NUM!</v>
      </c>
      <c r="BA22" s="54" t="e">
        <f t="shared" si="35"/>
        <v>#NUM!</v>
      </c>
      <c r="BB22" s="51" t="e">
        <f t="shared" si="36"/>
        <v>#NUM!</v>
      </c>
      <c r="BC22" s="51" t="e">
        <f t="shared" si="37"/>
        <v>#NUM!</v>
      </c>
    </row>
    <row r="23" spans="1:55" ht="13.8" thickBot="1" x14ac:dyDescent="0.3">
      <c r="A23" s="123">
        <v>18</v>
      </c>
      <c r="B23" s="21"/>
      <c r="C23" s="21"/>
      <c r="D23" s="21"/>
      <c r="E23" s="21"/>
      <c r="F23" s="22"/>
      <c r="G23" s="20"/>
      <c r="H23" s="97" t="e">
        <f t="shared" si="14"/>
        <v>#NUM!</v>
      </c>
      <c r="I23" s="97" t="e">
        <f t="shared" si="15"/>
        <v>#NUM!</v>
      </c>
      <c r="J23" s="97" t="e">
        <f t="shared" si="16"/>
        <v>#NUM!</v>
      </c>
      <c r="K23" s="34" t="e">
        <f t="shared" si="17"/>
        <v>#NUM!</v>
      </c>
      <c r="M23" s="143">
        <v>18</v>
      </c>
      <c r="N23" s="165" t="e">
        <f t="shared" si="0"/>
        <v>#NUM!</v>
      </c>
      <c r="O23" s="45" t="e">
        <f t="shared" si="1"/>
        <v>#NUM!</v>
      </c>
      <c r="P23" s="45" t="e">
        <f t="shared" si="2"/>
        <v>#NUM!</v>
      </c>
      <c r="Q23" s="30" t="e">
        <f t="shared" si="3"/>
        <v>#NUM!</v>
      </c>
      <c r="R23" s="45" t="e">
        <f t="shared" si="18"/>
        <v>#NUM!</v>
      </c>
      <c r="S23" s="45" t="e">
        <f t="shared" si="19"/>
        <v>#NUM!</v>
      </c>
      <c r="U23" s="143">
        <v>18</v>
      </c>
      <c r="V23" s="52" t="e">
        <f t="shared" si="20"/>
        <v>#NUM!</v>
      </c>
      <c r="W23" s="54" t="e">
        <f t="shared" si="21"/>
        <v>#NUM!</v>
      </c>
      <c r="X23" s="52" t="e">
        <f t="shared" si="22"/>
        <v>#NUM!</v>
      </c>
      <c r="Y23" s="54" t="e">
        <f t="shared" si="23"/>
        <v>#NUM!</v>
      </c>
      <c r="Z23" s="51" t="e">
        <f t="shared" si="24"/>
        <v>#NUM!</v>
      </c>
      <c r="AA23" s="51" t="e">
        <f t="shared" si="25"/>
        <v>#NUM!</v>
      </c>
      <c r="AB23" s="139"/>
      <c r="AC23" s="123">
        <v>18</v>
      </c>
      <c r="AD23" s="20"/>
      <c r="AE23" s="21"/>
      <c r="AF23" s="21"/>
      <c r="AG23" s="21"/>
      <c r="AH23" s="22"/>
      <c r="AI23" s="20"/>
      <c r="AJ23" s="97" t="e">
        <f t="shared" si="26"/>
        <v>#NUM!</v>
      </c>
      <c r="AK23" s="97" t="e">
        <f t="shared" si="27"/>
        <v>#NUM!</v>
      </c>
      <c r="AL23" s="97" t="e">
        <f t="shared" si="28"/>
        <v>#NUM!</v>
      </c>
      <c r="AM23" s="34" t="e">
        <f t="shared" si="29"/>
        <v>#NUM!</v>
      </c>
      <c r="AN23" s="1"/>
      <c r="AO23" s="143">
        <v>18</v>
      </c>
      <c r="AP23" s="165" t="e">
        <f t="shared" si="5"/>
        <v>#NUM!</v>
      </c>
      <c r="AQ23" s="45" t="e">
        <f t="shared" si="6"/>
        <v>#NUM!</v>
      </c>
      <c r="AR23" s="45" t="e">
        <f t="shared" si="7"/>
        <v>#NUM!</v>
      </c>
      <c r="AS23" s="30" t="e">
        <f t="shared" si="8"/>
        <v>#NUM!</v>
      </c>
      <c r="AT23" s="45" t="e">
        <f t="shared" si="30"/>
        <v>#NUM!</v>
      </c>
      <c r="AU23" s="45" t="e">
        <f t="shared" si="31"/>
        <v>#NUM!</v>
      </c>
      <c r="AW23" s="143">
        <v>18</v>
      </c>
      <c r="AX23" s="52" t="e">
        <f t="shared" si="32"/>
        <v>#NUM!</v>
      </c>
      <c r="AY23" s="54" t="e">
        <f t="shared" si="33"/>
        <v>#NUM!</v>
      </c>
      <c r="AZ23" s="53" t="e">
        <f t="shared" si="34"/>
        <v>#NUM!</v>
      </c>
      <c r="BA23" s="54" t="e">
        <f t="shared" si="35"/>
        <v>#NUM!</v>
      </c>
      <c r="BB23" s="51" t="e">
        <f t="shared" si="36"/>
        <v>#NUM!</v>
      </c>
      <c r="BC23" s="51" t="e">
        <f t="shared" si="37"/>
        <v>#NUM!</v>
      </c>
    </row>
    <row r="24" spans="1:55" ht="13.8" thickBot="1" x14ac:dyDescent="0.3">
      <c r="A24" s="123">
        <v>19</v>
      </c>
      <c r="B24" s="21"/>
      <c r="C24" s="21"/>
      <c r="D24" s="21"/>
      <c r="E24" s="21"/>
      <c r="F24" s="22"/>
      <c r="G24" s="20"/>
      <c r="H24" s="97" t="e">
        <f t="shared" si="14"/>
        <v>#NUM!</v>
      </c>
      <c r="I24" s="97" t="e">
        <f t="shared" si="15"/>
        <v>#NUM!</v>
      </c>
      <c r="J24" s="97" t="e">
        <f t="shared" si="16"/>
        <v>#NUM!</v>
      </c>
      <c r="K24" s="34" t="e">
        <f t="shared" si="17"/>
        <v>#NUM!</v>
      </c>
      <c r="M24" s="143">
        <v>19</v>
      </c>
      <c r="N24" s="165" t="e">
        <f t="shared" si="0"/>
        <v>#NUM!</v>
      </c>
      <c r="O24" s="45" t="e">
        <f t="shared" si="1"/>
        <v>#NUM!</v>
      </c>
      <c r="P24" s="45" t="e">
        <f t="shared" si="2"/>
        <v>#NUM!</v>
      </c>
      <c r="Q24" s="30" t="e">
        <f t="shared" si="3"/>
        <v>#NUM!</v>
      </c>
      <c r="R24" s="45" t="e">
        <f t="shared" si="18"/>
        <v>#NUM!</v>
      </c>
      <c r="S24" s="45" t="e">
        <f t="shared" si="19"/>
        <v>#NUM!</v>
      </c>
      <c r="U24" s="143">
        <v>19</v>
      </c>
      <c r="V24" s="52" t="e">
        <f t="shared" si="20"/>
        <v>#NUM!</v>
      </c>
      <c r="W24" s="54" t="e">
        <f t="shared" si="21"/>
        <v>#NUM!</v>
      </c>
      <c r="X24" s="52" t="e">
        <f t="shared" si="22"/>
        <v>#NUM!</v>
      </c>
      <c r="Y24" s="54" t="e">
        <f t="shared" si="23"/>
        <v>#NUM!</v>
      </c>
      <c r="Z24" s="51" t="e">
        <f t="shared" si="24"/>
        <v>#NUM!</v>
      </c>
      <c r="AA24" s="51" t="e">
        <f t="shared" si="25"/>
        <v>#NUM!</v>
      </c>
      <c r="AB24" s="139"/>
      <c r="AC24" s="123">
        <v>19</v>
      </c>
      <c r="AD24" s="20"/>
      <c r="AE24" s="21"/>
      <c r="AF24" s="21"/>
      <c r="AG24" s="21"/>
      <c r="AH24" s="22"/>
      <c r="AI24" s="20"/>
      <c r="AJ24" s="97" t="e">
        <f t="shared" si="26"/>
        <v>#NUM!</v>
      </c>
      <c r="AK24" s="97" t="e">
        <f t="shared" si="27"/>
        <v>#NUM!</v>
      </c>
      <c r="AL24" s="97" t="e">
        <f t="shared" si="28"/>
        <v>#NUM!</v>
      </c>
      <c r="AM24" s="34" t="e">
        <f t="shared" si="29"/>
        <v>#NUM!</v>
      </c>
      <c r="AN24" s="1"/>
      <c r="AO24" s="143">
        <v>19</v>
      </c>
      <c r="AP24" s="165" t="e">
        <f t="shared" si="5"/>
        <v>#NUM!</v>
      </c>
      <c r="AQ24" s="45" t="e">
        <f t="shared" si="6"/>
        <v>#NUM!</v>
      </c>
      <c r="AR24" s="45" t="e">
        <f t="shared" si="7"/>
        <v>#NUM!</v>
      </c>
      <c r="AS24" s="30" t="e">
        <f t="shared" si="8"/>
        <v>#NUM!</v>
      </c>
      <c r="AT24" s="45" t="e">
        <f t="shared" si="30"/>
        <v>#NUM!</v>
      </c>
      <c r="AU24" s="45" t="e">
        <f t="shared" si="31"/>
        <v>#NUM!</v>
      </c>
      <c r="AW24" s="143">
        <v>19</v>
      </c>
      <c r="AX24" s="52" t="e">
        <f t="shared" si="32"/>
        <v>#NUM!</v>
      </c>
      <c r="AY24" s="54" t="e">
        <f t="shared" si="33"/>
        <v>#NUM!</v>
      </c>
      <c r="AZ24" s="53" t="e">
        <f t="shared" si="34"/>
        <v>#NUM!</v>
      </c>
      <c r="BA24" s="54" t="e">
        <f t="shared" si="35"/>
        <v>#NUM!</v>
      </c>
      <c r="BB24" s="51" t="e">
        <f t="shared" si="36"/>
        <v>#NUM!</v>
      </c>
      <c r="BC24" s="51" t="e">
        <f t="shared" si="37"/>
        <v>#NUM!</v>
      </c>
    </row>
    <row r="25" spans="1:55" ht="13.8" thickBot="1" x14ac:dyDescent="0.3">
      <c r="A25" s="123">
        <v>20</v>
      </c>
      <c r="B25" s="21"/>
      <c r="C25" s="21"/>
      <c r="D25" s="21"/>
      <c r="E25" s="21"/>
      <c r="F25" s="22"/>
      <c r="G25" s="20"/>
      <c r="H25" s="97" t="e">
        <f t="shared" si="14"/>
        <v>#NUM!</v>
      </c>
      <c r="I25" s="97" t="e">
        <f t="shared" si="15"/>
        <v>#NUM!</v>
      </c>
      <c r="J25" s="97" t="e">
        <f t="shared" si="16"/>
        <v>#NUM!</v>
      </c>
      <c r="K25" s="34" t="e">
        <f t="shared" si="17"/>
        <v>#NUM!</v>
      </c>
      <c r="M25" s="143">
        <v>20</v>
      </c>
      <c r="N25" s="165" t="e">
        <f t="shared" si="0"/>
        <v>#NUM!</v>
      </c>
      <c r="O25" s="45" t="e">
        <f t="shared" si="1"/>
        <v>#NUM!</v>
      </c>
      <c r="P25" s="45" t="e">
        <f t="shared" si="2"/>
        <v>#NUM!</v>
      </c>
      <c r="Q25" s="30" t="e">
        <f t="shared" si="3"/>
        <v>#NUM!</v>
      </c>
      <c r="R25" s="45" t="e">
        <f t="shared" si="18"/>
        <v>#NUM!</v>
      </c>
      <c r="S25" s="45" t="e">
        <f t="shared" si="19"/>
        <v>#NUM!</v>
      </c>
      <c r="U25" s="143">
        <v>20</v>
      </c>
      <c r="V25" s="52" t="e">
        <f t="shared" si="20"/>
        <v>#NUM!</v>
      </c>
      <c r="W25" s="54" t="e">
        <f t="shared" si="21"/>
        <v>#NUM!</v>
      </c>
      <c r="X25" s="52" t="e">
        <f t="shared" si="22"/>
        <v>#NUM!</v>
      </c>
      <c r="Y25" s="54" t="e">
        <f t="shared" si="23"/>
        <v>#NUM!</v>
      </c>
      <c r="Z25" s="51" t="e">
        <f t="shared" si="24"/>
        <v>#NUM!</v>
      </c>
      <c r="AA25" s="51" t="e">
        <f t="shared" si="25"/>
        <v>#NUM!</v>
      </c>
      <c r="AB25" s="139"/>
      <c r="AC25" s="123">
        <v>20</v>
      </c>
      <c r="AD25" s="20"/>
      <c r="AE25" s="21"/>
      <c r="AF25" s="21"/>
      <c r="AG25" s="21"/>
      <c r="AH25" s="22"/>
      <c r="AI25" s="20"/>
      <c r="AJ25" s="97" t="e">
        <f t="shared" si="26"/>
        <v>#NUM!</v>
      </c>
      <c r="AK25" s="97" t="e">
        <f t="shared" si="27"/>
        <v>#NUM!</v>
      </c>
      <c r="AL25" s="97" t="e">
        <f t="shared" si="28"/>
        <v>#NUM!</v>
      </c>
      <c r="AM25" s="34" t="e">
        <f t="shared" si="29"/>
        <v>#NUM!</v>
      </c>
      <c r="AN25" s="1"/>
      <c r="AO25" s="143">
        <v>20</v>
      </c>
      <c r="AP25" s="165" t="e">
        <f t="shared" si="5"/>
        <v>#NUM!</v>
      </c>
      <c r="AQ25" s="45" t="e">
        <f t="shared" si="6"/>
        <v>#NUM!</v>
      </c>
      <c r="AR25" s="45" t="e">
        <f t="shared" si="7"/>
        <v>#NUM!</v>
      </c>
      <c r="AS25" s="30" t="e">
        <f t="shared" si="8"/>
        <v>#NUM!</v>
      </c>
      <c r="AT25" s="45" t="e">
        <f t="shared" si="30"/>
        <v>#NUM!</v>
      </c>
      <c r="AU25" s="45" t="e">
        <f t="shared" si="31"/>
        <v>#NUM!</v>
      </c>
      <c r="AW25" s="143">
        <v>20</v>
      </c>
      <c r="AX25" s="52" t="e">
        <f t="shared" si="32"/>
        <v>#NUM!</v>
      </c>
      <c r="AY25" s="54" t="e">
        <f t="shared" si="33"/>
        <v>#NUM!</v>
      </c>
      <c r="AZ25" s="53" t="e">
        <f t="shared" si="34"/>
        <v>#NUM!</v>
      </c>
      <c r="BA25" s="54" t="e">
        <f t="shared" si="35"/>
        <v>#NUM!</v>
      </c>
      <c r="BB25" s="51" t="e">
        <f t="shared" si="36"/>
        <v>#NUM!</v>
      </c>
      <c r="BC25" s="51" t="e">
        <f t="shared" si="37"/>
        <v>#NUM!</v>
      </c>
    </row>
    <row r="26" spans="1:55" ht="13.8" thickBot="1" x14ac:dyDescent="0.3">
      <c r="A26" s="123">
        <v>21</v>
      </c>
      <c r="B26" s="21"/>
      <c r="C26" s="21"/>
      <c r="D26" s="21"/>
      <c r="E26" s="21"/>
      <c r="F26" s="22"/>
      <c r="G26" s="20"/>
      <c r="H26" s="97" t="e">
        <f t="shared" si="14"/>
        <v>#NUM!</v>
      </c>
      <c r="I26" s="97" t="e">
        <f t="shared" si="15"/>
        <v>#NUM!</v>
      </c>
      <c r="J26" s="97" t="e">
        <f t="shared" si="16"/>
        <v>#NUM!</v>
      </c>
      <c r="K26" s="34" t="e">
        <f t="shared" si="17"/>
        <v>#NUM!</v>
      </c>
      <c r="M26" s="143">
        <v>21</v>
      </c>
      <c r="N26" s="165" t="e">
        <f t="shared" si="0"/>
        <v>#NUM!</v>
      </c>
      <c r="O26" s="45" t="e">
        <f t="shared" si="1"/>
        <v>#NUM!</v>
      </c>
      <c r="P26" s="45" t="e">
        <f t="shared" si="2"/>
        <v>#NUM!</v>
      </c>
      <c r="Q26" s="30" t="e">
        <f t="shared" si="3"/>
        <v>#NUM!</v>
      </c>
      <c r="R26" s="45" t="e">
        <f t="shared" si="18"/>
        <v>#NUM!</v>
      </c>
      <c r="S26" s="45" t="e">
        <f t="shared" si="19"/>
        <v>#NUM!</v>
      </c>
      <c r="U26" s="143">
        <v>21</v>
      </c>
      <c r="V26" s="52" t="e">
        <f t="shared" si="20"/>
        <v>#NUM!</v>
      </c>
      <c r="W26" s="54" t="e">
        <f t="shared" si="21"/>
        <v>#NUM!</v>
      </c>
      <c r="X26" s="52" t="e">
        <f t="shared" si="22"/>
        <v>#NUM!</v>
      </c>
      <c r="Y26" s="54" t="e">
        <f t="shared" si="23"/>
        <v>#NUM!</v>
      </c>
      <c r="Z26" s="51" t="e">
        <f t="shared" si="24"/>
        <v>#NUM!</v>
      </c>
      <c r="AA26" s="51" t="e">
        <f t="shared" si="25"/>
        <v>#NUM!</v>
      </c>
      <c r="AB26" s="139"/>
      <c r="AC26" s="123">
        <v>21</v>
      </c>
      <c r="AD26" s="20"/>
      <c r="AE26" s="21"/>
      <c r="AF26" s="21"/>
      <c r="AG26" s="21"/>
      <c r="AH26" s="22"/>
      <c r="AI26" s="20"/>
      <c r="AJ26" s="97" t="e">
        <f t="shared" si="26"/>
        <v>#NUM!</v>
      </c>
      <c r="AK26" s="97" t="e">
        <f t="shared" si="27"/>
        <v>#NUM!</v>
      </c>
      <c r="AL26" s="97" t="e">
        <f t="shared" si="28"/>
        <v>#NUM!</v>
      </c>
      <c r="AM26" s="34" t="e">
        <f t="shared" si="29"/>
        <v>#NUM!</v>
      </c>
      <c r="AN26" s="1"/>
      <c r="AO26" s="143">
        <v>21</v>
      </c>
      <c r="AP26" s="165" t="e">
        <f t="shared" si="5"/>
        <v>#NUM!</v>
      </c>
      <c r="AQ26" s="45" t="e">
        <f t="shared" si="6"/>
        <v>#NUM!</v>
      </c>
      <c r="AR26" s="45" t="e">
        <f t="shared" si="7"/>
        <v>#NUM!</v>
      </c>
      <c r="AS26" s="30" t="e">
        <f t="shared" si="8"/>
        <v>#NUM!</v>
      </c>
      <c r="AT26" s="45" t="e">
        <f t="shared" si="30"/>
        <v>#NUM!</v>
      </c>
      <c r="AU26" s="45" t="e">
        <f t="shared" si="31"/>
        <v>#NUM!</v>
      </c>
      <c r="AW26" s="143">
        <v>21</v>
      </c>
      <c r="AX26" s="52" t="e">
        <f t="shared" si="32"/>
        <v>#NUM!</v>
      </c>
      <c r="AY26" s="54" t="e">
        <f t="shared" si="33"/>
        <v>#NUM!</v>
      </c>
      <c r="AZ26" s="53" t="e">
        <f t="shared" si="34"/>
        <v>#NUM!</v>
      </c>
      <c r="BA26" s="54" t="e">
        <f t="shared" si="35"/>
        <v>#NUM!</v>
      </c>
      <c r="BB26" s="51" t="e">
        <f t="shared" si="36"/>
        <v>#NUM!</v>
      </c>
      <c r="BC26" s="51" t="e">
        <f t="shared" si="37"/>
        <v>#NUM!</v>
      </c>
    </row>
    <row r="27" spans="1:55" ht="13.8" thickBot="1" x14ac:dyDescent="0.3">
      <c r="A27" s="123">
        <v>22</v>
      </c>
      <c r="B27" s="21"/>
      <c r="C27" s="21"/>
      <c r="D27" s="21"/>
      <c r="E27" s="21"/>
      <c r="F27" s="22"/>
      <c r="G27" s="20"/>
      <c r="H27" s="97" t="e">
        <f t="shared" si="14"/>
        <v>#NUM!</v>
      </c>
      <c r="I27" s="97" t="e">
        <f t="shared" si="15"/>
        <v>#NUM!</v>
      </c>
      <c r="J27" s="97" t="e">
        <f t="shared" si="16"/>
        <v>#NUM!</v>
      </c>
      <c r="K27" s="34" t="e">
        <f t="shared" si="17"/>
        <v>#NUM!</v>
      </c>
      <c r="M27" s="143">
        <v>22</v>
      </c>
      <c r="N27" s="165" t="e">
        <f t="shared" si="0"/>
        <v>#NUM!</v>
      </c>
      <c r="O27" s="45" t="e">
        <f t="shared" si="1"/>
        <v>#NUM!</v>
      </c>
      <c r="P27" s="45" t="e">
        <f t="shared" si="2"/>
        <v>#NUM!</v>
      </c>
      <c r="Q27" s="30" t="e">
        <f t="shared" si="3"/>
        <v>#NUM!</v>
      </c>
      <c r="R27" s="45" t="e">
        <f t="shared" si="18"/>
        <v>#NUM!</v>
      </c>
      <c r="S27" s="45" t="e">
        <f t="shared" si="19"/>
        <v>#NUM!</v>
      </c>
      <c r="U27" s="143">
        <v>22</v>
      </c>
      <c r="V27" s="52" t="e">
        <f t="shared" si="20"/>
        <v>#NUM!</v>
      </c>
      <c r="W27" s="54" t="e">
        <f t="shared" si="21"/>
        <v>#NUM!</v>
      </c>
      <c r="X27" s="52" t="e">
        <f t="shared" si="22"/>
        <v>#NUM!</v>
      </c>
      <c r="Y27" s="54" t="e">
        <f t="shared" si="23"/>
        <v>#NUM!</v>
      </c>
      <c r="Z27" s="51" t="e">
        <f t="shared" si="24"/>
        <v>#NUM!</v>
      </c>
      <c r="AA27" s="51" t="e">
        <f t="shared" si="25"/>
        <v>#NUM!</v>
      </c>
      <c r="AB27" s="139"/>
      <c r="AC27" s="123">
        <v>22</v>
      </c>
      <c r="AD27" s="20"/>
      <c r="AE27" s="21"/>
      <c r="AF27" s="21"/>
      <c r="AG27" s="21"/>
      <c r="AH27" s="22"/>
      <c r="AI27" s="20"/>
      <c r="AJ27" s="97" t="e">
        <f t="shared" si="26"/>
        <v>#NUM!</v>
      </c>
      <c r="AK27" s="97" t="e">
        <f t="shared" si="27"/>
        <v>#NUM!</v>
      </c>
      <c r="AL27" s="97" t="e">
        <f t="shared" si="28"/>
        <v>#NUM!</v>
      </c>
      <c r="AM27" s="34" t="e">
        <f t="shared" si="29"/>
        <v>#NUM!</v>
      </c>
      <c r="AN27" s="1"/>
      <c r="AO27" s="143">
        <v>22</v>
      </c>
      <c r="AP27" s="165" t="e">
        <f t="shared" si="5"/>
        <v>#NUM!</v>
      </c>
      <c r="AQ27" s="45" t="e">
        <f t="shared" si="6"/>
        <v>#NUM!</v>
      </c>
      <c r="AR27" s="45" t="e">
        <f t="shared" si="7"/>
        <v>#NUM!</v>
      </c>
      <c r="AS27" s="30" t="e">
        <f t="shared" si="8"/>
        <v>#NUM!</v>
      </c>
      <c r="AT27" s="45" t="e">
        <f t="shared" si="30"/>
        <v>#NUM!</v>
      </c>
      <c r="AU27" s="45" t="e">
        <f t="shared" si="31"/>
        <v>#NUM!</v>
      </c>
      <c r="AW27" s="143">
        <v>22</v>
      </c>
      <c r="AX27" s="52" t="e">
        <f t="shared" si="32"/>
        <v>#NUM!</v>
      </c>
      <c r="AY27" s="54" t="e">
        <f t="shared" si="33"/>
        <v>#NUM!</v>
      </c>
      <c r="AZ27" s="53" t="e">
        <f t="shared" si="34"/>
        <v>#NUM!</v>
      </c>
      <c r="BA27" s="54" t="e">
        <f t="shared" si="35"/>
        <v>#NUM!</v>
      </c>
      <c r="BB27" s="51" t="e">
        <f t="shared" si="36"/>
        <v>#NUM!</v>
      </c>
      <c r="BC27" s="51" t="e">
        <f t="shared" si="37"/>
        <v>#NUM!</v>
      </c>
    </row>
    <row r="28" spans="1:55" ht="13.8" thickBot="1" x14ac:dyDescent="0.3">
      <c r="A28" s="123">
        <v>23</v>
      </c>
      <c r="B28" s="21"/>
      <c r="C28" s="21"/>
      <c r="D28" s="21"/>
      <c r="E28" s="21"/>
      <c r="F28" s="22"/>
      <c r="G28" s="20"/>
      <c r="H28" s="97" t="e">
        <f t="shared" si="14"/>
        <v>#NUM!</v>
      </c>
      <c r="I28" s="97" t="e">
        <f t="shared" si="15"/>
        <v>#NUM!</v>
      </c>
      <c r="J28" s="97" t="e">
        <f t="shared" si="16"/>
        <v>#NUM!</v>
      </c>
      <c r="K28" s="34" t="e">
        <f t="shared" si="17"/>
        <v>#NUM!</v>
      </c>
      <c r="M28" s="143">
        <v>23</v>
      </c>
      <c r="N28" s="165" t="e">
        <f t="shared" si="0"/>
        <v>#NUM!</v>
      </c>
      <c r="O28" s="45" t="e">
        <f t="shared" si="1"/>
        <v>#NUM!</v>
      </c>
      <c r="P28" s="45" t="e">
        <f t="shared" si="2"/>
        <v>#NUM!</v>
      </c>
      <c r="Q28" s="30" t="e">
        <f t="shared" si="3"/>
        <v>#NUM!</v>
      </c>
      <c r="R28" s="45" t="e">
        <f t="shared" si="18"/>
        <v>#NUM!</v>
      </c>
      <c r="S28" s="45" t="e">
        <f t="shared" si="19"/>
        <v>#NUM!</v>
      </c>
      <c r="U28" s="143">
        <v>23</v>
      </c>
      <c r="V28" s="52" t="e">
        <f t="shared" si="20"/>
        <v>#NUM!</v>
      </c>
      <c r="W28" s="54" t="e">
        <f t="shared" si="21"/>
        <v>#NUM!</v>
      </c>
      <c r="X28" s="52" t="e">
        <f t="shared" si="22"/>
        <v>#NUM!</v>
      </c>
      <c r="Y28" s="54" t="e">
        <f t="shared" si="23"/>
        <v>#NUM!</v>
      </c>
      <c r="Z28" s="51" t="e">
        <f t="shared" si="24"/>
        <v>#NUM!</v>
      </c>
      <c r="AA28" s="51" t="e">
        <f t="shared" si="25"/>
        <v>#NUM!</v>
      </c>
      <c r="AB28" s="139"/>
      <c r="AC28" s="123">
        <v>23</v>
      </c>
      <c r="AD28" s="20"/>
      <c r="AE28" s="21"/>
      <c r="AF28" s="21"/>
      <c r="AG28" s="21"/>
      <c r="AH28" s="22"/>
      <c r="AI28" s="20"/>
      <c r="AJ28" s="97" t="e">
        <f t="shared" si="26"/>
        <v>#NUM!</v>
      </c>
      <c r="AK28" s="97" t="e">
        <f t="shared" si="27"/>
        <v>#NUM!</v>
      </c>
      <c r="AL28" s="97" t="e">
        <f t="shared" si="28"/>
        <v>#NUM!</v>
      </c>
      <c r="AM28" s="34" t="e">
        <f t="shared" si="29"/>
        <v>#NUM!</v>
      </c>
      <c r="AN28" s="1"/>
      <c r="AO28" s="143">
        <v>23</v>
      </c>
      <c r="AP28" s="165" t="e">
        <f t="shared" si="5"/>
        <v>#NUM!</v>
      </c>
      <c r="AQ28" s="45" t="e">
        <f t="shared" si="6"/>
        <v>#NUM!</v>
      </c>
      <c r="AR28" s="45" t="e">
        <f t="shared" si="7"/>
        <v>#NUM!</v>
      </c>
      <c r="AS28" s="30" t="e">
        <f t="shared" si="8"/>
        <v>#NUM!</v>
      </c>
      <c r="AT28" s="45" t="e">
        <f t="shared" si="30"/>
        <v>#NUM!</v>
      </c>
      <c r="AU28" s="45" t="e">
        <f t="shared" si="31"/>
        <v>#NUM!</v>
      </c>
      <c r="AW28" s="143">
        <v>23</v>
      </c>
      <c r="AX28" s="52" t="e">
        <f t="shared" si="32"/>
        <v>#NUM!</v>
      </c>
      <c r="AY28" s="54" t="e">
        <f t="shared" si="33"/>
        <v>#NUM!</v>
      </c>
      <c r="AZ28" s="53" t="e">
        <f t="shared" si="34"/>
        <v>#NUM!</v>
      </c>
      <c r="BA28" s="54" t="e">
        <f t="shared" si="35"/>
        <v>#NUM!</v>
      </c>
      <c r="BB28" s="51" t="e">
        <f t="shared" si="36"/>
        <v>#NUM!</v>
      </c>
      <c r="BC28" s="51" t="e">
        <f t="shared" si="37"/>
        <v>#NUM!</v>
      </c>
    </row>
    <row r="29" spans="1:55" ht="13.8" thickBot="1" x14ac:dyDescent="0.3">
      <c r="A29" s="123">
        <v>24</v>
      </c>
      <c r="B29" s="21"/>
      <c r="C29" s="21"/>
      <c r="D29" s="21"/>
      <c r="E29" s="21"/>
      <c r="F29" s="22"/>
      <c r="G29" s="20"/>
      <c r="H29" s="97" t="e">
        <f t="shared" si="14"/>
        <v>#NUM!</v>
      </c>
      <c r="I29" s="97" t="e">
        <f t="shared" si="15"/>
        <v>#NUM!</v>
      </c>
      <c r="J29" s="97" t="e">
        <f t="shared" si="16"/>
        <v>#NUM!</v>
      </c>
      <c r="K29" s="34" t="e">
        <f t="shared" si="17"/>
        <v>#NUM!</v>
      </c>
      <c r="M29" s="143">
        <v>24</v>
      </c>
      <c r="N29" s="165" t="e">
        <f t="shared" si="0"/>
        <v>#NUM!</v>
      </c>
      <c r="O29" s="45" t="e">
        <f t="shared" si="1"/>
        <v>#NUM!</v>
      </c>
      <c r="P29" s="45" t="e">
        <f t="shared" si="2"/>
        <v>#NUM!</v>
      </c>
      <c r="Q29" s="30" t="e">
        <f t="shared" si="3"/>
        <v>#NUM!</v>
      </c>
      <c r="R29" s="45" t="e">
        <f t="shared" si="18"/>
        <v>#NUM!</v>
      </c>
      <c r="S29" s="45" t="e">
        <f t="shared" si="19"/>
        <v>#NUM!</v>
      </c>
      <c r="U29" s="143">
        <v>24</v>
      </c>
      <c r="V29" s="52" t="e">
        <f t="shared" si="20"/>
        <v>#NUM!</v>
      </c>
      <c r="W29" s="54" t="e">
        <f t="shared" si="21"/>
        <v>#NUM!</v>
      </c>
      <c r="X29" s="52" t="e">
        <f t="shared" si="22"/>
        <v>#NUM!</v>
      </c>
      <c r="Y29" s="54" t="e">
        <f t="shared" si="23"/>
        <v>#NUM!</v>
      </c>
      <c r="Z29" s="51" t="e">
        <f t="shared" si="24"/>
        <v>#NUM!</v>
      </c>
      <c r="AA29" s="51" t="e">
        <f t="shared" si="25"/>
        <v>#NUM!</v>
      </c>
      <c r="AB29" s="139"/>
      <c r="AC29" s="123">
        <v>24</v>
      </c>
      <c r="AD29" s="20"/>
      <c r="AE29" s="21"/>
      <c r="AF29" s="21"/>
      <c r="AG29" s="21"/>
      <c r="AH29" s="22"/>
      <c r="AI29" s="20"/>
      <c r="AJ29" s="97" t="e">
        <f t="shared" si="26"/>
        <v>#NUM!</v>
      </c>
      <c r="AK29" s="97" t="e">
        <f t="shared" si="27"/>
        <v>#NUM!</v>
      </c>
      <c r="AL29" s="97" t="e">
        <f t="shared" si="28"/>
        <v>#NUM!</v>
      </c>
      <c r="AM29" s="34" t="e">
        <f t="shared" si="29"/>
        <v>#NUM!</v>
      </c>
      <c r="AN29" s="1"/>
      <c r="AO29" s="143">
        <v>24</v>
      </c>
      <c r="AP29" s="165" t="e">
        <f t="shared" si="5"/>
        <v>#NUM!</v>
      </c>
      <c r="AQ29" s="45" t="e">
        <f t="shared" si="6"/>
        <v>#NUM!</v>
      </c>
      <c r="AR29" s="45" t="e">
        <f t="shared" si="7"/>
        <v>#NUM!</v>
      </c>
      <c r="AS29" s="30" t="e">
        <f t="shared" si="8"/>
        <v>#NUM!</v>
      </c>
      <c r="AT29" s="45" t="e">
        <f t="shared" si="30"/>
        <v>#NUM!</v>
      </c>
      <c r="AU29" s="45" t="e">
        <f t="shared" si="31"/>
        <v>#NUM!</v>
      </c>
      <c r="AW29" s="143">
        <v>24</v>
      </c>
      <c r="AX29" s="52" t="e">
        <f t="shared" si="32"/>
        <v>#NUM!</v>
      </c>
      <c r="AY29" s="54" t="e">
        <f t="shared" si="33"/>
        <v>#NUM!</v>
      </c>
      <c r="AZ29" s="53" t="e">
        <f t="shared" si="34"/>
        <v>#NUM!</v>
      </c>
      <c r="BA29" s="54" t="e">
        <f t="shared" si="35"/>
        <v>#NUM!</v>
      </c>
      <c r="BB29" s="51" t="e">
        <f t="shared" si="36"/>
        <v>#NUM!</v>
      </c>
      <c r="BC29" s="51" t="e">
        <f t="shared" si="37"/>
        <v>#NUM!</v>
      </c>
    </row>
    <row r="30" spans="1:55" ht="13.8" thickBot="1" x14ac:dyDescent="0.3">
      <c r="A30" s="123">
        <v>25</v>
      </c>
      <c r="B30" s="21"/>
      <c r="C30" s="21"/>
      <c r="D30" s="21"/>
      <c r="E30" s="21"/>
      <c r="F30" s="22"/>
      <c r="G30" s="20"/>
      <c r="H30" s="97" t="e">
        <f t="shared" si="14"/>
        <v>#NUM!</v>
      </c>
      <c r="I30" s="97" t="e">
        <f t="shared" si="15"/>
        <v>#NUM!</v>
      </c>
      <c r="J30" s="97" t="e">
        <f t="shared" si="16"/>
        <v>#NUM!</v>
      </c>
      <c r="K30" s="34" t="e">
        <f t="shared" si="17"/>
        <v>#NUM!</v>
      </c>
      <c r="M30" s="143">
        <v>25</v>
      </c>
      <c r="N30" s="165" t="e">
        <f t="shared" si="0"/>
        <v>#NUM!</v>
      </c>
      <c r="O30" s="45" t="e">
        <f t="shared" si="1"/>
        <v>#NUM!</v>
      </c>
      <c r="P30" s="45" t="e">
        <f t="shared" si="2"/>
        <v>#NUM!</v>
      </c>
      <c r="Q30" s="30" t="e">
        <f t="shared" si="3"/>
        <v>#NUM!</v>
      </c>
      <c r="R30" s="45" t="e">
        <f t="shared" si="18"/>
        <v>#NUM!</v>
      </c>
      <c r="S30" s="45" t="e">
        <f t="shared" si="19"/>
        <v>#NUM!</v>
      </c>
      <c r="U30" s="143">
        <v>25</v>
      </c>
      <c r="V30" s="52" t="e">
        <f t="shared" si="20"/>
        <v>#NUM!</v>
      </c>
      <c r="W30" s="54" t="e">
        <f t="shared" si="21"/>
        <v>#NUM!</v>
      </c>
      <c r="X30" s="52" t="e">
        <f t="shared" si="22"/>
        <v>#NUM!</v>
      </c>
      <c r="Y30" s="54" t="e">
        <f t="shared" si="23"/>
        <v>#NUM!</v>
      </c>
      <c r="Z30" s="51" t="e">
        <f t="shared" si="24"/>
        <v>#NUM!</v>
      </c>
      <c r="AA30" s="51" t="e">
        <f t="shared" si="25"/>
        <v>#NUM!</v>
      </c>
      <c r="AB30" s="139"/>
      <c r="AC30" s="123">
        <v>25</v>
      </c>
      <c r="AD30" s="20"/>
      <c r="AE30" s="21"/>
      <c r="AF30" s="21"/>
      <c r="AG30" s="21"/>
      <c r="AH30" s="22"/>
      <c r="AI30" s="20"/>
      <c r="AJ30" s="97" t="e">
        <f t="shared" si="26"/>
        <v>#NUM!</v>
      </c>
      <c r="AK30" s="97" t="e">
        <f t="shared" si="27"/>
        <v>#NUM!</v>
      </c>
      <c r="AL30" s="97" t="e">
        <f t="shared" si="28"/>
        <v>#NUM!</v>
      </c>
      <c r="AM30" s="34" t="e">
        <f t="shared" si="29"/>
        <v>#NUM!</v>
      </c>
      <c r="AN30" s="1"/>
      <c r="AO30" s="143">
        <v>25</v>
      </c>
      <c r="AP30" s="165" t="e">
        <f t="shared" si="5"/>
        <v>#NUM!</v>
      </c>
      <c r="AQ30" s="45" t="e">
        <f t="shared" si="6"/>
        <v>#NUM!</v>
      </c>
      <c r="AR30" s="45" t="e">
        <f t="shared" si="7"/>
        <v>#NUM!</v>
      </c>
      <c r="AS30" s="30" t="e">
        <f t="shared" si="8"/>
        <v>#NUM!</v>
      </c>
      <c r="AT30" s="45" t="e">
        <f t="shared" si="30"/>
        <v>#NUM!</v>
      </c>
      <c r="AU30" s="45" t="e">
        <f t="shared" si="31"/>
        <v>#NUM!</v>
      </c>
      <c r="AW30" s="143">
        <v>25</v>
      </c>
      <c r="AX30" s="52" t="e">
        <f t="shared" si="32"/>
        <v>#NUM!</v>
      </c>
      <c r="AY30" s="54" t="e">
        <f t="shared" si="33"/>
        <v>#NUM!</v>
      </c>
      <c r="AZ30" s="53" t="e">
        <f t="shared" si="34"/>
        <v>#NUM!</v>
      </c>
      <c r="BA30" s="54" t="e">
        <f t="shared" si="35"/>
        <v>#NUM!</v>
      </c>
      <c r="BB30" s="51" t="e">
        <f t="shared" si="36"/>
        <v>#NUM!</v>
      </c>
      <c r="BC30" s="51" t="e">
        <f t="shared" si="37"/>
        <v>#NUM!</v>
      </c>
    </row>
    <row r="31" spans="1:55" ht="13.8" thickBot="1" x14ac:dyDescent="0.3">
      <c r="A31" s="123">
        <v>26</v>
      </c>
      <c r="B31" s="21"/>
      <c r="C31" s="21"/>
      <c r="D31" s="21"/>
      <c r="E31" s="21"/>
      <c r="F31" s="22"/>
      <c r="G31" s="20"/>
      <c r="H31" s="97" t="e">
        <f t="shared" si="14"/>
        <v>#NUM!</v>
      </c>
      <c r="I31" s="97" t="e">
        <f t="shared" si="15"/>
        <v>#NUM!</v>
      </c>
      <c r="J31" s="97" t="e">
        <f t="shared" si="16"/>
        <v>#NUM!</v>
      </c>
      <c r="K31" s="34" t="e">
        <f t="shared" si="17"/>
        <v>#NUM!</v>
      </c>
      <c r="M31" s="143">
        <v>26</v>
      </c>
      <c r="N31" s="165" t="e">
        <f t="shared" si="0"/>
        <v>#NUM!</v>
      </c>
      <c r="O31" s="45" t="e">
        <f t="shared" si="1"/>
        <v>#NUM!</v>
      </c>
      <c r="P31" s="45" t="e">
        <f t="shared" si="2"/>
        <v>#NUM!</v>
      </c>
      <c r="Q31" s="30" t="e">
        <f t="shared" si="3"/>
        <v>#NUM!</v>
      </c>
      <c r="R31" s="45" t="e">
        <f t="shared" si="18"/>
        <v>#NUM!</v>
      </c>
      <c r="S31" s="45" t="e">
        <f t="shared" si="19"/>
        <v>#NUM!</v>
      </c>
      <c r="U31" s="143">
        <v>26</v>
      </c>
      <c r="V31" s="52" t="e">
        <f t="shared" si="20"/>
        <v>#NUM!</v>
      </c>
      <c r="W31" s="54" t="e">
        <f t="shared" si="21"/>
        <v>#NUM!</v>
      </c>
      <c r="X31" s="52" t="e">
        <f t="shared" si="22"/>
        <v>#NUM!</v>
      </c>
      <c r="Y31" s="54" t="e">
        <f t="shared" si="23"/>
        <v>#NUM!</v>
      </c>
      <c r="Z31" s="51" t="e">
        <f t="shared" si="24"/>
        <v>#NUM!</v>
      </c>
      <c r="AA31" s="51" t="e">
        <f t="shared" si="25"/>
        <v>#NUM!</v>
      </c>
      <c r="AB31" s="139"/>
      <c r="AC31" s="123">
        <v>26</v>
      </c>
      <c r="AD31" s="20"/>
      <c r="AE31" s="21"/>
      <c r="AF31" s="21"/>
      <c r="AG31" s="21"/>
      <c r="AH31" s="22"/>
      <c r="AI31" s="20"/>
      <c r="AJ31" s="97" t="e">
        <f t="shared" si="26"/>
        <v>#NUM!</v>
      </c>
      <c r="AK31" s="97" t="e">
        <f t="shared" si="27"/>
        <v>#NUM!</v>
      </c>
      <c r="AL31" s="97" t="e">
        <f t="shared" si="28"/>
        <v>#NUM!</v>
      </c>
      <c r="AM31" s="34" t="e">
        <f t="shared" si="29"/>
        <v>#NUM!</v>
      </c>
      <c r="AN31" s="1"/>
      <c r="AO31" s="143">
        <v>26</v>
      </c>
      <c r="AP31" s="165" t="e">
        <f t="shared" si="5"/>
        <v>#NUM!</v>
      </c>
      <c r="AQ31" s="45" t="e">
        <f t="shared" si="6"/>
        <v>#NUM!</v>
      </c>
      <c r="AR31" s="45" t="e">
        <f t="shared" si="7"/>
        <v>#NUM!</v>
      </c>
      <c r="AS31" s="30" t="e">
        <f t="shared" si="8"/>
        <v>#NUM!</v>
      </c>
      <c r="AT31" s="45" t="e">
        <f t="shared" si="30"/>
        <v>#NUM!</v>
      </c>
      <c r="AU31" s="45" t="e">
        <f t="shared" si="31"/>
        <v>#NUM!</v>
      </c>
      <c r="AW31" s="143">
        <v>26</v>
      </c>
      <c r="AX31" s="52" t="e">
        <f t="shared" si="32"/>
        <v>#NUM!</v>
      </c>
      <c r="AY31" s="54" t="e">
        <f t="shared" si="33"/>
        <v>#NUM!</v>
      </c>
      <c r="AZ31" s="53" t="e">
        <f t="shared" si="34"/>
        <v>#NUM!</v>
      </c>
      <c r="BA31" s="54" t="e">
        <f t="shared" si="35"/>
        <v>#NUM!</v>
      </c>
      <c r="BB31" s="51" t="e">
        <f t="shared" si="36"/>
        <v>#NUM!</v>
      </c>
      <c r="BC31" s="51" t="e">
        <f t="shared" si="37"/>
        <v>#NUM!</v>
      </c>
    </row>
    <row r="32" spans="1:55" ht="13.8" thickBot="1" x14ac:dyDescent="0.3">
      <c r="A32" s="123">
        <v>27</v>
      </c>
      <c r="B32" s="21"/>
      <c r="C32" s="21"/>
      <c r="D32" s="21"/>
      <c r="E32" s="21"/>
      <c r="F32" s="22"/>
      <c r="G32" s="20"/>
      <c r="H32" s="97" t="e">
        <f t="shared" si="14"/>
        <v>#NUM!</v>
      </c>
      <c r="I32" s="97" t="e">
        <f t="shared" si="15"/>
        <v>#NUM!</v>
      </c>
      <c r="J32" s="97" t="e">
        <f t="shared" si="16"/>
        <v>#NUM!</v>
      </c>
      <c r="K32" s="34" t="e">
        <f t="shared" si="17"/>
        <v>#NUM!</v>
      </c>
      <c r="M32" s="143">
        <v>27</v>
      </c>
      <c r="N32" s="165" t="e">
        <f t="shared" si="0"/>
        <v>#NUM!</v>
      </c>
      <c r="O32" s="45" t="e">
        <f t="shared" si="1"/>
        <v>#NUM!</v>
      </c>
      <c r="P32" s="45" t="e">
        <f t="shared" si="2"/>
        <v>#NUM!</v>
      </c>
      <c r="Q32" s="30" t="e">
        <f t="shared" si="3"/>
        <v>#NUM!</v>
      </c>
      <c r="R32" s="45" t="e">
        <f t="shared" si="18"/>
        <v>#NUM!</v>
      </c>
      <c r="S32" s="45" t="e">
        <f t="shared" si="19"/>
        <v>#NUM!</v>
      </c>
      <c r="U32" s="143">
        <v>27</v>
      </c>
      <c r="V32" s="52" t="e">
        <f t="shared" si="20"/>
        <v>#NUM!</v>
      </c>
      <c r="W32" s="54" t="e">
        <f t="shared" si="21"/>
        <v>#NUM!</v>
      </c>
      <c r="X32" s="52" t="e">
        <f t="shared" si="22"/>
        <v>#NUM!</v>
      </c>
      <c r="Y32" s="54" t="e">
        <f t="shared" si="23"/>
        <v>#NUM!</v>
      </c>
      <c r="Z32" s="51" t="e">
        <f t="shared" si="24"/>
        <v>#NUM!</v>
      </c>
      <c r="AA32" s="51" t="e">
        <f t="shared" si="25"/>
        <v>#NUM!</v>
      </c>
      <c r="AB32" s="139"/>
      <c r="AC32" s="123">
        <v>27</v>
      </c>
      <c r="AD32" s="20"/>
      <c r="AE32" s="21"/>
      <c r="AF32" s="21"/>
      <c r="AG32" s="21"/>
      <c r="AH32" s="22"/>
      <c r="AI32" s="20"/>
      <c r="AJ32" s="97" t="e">
        <f t="shared" si="26"/>
        <v>#NUM!</v>
      </c>
      <c r="AK32" s="97" t="e">
        <f t="shared" si="27"/>
        <v>#NUM!</v>
      </c>
      <c r="AL32" s="97" t="e">
        <f t="shared" si="28"/>
        <v>#NUM!</v>
      </c>
      <c r="AM32" s="34" t="e">
        <f t="shared" si="29"/>
        <v>#NUM!</v>
      </c>
      <c r="AN32" s="1"/>
      <c r="AO32" s="143">
        <v>27</v>
      </c>
      <c r="AP32" s="165" t="e">
        <f t="shared" si="5"/>
        <v>#NUM!</v>
      </c>
      <c r="AQ32" s="45" t="e">
        <f t="shared" si="6"/>
        <v>#NUM!</v>
      </c>
      <c r="AR32" s="45" t="e">
        <f t="shared" si="7"/>
        <v>#NUM!</v>
      </c>
      <c r="AS32" s="30" t="e">
        <f t="shared" si="8"/>
        <v>#NUM!</v>
      </c>
      <c r="AT32" s="45" t="e">
        <f t="shared" si="30"/>
        <v>#NUM!</v>
      </c>
      <c r="AU32" s="45" t="e">
        <f t="shared" si="31"/>
        <v>#NUM!</v>
      </c>
      <c r="AW32" s="143">
        <v>27</v>
      </c>
      <c r="AX32" s="52" t="e">
        <f t="shared" si="32"/>
        <v>#NUM!</v>
      </c>
      <c r="AY32" s="54" t="e">
        <f t="shared" si="33"/>
        <v>#NUM!</v>
      </c>
      <c r="AZ32" s="53" t="e">
        <f t="shared" si="34"/>
        <v>#NUM!</v>
      </c>
      <c r="BA32" s="54" t="e">
        <f t="shared" si="35"/>
        <v>#NUM!</v>
      </c>
      <c r="BB32" s="51" t="e">
        <f t="shared" si="36"/>
        <v>#NUM!</v>
      </c>
      <c r="BC32" s="51" t="e">
        <f t="shared" si="37"/>
        <v>#NUM!</v>
      </c>
    </row>
    <row r="33" spans="1:55" ht="13.8" thickBot="1" x14ac:dyDescent="0.3">
      <c r="A33" s="123">
        <v>28</v>
      </c>
      <c r="B33" s="21"/>
      <c r="C33" s="21"/>
      <c r="D33" s="21"/>
      <c r="E33" s="21"/>
      <c r="F33" s="22"/>
      <c r="G33" s="20"/>
      <c r="H33" s="97" t="e">
        <f t="shared" si="14"/>
        <v>#NUM!</v>
      </c>
      <c r="I33" s="97" t="e">
        <f t="shared" si="15"/>
        <v>#NUM!</v>
      </c>
      <c r="J33" s="97" t="e">
        <f t="shared" si="16"/>
        <v>#NUM!</v>
      </c>
      <c r="K33" s="34" t="e">
        <f t="shared" si="17"/>
        <v>#NUM!</v>
      </c>
      <c r="M33" s="143">
        <v>28</v>
      </c>
      <c r="N33" s="165" t="e">
        <f t="shared" si="0"/>
        <v>#NUM!</v>
      </c>
      <c r="O33" s="45" t="e">
        <f t="shared" si="1"/>
        <v>#NUM!</v>
      </c>
      <c r="P33" s="45" t="e">
        <f t="shared" si="2"/>
        <v>#NUM!</v>
      </c>
      <c r="Q33" s="30" t="e">
        <f t="shared" si="3"/>
        <v>#NUM!</v>
      </c>
      <c r="R33" s="45" t="e">
        <f t="shared" si="18"/>
        <v>#NUM!</v>
      </c>
      <c r="S33" s="45" t="e">
        <f t="shared" si="19"/>
        <v>#NUM!</v>
      </c>
      <c r="U33" s="143">
        <v>28</v>
      </c>
      <c r="V33" s="52" t="e">
        <f t="shared" si="20"/>
        <v>#NUM!</v>
      </c>
      <c r="W33" s="54" t="e">
        <f t="shared" si="21"/>
        <v>#NUM!</v>
      </c>
      <c r="X33" s="52" t="e">
        <f t="shared" si="22"/>
        <v>#NUM!</v>
      </c>
      <c r="Y33" s="54" t="e">
        <f t="shared" si="23"/>
        <v>#NUM!</v>
      </c>
      <c r="Z33" s="51" t="e">
        <f t="shared" si="24"/>
        <v>#NUM!</v>
      </c>
      <c r="AA33" s="51" t="e">
        <f t="shared" si="25"/>
        <v>#NUM!</v>
      </c>
      <c r="AB33" s="139"/>
      <c r="AC33" s="123">
        <v>28</v>
      </c>
      <c r="AD33" s="20"/>
      <c r="AE33" s="21"/>
      <c r="AF33" s="21"/>
      <c r="AG33" s="21"/>
      <c r="AH33" s="22"/>
      <c r="AI33" s="20"/>
      <c r="AJ33" s="97" t="e">
        <f t="shared" si="26"/>
        <v>#NUM!</v>
      </c>
      <c r="AK33" s="97" t="e">
        <f t="shared" si="27"/>
        <v>#NUM!</v>
      </c>
      <c r="AL33" s="97" t="e">
        <f t="shared" si="28"/>
        <v>#NUM!</v>
      </c>
      <c r="AM33" s="34" t="e">
        <f t="shared" si="29"/>
        <v>#NUM!</v>
      </c>
      <c r="AN33" s="1"/>
      <c r="AO33" s="143">
        <v>28</v>
      </c>
      <c r="AP33" s="165" t="e">
        <f t="shared" si="5"/>
        <v>#NUM!</v>
      </c>
      <c r="AQ33" s="45" t="e">
        <f t="shared" si="6"/>
        <v>#NUM!</v>
      </c>
      <c r="AR33" s="45" t="e">
        <f t="shared" si="7"/>
        <v>#NUM!</v>
      </c>
      <c r="AS33" s="30" t="e">
        <f t="shared" si="8"/>
        <v>#NUM!</v>
      </c>
      <c r="AT33" s="45" t="e">
        <f t="shared" si="30"/>
        <v>#NUM!</v>
      </c>
      <c r="AU33" s="45" t="e">
        <f t="shared" si="31"/>
        <v>#NUM!</v>
      </c>
      <c r="AW33" s="143">
        <v>28</v>
      </c>
      <c r="AX33" s="52" t="e">
        <f t="shared" si="32"/>
        <v>#NUM!</v>
      </c>
      <c r="AY33" s="54" t="e">
        <f t="shared" si="33"/>
        <v>#NUM!</v>
      </c>
      <c r="AZ33" s="53" t="e">
        <f t="shared" si="34"/>
        <v>#NUM!</v>
      </c>
      <c r="BA33" s="54" t="e">
        <f t="shared" si="35"/>
        <v>#NUM!</v>
      </c>
      <c r="BB33" s="51" t="e">
        <f t="shared" si="36"/>
        <v>#NUM!</v>
      </c>
      <c r="BC33" s="51" t="e">
        <f t="shared" si="37"/>
        <v>#NUM!</v>
      </c>
    </row>
    <row r="34" spans="1:55" ht="13.8" thickBot="1" x14ac:dyDescent="0.3">
      <c r="A34" s="123">
        <v>29</v>
      </c>
      <c r="B34" s="21"/>
      <c r="C34" s="21"/>
      <c r="D34" s="21"/>
      <c r="E34" s="21"/>
      <c r="F34" s="22"/>
      <c r="G34" s="20"/>
      <c r="H34" s="97" t="e">
        <f t="shared" si="14"/>
        <v>#NUM!</v>
      </c>
      <c r="I34" s="97" t="e">
        <f t="shared" si="15"/>
        <v>#NUM!</v>
      </c>
      <c r="J34" s="97" t="e">
        <f t="shared" si="16"/>
        <v>#NUM!</v>
      </c>
      <c r="K34" s="34" t="e">
        <f t="shared" si="17"/>
        <v>#NUM!</v>
      </c>
      <c r="M34" s="143">
        <v>29</v>
      </c>
      <c r="N34" s="165" t="e">
        <f t="shared" si="0"/>
        <v>#NUM!</v>
      </c>
      <c r="O34" s="45" t="e">
        <f t="shared" si="1"/>
        <v>#NUM!</v>
      </c>
      <c r="P34" s="45" t="e">
        <f t="shared" si="2"/>
        <v>#NUM!</v>
      </c>
      <c r="Q34" s="30" t="e">
        <f t="shared" si="3"/>
        <v>#NUM!</v>
      </c>
      <c r="R34" s="45" t="e">
        <f t="shared" si="18"/>
        <v>#NUM!</v>
      </c>
      <c r="S34" s="45" t="e">
        <f t="shared" si="19"/>
        <v>#NUM!</v>
      </c>
      <c r="U34" s="143">
        <v>29</v>
      </c>
      <c r="V34" s="52" t="e">
        <f t="shared" si="20"/>
        <v>#NUM!</v>
      </c>
      <c r="W34" s="54" t="e">
        <f t="shared" si="21"/>
        <v>#NUM!</v>
      </c>
      <c r="X34" s="52" t="e">
        <f t="shared" si="22"/>
        <v>#NUM!</v>
      </c>
      <c r="Y34" s="54" t="e">
        <f t="shared" si="23"/>
        <v>#NUM!</v>
      </c>
      <c r="Z34" s="51" t="e">
        <f t="shared" si="24"/>
        <v>#NUM!</v>
      </c>
      <c r="AA34" s="51" t="e">
        <f t="shared" si="25"/>
        <v>#NUM!</v>
      </c>
      <c r="AB34" s="139"/>
      <c r="AC34" s="123">
        <v>29</v>
      </c>
      <c r="AD34" s="20"/>
      <c r="AE34" s="21"/>
      <c r="AF34" s="21"/>
      <c r="AG34" s="21"/>
      <c r="AH34" s="22"/>
      <c r="AI34" s="20"/>
      <c r="AJ34" s="97" t="e">
        <f t="shared" si="26"/>
        <v>#NUM!</v>
      </c>
      <c r="AK34" s="97" t="e">
        <f t="shared" si="27"/>
        <v>#NUM!</v>
      </c>
      <c r="AL34" s="97" t="e">
        <f t="shared" si="28"/>
        <v>#NUM!</v>
      </c>
      <c r="AM34" s="34" t="e">
        <f t="shared" si="29"/>
        <v>#NUM!</v>
      </c>
      <c r="AN34" s="1"/>
      <c r="AO34" s="143">
        <v>29</v>
      </c>
      <c r="AP34" s="165" t="e">
        <f t="shared" si="5"/>
        <v>#NUM!</v>
      </c>
      <c r="AQ34" s="45" t="e">
        <f t="shared" si="6"/>
        <v>#NUM!</v>
      </c>
      <c r="AR34" s="45" t="e">
        <f t="shared" si="7"/>
        <v>#NUM!</v>
      </c>
      <c r="AS34" s="30" t="e">
        <f t="shared" si="8"/>
        <v>#NUM!</v>
      </c>
      <c r="AT34" s="45" t="e">
        <f t="shared" si="30"/>
        <v>#NUM!</v>
      </c>
      <c r="AU34" s="45" t="e">
        <f t="shared" si="31"/>
        <v>#NUM!</v>
      </c>
      <c r="AW34" s="143">
        <v>29</v>
      </c>
      <c r="AX34" s="52" t="e">
        <f t="shared" si="32"/>
        <v>#NUM!</v>
      </c>
      <c r="AY34" s="54" t="e">
        <f t="shared" si="33"/>
        <v>#NUM!</v>
      </c>
      <c r="AZ34" s="53" t="e">
        <f t="shared" si="34"/>
        <v>#NUM!</v>
      </c>
      <c r="BA34" s="54" t="e">
        <f t="shared" si="35"/>
        <v>#NUM!</v>
      </c>
      <c r="BB34" s="51" t="e">
        <f t="shared" si="36"/>
        <v>#NUM!</v>
      </c>
      <c r="BC34" s="51" t="e">
        <f t="shared" si="37"/>
        <v>#NUM!</v>
      </c>
    </row>
    <row r="35" spans="1:55" ht="13.8" thickBot="1" x14ac:dyDescent="0.3">
      <c r="A35" s="123">
        <v>30</v>
      </c>
      <c r="B35" s="21"/>
      <c r="C35" s="21"/>
      <c r="D35" s="21"/>
      <c r="E35" s="21"/>
      <c r="F35" s="22"/>
      <c r="G35" s="20"/>
      <c r="H35" s="97" t="e">
        <f t="shared" si="14"/>
        <v>#NUM!</v>
      </c>
      <c r="I35" s="97" t="e">
        <f t="shared" si="15"/>
        <v>#NUM!</v>
      </c>
      <c r="J35" s="97" t="e">
        <f t="shared" si="16"/>
        <v>#NUM!</v>
      </c>
      <c r="K35" s="34" t="e">
        <f t="shared" si="17"/>
        <v>#NUM!</v>
      </c>
      <c r="M35" s="143">
        <v>30</v>
      </c>
      <c r="N35" s="165" t="e">
        <f t="shared" si="0"/>
        <v>#NUM!</v>
      </c>
      <c r="O35" s="45" t="e">
        <f t="shared" si="1"/>
        <v>#NUM!</v>
      </c>
      <c r="P35" s="45" t="e">
        <f t="shared" si="2"/>
        <v>#NUM!</v>
      </c>
      <c r="Q35" s="30" t="e">
        <f t="shared" si="3"/>
        <v>#NUM!</v>
      </c>
      <c r="R35" s="45" t="e">
        <f t="shared" si="18"/>
        <v>#NUM!</v>
      </c>
      <c r="S35" s="45" t="e">
        <f t="shared" si="19"/>
        <v>#NUM!</v>
      </c>
      <c r="U35" s="143">
        <v>30</v>
      </c>
      <c r="V35" s="52" t="e">
        <f t="shared" si="20"/>
        <v>#NUM!</v>
      </c>
      <c r="W35" s="54" t="e">
        <f t="shared" si="21"/>
        <v>#NUM!</v>
      </c>
      <c r="X35" s="52" t="e">
        <f t="shared" si="22"/>
        <v>#NUM!</v>
      </c>
      <c r="Y35" s="54" t="e">
        <f t="shared" si="23"/>
        <v>#NUM!</v>
      </c>
      <c r="Z35" s="51" t="e">
        <f t="shared" si="24"/>
        <v>#NUM!</v>
      </c>
      <c r="AA35" s="51" t="e">
        <f t="shared" si="25"/>
        <v>#NUM!</v>
      </c>
      <c r="AB35" s="139"/>
      <c r="AC35" s="123">
        <v>30</v>
      </c>
      <c r="AD35" s="20"/>
      <c r="AE35" s="21"/>
      <c r="AF35" s="21"/>
      <c r="AG35" s="21"/>
      <c r="AH35" s="22"/>
      <c r="AI35" s="20"/>
      <c r="AJ35" s="97" t="e">
        <f t="shared" si="26"/>
        <v>#NUM!</v>
      </c>
      <c r="AK35" s="97" t="e">
        <f t="shared" si="27"/>
        <v>#NUM!</v>
      </c>
      <c r="AL35" s="97" t="e">
        <f t="shared" si="28"/>
        <v>#NUM!</v>
      </c>
      <c r="AM35" s="34" t="e">
        <f t="shared" si="29"/>
        <v>#NUM!</v>
      </c>
      <c r="AN35" s="1"/>
      <c r="AO35" s="143">
        <v>30</v>
      </c>
      <c r="AP35" s="165" t="e">
        <f t="shared" si="5"/>
        <v>#NUM!</v>
      </c>
      <c r="AQ35" s="45" t="e">
        <f t="shared" si="6"/>
        <v>#NUM!</v>
      </c>
      <c r="AR35" s="45" t="e">
        <f t="shared" si="7"/>
        <v>#NUM!</v>
      </c>
      <c r="AS35" s="30" t="e">
        <f t="shared" si="8"/>
        <v>#NUM!</v>
      </c>
      <c r="AT35" s="45" t="e">
        <f t="shared" si="30"/>
        <v>#NUM!</v>
      </c>
      <c r="AU35" s="45" t="e">
        <f t="shared" si="31"/>
        <v>#NUM!</v>
      </c>
      <c r="AW35" s="143">
        <v>30</v>
      </c>
      <c r="AX35" s="52" t="e">
        <f t="shared" si="32"/>
        <v>#NUM!</v>
      </c>
      <c r="AY35" s="54" t="e">
        <f t="shared" si="33"/>
        <v>#NUM!</v>
      </c>
      <c r="AZ35" s="53" t="e">
        <f t="shared" si="34"/>
        <v>#NUM!</v>
      </c>
      <c r="BA35" s="54" t="e">
        <f t="shared" si="35"/>
        <v>#NUM!</v>
      </c>
      <c r="BB35" s="51" t="e">
        <f t="shared" si="36"/>
        <v>#NUM!</v>
      </c>
      <c r="BC35" s="51" t="e">
        <f t="shared" si="37"/>
        <v>#NUM!</v>
      </c>
    </row>
    <row r="36" spans="1:55" ht="13.8" thickBot="1" x14ac:dyDescent="0.3">
      <c r="A36" s="123">
        <v>31</v>
      </c>
      <c r="B36" s="21"/>
      <c r="C36" s="21"/>
      <c r="D36" s="21"/>
      <c r="E36" s="21"/>
      <c r="F36" s="22"/>
      <c r="G36" s="20"/>
      <c r="H36" s="97" t="e">
        <f t="shared" si="14"/>
        <v>#NUM!</v>
      </c>
      <c r="I36" s="97" t="e">
        <f t="shared" si="15"/>
        <v>#NUM!</v>
      </c>
      <c r="J36" s="97" t="e">
        <f t="shared" si="16"/>
        <v>#NUM!</v>
      </c>
      <c r="K36" s="34" t="e">
        <f t="shared" si="17"/>
        <v>#NUM!</v>
      </c>
      <c r="M36" s="143">
        <v>31</v>
      </c>
      <c r="N36" s="165" t="e">
        <f t="shared" si="0"/>
        <v>#NUM!</v>
      </c>
      <c r="O36" s="45" t="e">
        <f t="shared" si="1"/>
        <v>#NUM!</v>
      </c>
      <c r="P36" s="45" t="e">
        <f t="shared" si="2"/>
        <v>#NUM!</v>
      </c>
      <c r="Q36" s="30" t="e">
        <f t="shared" si="3"/>
        <v>#NUM!</v>
      </c>
      <c r="R36" s="45" t="e">
        <f t="shared" si="18"/>
        <v>#NUM!</v>
      </c>
      <c r="S36" s="45" t="e">
        <f t="shared" si="19"/>
        <v>#NUM!</v>
      </c>
      <c r="U36" s="143">
        <v>31</v>
      </c>
      <c r="V36" s="52" t="e">
        <f t="shared" si="20"/>
        <v>#NUM!</v>
      </c>
      <c r="W36" s="54" t="e">
        <f t="shared" si="21"/>
        <v>#NUM!</v>
      </c>
      <c r="X36" s="52" t="e">
        <f t="shared" si="22"/>
        <v>#NUM!</v>
      </c>
      <c r="Y36" s="54" t="e">
        <f t="shared" si="23"/>
        <v>#NUM!</v>
      </c>
      <c r="Z36" s="51" t="e">
        <f t="shared" si="24"/>
        <v>#NUM!</v>
      </c>
      <c r="AA36" s="51" t="e">
        <f t="shared" si="25"/>
        <v>#NUM!</v>
      </c>
      <c r="AB36" s="139"/>
      <c r="AC36" s="123">
        <v>31</v>
      </c>
      <c r="AD36" s="20"/>
      <c r="AE36" s="21"/>
      <c r="AF36" s="21"/>
      <c r="AG36" s="21"/>
      <c r="AH36" s="22"/>
      <c r="AI36" s="20"/>
      <c r="AJ36" s="97" t="e">
        <f t="shared" si="26"/>
        <v>#NUM!</v>
      </c>
      <c r="AK36" s="97" t="e">
        <f t="shared" si="27"/>
        <v>#NUM!</v>
      </c>
      <c r="AL36" s="97" t="e">
        <f t="shared" si="28"/>
        <v>#NUM!</v>
      </c>
      <c r="AM36" s="34" t="e">
        <f t="shared" si="29"/>
        <v>#NUM!</v>
      </c>
      <c r="AN36" s="1"/>
      <c r="AO36" s="143">
        <v>31</v>
      </c>
      <c r="AP36" s="165" t="e">
        <f t="shared" si="5"/>
        <v>#NUM!</v>
      </c>
      <c r="AQ36" s="45" t="e">
        <f t="shared" si="6"/>
        <v>#NUM!</v>
      </c>
      <c r="AR36" s="45" t="e">
        <f t="shared" si="7"/>
        <v>#NUM!</v>
      </c>
      <c r="AS36" s="30" t="e">
        <f t="shared" si="8"/>
        <v>#NUM!</v>
      </c>
      <c r="AT36" s="45" t="e">
        <f t="shared" si="30"/>
        <v>#NUM!</v>
      </c>
      <c r="AU36" s="45" t="e">
        <f t="shared" si="31"/>
        <v>#NUM!</v>
      </c>
      <c r="AW36" s="143">
        <v>31</v>
      </c>
      <c r="AX36" s="52" t="e">
        <f t="shared" si="32"/>
        <v>#NUM!</v>
      </c>
      <c r="AY36" s="54" t="e">
        <f t="shared" si="33"/>
        <v>#NUM!</v>
      </c>
      <c r="AZ36" s="53" t="e">
        <f t="shared" si="34"/>
        <v>#NUM!</v>
      </c>
      <c r="BA36" s="54" t="e">
        <f t="shared" si="35"/>
        <v>#NUM!</v>
      </c>
      <c r="BB36" s="51" t="e">
        <f t="shared" si="36"/>
        <v>#NUM!</v>
      </c>
      <c r="BC36" s="51" t="e">
        <f t="shared" si="37"/>
        <v>#NUM!</v>
      </c>
    </row>
    <row r="37" spans="1:55" ht="13.8" thickBot="1" x14ac:dyDescent="0.3">
      <c r="A37" s="123">
        <v>32</v>
      </c>
      <c r="B37" s="21"/>
      <c r="C37" s="21"/>
      <c r="D37" s="21"/>
      <c r="E37" s="21"/>
      <c r="F37" s="22"/>
      <c r="G37" s="20"/>
      <c r="H37" s="97" t="e">
        <f t="shared" si="14"/>
        <v>#NUM!</v>
      </c>
      <c r="I37" s="97" t="e">
        <f t="shared" si="15"/>
        <v>#NUM!</v>
      </c>
      <c r="J37" s="97" t="e">
        <f t="shared" si="16"/>
        <v>#NUM!</v>
      </c>
      <c r="K37" s="34" t="e">
        <f t="shared" si="17"/>
        <v>#NUM!</v>
      </c>
      <c r="M37" s="143">
        <v>32</v>
      </c>
      <c r="N37" s="165" t="e">
        <f t="shared" si="0"/>
        <v>#NUM!</v>
      </c>
      <c r="O37" s="45" t="e">
        <f t="shared" si="1"/>
        <v>#NUM!</v>
      </c>
      <c r="P37" s="45" t="e">
        <f t="shared" si="2"/>
        <v>#NUM!</v>
      </c>
      <c r="Q37" s="30" t="e">
        <f t="shared" si="3"/>
        <v>#NUM!</v>
      </c>
      <c r="R37" s="45" t="e">
        <f t="shared" si="18"/>
        <v>#NUM!</v>
      </c>
      <c r="S37" s="45" t="e">
        <f t="shared" si="19"/>
        <v>#NUM!</v>
      </c>
      <c r="U37" s="143">
        <v>32</v>
      </c>
      <c r="V37" s="52" t="e">
        <f t="shared" si="20"/>
        <v>#NUM!</v>
      </c>
      <c r="W37" s="54" t="e">
        <f t="shared" si="21"/>
        <v>#NUM!</v>
      </c>
      <c r="X37" s="52" t="e">
        <f t="shared" si="22"/>
        <v>#NUM!</v>
      </c>
      <c r="Y37" s="54" t="e">
        <f t="shared" si="23"/>
        <v>#NUM!</v>
      </c>
      <c r="Z37" s="51" t="e">
        <f t="shared" si="24"/>
        <v>#NUM!</v>
      </c>
      <c r="AA37" s="51" t="e">
        <f t="shared" si="25"/>
        <v>#NUM!</v>
      </c>
      <c r="AB37" s="139"/>
      <c r="AC37" s="123">
        <v>32</v>
      </c>
      <c r="AD37" s="20"/>
      <c r="AE37" s="21"/>
      <c r="AF37" s="21"/>
      <c r="AG37" s="21"/>
      <c r="AH37" s="22"/>
      <c r="AI37" s="20"/>
      <c r="AJ37" s="97" t="e">
        <f t="shared" si="26"/>
        <v>#NUM!</v>
      </c>
      <c r="AK37" s="97" t="e">
        <f t="shared" si="27"/>
        <v>#NUM!</v>
      </c>
      <c r="AL37" s="97" t="e">
        <f t="shared" si="28"/>
        <v>#NUM!</v>
      </c>
      <c r="AM37" s="34" t="e">
        <f t="shared" si="29"/>
        <v>#NUM!</v>
      </c>
      <c r="AN37" s="1"/>
      <c r="AO37" s="143">
        <v>32</v>
      </c>
      <c r="AP37" s="165" t="e">
        <f t="shared" si="5"/>
        <v>#NUM!</v>
      </c>
      <c r="AQ37" s="45" t="e">
        <f t="shared" si="6"/>
        <v>#NUM!</v>
      </c>
      <c r="AR37" s="45" t="e">
        <f t="shared" si="7"/>
        <v>#NUM!</v>
      </c>
      <c r="AS37" s="30" t="e">
        <f t="shared" si="8"/>
        <v>#NUM!</v>
      </c>
      <c r="AT37" s="45" t="e">
        <f t="shared" si="30"/>
        <v>#NUM!</v>
      </c>
      <c r="AU37" s="45" t="e">
        <f t="shared" si="31"/>
        <v>#NUM!</v>
      </c>
      <c r="AW37" s="143">
        <v>32</v>
      </c>
      <c r="AX37" s="52" t="e">
        <f t="shared" si="32"/>
        <v>#NUM!</v>
      </c>
      <c r="AY37" s="54" t="e">
        <f t="shared" si="33"/>
        <v>#NUM!</v>
      </c>
      <c r="AZ37" s="53" t="e">
        <f t="shared" si="34"/>
        <v>#NUM!</v>
      </c>
      <c r="BA37" s="54" t="e">
        <f t="shared" si="35"/>
        <v>#NUM!</v>
      </c>
      <c r="BB37" s="51" t="e">
        <f t="shared" si="36"/>
        <v>#NUM!</v>
      </c>
      <c r="BC37" s="51" t="e">
        <f t="shared" si="37"/>
        <v>#NUM!</v>
      </c>
    </row>
    <row r="38" spans="1:55" ht="13.8" thickBot="1" x14ac:dyDescent="0.3">
      <c r="A38" s="123">
        <v>33</v>
      </c>
      <c r="B38" s="21"/>
      <c r="C38" s="21"/>
      <c r="D38" s="21"/>
      <c r="E38" s="21"/>
      <c r="F38" s="22"/>
      <c r="G38" s="20"/>
      <c r="H38" s="97" t="e">
        <f t="shared" si="14"/>
        <v>#NUM!</v>
      </c>
      <c r="I38" s="97" t="e">
        <f t="shared" si="15"/>
        <v>#NUM!</v>
      </c>
      <c r="J38" s="97" t="e">
        <f t="shared" si="16"/>
        <v>#NUM!</v>
      </c>
      <c r="K38" s="34" t="e">
        <f t="shared" si="17"/>
        <v>#NUM!</v>
      </c>
      <c r="M38" s="143">
        <v>33</v>
      </c>
      <c r="N38" s="165" t="e">
        <f t="shared" ref="N38:N58" si="38">G38-J38</f>
        <v>#NUM!</v>
      </c>
      <c r="O38" s="45" t="e">
        <f t="shared" ref="O38:O58" si="39">(G38-J38)/J38*100</f>
        <v>#NUM!</v>
      </c>
      <c r="P38" s="45" t="e">
        <f t="shared" ref="P38:P58" si="40">G38-H38</f>
        <v>#NUM!</v>
      </c>
      <c r="Q38" s="30" t="e">
        <f t="shared" ref="Q38:Q58" si="41">(G38-H38)/H38*100</f>
        <v>#NUM!</v>
      </c>
      <c r="R38" s="45" t="e">
        <f t="shared" si="18"/>
        <v>#NUM!</v>
      </c>
      <c r="S38" s="45" t="e">
        <f t="shared" si="19"/>
        <v>#NUM!</v>
      </c>
      <c r="U38" s="143">
        <v>33</v>
      </c>
      <c r="V38" s="52" t="e">
        <f t="shared" si="20"/>
        <v>#NUM!</v>
      </c>
      <c r="W38" s="54" t="e">
        <f t="shared" si="21"/>
        <v>#NUM!</v>
      </c>
      <c r="X38" s="52" t="e">
        <f t="shared" si="22"/>
        <v>#NUM!</v>
      </c>
      <c r="Y38" s="54" t="e">
        <f t="shared" si="23"/>
        <v>#NUM!</v>
      </c>
      <c r="Z38" s="51" t="e">
        <f t="shared" si="24"/>
        <v>#NUM!</v>
      </c>
      <c r="AA38" s="51" t="e">
        <f t="shared" si="25"/>
        <v>#NUM!</v>
      </c>
      <c r="AB38" s="139"/>
      <c r="AC38" s="123">
        <v>33</v>
      </c>
      <c r="AD38" s="20"/>
      <c r="AE38" s="21"/>
      <c r="AF38" s="21"/>
      <c r="AG38" s="21"/>
      <c r="AH38" s="22"/>
      <c r="AI38" s="20"/>
      <c r="AJ38" s="97" t="e">
        <f t="shared" si="26"/>
        <v>#NUM!</v>
      </c>
      <c r="AK38" s="97" t="e">
        <f t="shared" si="27"/>
        <v>#NUM!</v>
      </c>
      <c r="AL38" s="97" t="e">
        <f t="shared" si="28"/>
        <v>#NUM!</v>
      </c>
      <c r="AM38" s="34" t="e">
        <f t="shared" si="29"/>
        <v>#NUM!</v>
      </c>
      <c r="AN38" s="1"/>
      <c r="AO38" s="143">
        <v>33</v>
      </c>
      <c r="AP38" s="165" t="e">
        <f t="shared" ref="AP38:AP58" si="42">AI38-AL38</f>
        <v>#NUM!</v>
      </c>
      <c r="AQ38" s="45" t="e">
        <f t="shared" ref="AQ38:AQ58" si="43">(AI38-AL38)/AL38*100</f>
        <v>#NUM!</v>
      </c>
      <c r="AR38" s="45" t="e">
        <f t="shared" ref="AR38:AR58" si="44">AI38-AJ38</f>
        <v>#NUM!</v>
      </c>
      <c r="AS38" s="30" t="e">
        <f t="shared" ref="AS38:AS58" si="45">(AI38-AJ38)/AJ38*100</f>
        <v>#NUM!</v>
      </c>
      <c r="AT38" s="45" t="e">
        <f t="shared" si="30"/>
        <v>#NUM!</v>
      </c>
      <c r="AU38" s="45" t="e">
        <f t="shared" si="31"/>
        <v>#NUM!</v>
      </c>
      <c r="AW38" s="143">
        <v>33</v>
      </c>
      <c r="AX38" s="52" t="e">
        <f t="shared" si="32"/>
        <v>#NUM!</v>
      </c>
      <c r="AY38" s="54" t="e">
        <f t="shared" si="33"/>
        <v>#NUM!</v>
      </c>
      <c r="AZ38" s="53" t="e">
        <f t="shared" si="34"/>
        <v>#NUM!</v>
      </c>
      <c r="BA38" s="54" t="e">
        <f t="shared" si="35"/>
        <v>#NUM!</v>
      </c>
      <c r="BB38" s="51" t="e">
        <f t="shared" si="36"/>
        <v>#NUM!</v>
      </c>
      <c r="BC38" s="51" t="e">
        <f t="shared" si="37"/>
        <v>#NUM!</v>
      </c>
    </row>
    <row r="39" spans="1:55" ht="13.8" thickBot="1" x14ac:dyDescent="0.3">
      <c r="A39" s="123">
        <v>34</v>
      </c>
      <c r="B39" s="21"/>
      <c r="C39" s="21"/>
      <c r="D39" s="21"/>
      <c r="E39" s="21"/>
      <c r="F39" s="22"/>
      <c r="G39" s="20"/>
      <c r="H39" s="97" t="e">
        <f t="shared" si="14"/>
        <v>#NUM!</v>
      </c>
      <c r="I39" s="97" t="e">
        <f t="shared" si="15"/>
        <v>#NUM!</v>
      </c>
      <c r="J39" s="97" t="e">
        <f t="shared" si="16"/>
        <v>#NUM!</v>
      </c>
      <c r="K39" s="34" t="e">
        <f t="shared" si="17"/>
        <v>#NUM!</v>
      </c>
      <c r="M39" s="143">
        <v>34</v>
      </c>
      <c r="N39" s="165" t="e">
        <f t="shared" si="38"/>
        <v>#NUM!</v>
      </c>
      <c r="O39" s="45" t="e">
        <f t="shared" si="39"/>
        <v>#NUM!</v>
      </c>
      <c r="P39" s="45" t="e">
        <f t="shared" si="40"/>
        <v>#NUM!</v>
      </c>
      <c r="Q39" s="30" t="e">
        <f t="shared" si="41"/>
        <v>#NUM!</v>
      </c>
      <c r="R39" s="45" t="e">
        <f t="shared" si="18"/>
        <v>#NUM!</v>
      </c>
      <c r="S39" s="45" t="e">
        <f t="shared" si="19"/>
        <v>#NUM!</v>
      </c>
      <c r="U39" s="143">
        <v>34</v>
      </c>
      <c r="V39" s="52" t="e">
        <f t="shared" si="20"/>
        <v>#NUM!</v>
      </c>
      <c r="W39" s="54" t="e">
        <f t="shared" si="21"/>
        <v>#NUM!</v>
      </c>
      <c r="X39" s="52" t="e">
        <f t="shared" si="22"/>
        <v>#NUM!</v>
      </c>
      <c r="Y39" s="54" t="e">
        <f t="shared" si="23"/>
        <v>#NUM!</v>
      </c>
      <c r="Z39" s="51" t="e">
        <f t="shared" si="24"/>
        <v>#NUM!</v>
      </c>
      <c r="AA39" s="51" t="e">
        <f t="shared" si="25"/>
        <v>#NUM!</v>
      </c>
      <c r="AB39" s="139"/>
      <c r="AC39" s="123">
        <v>34</v>
      </c>
      <c r="AD39" s="20"/>
      <c r="AE39" s="21"/>
      <c r="AF39" s="21"/>
      <c r="AG39" s="21"/>
      <c r="AH39" s="22"/>
      <c r="AI39" s="20"/>
      <c r="AJ39" s="97" t="e">
        <f t="shared" si="26"/>
        <v>#NUM!</v>
      </c>
      <c r="AK39" s="97" t="e">
        <f t="shared" si="27"/>
        <v>#NUM!</v>
      </c>
      <c r="AL39" s="97" t="e">
        <f t="shared" si="28"/>
        <v>#NUM!</v>
      </c>
      <c r="AM39" s="34" t="e">
        <f t="shared" si="29"/>
        <v>#NUM!</v>
      </c>
      <c r="AN39" s="1"/>
      <c r="AO39" s="143">
        <v>34</v>
      </c>
      <c r="AP39" s="165" t="e">
        <f t="shared" si="42"/>
        <v>#NUM!</v>
      </c>
      <c r="AQ39" s="45" t="e">
        <f t="shared" si="43"/>
        <v>#NUM!</v>
      </c>
      <c r="AR39" s="45" t="e">
        <f t="shared" si="44"/>
        <v>#NUM!</v>
      </c>
      <c r="AS39" s="30" t="e">
        <f t="shared" si="45"/>
        <v>#NUM!</v>
      </c>
      <c r="AT39" s="45" t="e">
        <f t="shared" si="30"/>
        <v>#NUM!</v>
      </c>
      <c r="AU39" s="45" t="e">
        <f t="shared" si="31"/>
        <v>#NUM!</v>
      </c>
      <c r="AW39" s="143">
        <v>34</v>
      </c>
      <c r="AX39" s="52" t="e">
        <f t="shared" si="32"/>
        <v>#NUM!</v>
      </c>
      <c r="AY39" s="54" t="e">
        <f t="shared" si="33"/>
        <v>#NUM!</v>
      </c>
      <c r="AZ39" s="53" t="e">
        <f t="shared" si="34"/>
        <v>#NUM!</v>
      </c>
      <c r="BA39" s="54" t="e">
        <f t="shared" si="35"/>
        <v>#NUM!</v>
      </c>
      <c r="BB39" s="51" t="e">
        <f t="shared" si="36"/>
        <v>#NUM!</v>
      </c>
      <c r="BC39" s="51" t="e">
        <f t="shared" si="37"/>
        <v>#NUM!</v>
      </c>
    </row>
    <row r="40" spans="1:55" ht="13.8" thickBot="1" x14ac:dyDescent="0.3">
      <c r="A40" s="123">
        <v>35</v>
      </c>
      <c r="B40" s="21"/>
      <c r="C40" s="21"/>
      <c r="D40" s="21"/>
      <c r="E40" s="21"/>
      <c r="F40" s="22"/>
      <c r="G40" s="20"/>
      <c r="H40" s="97" t="e">
        <f t="shared" si="14"/>
        <v>#NUM!</v>
      </c>
      <c r="I40" s="97" t="e">
        <f t="shared" si="15"/>
        <v>#NUM!</v>
      </c>
      <c r="J40" s="97" t="e">
        <f t="shared" si="16"/>
        <v>#NUM!</v>
      </c>
      <c r="K40" s="34" t="e">
        <f t="shared" si="17"/>
        <v>#NUM!</v>
      </c>
      <c r="M40" s="143">
        <v>35</v>
      </c>
      <c r="N40" s="165" t="e">
        <f t="shared" si="38"/>
        <v>#NUM!</v>
      </c>
      <c r="O40" s="45" t="e">
        <f t="shared" si="39"/>
        <v>#NUM!</v>
      </c>
      <c r="P40" s="45" t="e">
        <f t="shared" si="40"/>
        <v>#NUM!</v>
      </c>
      <c r="Q40" s="30" t="e">
        <f t="shared" si="41"/>
        <v>#NUM!</v>
      </c>
      <c r="R40" s="45" t="e">
        <f t="shared" si="18"/>
        <v>#NUM!</v>
      </c>
      <c r="S40" s="45" t="e">
        <f t="shared" si="19"/>
        <v>#NUM!</v>
      </c>
      <c r="U40" s="143">
        <v>35</v>
      </c>
      <c r="V40" s="52" t="e">
        <f t="shared" si="20"/>
        <v>#NUM!</v>
      </c>
      <c r="W40" s="54" t="e">
        <f t="shared" si="21"/>
        <v>#NUM!</v>
      </c>
      <c r="X40" s="52" t="e">
        <f t="shared" si="22"/>
        <v>#NUM!</v>
      </c>
      <c r="Y40" s="54" t="e">
        <f t="shared" si="23"/>
        <v>#NUM!</v>
      </c>
      <c r="Z40" s="51" t="e">
        <f t="shared" si="24"/>
        <v>#NUM!</v>
      </c>
      <c r="AA40" s="51" t="e">
        <f t="shared" si="25"/>
        <v>#NUM!</v>
      </c>
      <c r="AB40" s="139"/>
      <c r="AC40" s="123">
        <v>35</v>
      </c>
      <c r="AD40" s="20"/>
      <c r="AE40" s="21"/>
      <c r="AF40" s="21"/>
      <c r="AG40" s="21"/>
      <c r="AH40" s="22"/>
      <c r="AI40" s="20"/>
      <c r="AJ40" s="97" t="e">
        <f t="shared" si="26"/>
        <v>#NUM!</v>
      </c>
      <c r="AK40" s="97" t="e">
        <f t="shared" si="27"/>
        <v>#NUM!</v>
      </c>
      <c r="AL40" s="97" t="e">
        <f t="shared" si="28"/>
        <v>#NUM!</v>
      </c>
      <c r="AM40" s="34" t="e">
        <f t="shared" si="29"/>
        <v>#NUM!</v>
      </c>
      <c r="AN40" s="1"/>
      <c r="AO40" s="143">
        <v>35</v>
      </c>
      <c r="AP40" s="165" t="e">
        <f t="shared" si="42"/>
        <v>#NUM!</v>
      </c>
      <c r="AQ40" s="45" t="e">
        <f t="shared" si="43"/>
        <v>#NUM!</v>
      </c>
      <c r="AR40" s="45" t="e">
        <f t="shared" si="44"/>
        <v>#NUM!</v>
      </c>
      <c r="AS40" s="30" t="e">
        <f t="shared" si="45"/>
        <v>#NUM!</v>
      </c>
      <c r="AT40" s="45" t="e">
        <f t="shared" si="30"/>
        <v>#NUM!</v>
      </c>
      <c r="AU40" s="45" t="e">
        <f t="shared" si="31"/>
        <v>#NUM!</v>
      </c>
      <c r="AW40" s="143">
        <v>35</v>
      </c>
      <c r="AX40" s="52" t="e">
        <f t="shared" si="32"/>
        <v>#NUM!</v>
      </c>
      <c r="AY40" s="54" t="e">
        <f t="shared" si="33"/>
        <v>#NUM!</v>
      </c>
      <c r="AZ40" s="53" t="e">
        <f t="shared" si="34"/>
        <v>#NUM!</v>
      </c>
      <c r="BA40" s="54" t="e">
        <f t="shared" si="35"/>
        <v>#NUM!</v>
      </c>
      <c r="BB40" s="51" t="e">
        <f t="shared" si="36"/>
        <v>#NUM!</v>
      </c>
      <c r="BC40" s="51" t="e">
        <f t="shared" si="37"/>
        <v>#NUM!</v>
      </c>
    </row>
    <row r="41" spans="1:55" ht="13.8" thickBot="1" x14ac:dyDescent="0.3">
      <c r="A41" s="123">
        <v>36</v>
      </c>
      <c r="B41" s="21"/>
      <c r="C41" s="21"/>
      <c r="D41" s="21"/>
      <c r="E41" s="21"/>
      <c r="F41" s="22"/>
      <c r="G41" s="20"/>
      <c r="H41" s="97" t="e">
        <f t="shared" si="14"/>
        <v>#NUM!</v>
      </c>
      <c r="I41" s="97" t="e">
        <f t="shared" si="15"/>
        <v>#NUM!</v>
      </c>
      <c r="J41" s="97" t="e">
        <f t="shared" si="16"/>
        <v>#NUM!</v>
      </c>
      <c r="K41" s="34" t="e">
        <f t="shared" si="17"/>
        <v>#NUM!</v>
      </c>
      <c r="M41" s="143">
        <v>36</v>
      </c>
      <c r="N41" s="165" t="e">
        <f t="shared" si="38"/>
        <v>#NUM!</v>
      </c>
      <c r="O41" s="45" t="e">
        <f t="shared" si="39"/>
        <v>#NUM!</v>
      </c>
      <c r="P41" s="45" t="e">
        <f t="shared" si="40"/>
        <v>#NUM!</v>
      </c>
      <c r="Q41" s="30" t="e">
        <f t="shared" si="41"/>
        <v>#NUM!</v>
      </c>
      <c r="R41" s="45" t="e">
        <f t="shared" si="18"/>
        <v>#NUM!</v>
      </c>
      <c r="S41" s="45" t="e">
        <f t="shared" si="19"/>
        <v>#NUM!</v>
      </c>
      <c r="U41" s="143">
        <v>36</v>
      </c>
      <c r="V41" s="52" t="e">
        <f t="shared" si="20"/>
        <v>#NUM!</v>
      </c>
      <c r="W41" s="54" t="e">
        <f t="shared" si="21"/>
        <v>#NUM!</v>
      </c>
      <c r="X41" s="52" t="e">
        <f t="shared" si="22"/>
        <v>#NUM!</v>
      </c>
      <c r="Y41" s="54" t="e">
        <f t="shared" si="23"/>
        <v>#NUM!</v>
      </c>
      <c r="Z41" s="51" t="e">
        <f t="shared" si="24"/>
        <v>#NUM!</v>
      </c>
      <c r="AA41" s="51" t="e">
        <f t="shared" si="25"/>
        <v>#NUM!</v>
      </c>
      <c r="AB41" s="139"/>
      <c r="AC41" s="123">
        <v>36</v>
      </c>
      <c r="AD41" s="20"/>
      <c r="AE41" s="21"/>
      <c r="AF41" s="21"/>
      <c r="AG41" s="21"/>
      <c r="AH41" s="22"/>
      <c r="AI41" s="20"/>
      <c r="AJ41" s="97" t="e">
        <f t="shared" si="26"/>
        <v>#NUM!</v>
      </c>
      <c r="AK41" s="97" t="e">
        <f t="shared" si="27"/>
        <v>#NUM!</v>
      </c>
      <c r="AL41" s="97" t="e">
        <f t="shared" si="28"/>
        <v>#NUM!</v>
      </c>
      <c r="AM41" s="34" t="e">
        <f t="shared" si="29"/>
        <v>#NUM!</v>
      </c>
      <c r="AN41" s="1"/>
      <c r="AO41" s="143">
        <v>36</v>
      </c>
      <c r="AP41" s="165" t="e">
        <f t="shared" si="42"/>
        <v>#NUM!</v>
      </c>
      <c r="AQ41" s="45" t="e">
        <f t="shared" si="43"/>
        <v>#NUM!</v>
      </c>
      <c r="AR41" s="45" t="e">
        <f t="shared" si="44"/>
        <v>#NUM!</v>
      </c>
      <c r="AS41" s="30" t="e">
        <f t="shared" si="45"/>
        <v>#NUM!</v>
      </c>
      <c r="AT41" s="45" t="e">
        <f t="shared" si="30"/>
        <v>#NUM!</v>
      </c>
      <c r="AU41" s="45" t="e">
        <f t="shared" si="31"/>
        <v>#NUM!</v>
      </c>
      <c r="AW41" s="143">
        <v>36</v>
      </c>
      <c r="AX41" s="52" t="e">
        <f t="shared" si="32"/>
        <v>#NUM!</v>
      </c>
      <c r="AY41" s="54" t="e">
        <f t="shared" si="33"/>
        <v>#NUM!</v>
      </c>
      <c r="AZ41" s="53" t="e">
        <f t="shared" si="34"/>
        <v>#NUM!</v>
      </c>
      <c r="BA41" s="54" t="e">
        <f t="shared" si="35"/>
        <v>#NUM!</v>
      </c>
      <c r="BB41" s="51" t="e">
        <f t="shared" si="36"/>
        <v>#NUM!</v>
      </c>
      <c r="BC41" s="51" t="e">
        <f t="shared" si="37"/>
        <v>#NUM!</v>
      </c>
    </row>
    <row r="42" spans="1:55" ht="13.8" thickBot="1" x14ac:dyDescent="0.3">
      <c r="A42" s="123">
        <v>37</v>
      </c>
      <c r="B42" s="21"/>
      <c r="C42" s="21"/>
      <c r="D42" s="21"/>
      <c r="E42" s="21"/>
      <c r="F42" s="22"/>
      <c r="G42" s="20"/>
      <c r="H42" s="97" t="e">
        <f t="shared" si="14"/>
        <v>#NUM!</v>
      </c>
      <c r="I42" s="97" t="e">
        <f t="shared" si="15"/>
        <v>#NUM!</v>
      </c>
      <c r="J42" s="97" t="e">
        <f t="shared" si="16"/>
        <v>#NUM!</v>
      </c>
      <c r="K42" s="34" t="e">
        <f t="shared" si="17"/>
        <v>#NUM!</v>
      </c>
      <c r="M42" s="143">
        <v>37</v>
      </c>
      <c r="N42" s="165" t="e">
        <f t="shared" si="38"/>
        <v>#NUM!</v>
      </c>
      <c r="O42" s="45" t="e">
        <f t="shared" si="39"/>
        <v>#NUM!</v>
      </c>
      <c r="P42" s="45" t="e">
        <f t="shared" si="40"/>
        <v>#NUM!</v>
      </c>
      <c r="Q42" s="30" t="e">
        <f t="shared" si="41"/>
        <v>#NUM!</v>
      </c>
      <c r="R42" s="45" t="e">
        <f t="shared" si="18"/>
        <v>#NUM!</v>
      </c>
      <c r="S42" s="45" t="e">
        <f t="shared" si="19"/>
        <v>#NUM!</v>
      </c>
      <c r="U42" s="143">
        <v>37</v>
      </c>
      <c r="V42" s="52" t="e">
        <f t="shared" si="20"/>
        <v>#NUM!</v>
      </c>
      <c r="W42" s="54" t="e">
        <f t="shared" si="21"/>
        <v>#NUM!</v>
      </c>
      <c r="X42" s="52" t="e">
        <f t="shared" si="22"/>
        <v>#NUM!</v>
      </c>
      <c r="Y42" s="54" t="e">
        <f t="shared" si="23"/>
        <v>#NUM!</v>
      </c>
      <c r="Z42" s="51" t="e">
        <f t="shared" si="24"/>
        <v>#NUM!</v>
      </c>
      <c r="AA42" s="51" t="e">
        <f t="shared" si="25"/>
        <v>#NUM!</v>
      </c>
      <c r="AB42" s="139"/>
      <c r="AC42" s="123">
        <v>37</v>
      </c>
      <c r="AD42" s="20"/>
      <c r="AE42" s="21"/>
      <c r="AF42" s="21"/>
      <c r="AG42" s="21"/>
      <c r="AH42" s="22"/>
      <c r="AI42" s="20"/>
      <c r="AJ42" s="97" t="e">
        <f t="shared" si="26"/>
        <v>#NUM!</v>
      </c>
      <c r="AK42" s="97" t="e">
        <f t="shared" si="27"/>
        <v>#NUM!</v>
      </c>
      <c r="AL42" s="97" t="e">
        <f t="shared" si="28"/>
        <v>#NUM!</v>
      </c>
      <c r="AM42" s="34" t="e">
        <f t="shared" si="29"/>
        <v>#NUM!</v>
      </c>
      <c r="AN42" s="1"/>
      <c r="AO42" s="143">
        <v>37</v>
      </c>
      <c r="AP42" s="165" t="e">
        <f t="shared" si="42"/>
        <v>#NUM!</v>
      </c>
      <c r="AQ42" s="45" t="e">
        <f t="shared" si="43"/>
        <v>#NUM!</v>
      </c>
      <c r="AR42" s="45" t="e">
        <f t="shared" si="44"/>
        <v>#NUM!</v>
      </c>
      <c r="AS42" s="30" t="e">
        <f t="shared" si="45"/>
        <v>#NUM!</v>
      </c>
      <c r="AT42" s="45" t="e">
        <f t="shared" si="30"/>
        <v>#NUM!</v>
      </c>
      <c r="AU42" s="45" t="e">
        <f t="shared" si="31"/>
        <v>#NUM!</v>
      </c>
      <c r="AW42" s="143">
        <v>37</v>
      </c>
      <c r="AX42" s="52" t="e">
        <f t="shared" si="32"/>
        <v>#NUM!</v>
      </c>
      <c r="AY42" s="54" t="e">
        <f t="shared" si="33"/>
        <v>#NUM!</v>
      </c>
      <c r="AZ42" s="53" t="e">
        <f t="shared" si="34"/>
        <v>#NUM!</v>
      </c>
      <c r="BA42" s="54" t="e">
        <f t="shared" si="35"/>
        <v>#NUM!</v>
      </c>
      <c r="BB42" s="51" t="e">
        <f t="shared" si="36"/>
        <v>#NUM!</v>
      </c>
      <c r="BC42" s="51" t="e">
        <f t="shared" si="37"/>
        <v>#NUM!</v>
      </c>
    </row>
    <row r="43" spans="1:55" ht="13.8" thickBot="1" x14ac:dyDescent="0.3">
      <c r="A43" s="123">
        <v>38</v>
      </c>
      <c r="B43" s="21"/>
      <c r="C43" s="21"/>
      <c r="D43" s="21"/>
      <c r="E43" s="21"/>
      <c r="F43" s="22"/>
      <c r="G43" s="20"/>
      <c r="H43" s="97" t="e">
        <f t="shared" si="14"/>
        <v>#NUM!</v>
      </c>
      <c r="I43" s="97" t="e">
        <f t="shared" si="15"/>
        <v>#NUM!</v>
      </c>
      <c r="J43" s="97" t="e">
        <f t="shared" si="16"/>
        <v>#NUM!</v>
      </c>
      <c r="K43" s="34" t="e">
        <f t="shared" si="17"/>
        <v>#NUM!</v>
      </c>
      <c r="M43" s="143">
        <v>38</v>
      </c>
      <c r="N43" s="165" t="e">
        <f t="shared" si="38"/>
        <v>#NUM!</v>
      </c>
      <c r="O43" s="45" t="e">
        <f t="shared" si="39"/>
        <v>#NUM!</v>
      </c>
      <c r="P43" s="45" t="e">
        <f t="shared" si="40"/>
        <v>#NUM!</v>
      </c>
      <c r="Q43" s="30" t="e">
        <f t="shared" si="41"/>
        <v>#NUM!</v>
      </c>
      <c r="R43" s="45" t="e">
        <f t="shared" si="18"/>
        <v>#NUM!</v>
      </c>
      <c r="S43" s="45" t="e">
        <f t="shared" si="19"/>
        <v>#NUM!</v>
      </c>
      <c r="U43" s="143">
        <v>38</v>
      </c>
      <c r="V43" s="52" t="e">
        <f t="shared" si="20"/>
        <v>#NUM!</v>
      </c>
      <c r="W43" s="54" t="e">
        <f t="shared" si="21"/>
        <v>#NUM!</v>
      </c>
      <c r="X43" s="52" t="e">
        <f t="shared" si="22"/>
        <v>#NUM!</v>
      </c>
      <c r="Y43" s="54" t="e">
        <f t="shared" si="23"/>
        <v>#NUM!</v>
      </c>
      <c r="Z43" s="51" t="e">
        <f t="shared" si="24"/>
        <v>#NUM!</v>
      </c>
      <c r="AA43" s="51" t="e">
        <f t="shared" si="25"/>
        <v>#NUM!</v>
      </c>
      <c r="AB43" s="139"/>
      <c r="AC43" s="123">
        <v>38</v>
      </c>
      <c r="AD43" s="20"/>
      <c r="AE43" s="21"/>
      <c r="AF43" s="21"/>
      <c r="AG43" s="21"/>
      <c r="AH43" s="22"/>
      <c r="AI43" s="20"/>
      <c r="AJ43" s="97" t="e">
        <f t="shared" si="26"/>
        <v>#NUM!</v>
      </c>
      <c r="AK43" s="97" t="e">
        <f t="shared" si="27"/>
        <v>#NUM!</v>
      </c>
      <c r="AL43" s="97" t="e">
        <f t="shared" si="28"/>
        <v>#NUM!</v>
      </c>
      <c r="AM43" s="34" t="e">
        <f t="shared" si="29"/>
        <v>#NUM!</v>
      </c>
      <c r="AN43" s="1"/>
      <c r="AO43" s="143">
        <v>38</v>
      </c>
      <c r="AP43" s="165" t="e">
        <f t="shared" si="42"/>
        <v>#NUM!</v>
      </c>
      <c r="AQ43" s="45" t="e">
        <f t="shared" si="43"/>
        <v>#NUM!</v>
      </c>
      <c r="AR43" s="45" t="e">
        <f t="shared" si="44"/>
        <v>#NUM!</v>
      </c>
      <c r="AS43" s="30" t="e">
        <f t="shared" si="45"/>
        <v>#NUM!</v>
      </c>
      <c r="AT43" s="45" t="e">
        <f t="shared" si="30"/>
        <v>#NUM!</v>
      </c>
      <c r="AU43" s="45" t="e">
        <f t="shared" si="31"/>
        <v>#NUM!</v>
      </c>
      <c r="AW43" s="143">
        <v>38</v>
      </c>
      <c r="AX43" s="52" t="e">
        <f t="shared" si="32"/>
        <v>#NUM!</v>
      </c>
      <c r="AY43" s="54" t="e">
        <f t="shared" si="33"/>
        <v>#NUM!</v>
      </c>
      <c r="AZ43" s="53" t="e">
        <f t="shared" si="34"/>
        <v>#NUM!</v>
      </c>
      <c r="BA43" s="54" t="e">
        <f t="shared" si="35"/>
        <v>#NUM!</v>
      </c>
      <c r="BB43" s="51" t="e">
        <f t="shared" si="36"/>
        <v>#NUM!</v>
      </c>
      <c r="BC43" s="51" t="e">
        <f t="shared" si="37"/>
        <v>#NUM!</v>
      </c>
    </row>
    <row r="44" spans="1:55" ht="13.8" thickBot="1" x14ac:dyDescent="0.3">
      <c r="A44" s="123">
        <v>39</v>
      </c>
      <c r="B44" s="21"/>
      <c r="C44" s="21"/>
      <c r="D44" s="21"/>
      <c r="E44" s="21"/>
      <c r="F44" s="22"/>
      <c r="G44" s="20"/>
      <c r="H44" s="97" t="e">
        <f t="shared" si="14"/>
        <v>#NUM!</v>
      </c>
      <c r="I44" s="97" t="e">
        <f t="shared" si="15"/>
        <v>#NUM!</v>
      </c>
      <c r="J44" s="97" t="e">
        <f t="shared" si="16"/>
        <v>#NUM!</v>
      </c>
      <c r="K44" s="34" t="e">
        <f t="shared" si="17"/>
        <v>#NUM!</v>
      </c>
      <c r="M44" s="143">
        <v>39</v>
      </c>
      <c r="N44" s="165" t="e">
        <f t="shared" si="38"/>
        <v>#NUM!</v>
      </c>
      <c r="O44" s="45" t="e">
        <f t="shared" si="39"/>
        <v>#NUM!</v>
      </c>
      <c r="P44" s="45" t="e">
        <f t="shared" si="40"/>
        <v>#NUM!</v>
      </c>
      <c r="Q44" s="30" t="e">
        <f t="shared" si="41"/>
        <v>#NUM!</v>
      </c>
      <c r="R44" s="45" t="e">
        <f t="shared" si="18"/>
        <v>#NUM!</v>
      </c>
      <c r="S44" s="45" t="e">
        <f t="shared" si="19"/>
        <v>#NUM!</v>
      </c>
      <c r="U44" s="143">
        <v>39</v>
      </c>
      <c r="V44" s="52" t="e">
        <f t="shared" si="20"/>
        <v>#NUM!</v>
      </c>
      <c r="W44" s="54" t="e">
        <f t="shared" si="21"/>
        <v>#NUM!</v>
      </c>
      <c r="X44" s="52" t="e">
        <f t="shared" si="22"/>
        <v>#NUM!</v>
      </c>
      <c r="Y44" s="54" t="e">
        <f t="shared" si="23"/>
        <v>#NUM!</v>
      </c>
      <c r="Z44" s="51" t="e">
        <f t="shared" si="24"/>
        <v>#NUM!</v>
      </c>
      <c r="AA44" s="51" t="e">
        <f t="shared" si="25"/>
        <v>#NUM!</v>
      </c>
      <c r="AB44" s="139"/>
      <c r="AC44" s="123">
        <v>39</v>
      </c>
      <c r="AD44" s="20"/>
      <c r="AE44" s="21"/>
      <c r="AF44" s="21"/>
      <c r="AG44" s="21"/>
      <c r="AH44" s="22"/>
      <c r="AI44" s="20"/>
      <c r="AJ44" s="97" t="e">
        <f t="shared" si="26"/>
        <v>#NUM!</v>
      </c>
      <c r="AK44" s="97" t="e">
        <f t="shared" si="27"/>
        <v>#NUM!</v>
      </c>
      <c r="AL44" s="97" t="e">
        <f t="shared" si="28"/>
        <v>#NUM!</v>
      </c>
      <c r="AM44" s="34" t="e">
        <f t="shared" si="29"/>
        <v>#NUM!</v>
      </c>
      <c r="AN44" s="1"/>
      <c r="AO44" s="143">
        <v>39</v>
      </c>
      <c r="AP44" s="165" t="e">
        <f t="shared" si="42"/>
        <v>#NUM!</v>
      </c>
      <c r="AQ44" s="45" t="e">
        <f t="shared" si="43"/>
        <v>#NUM!</v>
      </c>
      <c r="AR44" s="45" t="e">
        <f t="shared" si="44"/>
        <v>#NUM!</v>
      </c>
      <c r="AS44" s="30" t="e">
        <f t="shared" si="45"/>
        <v>#NUM!</v>
      </c>
      <c r="AT44" s="45" t="e">
        <f t="shared" si="30"/>
        <v>#NUM!</v>
      </c>
      <c r="AU44" s="45" t="e">
        <f t="shared" si="31"/>
        <v>#NUM!</v>
      </c>
      <c r="AW44" s="143">
        <v>39</v>
      </c>
      <c r="AX44" s="52" t="e">
        <f t="shared" si="32"/>
        <v>#NUM!</v>
      </c>
      <c r="AY44" s="54" t="e">
        <f t="shared" si="33"/>
        <v>#NUM!</v>
      </c>
      <c r="AZ44" s="53" t="e">
        <f t="shared" si="34"/>
        <v>#NUM!</v>
      </c>
      <c r="BA44" s="54" t="e">
        <f t="shared" si="35"/>
        <v>#NUM!</v>
      </c>
      <c r="BB44" s="51" t="e">
        <f t="shared" si="36"/>
        <v>#NUM!</v>
      </c>
      <c r="BC44" s="51" t="e">
        <f t="shared" si="37"/>
        <v>#NUM!</v>
      </c>
    </row>
    <row r="45" spans="1:55" ht="13.8" thickBot="1" x14ac:dyDescent="0.3">
      <c r="A45" s="123">
        <v>40</v>
      </c>
      <c r="B45" s="21"/>
      <c r="C45" s="21"/>
      <c r="D45" s="21"/>
      <c r="E45" s="21"/>
      <c r="F45" s="22"/>
      <c r="G45" s="20"/>
      <c r="H45" s="97" t="e">
        <f t="shared" si="14"/>
        <v>#NUM!</v>
      </c>
      <c r="I45" s="97" t="e">
        <f t="shared" si="15"/>
        <v>#NUM!</v>
      </c>
      <c r="J45" s="97" t="e">
        <f t="shared" si="16"/>
        <v>#NUM!</v>
      </c>
      <c r="K45" s="34" t="e">
        <f t="shared" si="17"/>
        <v>#NUM!</v>
      </c>
      <c r="M45" s="143">
        <v>40</v>
      </c>
      <c r="N45" s="165" t="e">
        <f t="shared" si="38"/>
        <v>#NUM!</v>
      </c>
      <c r="O45" s="45" t="e">
        <f t="shared" si="39"/>
        <v>#NUM!</v>
      </c>
      <c r="P45" s="45" t="e">
        <f t="shared" si="40"/>
        <v>#NUM!</v>
      </c>
      <c r="Q45" s="30" t="e">
        <f t="shared" si="41"/>
        <v>#NUM!</v>
      </c>
      <c r="R45" s="45" t="e">
        <f t="shared" si="18"/>
        <v>#NUM!</v>
      </c>
      <c r="S45" s="45" t="e">
        <f t="shared" si="19"/>
        <v>#NUM!</v>
      </c>
      <c r="U45" s="143">
        <v>40</v>
      </c>
      <c r="V45" s="52" t="e">
        <f t="shared" si="20"/>
        <v>#NUM!</v>
      </c>
      <c r="W45" s="54" t="e">
        <f t="shared" si="21"/>
        <v>#NUM!</v>
      </c>
      <c r="X45" s="52" t="e">
        <f t="shared" si="22"/>
        <v>#NUM!</v>
      </c>
      <c r="Y45" s="54" t="e">
        <f t="shared" si="23"/>
        <v>#NUM!</v>
      </c>
      <c r="Z45" s="51" t="e">
        <f t="shared" si="24"/>
        <v>#NUM!</v>
      </c>
      <c r="AA45" s="51" t="e">
        <f t="shared" si="25"/>
        <v>#NUM!</v>
      </c>
      <c r="AB45" s="139"/>
      <c r="AC45" s="123">
        <v>40</v>
      </c>
      <c r="AD45" s="20"/>
      <c r="AE45" s="21"/>
      <c r="AF45" s="21"/>
      <c r="AG45" s="21"/>
      <c r="AH45" s="22"/>
      <c r="AI45" s="20"/>
      <c r="AJ45" s="97" t="e">
        <f t="shared" si="26"/>
        <v>#NUM!</v>
      </c>
      <c r="AK45" s="97" t="e">
        <f t="shared" si="27"/>
        <v>#NUM!</v>
      </c>
      <c r="AL45" s="97" t="e">
        <f t="shared" si="28"/>
        <v>#NUM!</v>
      </c>
      <c r="AM45" s="34" t="e">
        <f t="shared" si="29"/>
        <v>#NUM!</v>
      </c>
      <c r="AN45" s="1"/>
      <c r="AO45" s="143">
        <v>40</v>
      </c>
      <c r="AP45" s="165" t="e">
        <f t="shared" si="42"/>
        <v>#NUM!</v>
      </c>
      <c r="AQ45" s="45" t="e">
        <f t="shared" si="43"/>
        <v>#NUM!</v>
      </c>
      <c r="AR45" s="45" t="e">
        <f t="shared" si="44"/>
        <v>#NUM!</v>
      </c>
      <c r="AS45" s="30" t="e">
        <f t="shared" si="45"/>
        <v>#NUM!</v>
      </c>
      <c r="AT45" s="45" t="e">
        <f t="shared" si="30"/>
        <v>#NUM!</v>
      </c>
      <c r="AU45" s="45" t="e">
        <f t="shared" si="31"/>
        <v>#NUM!</v>
      </c>
      <c r="AW45" s="143">
        <v>40</v>
      </c>
      <c r="AX45" s="52" t="e">
        <f t="shared" si="32"/>
        <v>#NUM!</v>
      </c>
      <c r="AY45" s="54" t="e">
        <f t="shared" si="33"/>
        <v>#NUM!</v>
      </c>
      <c r="AZ45" s="53" t="e">
        <f t="shared" si="34"/>
        <v>#NUM!</v>
      </c>
      <c r="BA45" s="54" t="e">
        <f t="shared" si="35"/>
        <v>#NUM!</v>
      </c>
      <c r="BB45" s="51" t="e">
        <f t="shared" si="36"/>
        <v>#NUM!</v>
      </c>
      <c r="BC45" s="51" t="e">
        <f t="shared" si="37"/>
        <v>#NUM!</v>
      </c>
    </row>
    <row r="46" spans="1:55" ht="13.8" thickBot="1" x14ac:dyDescent="0.3">
      <c r="A46" s="123">
        <v>41</v>
      </c>
      <c r="B46" s="21"/>
      <c r="C46" s="21"/>
      <c r="D46" s="21"/>
      <c r="E46" s="21"/>
      <c r="F46" s="22"/>
      <c r="G46" s="20"/>
      <c r="H46" s="97" t="e">
        <f t="shared" si="14"/>
        <v>#NUM!</v>
      </c>
      <c r="I46" s="97" t="e">
        <f t="shared" si="15"/>
        <v>#NUM!</v>
      </c>
      <c r="J46" s="97" t="e">
        <f t="shared" si="16"/>
        <v>#NUM!</v>
      </c>
      <c r="K46" s="34" t="e">
        <f t="shared" si="17"/>
        <v>#NUM!</v>
      </c>
      <c r="M46" s="143">
        <v>41</v>
      </c>
      <c r="N46" s="165" t="e">
        <f t="shared" si="38"/>
        <v>#NUM!</v>
      </c>
      <c r="O46" s="45" t="e">
        <f t="shared" si="39"/>
        <v>#NUM!</v>
      </c>
      <c r="P46" s="45" t="e">
        <f t="shared" si="40"/>
        <v>#NUM!</v>
      </c>
      <c r="Q46" s="30" t="e">
        <f t="shared" si="41"/>
        <v>#NUM!</v>
      </c>
      <c r="R46" s="45" t="e">
        <f t="shared" si="18"/>
        <v>#NUM!</v>
      </c>
      <c r="S46" s="45" t="e">
        <f t="shared" si="19"/>
        <v>#NUM!</v>
      </c>
      <c r="U46" s="143">
        <v>41</v>
      </c>
      <c r="V46" s="52" t="e">
        <f t="shared" si="20"/>
        <v>#NUM!</v>
      </c>
      <c r="W46" s="54" t="e">
        <f t="shared" si="21"/>
        <v>#NUM!</v>
      </c>
      <c r="X46" s="52" t="e">
        <f t="shared" si="22"/>
        <v>#NUM!</v>
      </c>
      <c r="Y46" s="54" t="e">
        <f t="shared" si="23"/>
        <v>#NUM!</v>
      </c>
      <c r="Z46" s="51" t="e">
        <f t="shared" si="24"/>
        <v>#NUM!</v>
      </c>
      <c r="AA46" s="51" t="e">
        <f t="shared" si="25"/>
        <v>#NUM!</v>
      </c>
      <c r="AB46" s="139"/>
      <c r="AC46" s="123">
        <v>41</v>
      </c>
      <c r="AD46" s="20"/>
      <c r="AE46" s="21"/>
      <c r="AF46" s="21"/>
      <c r="AG46" s="21"/>
      <c r="AH46" s="22"/>
      <c r="AI46" s="20"/>
      <c r="AJ46" s="97" t="e">
        <f t="shared" si="26"/>
        <v>#NUM!</v>
      </c>
      <c r="AK46" s="97" t="e">
        <f t="shared" si="27"/>
        <v>#NUM!</v>
      </c>
      <c r="AL46" s="97" t="e">
        <f t="shared" si="28"/>
        <v>#NUM!</v>
      </c>
      <c r="AM46" s="34" t="e">
        <f t="shared" si="29"/>
        <v>#NUM!</v>
      </c>
      <c r="AN46" s="1"/>
      <c r="AO46" s="143">
        <v>41</v>
      </c>
      <c r="AP46" s="165" t="e">
        <f t="shared" si="42"/>
        <v>#NUM!</v>
      </c>
      <c r="AQ46" s="45" t="e">
        <f t="shared" si="43"/>
        <v>#NUM!</v>
      </c>
      <c r="AR46" s="45" t="e">
        <f t="shared" si="44"/>
        <v>#NUM!</v>
      </c>
      <c r="AS46" s="30" t="e">
        <f t="shared" si="45"/>
        <v>#NUM!</v>
      </c>
      <c r="AT46" s="45" t="e">
        <f t="shared" si="30"/>
        <v>#NUM!</v>
      </c>
      <c r="AU46" s="45" t="e">
        <f t="shared" si="31"/>
        <v>#NUM!</v>
      </c>
      <c r="AW46" s="143">
        <v>41</v>
      </c>
      <c r="AX46" s="52" t="e">
        <f t="shared" si="32"/>
        <v>#NUM!</v>
      </c>
      <c r="AY46" s="54" t="e">
        <f t="shared" si="33"/>
        <v>#NUM!</v>
      </c>
      <c r="AZ46" s="53" t="e">
        <f t="shared" si="34"/>
        <v>#NUM!</v>
      </c>
      <c r="BA46" s="54" t="e">
        <f t="shared" si="35"/>
        <v>#NUM!</v>
      </c>
      <c r="BB46" s="51" t="e">
        <f t="shared" si="36"/>
        <v>#NUM!</v>
      </c>
      <c r="BC46" s="51" t="e">
        <f t="shared" si="37"/>
        <v>#NUM!</v>
      </c>
    </row>
    <row r="47" spans="1:55" ht="13.8" thickBot="1" x14ac:dyDescent="0.3">
      <c r="A47" s="123">
        <v>42</v>
      </c>
      <c r="B47" s="21"/>
      <c r="C47" s="21"/>
      <c r="D47" s="21"/>
      <c r="E47" s="21"/>
      <c r="F47" s="22"/>
      <c r="G47" s="20"/>
      <c r="H47" s="97" t="e">
        <f t="shared" si="14"/>
        <v>#NUM!</v>
      </c>
      <c r="I47" s="97" t="e">
        <f t="shared" si="15"/>
        <v>#NUM!</v>
      </c>
      <c r="J47" s="97" t="e">
        <f t="shared" si="16"/>
        <v>#NUM!</v>
      </c>
      <c r="K47" s="34" t="e">
        <f t="shared" si="17"/>
        <v>#NUM!</v>
      </c>
      <c r="M47" s="143">
        <v>42</v>
      </c>
      <c r="N47" s="165" t="e">
        <f t="shared" si="38"/>
        <v>#NUM!</v>
      </c>
      <c r="O47" s="45" t="e">
        <f t="shared" si="39"/>
        <v>#NUM!</v>
      </c>
      <c r="P47" s="45" t="e">
        <f t="shared" si="40"/>
        <v>#NUM!</v>
      </c>
      <c r="Q47" s="30" t="e">
        <f t="shared" si="41"/>
        <v>#NUM!</v>
      </c>
      <c r="R47" s="45" t="e">
        <f t="shared" si="18"/>
        <v>#NUM!</v>
      </c>
      <c r="S47" s="45" t="e">
        <f t="shared" si="19"/>
        <v>#NUM!</v>
      </c>
      <c r="U47" s="143">
        <v>42</v>
      </c>
      <c r="V47" s="52" t="e">
        <f t="shared" si="20"/>
        <v>#NUM!</v>
      </c>
      <c r="W47" s="54" t="e">
        <f t="shared" si="21"/>
        <v>#NUM!</v>
      </c>
      <c r="X47" s="52" t="e">
        <f t="shared" si="22"/>
        <v>#NUM!</v>
      </c>
      <c r="Y47" s="54" t="e">
        <f t="shared" si="23"/>
        <v>#NUM!</v>
      </c>
      <c r="Z47" s="51" t="e">
        <f t="shared" si="24"/>
        <v>#NUM!</v>
      </c>
      <c r="AA47" s="51" t="e">
        <f t="shared" si="25"/>
        <v>#NUM!</v>
      </c>
      <c r="AB47" s="139"/>
      <c r="AC47" s="123">
        <v>42</v>
      </c>
      <c r="AD47" s="20"/>
      <c r="AE47" s="21"/>
      <c r="AF47" s="21"/>
      <c r="AG47" s="21"/>
      <c r="AH47" s="22"/>
      <c r="AI47" s="20"/>
      <c r="AJ47" s="97" t="e">
        <f t="shared" si="26"/>
        <v>#NUM!</v>
      </c>
      <c r="AK47" s="97" t="e">
        <f t="shared" si="27"/>
        <v>#NUM!</v>
      </c>
      <c r="AL47" s="97" t="e">
        <f t="shared" si="28"/>
        <v>#NUM!</v>
      </c>
      <c r="AM47" s="34" t="e">
        <f t="shared" si="29"/>
        <v>#NUM!</v>
      </c>
      <c r="AN47" s="1"/>
      <c r="AO47" s="143">
        <v>42</v>
      </c>
      <c r="AP47" s="165" t="e">
        <f t="shared" si="42"/>
        <v>#NUM!</v>
      </c>
      <c r="AQ47" s="45" t="e">
        <f t="shared" si="43"/>
        <v>#NUM!</v>
      </c>
      <c r="AR47" s="45" t="e">
        <f t="shared" si="44"/>
        <v>#NUM!</v>
      </c>
      <c r="AS47" s="30" t="e">
        <f t="shared" si="45"/>
        <v>#NUM!</v>
      </c>
      <c r="AT47" s="45" t="e">
        <f t="shared" si="30"/>
        <v>#NUM!</v>
      </c>
      <c r="AU47" s="45" t="e">
        <f t="shared" si="31"/>
        <v>#NUM!</v>
      </c>
      <c r="AW47" s="143">
        <v>42</v>
      </c>
      <c r="AX47" s="52" t="e">
        <f t="shared" si="32"/>
        <v>#NUM!</v>
      </c>
      <c r="AY47" s="54" t="e">
        <f t="shared" si="33"/>
        <v>#NUM!</v>
      </c>
      <c r="AZ47" s="53" t="e">
        <f t="shared" si="34"/>
        <v>#NUM!</v>
      </c>
      <c r="BA47" s="54" t="e">
        <f t="shared" si="35"/>
        <v>#NUM!</v>
      </c>
      <c r="BB47" s="51" t="e">
        <f t="shared" si="36"/>
        <v>#NUM!</v>
      </c>
      <c r="BC47" s="51" t="e">
        <f t="shared" si="37"/>
        <v>#NUM!</v>
      </c>
    </row>
    <row r="48" spans="1:55" ht="13.8" thickBot="1" x14ac:dyDescent="0.3">
      <c r="A48" s="123">
        <v>43</v>
      </c>
      <c r="B48" s="21"/>
      <c r="C48" s="21"/>
      <c r="D48" s="21"/>
      <c r="E48" s="21"/>
      <c r="F48" s="22"/>
      <c r="G48" s="20"/>
      <c r="H48" s="97" t="e">
        <f t="shared" si="14"/>
        <v>#NUM!</v>
      </c>
      <c r="I48" s="97" t="e">
        <f t="shared" si="15"/>
        <v>#NUM!</v>
      </c>
      <c r="J48" s="97" t="e">
        <f t="shared" si="16"/>
        <v>#NUM!</v>
      </c>
      <c r="K48" s="34" t="e">
        <f t="shared" si="17"/>
        <v>#NUM!</v>
      </c>
      <c r="M48" s="143">
        <v>43</v>
      </c>
      <c r="N48" s="165" t="e">
        <f t="shared" si="38"/>
        <v>#NUM!</v>
      </c>
      <c r="O48" s="45" t="e">
        <f t="shared" si="39"/>
        <v>#NUM!</v>
      </c>
      <c r="P48" s="45" t="e">
        <f t="shared" si="40"/>
        <v>#NUM!</v>
      </c>
      <c r="Q48" s="30" t="e">
        <f t="shared" si="41"/>
        <v>#NUM!</v>
      </c>
      <c r="R48" s="45" t="e">
        <f t="shared" si="18"/>
        <v>#NUM!</v>
      </c>
      <c r="S48" s="45" t="e">
        <f t="shared" si="19"/>
        <v>#NUM!</v>
      </c>
      <c r="U48" s="143">
        <v>43</v>
      </c>
      <c r="V48" s="52" t="e">
        <f t="shared" si="20"/>
        <v>#NUM!</v>
      </c>
      <c r="W48" s="54" t="e">
        <f t="shared" si="21"/>
        <v>#NUM!</v>
      </c>
      <c r="X48" s="52" t="e">
        <f t="shared" si="22"/>
        <v>#NUM!</v>
      </c>
      <c r="Y48" s="54" t="e">
        <f t="shared" si="23"/>
        <v>#NUM!</v>
      </c>
      <c r="Z48" s="51" t="e">
        <f t="shared" si="24"/>
        <v>#NUM!</v>
      </c>
      <c r="AA48" s="51" t="e">
        <f t="shared" si="25"/>
        <v>#NUM!</v>
      </c>
      <c r="AB48" s="139"/>
      <c r="AC48" s="123">
        <v>43</v>
      </c>
      <c r="AD48" s="20"/>
      <c r="AE48" s="21"/>
      <c r="AF48" s="21"/>
      <c r="AG48" s="21"/>
      <c r="AH48" s="22"/>
      <c r="AI48" s="20"/>
      <c r="AJ48" s="97" t="e">
        <f t="shared" si="26"/>
        <v>#NUM!</v>
      </c>
      <c r="AK48" s="97" t="e">
        <f t="shared" si="27"/>
        <v>#NUM!</v>
      </c>
      <c r="AL48" s="97" t="e">
        <f t="shared" si="28"/>
        <v>#NUM!</v>
      </c>
      <c r="AM48" s="34" t="e">
        <f t="shared" si="29"/>
        <v>#NUM!</v>
      </c>
      <c r="AN48" s="1"/>
      <c r="AO48" s="143">
        <v>43</v>
      </c>
      <c r="AP48" s="165" t="e">
        <f t="shared" si="42"/>
        <v>#NUM!</v>
      </c>
      <c r="AQ48" s="45" t="e">
        <f t="shared" si="43"/>
        <v>#NUM!</v>
      </c>
      <c r="AR48" s="45" t="e">
        <f t="shared" si="44"/>
        <v>#NUM!</v>
      </c>
      <c r="AS48" s="30" t="e">
        <f t="shared" si="45"/>
        <v>#NUM!</v>
      </c>
      <c r="AT48" s="45" t="e">
        <f t="shared" si="30"/>
        <v>#NUM!</v>
      </c>
      <c r="AU48" s="45" t="e">
        <f t="shared" si="31"/>
        <v>#NUM!</v>
      </c>
      <c r="AW48" s="143">
        <v>43</v>
      </c>
      <c r="AX48" s="52" t="e">
        <f t="shared" si="32"/>
        <v>#NUM!</v>
      </c>
      <c r="AY48" s="54" t="e">
        <f t="shared" si="33"/>
        <v>#NUM!</v>
      </c>
      <c r="AZ48" s="53" t="e">
        <f t="shared" si="34"/>
        <v>#NUM!</v>
      </c>
      <c r="BA48" s="54" t="e">
        <f t="shared" si="35"/>
        <v>#NUM!</v>
      </c>
      <c r="BB48" s="51" t="e">
        <f t="shared" si="36"/>
        <v>#NUM!</v>
      </c>
      <c r="BC48" s="51" t="e">
        <f t="shared" si="37"/>
        <v>#NUM!</v>
      </c>
    </row>
    <row r="49" spans="1:55" ht="13.8" thickBot="1" x14ac:dyDescent="0.3">
      <c r="A49" s="123">
        <v>44</v>
      </c>
      <c r="B49" s="21"/>
      <c r="C49" s="21"/>
      <c r="D49" s="21"/>
      <c r="E49" s="21"/>
      <c r="F49" s="22"/>
      <c r="G49" s="20"/>
      <c r="H49" s="97" t="e">
        <f t="shared" si="14"/>
        <v>#NUM!</v>
      </c>
      <c r="I49" s="97" t="e">
        <f t="shared" si="15"/>
        <v>#NUM!</v>
      </c>
      <c r="J49" s="97" t="e">
        <f t="shared" si="16"/>
        <v>#NUM!</v>
      </c>
      <c r="K49" s="34" t="e">
        <f t="shared" si="17"/>
        <v>#NUM!</v>
      </c>
      <c r="M49" s="143">
        <v>44</v>
      </c>
      <c r="N49" s="165" t="e">
        <f t="shared" si="38"/>
        <v>#NUM!</v>
      </c>
      <c r="O49" s="45" t="e">
        <f t="shared" si="39"/>
        <v>#NUM!</v>
      </c>
      <c r="P49" s="45" t="e">
        <f t="shared" si="40"/>
        <v>#NUM!</v>
      </c>
      <c r="Q49" s="30" t="e">
        <f t="shared" si="41"/>
        <v>#NUM!</v>
      </c>
      <c r="R49" s="45" t="e">
        <f t="shared" si="18"/>
        <v>#NUM!</v>
      </c>
      <c r="S49" s="45" t="e">
        <f t="shared" si="19"/>
        <v>#NUM!</v>
      </c>
      <c r="U49" s="143">
        <v>44</v>
      </c>
      <c r="V49" s="52" t="e">
        <f t="shared" si="20"/>
        <v>#NUM!</v>
      </c>
      <c r="W49" s="54" t="e">
        <f t="shared" si="21"/>
        <v>#NUM!</v>
      </c>
      <c r="X49" s="52" t="e">
        <f t="shared" si="22"/>
        <v>#NUM!</v>
      </c>
      <c r="Y49" s="54" t="e">
        <f t="shared" si="23"/>
        <v>#NUM!</v>
      </c>
      <c r="Z49" s="51" t="e">
        <f t="shared" si="24"/>
        <v>#NUM!</v>
      </c>
      <c r="AA49" s="51" t="e">
        <f t="shared" si="25"/>
        <v>#NUM!</v>
      </c>
      <c r="AB49" s="139"/>
      <c r="AC49" s="123">
        <v>44</v>
      </c>
      <c r="AD49" s="20"/>
      <c r="AE49" s="21"/>
      <c r="AF49" s="21"/>
      <c r="AG49" s="21"/>
      <c r="AH49" s="22"/>
      <c r="AI49" s="20"/>
      <c r="AJ49" s="97" t="e">
        <f t="shared" si="26"/>
        <v>#NUM!</v>
      </c>
      <c r="AK49" s="97" t="e">
        <f t="shared" si="27"/>
        <v>#NUM!</v>
      </c>
      <c r="AL49" s="97" t="e">
        <f t="shared" si="28"/>
        <v>#NUM!</v>
      </c>
      <c r="AM49" s="34" t="e">
        <f t="shared" si="29"/>
        <v>#NUM!</v>
      </c>
      <c r="AN49" s="1"/>
      <c r="AO49" s="143">
        <v>44</v>
      </c>
      <c r="AP49" s="165" t="e">
        <f t="shared" si="42"/>
        <v>#NUM!</v>
      </c>
      <c r="AQ49" s="45" t="e">
        <f t="shared" si="43"/>
        <v>#NUM!</v>
      </c>
      <c r="AR49" s="45" t="e">
        <f t="shared" si="44"/>
        <v>#NUM!</v>
      </c>
      <c r="AS49" s="30" t="e">
        <f t="shared" si="45"/>
        <v>#NUM!</v>
      </c>
      <c r="AT49" s="45" t="e">
        <f t="shared" si="30"/>
        <v>#NUM!</v>
      </c>
      <c r="AU49" s="45" t="e">
        <f t="shared" si="31"/>
        <v>#NUM!</v>
      </c>
      <c r="AW49" s="143">
        <v>44</v>
      </c>
      <c r="AX49" s="52" t="e">
        <f t="shared" si="32"/>
        <v>#NUM!</v>
      </c>
      <c r="AY49" s="54" t="e">
        <f t="shared" si="33"/>
        <v>#NUM!</v>
      </c>
      <c r="AZ49" s="53" t="e">
        <f t="shared" si="34"/>
        <v>#NUM!</v>
      </c>
      <c r="BA49" s="54" t="e">
        <f t="shared" si="35"/>
        <v>#NUM!</v>
      </c>
      <c r="BB49" s="51" t="e">
        <f t="shared" si="36"/>
        <v>#NUM!</v>
      </c>
      <c r="BC49" s="51" t="e">
        <f t="shared" si="37"/>
        <v>#NUM!</v>
      </c>
    </row>
    <row r="50" spans="1:55" ht="13.8" thickBot="1" x14ac:dyDescent="0.3">
      <c r="A50" s="123">
        <v>45</v>
      </c>
      <c r="B50" s="21"/>
      <c r="C50" s="21"/>
      <c r="D50" s="21"/>
      <c r="E50" s="21"/>
      <c r="F50" s="22"/>
      <c r="G50" s="20"/>
      <c r="H50" s="97" t="e">
        <f t="shared" si="14"/>
        <v>#NUM!</v>
      </c>
      <c r="I50" s="97" t="e">
        <f t="shared" si="15"/>
        <v>#NUM!</v>
      </c>
      <c r="J50" s="97" t="e">
        <f t="shared" si="16"/>
        <v>#NUM!</v>
      </c>
      <c r="K50" s="34" t="e">
        <f t="shared" si="17"/>
        <v>#NUM!</v>
      </c>
      <c r="M50" s="143">
        <v>45</v>
      </c>
      <c r="N50" s="165" t="e">
        <f t="shared" si="38"/>
        <v>#NUM!</v>
      </c>
      <c r="O50" s="45" t="e">
        <f t="shared" si="39"/>
        <v>#NUM!</v>
      </c>
      <c r="P50" s="45" t="e">
        <f t="shared" si="40"/>
        <v>#NUM!</v>
      </c>
      <c r="Q50" s="30" t="e">
        <f t="shared" si="41"/>
        <v>#NUM!</v>
      </c>
      <c r="R50" s="45" t="e">
        <f t="shared" si="18"/>
        <v>#NUM!</v>
      </c>
      <c r="S50" s="45" t="e">
        <f t="shared" si="19"/>
        <v>#NUM!</v>
      </c>
      <c r="U50" s="143">
        <v>45</v>
      </c>
      <c r="V50" s="52" t="e">
        <f t="shared" si="20"/>
        <v>#NUM!</v>
      </c>
      <c r="W50" s="54" t="e">
        <f t="shared" si="21"/>
        <v>#NUM!</v>
      </c>
      <c r="X50" s="52" t="e">
        <f t="shared" si="22"/>
        <v>#NUM!</v>
      </c>
      <c r="Y50" s="54" t="e">
        <f t="shared" si="23"/>
        <v>#NUM!</v>
      </c>
      <c r="Z50" s="51" t="e">
        <f t="shared" si="24"/>
        <v>#NUM!</v>
      </c>
      <c r="AA50" s="51" t="e">
        <f t="shared" si="25"/>
        <v>#NUM!</v>
      </c>
      <c r="AB50" s="139"/>
      <c r="AC50" s="123">
        <v>45</v>
      </c>
      <c r="AD50" s="20"/>
      <c r="AE50" s="21"/>
      <c r="AF50" s="21"/>
      <c r="AG50" s="21"/>
      <c r="AH50" s="22"/>
      <c r="AI50" s="20"/>
      <c r="AJ50" s="97" t="e">
        <f t="shared" si="26"/>
        <v>#NUM!</v>
      </c>
      <c r="AK50" s="97" t="e">
        <f t="shared" si="27"/>
        <v>#NUM!</v>
      </c>
      <c r="AL50" s="97" t="e">
        <f t="shared" si="28"/>
        <v>#NUM!</v>
      </c>
      <c r="AM50" s="34" t="e">
        <f t="shared" si="29"/>
        <v>#NUM!</v>
      </c>
      <c r="AN50" s="1"/>
      <c r="AO50" s="143">
        <v>45</v>
      </c>
      <c r="AP50" s="165" t="e">
        <f t="shared" si="42"/>
        <v>#NUM!</v>
      </c>
      <c r="AQ50" s="45" t="e">
        <f t="shared" si="43"/>
        <v>#NUM!</v>
      </c>
      <c r="AR50" s="45" t="e">
        <f t="shared" si="44"/>
        <v>#NUM!</v>
      </c>
      <c r="AS50" s="30" t="e">
        <f t="shared" si="45"/>
        <v>#NUM!</v>
      </c>
      <c r="AT50" s="45" t="e">
        <f t="shared" si="30"/>
        <v>#NUM!</v>
      </c>
      <c r="AU50" s="45" t="e">
        <f t="shared" si="31"/>
        <v>#NUM!</v>
      </c>
      <c r="AW50" s="143">
        <v>45</v>
      </c>
      <c r="AX50" s="52" t="e">
        <f t="shared" si="32"/>
        <v>#NUM!</v>
      </c>
      <c r="AY50" s="54" t="e">
        <f t="shared" si="33"/>
        <v>#NUM!</v>
      </c>
      <c r="AZ50" s="53" t="e">
        <f t="shared" si="34"/>
        <v>#NUM!</v>
      </c>
      <c r="BA50" s="54" t="e">
        <f t="shared" si="35"/>
        <v>#NUM!</v>
      </c>
      <c r="BB50" s="51" t="e">
        <f t="shared" si="36"/>
        <v>#NUM!</v>
      </c>
      <c r="BC50" s="51" t="e">
        <f t="shared" si="37"/>
        <v>#NUM!</v>
      </c>
    </row>
    <row r="51" spans="1:55" ht="13.8" thickBot="1" x14ac:dyDescent="0.3">
      <c r="A51" s="123">
        <v>46</v>
      </c>
      <c r="B51" s="21"/>
      <c r="C51" s="21"/>
      <c r="D51" s="21"/>
      <c r="E51" s="21"/>
      <c r="F51" s="22"/>
      <c r="G51" s="20"/>
      <c r="H51" s="97" t="e">
        <f t="shared" si="14"/>
        <v>#NUM!</v>
      </c>
      <c r="I51" s="97" t="e">
        <f t="shared" si="15"/>
        <v>#NUM!</v>
      </c>
      <c r="J51" s="97" t="e">
        <f t="shared" si="16"/>
        <v>#NUM!</v>
      </c>
      <c r="K51" s="34" t="e">
        <f t="shared" si="17"/>
        <v>#NUM!</v>
      </c>
      <c r="M51" s="143">
        <v>46</v>
      </c>
      <c r="N51" s="165" t="e">
        <f t="shared" si="38"/>
        <v>#NUM!</v>
      </c>
      <c r="O51" s="45" t="e">
        <f t="shared" si="39"/>
        <v>#NUM!</v>
      </c>
      <c r="P51" s="45" t="e">
        <f t="shared" si="40"/>
        <v>#NUM!</v>
      </c>
      <c r="Q51" s="30" t="e">
        <f t="shared" si="41"/>
        <v>#NUM!</v>
      </c>
      <c r="R51" s="45" t="e">
        <f t="shared" si="18"/>
        <v>#NUM!</v>
      </c>
      <c r="S51" s="45" t="e">
        <f t="shared" si="19"/>
        <v>#NUM!</v>
      </c>
      <c r="U51" s="143">
        <v>46</v>
      </c>
      <c r="V51" s="52" t="e">
        <f t="shared" si="20"/>
        <v>#NUM!</v>
      </c>
      <c r="W51" s="54" t="e">
        <f t="shared" si="21"/>
        <v>#NUM!</v>
      </c>
      <c r="X51" s="52" t="e">
        <f t="shared" si="22"/>
        <v>#NUM!</v>
      </c>
      <c r="Y51" s="54" t="e">
        <f t="shared" si="23"/>
        <v>#NUM!</v>
      </c>
      <c r="Z51" s="51" t="e">
        <f t="shared" si="24"/>
        <v>#NUM!</v>
      </c>
      <c r="AA51" s="51" t="e">
        <f t="shared" si="25"/>
        <v>#NUM!</v>
      </c>
      <c r="AB51" s="139"/>
      <c r="AC51" s="123">
        <v>46</v>
      </c>
      <c r="AD51" s="20"/>
      <c r="AE51" s="21"/>
      <c r="AF51" s="21"/>
      <c r="AG51" s="21"/>
      <c r="AH51" s="22"/>
      <c r="AI51" s="20"/>
      <c r="AJ51" s="97" t="e">
        <f t="shared" si="26"/>
        <v>#NUM!</v>
      </c>
      <c r="AK51" s="97" t="e">
        <f t="shared" si="27"/>
        <v>#NUM!</v>
      </c>
      <c r="AL51" s="97" t="e">
        <f t="shared" si="28"/>
        <v>#NUM!</v>
      </c>
      <c r="AM51" s="34" t="e">
        <f t="shared" si="29"/>
        <v>#NUM!</v>
      </c>
      <c r="AN51" s="1"/>
      <c r="AO51" s="143">
        <v>46</v>
      </c>
      <c r="AP51" s="165" t="e">
        <f t="shared" si="42"/>
        <v>#NUM!</v>
      </c>
      <c r="AQ51" s="45" t="e">
        <f t="shared" si="43"/>
        <v>#NUM!</v>
      </c>
      <c r="AR51" s="45" t="e">
        <f t="shared" si="44"/>
        <v>#NUM!</v>
      </c>
      <c r="AS51" s="30" t="e">
        <f t="shared" si="45"/>
        <v>#NUM!</v>
      </c>
      <c r="AT51" s="45" t="e">
        <f t="shared" si="30"/>
        <v>#NUM!</v>
      </c>
      <c r="AU51" s="45" t="e">
        <f t="shared" si="31"/>
        <v>#NUM!</v>
      </c>
      <c r="AW51" s="143">
        <v>46</v>
      </c>
      <c r="AX51" s="52" t="e">
        <f t="shared" si="32"/>
        <v>#NUM!</v>
      </c>
      <c r="AY51" s="54" t="e">
        <f t="shared" si="33"/>
        <v>#NUM!</v>
      </c>
      <c r="AZ51" s="53" t="e">
        <f t="shared" si="34"/>
        <v>#NUM!</v>
      </c>
      <c r="BA51" s="54" t="e">
        <f t="shared" si="35"/>
        <v>#NUM!</v>
      </c>
      <c r="BB51" s="51" t="e">
        <f t="shared" si="36"/>
        <v>#NUM!</v>
      </c>
      <c r="BC51" s="51" t="e">
        <f t="shared" si="37"/>
        <v>#NUM!</v>
      </c>
    </row>
    <row r="52" spans="1:55" ht="13.8" thickBot="1" x14ac:dyDescent="0.3">
      <c r="A52" s="123">
        <v>47</v>
      </c>
      <c r="B52" s="21"/>
      <c r="C52" s="21"/>
      <c r="D52" s="21"/>
      <c r="E52" s="21"/>
      <c r="F52" s="22"/>
      <c r="G52" s="20"/>
      <c r="H52" s="97" t="e">
        <f t="shared" si="14"/>
        <v>#NUM!</v>
      </c>
      <c r="I52" s="97" t="e">
        <f t="shared" si="15"/>
        <v>#NUM!</v>
      </c>
      <c r="J52" s="97" t="e">
        <f t="shared" si="16"/>
        <v>#NUM!</v>
      </c>
      <c r="K52" s="34" t="e">
        <f t="shared" si="17"/>
        <v>#NUM!</v>
      </c>
      <c r="M52" s="143">
        <v>47</v>
      </c>
      <c r="N52" s="165" t="e">
        <f t="shared" si="38"/>
        <v>#NUM!</v>
      </c>
      <c r="O52" s="45" t="e">
        <f t="shared" si="39"/>
        <v>#NUM!</v>
      </c>
      <c r="P52" s="45" t="e">
        <f t="shared" si="40"/>
        <v>#NUM!</v>
      </c>
      <c r="Q52" s="30" t="e">
        <f t="shared" si="41"/>
        <v>#NUM!</v>
      </c>
      <c r="R52" s="45" t="e">
        <f t="shared" si="18"/>
        <v>#NUM!</v>
      </c>
      <c r="S52" s="45" t="e">
        <f t="shared" si="19"/>
        <v>#NUM!</v>
      </c>
      <c r="U52" s="143">
        <v>47</v>
      </c>
      <c r="V52" s="52" t="e">
        <f t="shared" si="20"/>
        <v>#NUM!</v>
      </c>
      <c r="W52" s="54" t="e">
        <f t="shared" si="21"/>
        <v>#NUM!</v>
      </c>
      <c r="X52" s="52" t="e">
        <f t="shared" si="22"/>
        <v>#NUM!</v>
      </c>
      <c r="Y52" s="54" t="e">
        <f t="shared" si="23"/>
        <v>#NUM!</v>
      </c>
      <c r="Z52" s="51" t="e">
        <f t="shared" si="24"/>
        <v>#NUM!</v>
      </c>
      <c r="AA52" s="51" t="e">
        <f t="shared" si="25"/>
        <v>#NUM!</v>
      </c>
      <c r="AB52" s="139"/>
      <c r="AC52" s="123">
        <v>47</v>
      </c>
      <c r="AD52" s="20"/>
      <c r="AE52" s="21"/>
      <c r="AF52" s="21"/>
      <c r="AG52" s="21"/>
      <c r="AH52" s="22"/>
      <c r="AI52" s="20"/>
      <c r="AJ52" s="97" t="e">
        <f t="shared" si="26"/>
        <v>#NUM!</v>
      </c>
      <c r="AK52" s="97" t="e">
        <f t="shared" si="27"/>
        <v>#NUM!</v>
      </c>
      <c r="AL52" s="97" t="e">
        <f t="shared" si="28"/>
        <v>#NUM!</v>
      </c>
      <c r="AM52" s="34" t="e">
        <f t="shared" si="29"/>
        <v>#NUM!</v>
      </c>
      <c r="AN52" s="1"/>
      <c r="AO52" s="143">
        <v>47</v>
      </c>
      <c r="AP52" s="165" t="e">
        <f t="shared" si="42"/>
        <v>#NUM!</v>
      </c>
      <c r="AQ52" s="45" t="e">
        <f t="shared" si="43"/>
        <v>#NUM!</v>
      </c>
      <c r="AR52" s="45" t="e">
        <f t="shared" si="44"/>
        <v>#NUM!</v>
      </c>
      <c r="AS52" s="30" t="e">
        <f t="shared" si="45"/>
        <v>#NUM!</v>
      </c>
      <c r="AT52" s="45" t="e">
        <f t="shared" si="30"/>
        <v>#NUM!</v>
      </c>
      <c r="AU52" s="45" t="e">
        <f t="shared" si="31"/>
        <v>#NUM!</v>
      </c>
      <c r="AW52" s="143">
        <v>47</v>
      </c>
      <c r="AX52" s="52" t="e">
        <f t="shared" si="32"/>
        <v>#NUM!</v>
      </c>
      <c r="AY52" s="54" t="e">
        <f t="shared" si="33"/>
        <v>#NUM!</v>
      </c>
      <c r="AZ52" s="53" t="e">
        <f t="shared" si="34"/>
        <v>#NUM!</v>
      </c>
      <c r="BA52" s="54" t="e">
        <f t="shared" si="35"/>
        <v>#NUM!</v>
      </c>
      <c r="BB52" s="51" t="e">
        <f t="shared" si="36"/>
        <v>#NUM!</v>
      </c>
      <c r="BC52" s="51" t="e">
        <f t="shared" si="37"/>
        <v>#NUM!</v>
      </c>
    </row>
    <row r="53" spans="1:55" ht="13.8" thickBot="1" x14ac:dyDescent="0.3">
      <c r="A53" s="123">
        <v>48</v>
      </c>
      <c r="B53" s="21"/>
      <c r="C53" s="21"/>
      <c r="D53" s="21"/>
      <c r="E53" s="21"/>
      <c r="F53" s="22"/>
      <c r="G53" s="20"/>
      <c r="H53" s="97" t="e">
        <f t="shared" si="14"/>
        <v>#NUM!</v>
      </c>
      <c r="I53" s="97" t="e">
        <f t="shared" si="15"/>
        <v>#NUM!</v>
      </c>
      <c r="J53" s="97" t="e">
        <f t="shared" si="16"/>
        <v>#NUM!</v>
      </c>
      <c r="K53" s="34" t="e">
        <f t="shared" si="17"/>
        <v>#NUM!</v>
      </c>
      <c r="M53" s="143">
        <v>48</v>
      </c>
      <c r="N53" s="165" t="e">
        <f t="shared" si="38"/>
        <v>#NUM!</v>
      </c>
      <c r="O53" s="45" t="e">
        <f t="shared" si="39"/>
        <v>#NUM!</v>
      </c>
      <c r="P53" s="45" t="e">
        <f t="shared" si="40"/>
        <v>#NUM!</v>
      </c>
      <c r="Q53" s="30" t="e">
        <f t="shared" si="41"/>
        <v>#NUM!</v>
      </c>
      <c r="R53" s="45" t="e">
        <f t="shared" si="18"/>
        <v>#NUM!</v>
      </c>
      <c r="S53" s="45" t="e">
        <f t="shared" si="19"/>
        <v>#NUM!</v>
      </c>
      <c r="U53" s="143">
        <v>48</v>
      </c>
      <c r="V53" s="52" t="e">
        <f t="shared" si="20"/>
        <v>#NUM!</v>
      </c>
      <c r="W53" s="54" t="e">
        <f t="shared" si="21"/>
        <v>#NUM!</v>
      </c>
      <c r="X53" s="52" t="e">
        <f t="shared" si="22"/>
        <v>#NUM!</v>
      </c>
      <c r="Y53" s="54" t="e">
        <f t="shared" si="23"/>
        <v>#NUM!</v>
      </c>
      <c r="Z53" s="51" t="e">
        <f t="shared" si="24"/>
        <v>#NUM!</v>
      </c>
      <c r="AA53" s="51" t="e">
        <f t="shared" si="25"/>
        <v>#NUM!</v>
      </c>
      <c r="AB53" s="139"/>
      <c r="AC53" s="123">
        <v>48</v>
      </c>
      <c r="AD53" s="20"/>
      <c r="AE53" s="21"/>
      <c r="AF53" s="21"/>
      <c r="AG53" s="21"/>
      <c r="AH53" s="22"/>
      <c r="AI53" s="20"/>
      <c r="AJ53" s="97" t="e">
        <f t="shared" si="26"/>
        <v>#NUM!</v>
      </c>
      <c r="AK53" s="97" t="e">
        <f t="shared" si="27"/>
        <v>#NUM!</v>
      </c>
      <c r="AL53" s="97" t="e">
        <f t="shared" si="28"/>
        <v>#NUM!</v>
      </c>
      <c r="AM53" s="34" t="e">
        <f t="shared" si="29"/>
        <v>#NUM!</v>
      </c>
      <c r="AN53" s="1"/>
      <c r="AO53" s="143">
        <v>48</v>
      </c>
      <c r="AP53" s="165" t="e">
        <f t="shared" si="42"/>
        <v>#NUM!</v>
      </c>
      <c r="AQ53" s="45" t="e">
        <f t="shared" si="43"/>
        <v>#NUM!</v>
      </c>
      <c r="AR53" s="45" t="e">
        <f t="shared" si="44"/>
        <v>#NUM!</v>
      </c>
      <c r="AS53" s="30" t="e">
        <f t="shared" si="45"/>
        <v>#NUM!</v>
      </c>
      <c r="AT53" s="45" t="e">
        <f t="shared" si="30"/>
        <v>#NUM!</v>
      </c>
      <c r="AU53" s="45" t="e">
        <f t="shared" si="31"/>
        <v>#NUM!</v>
      </c>
      <c r="AW53" s="143">
        <v>48</v>
      </c>
      <c r="AX53" s="52" t="e">
        <f t="shared" si="32"/>
        <v>#NUM!</v>
      </c>
      <c r="AY53" s="54" t="e">
        <f t="shared" si="33"/>
        <v>#NUM!</v>
      </c>
      <c r="AZ53" s="53" t="e">
        <f t="shared" si="34"/>
        <v>#NUM!</v>
      </c>
      <c r="BA53" s="54" t="e">
        <f t="shared" si="35"/>
        <v>#NUM!</v>
      </c>
      <c r="BB53" s="51" t="e">
        <f t="shared" si="36"/>
        <v>#NUM!</v>
      </c>
      <c r="BC53" s="51" t="e">
        <f t="shared" si="37"/>
        <v>#NUM!</v>
      </c>
    </row>
    <row r="54" spans="1:55" ht="13.8" thickBot="1" x14ac:dyDescent="0.3">
      <c r="A54" s="123">
        <v>49</v>
      </c>
      <c r="B54" s="21"/>
      <c r="C54" s="21"/>
      <c r="D54" s="21"/>
      <c r="E54" s="21"/>
      <c r="F54" s="22"/>
      <c r="G54" s="20"/>
      <c r="H54" s="97" t="e">
        <f t="shared" si="14"/>
        <v>#NUM!</v>
      </c>
      <c r="I54" s="97" t="e">
        <f t="shared" si="15"/>
        <v>#NUM!</v>
      </c>
      <c r="J54" s="97" t="e">
        <f t="shared" si="16"/>
        <v>#NUM!</v>
      </c>
      <c r="K54" s="34" t="e">
        <f t="shared" si="17"/>
        <v>#NUM!</v>
      </c>
      <c r="M54" s="143">
        <v>49</v>
      </c>
      <c r="N54" s="165" t="e">
        <f t="shared" si="38"/>
        <v>#NUM!</v>
      </c>
      <c r="O54" s="45" t="e">
        <f t="shared" si="39"/>
        <v>#NUM!</v>
      </c>
      <c r="P54" s="45" t="e">
        <f t="shared" si="40"/>
        <v>#NUM!</v>
      </c>
      <c r="Q54" s="30" t="e">
        <f t="shared" si="41"/>
        <v>#NUM!</v>
      </c>
      <c r="R54" s="45" t="e">
        <f t="shared" si="18"/>
        <v>#NUM!</v>
      </c>
      <c r="S54" s="45" t="e">
        <f t="shared" si="19"/>
        <v>#NUM!</v>
      </c>
      <c r="U54" s="143">
        <v>49</v>
      </c>
      <c r="V54" s="52" t="e">
        <f t="shared" si="20"/>
        <v>#NUM!</v>
      </c>
      <c r="W54" s="54" t="e">
        <f t="shared" si="21"/>
        <v>#NUM!</v>
      </c>
      <c r="X54" s="52" t="e">
        <f t="shared" si="22"/>
        <v>#NUM!</v>
      </c>
      <c r="Y54" s="54" t="e">
        <f t="shared" si="23"/>
        <v>#NUM!</v>
      </c>
      <c r="Z54" s="51" t="e">
        <f t="shared" si="24"/>
        <v>#NUM!</v>
      </c>
      <c r="AA54" s="51" t="e">
        <f t="shared" si="25"/>
        <v>#NUM!</v>
      </c>
      <c r="AB54" s="139"/>
      <c r="AC54" s="123">
        <v>49</v>
      </c>
      <c r="AD54" s="20"/>
      <c r="AE54" s="21"/>
      <c r="AF54" s="21"/>
      <c r="AG54" s="21"/>
      <c r="AH54" s="22"/>
      <c r="AI54" s="20"/>
      <c r="AJ54" s="97" t="e">
        <f t="shared" si="26"/>
        <v>#NUM!</v>
      </c>
      <c r="AK54" s="97" t="e">
        <f t="shared" si="27"/>
        <v>#NUM!</v>
      </c>
      <c r="AL54" s="97" t="e">
        <f t="shared" si="28"/>
        <v>#NUM!</v>
      </c>
      <c r="AM54" s="34" t="e">
        <f t="shared" si="29"/>
        <v>#NUM!</v>
      </c>
      <c r="AN54" s="1"/>
      <c r="AO54" s="143">
        <v>49</v>
      </c>
      <c r="AP54" s="165" t="e">
        <f t="shared" si="42"/>
        <v>#NUM!</v>
      </c>
      <c r="AQ54" s="45" t="e">
        <f t="shared" si="43"/>
        <v>#NUM!</v>
      </c>
      <c r="AR54" s="45" t="e">
        <f t="shared" si="44"/>
        <v>#NUM!</v>
      </c>
      <c r="AS54" s="30" t="e">
        <f t="shared" si="45"/>
        <v>#NUM!</v>
      </c>
      <c r="AT54" s="45" t="e">
        <f t="shared" si="30"/>
        <v>#NUM!</v>
      </c>
      <c r="AU54" s="45" t="e">
        <f t="shared" si="31"/>
        <v>#NUM!</v>
      </c>
      <c r="AW54" s="143">
        <v>49</v>
      </c>
      <c r="AX54" s="52" t="e">
        <f t="shared" si="32"/>
        <v>#NUM!</v>
      </c>
      <c r="AY54" s="54" t="e">
        <f t="shared" si="33"/>
        <v>#NUM!</v>
      </c>
      <c r="AZ54" s="53" t="e">
        <f t="shared" si="34"/>
        <v>#NUM!</v>
      </c>
      <c r="BA54" s="54" t="e">
        <f t="shared" si="35"/>
        <v>#NUM!</v>
      </c>
      <c r="BB54" s="51" t="e">
        <f t="shared" si="36"/>
        <v>#NUM!</v>
      </c>
      <c r="BC54" s="51" t="e">
        <f t="shared" si="37"/>
        <v>#NUM!</v>
      </c>
    </row>
    <row r="55" spans="1:55" ht="13.8" thickBot="1" x14ac:dyDescent="0.3">
      <c r="A55" s="123">
        <v>50</v>
      </c>
      <c r="B55" s="21"/>
      <c r="C55" s="21"/>
      <c r="D55" s="21"/>
      <c r="E55" s="21"/>
      <c r="F55" s="22"/>
      <c r="G55" s="20"/>
      <c r="H55" s="97" t="e">
        <f t="shared" si="14"/>
        <v>#NUM!</v>
      </c>
      <c r="I55" s="97" t="e">
        <f t="shared" si="15"/>
        <v>#NUM!</v>
      </c>
      <c r="J55" s="97" t="e">
        <f t="shared" si="16"/>
        <v>#NUM!</v>
      </c>
      <c r="K55" s="34" t="e">
        <f t="shared" si="17"/>
        <v>#NUM!</v>
      </c>
      <c r="M55" s="143">
        <v>50</v>
      </c>
      <c r="N55" s="165" t="e">
        <f t="shared" si="38"/>
        <v>#NUM!</v>
      </c>
      <c r="O55" s="45" t="e">
        <f t="shared" si="39"/>
        <v>#NUM!</v>
      </c>
      <c r="P55" s="45" t="e">
        <f t="shared" si="40"/>
        <v>#NUM!</v>
      </c>
      <c r="Q55" s="30" t="e">
        <f t="shared" si="41"/>
        <v>#NUM!</v>
      </c>
      <c r="R55" s="45" t="e">
        <f t="shared" si="18"/>
        <v>#NUM!</v>
      </c>
      <c r="S55" s="45" t="e">
        <f t="shared" si="19"/>
        <v>#NUM!</v>
      </c>
      <c r="U55" s="143">
        <v>50</v>
      </c>
      <c r="V55" s="52" t="e">
        <f t="shared" si="20"/>
        <v>#NUM!</v>
      </c>
      <c r="W55" s="54" t="e">
        <f t="shared" si="21"/>
        <v>#NUM!</v>
      </c>
      <c r="X55" s="52" t="e">
        <f t="shared" si="22"/>
        <v>#NUM!</v>
      </c>
      <c r="Y55" s="54" t="e">
        <f t="shared" si="23"/>
        <v>#NUM!</v>
      </c>
      <c r="Z55" s="51" t="e">
        <f t="shared" si="24"/>
        <v>#NUM!</v>
      </c>
      <c r="AA55" s="51" t="e">
        <f t="shared" si="25"/>
        <v>#NUM!</v>
      </c>
      <c r="AB55" s="139"/>
      <c r="AC55" s="123">
        <v>50</v>
      </c>
      <c r="AD55" s="20"/>
      <c r="AE55" s="21"/>
      <c r="AF55" s="21"/>
      <c r="AG55" s="21"/>
      <c r="AH55" s="22"/>
      <c r="AI55" s="20"/>
      <c r="AJ55" s="97" t="e">
        <f t="shared" si="26"/>
        <v>#NUM!</v>
      </c>
      <c r="AK55" s="97" t="e">
        <f t="shared" si="27"/>
        <v>#NUM!</v>
      </c>
      <c r="AL55" s="97" t="e">
        <f t="shared" si="28"/>
        <v>#NUM!</v>
      </c>
      <c r="AM55" s="34" t="e">
        <f t="shared" si="29"/>
        <v>#NUM!</v>
      </c>
      <c r="AN55" s="1"/>
      <c r="AO55" s="143">
        <v>50</v>
      </c>
      <c r="AP55" s="165" t="e">
        <f t="shared" si="42"/>
        <v>#NUM!</v>
      </c>
      <c r="AQ55" s="45" t="e">
        <f t="shared" si="43"/>
        <v>#NUM!</v>
      </c>
      <c r="AR55" s="45" t="e">
        <f t="shared" si="44"/>
        <v>#NUM!</v>
      </c>
      <c r="AS55" s="30" t="e">
        <f t="shared" si="45"/>
        <v>#NUM!</v>
      </c>
      <c r="AT55" s="45" t="e">
        <f t="shared" si="30"/>
        <v>#NUM!</v>
      </c>
      <c r="AU55" s="45" t="e">
        <f t="shared" si="31"/>
        <v>#NUM!</v>
      </c>
      <c r="AW55" s="143">
        <v>50</v>
      </c>
      <c r="AX55" s="52" t="e">
        <f t="shared" si="32"/>
        <v>#NUM!</v>
      </c>
      <c r="AY55" s="54" t="e">
        <f t="shared" si="33"/>
        <v>#NUM!</v>
      </c>
      <c r="AZ55" s="53" t="e">
        <f t="shared" si="34"/>
        <v>#NUM!</v>
      </c>
      <c r="BA55" s="54" t="e">
        <f t="shared" si="35"/>
        <v>#NUM!</v>
      </c>
      <c r="BB55" s="51" t="e">
        <f t="shared" si="36"/>
        <v>#NUM!</v>
      </c>
      <c r="BC55" s="51" t="e">
        <f t="shared" si="37"/>
        <v>#NUM!</v>
      </c>
    </row>
    <row r="56" spans="1:55" ht="13.8" thickBot="1" x14ac:dyDescent="0.3">
      <c r="A56" s="123">
        <v>51</v>
      </c>
      <c r="B56" s="21"/>
      <c r="C56" s="21"/>
      <c r="D56" s="21"/>
      <c r="E56" s="21"/>
      <c r="F56" s="22"/>
      <c r="G56" s="20"/>
      <c r="H56" s="97" t="e">
        <f t="shared" si="14"/>
        <v>#NUM!</v>
      </c>
      <c r="I56" s="97" t="e">
        <f t="shared" si="15"/>
        <v>#NUM!</v>
      </c>
      <c r="J56" s="97" t="e">
        <f t="shared" si="16"/>
        <v>#NUM!</v>
      </c>
      <c r="K56" s="34" t="e">
        <f t="shared" si="17"/>
        <v>#NUM!</v>
      </c>
      <c r="M56" s="143">
        <v>51</v>
      </c>
      <c r="N56" s="165" t="e">
        <f t="shared" si="38"/>
        <v>#NUM!</v>
      </c>
      <c r="O56" s="45" t="e">
        <f t="shared" si="39"/>
        <v>#NUM!</v>
      </c>
      <c r="P56" s="45" t="e">
        <f t="shared" si="40"/>
        <v>#NUM!</v>
      </c>
      <c r="Q56" s="30" t="e">
        <f t="shared" si="41"/>
        <v>#NUM!</v>
      </c>
      <c r="R56" s="45" t="e">
        <f t="shared" si="18"/>
        <v>#NUM!</v>
      </c>
      <c r="S56" s="45" t="e">
        <f t="shared" si="19"/>
        <v>#NUM!</v>
      </c>
      <c r="U56" s="143">
        <v>51</v>
      </c>
      <c r="V56" s="52" t="e">
        <f t="shared" si="20"/>
        <v>#NUM!</v>
      </c>
      <c r="W56" s="54" t="e">
        <f t="shared" si="21"/>
        <v>#NUM!</v>
      </c>
      <c r="X56" s="52" t="e">
        <f t="shared" si="22"/>
        <v>#NUM!</v>
      </c>
      <c r="Y56" s="54" t="e">
        <f t="shared" si="23"/>
        <v>#NUM!</v>
      </c>
      <c r="Z56" s="51" t="e">
        <f t="shared" si="24"/>
        <v>#NUM!</v>
      </c>
      <c r="AA56" s="51" t="e">
        <f t="shared" si="25"/>
        <v>#NUM!</v>
      </c>
      <c r="AB56" s="139"/>
      <c r="AC56" s="123">
        <v>51</v>
      </c>
      <c r="AD56" s="20"/>
      <c r="AE56" s="21"/>
      <c r="AF56" s="21"/>
      <c r="AG56" s="21"/>
      <c r="AH56" s="22"/>
      <c r="AI56" s="20"/>
      <c r="AJ56" s="97" t="e">
        <f t="shared" si="26"/>
        <v>#NUM!</v>
      </c>
      <c r="AK56" s="97" t="e">
        <f t="shared" si="27"/>
        <v>#NUM!</v>
      </c>
      <c r="AL56" s="97" t="e">
        <f t="shared" si="28"/>
        <v>#NUM!</v>
      </c>
      <c r="AM56" s="34" t="e">
        <f t="shared" si="29"/>
        <v>#NUM!</v>
      </c>
      <c r="AN56" s="1"/>
      <c r="AO56" s="143">
        <v>51</v>
      </c>
      <c r="AP56" s="165" t="e">
        <f t="shared" si="42"/>
        <v>#NUM!</v>
      </c>
      <c r="AQ56" s="45" t="e">
        <f t="shared" si="43"/>
        <v>#NUM!</v>
      </c>
      <c r="AR56" s="45" t="e">
        <f t="shared" si="44"/>
        <v>#NUM!</v>
      </c>
      <c r="AS56" s="30" t="e">
        <f t="shared" si="45"/>
        <v>#NUM!</v>
      </c>
      <c r="AT56" s="45" t="e">
        <f t="shared" si="30"/>
        <v>#NUM!</v>
      </c>
      <c r="AU56" s="45" t="e">
        <f t="shared" si="31"/>
        <v>#NUM!</v>
      </c>
      <c r="AW56" s="143">
        <v>51</v>
      </c>
      <c r="AX56" s="52" t="e">
        <f t="shared" si="32"/>
        <v>#NUM!</v>
      </c>
      <c r="AY56" s="54" t="e">
        <f t="shared" si="33"/>
        <v>#NUM!</v>
      </c>
      <c r="AZ56" s="53" t="e">
        <f t="shared" si="34"/>
        <v>#NUM!</v>
      </c>
      <c r="BA56" s="54" t="e">
        <f t="shared" si="35"/>
        <v>#NUM!</v>
      </c>
      <c r="BB56" s="51" t="e">
        <f t="shared" si="36"/>
        <v>#NUM!</v>
      </c>
      <c r="BC56" s="51" t="e">
        <f t="shared" si="37"/>
        <v>#NUM!</v>
      </c>
    </row>
    <row r="57" spans="1:55" ht="13.8" thickBot="1" x14ac:dyDescent="0.3">
      <c r="A57" s="123">
        <v>52</v>
      </c>
      <c r="B57" s="21"/>
      <c r="C57" s="21"/>
      <c r="D57" s="21"/>
      <c r="E57" s="21"/>
      <c r="F57" s="22"/>
      <c r="G57" s="20"/>
      <c r="H57" s="97" t="e">
        <f t="shared" si="14"/>
        <v>#NUM!</v>
      </c>
      <c r="I57" s="97" t="e">
        <f t="shared" si="15"/>
        <v>#NUM!</v>
      </c>
      <c r="J57" s="97" t="e">
        <f t="shared" si="16"/>
        <v>#NUM!</v>
      </c>
      <c r="K57" s="34" t="e">
        <f t="shared" si="17"/>
        <v>#NUM!</v>
      </c>
      <c r="M57" s="143">
        <v>52</v>
      </c>
      <c r="N57" s="165" t="e">
        <f t="shared" si="38"/>
        <v>#NUM!</v>
      </c>
      <c r="O57" s="45" t="e">
        <f t="shared" si="39"/>
        <v>#NUM!</v>
      </c>
      <c r="P57" s="45" t="e">
        <f t="shared" si="40"/>
        <v>#NUM!</v>
      </c>
      <c r="Q57" s="30" t="e">
        <f t="shared" si="41"/>
        <v>#NUM!</v>
      </c>
      <c r="R57" s="45" t="e">
        <f t="shared" si="18"/>
        <v>#NUM!</v>
      </c>
      <c r="S57" s="45" t="e">
        <f t="shared" si="19"/>
        <v>#NUM!</v>
      </c>
      <c r="U57" s="143">
        <v>52</v>
      </c>
      <c r="V57" s="52" t="e">
        <f t="shared" si="20"/>
        <v>#NUM!</v>
      </c>
      <c r="W57" s="54" t="e">
        <f t="shared" si="21"/>
        <v>#NUM!</v>
      </c>
      <c r="X57" s="52" t="e">
        <f t="shared" si="22"/>
        <v>#NUM!</v>
      </c>
      <c r="Y57" s="54" t="e">
        <f t="shared" si="23"/>
        <v>#NUM!</v>
      </c>
      <c r="Z57" s="51" t="e">
        <f t="shared" si="24"/>
        <v>#NUM!</v>
      </c>
      <c r="AA57" s="51" t="e">
        <f t="shared" si="25"/>
        <v>#NUM!</v>
      </c>
      <c r="AB57" s="139"/>
      <c r="AC57" s="123">
        <v>52</v>
      </c>
      <c r="AD57" s="20"/>
      <c r="AE57" s="21"/>
      <c r="AF57" s="21"/>
      <c r="AG57" s="21"/>
      <c r="AH57" s="22"/>
      <c r="AI57" s="20"/>
      <c r="AJ57" s="97" t="e">
        <f t="shared" si="26"/>
        <v>#NUM!</v>
      </c>
      <c r="AK57" s="97" t="e">
        <f t="shared" si="27"/>
        <v>#NUM!</v>
      </c>
      <c r="AL57" s="97" t="e">
        <f t="shared" si="28"/>
        <v>#NUM!</v>
      </c>
      <c r="AM57" s="34" t="e">
        <f t="shared" si="29"/>
        <v>#NUM!</v>
      </c>
      <c r="AN57" s="1"/>
      <c r="AO57" s="143">
        <v>52</v>
      </c>
      <c r="AP57" s="165" t="e">
        <f t="shared" si="42"/>
        <v>#NUM!</v>
      </c>
      <c r="AQ57" s="45" t="e">
        <f t="shared" si="43"/>
        <v>#NUM!</v>
      </c>
      <c r="AR57" s="45" t="e">
        <f t="shared" si="44"/>
        <v>#NUM!</v>
      </c>
      <c r="AS57" s="30" t="e">
        <f t="shared" si="45"/>
        <v>#NUM!</v>
      </c>
      <c r="AT57" s="45" t="e">
        <f t="shared" si="30"/>
        <v>#NUM!</v>
      </c>
      <c r="AU57" s="45" t="e">
        <f t="shared" si="31"/>
        <v>#NUM!</v>
      </c>
      <c r="AW57" s="143">
        <v>52</v>
      </c>
      <c r="AX57" s="52" t="e">
        <f t="shared" si="32"/>
        <v>#NUM!</v>
      </c>
      <c r="AY57" s="54" t="e">
        <f t="shared" si="33"/>
        <v>#NUM!</v>
      </c>
      <c r="AZ57" s="53" t="e">
        <f t="shared" si="34"/>
        <v>#NUM!</v>
      </c>
      <c r="BA57" s="54" t="e">
        <f t="shared" si="35"/>
        <v>#NUM!</v>
      </c>
      <c r="BB57" s="51" t="e">
        <f t="shared" si="36"/>
        <v>#NUM!</v>
      </c>
      <c r="BC57" s="51" t="e">
        <f t="shared" si="37"/>
        <v>#NUM!</v>
      </c>
    </row>
    <row r="58" spans="1:55" ht="13.8" thickBot="1" x14ac:dyDescent="0.3">
      <c r="A58" s="130">
        <v>53</v>
      </c>
      <c r="B58" s="85"/>
      <c r="C58" s="85"/>
      <c r="D58" s="85"/>
      <c r="E58" s="85"/>
      <c r="F58" s="86"/>
      <c r="G58" s="23"/>
      <c r="H58" s="97" t="e">
        <f t="shared" si="14"/>
        <v>#NUM!</v>
      </c>
      <c r="I58" s="97" t="e">
        <f t="shared" si="15"/>
        <v>#NUM!</v>
      </c>
      <c r="J58" s="97" t="e">
        <f t="shared" si="16"/>
        <v>#NUM!</v>
      </c>
      <c r="K58" s="37" t="e">
        <f t="shared" si="17"/>
        <v>#NUM!</v>
      </c>
      <c r="M58" s="147">
        <v>53</v>
      </c>
      <c r="N58" s="166" t="e">
        <f t="shared" si="38"/>
        <v>#NUM!</v>
      </c>
      <c r="O58" s="46" t="e">
        <f t="shared" si="39"/>
        <v>#NUM!</v>
      </c>
      <c r="P58" s="46" t="e">
        <f t="shared" si="40"/>
        <v>#NUM!</v>
      </c>
      <c r="Q58" s="47" t="e">
        <f t="shared" si="41"/>
        <v>#NUM!</v>
      </c>
      <c r="R58" s="45" t="e">
        <f t="shared" si="18"/>
        <v>#NUM!</v>
      </c>
      <c r="S58" s="45" t="e">
        <f t="shared" si="19"/>
        <v>#NUM!</v>
      </c>
      <c r="U58" s="147">
        <v>53</v>
      </c>
      <c r="V58" s="55" t="e">
        <f t="shared" si="20"/>
        <v>#NUM!</v>
      </c>
      <c r="W58" s="57" t="e">
        <f t="shared" si="21"/>
        <v>#NUM!</v>
      </c>
      <c r="X58" s="55" t="e">
        <f t="shared" si="22"/>
        <v>#NUM!</v>
      </c>
      <c r="Y58" s="57" t="e">
        <f t="shared" si="23"/>
        <v>#NUM!</v>
      </c>
      <c r="Z58" s="51" t="e">
        <f t="shared" si="24"/>
        <v>#NUM!</v>
      </c>
      <c r="AA58" s="51" t="e">
        <f t="shared" si="25"/>
        <v>#NUM!</v>
      </c>
      <c r="AB58" s="139"/>
      <c r="AC58" s="130">
        <v>53</v>
      </c>
      <c r="AD58" s="23"/>
      <c r="AE58" s="85"/>
      <c r="AF58" s="85"/>
      <c r="AG58" s="85"/>
      <c r="AH58" s="86"/>
      <c r="AI58" s="23"/>
      <c r="AJ58" s="97" t="e">
        <f t="shared" si="26"/>
        <v>#NUM!</v>
      </c>
      <c r="AK58" s="97" t="e">
        <f t="shared" si="27"/>
        <v>#NUM!</v>
      </c>
      <c r="AL58" s="97" t="e">
        <f t="shared" si="28"/>
        <v>#NUM!</v>
      </c>
      <c r="AM58" s="37" t="e">
        <f t="shared" si="29"/>
        <v>#NUM!</v>
      </c>
      <c r="AN58" s="1"/>
      <c r="AO58" s="147">
        <v>53</v>
      </c>
      <c r="AP58" s="166" t="e">
        <f t="shared" si="42"/>
        <v>#NUM!</v>
      </c>
      <c r="AQ58" s="46" t="e">
        <f t="shared" si="43"/>
        <v>#NUM!</v>
      </c>
      <c r="AR58" s="46" t="e">
        <f t="shared" si="44"/>
        <v>#NUM!</v>
      </c>
      <c r="AS58" s="47" t="e">
        <f t="shared" si="45"/>
        <v>#NUM!</v>
      </c>
      <c r="AT58" s="45" t="e">
        <f t="shared" si="30"/>
        <v>#NUM!</v>
      </c>
      <c r="AU58" s="45" t="e">
        <f t="shared" si="31"/>
        <v>#NUM!</v>
      </c>
      <c r="AW58" s="147">
        <v>53</v>
      </c>
      <c r="AX58" s="55" t="e">
        <f t="shared" si="32"/>
        <v>#NUM!</v>
      </c>
      <c r="AY58" s="57" t="e">
        <f t="shared" si="33"/>
        <v>#NUM!</v>
      </c>
      <c r="AZ58" s="56" t="e">
        <f t="shared" si="34"/>
        <v>#NUM!</v>
      </c>
      <c r="BA58" s="57" t="e">
        <f t="shared" si="35"/>
        <v>#NUM!</v>
      </c>
      <c r="BB58" s="51" t="e">
        <f t="shared" si="36"/>
        <v>#NUM!</v>
      </c>
      <c r="BC58" s="51" t="e">
        <f t="shared" si="37"/>
        <v>#NUM!</v>
      </c>
    </row>
    <row r="59" spans="1:55" x14ac:dyDescent="0.25">
      <c r="A59" s="124"/>
      <c r="I59" s="6"/>
      <c r="K59" s="6"/>
    </row>
    <row r="60" spans="1:55" x14ac:dyDescent="0.25">
      <c r="AD60" s="141"/>
      <c r="AE60" s="141"/>
      <c r="AF60" s="141"/>
      <c r="AG60" s="141"/>
      <c r="AH60" s="141"/>
      <c r="AI60" s="141"/>
    </row>
    <row r="61" spans="1:55" x14ac:dyDescent="0.25">
      <c r="AD61" s="141"/>
      <c r="AE61" s="141"/>
      <c r="AF61" s="141"/>
      <c r="AG61" s="141"/>
      <c r="AH61" s="141"/>
      <c r="AI61" s="141"/>
    </row>
    <row r="62" spans="1:55" x14ac:dyDescent="0.25">
      <c r="AD62" s="141"/>
      <c r="AE62" s="141"/>
      <c r="AF62" s="141"/>
      <c r="AG62" s="141"/>
      <c r="AH62" s="141"/>
      <c r="AI62" s="141"/>
    </row>
    <row r="63" spans="1:55" x14ac:dyDescent="0.25">
      <c r="AD63" s="141"/>
      <c r="AE63" s="141"/>
      <c r="AF63" s="141"/>
      <c r="AG63" s="141"/>
      <c r="AH63" s="141"/>
      <c r="AI63" s="141"/>
    </row>
    <row r="64" spans="1:55" x14ac:dyDescent="0.25">
      <c r="N64" s="1"/>
      <c r="O64" s="1"/>
      <c r="P64" s="1"/>
      <c r="Q64" s="1"/>
      <c r="R64" s="1"/>
      <c r="S64" s="1"/>
      <c r="V64" s="1"/>
      <c r="W64" s="1"/>
      <c r="X64" s="1"/>
      <c r="Y64" s="1"/>
      <c r="Z64" s="1"/>
      <c r="AA64" s="1"/>
      <c r="AB64" s="66"/>
      <c r="AC64" s="66"/>
      <c r="AD64" s="141"/>
      <c r="AE64" s="141"/>
      <c r="AF64" s="141"/>
      <c r="AG64" s="141"/>
      <c r="AH64" s="141"/>
      <c r="AI64" s="141"/>
      <c r="AJ64" s="1"/>
      <c r="AK64" s="1"/>
      <c r="AL64" s="1"/>
      <c r="AM64" s="1"/>
      <c r="AN64" s="1"/>
      <c r="AO64" s="1"/>
      <c r="AP64" s="1"/>
      <c r="AQ64" s="1"/>
      <c r="AR64" s="1"/>
    </row>
    <row r="65" spans="1:44" x14ac:dyDescent="0.25">
      <c r="N65" s="1"/>
      <c r="O65" s="1"/>
      <c r="P65" s="1"/>
      <c r="Q65" s="1"/>
      <c r="R65" s="1"/>
      <c r="S65" s="1"/>
      <c r="V65" s="1"/>
      <c r="W65" s="1"/>
      <c r="X65" s="1"/>
      <c r="Y65" s="1"/>
      <c r="Z65" s="1"/>
      <c r="AA65" s="1"/>
      <c r="AB65" s="66"/>
      <c r="AC65" s="66"/>
      <c r="AD65" s="1"/>
      <c r="AE65" s="1"/>
      <c r="AF65" s="1"/>
      <c r="AG65" s="1"/>
      <c r="AH65" s="1"/>
      <c r="AI65" s="1"/>
      <c r="AJ65" s="1"/>
      <c r="AK65" s="1"/>
      <c r="AL65" s="1"/>
      <c r="AM65" s="1"/>
      <c r="AN65" s="1"/>
      <c r="AO65" s="1"/>
      <c r="AP65" s="1"/>
      <c r="AQ65" s="1"/>
      <c r="AR65" s="1"/>
    </row>
    <row r="66" spans="1:44" x14ac:dyDescent="0.25">
      <c r="N66" s="1"/>
      <c r="O66" s="1"/>
      <c r="P66" s="1"/>
      <c r="Q66" s="1"/>
      <c r="R66" s="1"/>
      <c r="S66" s="1"/>
      <c r="V66" s="1"/>
      <c r="W66" s="1"/>
      <c r="X66" s="1"/>
      <c r="Y66" s="1"/>
      <c r="Z66" s="1"/>
      <c r="AA66" s="1"/>
      <c r="AB66" s="66"/>
      <c r="AC66" s="66"/>
      <c r="AD66" s="1"/>
      <c r="AE66" s="1"/>
      <c r="AF66" s="1"/>
      <c r="AG66" s="1"/>
      <c r="AH66" s="1"/>
      <c r="AI66" s="1"/>
      <c r="AJ66" s="1"/>
      <c r="AK66" s="1"/>
      <c r="AL66" s="1"/>
      <c r="AM66" s="1"/>
      <c r="AN66" s="1"/>
      <c r="AO66" s="1"/>
      <c r="AP66" s="1"/>
      <c r="AQ66" s="1"/>
      <c r="AR66" s="1"/>
    </row>
    <row r="67" spans="1:44" x14ac:dyDescent="0.25">
      <c r="B67" s="4"/>
      <c r="C67" s="4"/>
      <c r="D67" s="4"/>
      <c r="E67" s="4"/>
      <c r="F67" s="4"/>
      <c r="H67" s="4"/>
      <c r="N67" s="1"/>
      <c r="O67" s="1"/>
      <c r="P67" s="1"/>
      <c r="Q67" s="1"/>
      <c r="R67" s="1"/>
      <c r="S67" s="1"/>
      <c r="V67" s="1"/>
      <c r="W67" s="1"/>
      <c r="X67" s="1"/>
      <c r="Y67" s="1"/>
      <c r="Z67" s="1"/>
      <c r="AA67" s="1"/>
      <c r="AB67" s="66"/>
      <c r="AC67" s="66"/>
      <c r="AD67" s="1"/>
      <c r="AE67" s="1"/>
      <c r="AF67" s="1"/>
      <c r="AG67" s="1"/>
      <c r="AH67" s="1"/>
      <c r="AI67" s="1"/>
      <c r="AJ67" s="1"/>
      <c r="AK67" s="1"/>
      <c r="AL67" s="1"/>
      <c r="AM67" s="1"/>
      <c r="AN67" s="1"/>
      <c r="AO67" s="1"/>
      <c r="AP67" s="1"/>
      <c r="AQ67" s="1"/>
      <c r="AR67" s="1"/>
    </row>
    <row r="68" spans="1:44" x14ac:dyDescent="0.25">
      <c r="A68" s="126"/>
      <c r="B68" s="4"/>
      <c r="C68" s="4"/>
      <c r="D68" s="4"/>
      <c r="E68" s="4"/>
      <c r="F68" s="4"/>
      <c r="H68" s="4"/>
      <c r="N68" s="1"/>
      <c r="O68" s="1"/>
      <c r="P68" s="1"/>
      <c r="Q68" s="1"/>
      <c r="R68" s="1"/>
      <c r="S68" s="1"/>
      <c r="V68" s="1"/>
      <c r="W68" s="1"/>
      <c r="X68" s="1"/>
      <c r="Y68" s="1"/>
      <c r="Z68" s="1"/>
      <c r="AA68" s="1"/>
      <c r="AB68" s="66"/>
      <c r="AC68" s="66"/>
      <c r="AD68" s="1"/>
      <c r="AE68" s="1"/>
      <c r="AF68" s="1"/>
      <c r="AG68" s="1"/>
      <c r="AH68" s="1"/>
      <c r="AI68" s="1"/>
      <c r="AJ68" s="1"/>
      <c r="AK68" s="1"/>
      <c r="AL68" s="1"/>
      <c r="AM68" s="1"/>
      <c r="AN68" s="1"/>
      <c r="AO68" s="1"/>
      <c r="AP68" s="1"/>
      <c r="AQ68" s="1"/>
      <c r="AR68" s="1"/>
    </row>
    <row r="69" spans="1:44" x14ac:dyDescent="0.25">
      <c r="A69" s="126"/>
      <c r="B69" s="4"/>
      <c r="C69" s="4"/>
      <c r="D69" s="4"/>
      <c r="E69" s="4"/>
      <c r="F69" s="4"/>
      <c r="H69" s="4"/>
      <c r="N69" s="1"/>
      <c r="O69" s="1"/>
      <c r="P69" s="1"/>
      <c r="Q69" s="1"/>
      <c r="R69" s="1"/>
      <c r="S69" s="1"/>
      <c r="V69" s="1"/>
      <c r="W69" s="1"/>
      <c r="X69" s="1"/>
      <c r="Y69" s="1"/>
      <c r="Z69" s="1"/>
      <c r="AA69" s="1"/>
      <c r="AB69" s="66"/>
      <c r="AC69" s="66"/>
      <c r="AD69" s="1"/>
      <c r="AE69" s="1"/>
      <c r="AF69" s="1"/>
      <c r="AG69" s="1"/>
      <c r="AH69" s="1"/>
      <c r="AI69" s="1"/>
      <c r="AJ69" s="1"/>
      <c r="AK69" s="1"/>
      <c r="AL69" s="1"/>
      <c r="AM69" s="1"/>
      <c r="AN69" s="1"/>
      <c r="AO69" s="1"/>
      <c r="AP69" s="1"/>
      <c r="AQ69" s="1"/>
      <c r="AR69" s="1"/>
    </row>
    <row r="70" spans="1:44" x14ac:dyDescent="0.25">
      <c r="A70" s="126"/>
      <c r="N70" s="1"/>
      <c r="O70" s="1"/>
      <c r="P70" s="1"/>
      <c r="Q70" s="1"/>
      <c r="R70" s="1"/>
      <c r="S70" s="1"/>
      <c r="V70" s="1"/>
      <c r="W70" s="1"/>
      <c r="X70" s="1"/>
      <c r="Y70" s="1"/>
      <c r="Z70" s="1"/>
      <c r="AA70" s="1"/>
      <c r="AB70" s="66"/>
      <c r="AC70" s="66"/>
      <c r="AD70" s="1"/>
      <c r="AE70" s="1"/>
      <c r="AF70" s="1"/>
      <c r="AG70" s="1"/>
      <c r="AH70" s="1"/>
      <c r="AI70" s="1"/>
      <c r="AJ70" s="1"/>
      <c r="AK70" s="1"/>
      <c r="AL70" s="1"/>
      <c r="AM70" s="1"/>
      <c r="AN70" s="1"/>
      <c r="AO70" s="1"/>
      <c r="AP70" s="1"/>
      <c r="AQ70" s="1"/>
      <c r="AR70" s="1"/>
    </row>
    <row r="71" spans="1:44" x14ac:dyDescent="0.25">
      <c r="A71" s="126"/>
      <c r="N71" s="1"/>
      <c r="O71" s="1"/>
      <c r="P71" s="1"/>
      <c r="Q71" s="1"/>
      <c r="R71" s="1"/>
      <c r="S71" s="1"/>
      <c r="V71" s="1"/>
      <c r="W71" s="1"/>
      <c r="X71" s="1"/>
      <c r="Y71" s="1"/>
      <c r="Z71" s="1"/>
      <c r="AA71" s="1"/>
      <c r="AB71" s="66"/>
      <c r="AC71" s="66"/>
      <c r="AD71" s="1"/>
      <c r="AE71" s="1"/>
      <c r="AF71" s="1"/>
      <c r="AG71" s="1"/>
      <c r="AH71" s="1"/>
      <c r="AI71" s="1"/>
      <c r="AJ71" s="1"/>
      <c r="AK71" s="1"/>
      <c r="AL71" s="1"/>
      <c r="AM71" s="1"/>
      <c r="AN71" s="1"/>
      <c r="AO71" s="1"/>
      <c r="AP71" s="1"/>
      <c r="AQ71" s="1"/>
      <c r="AR71" s="1"/>
    </row>
    <row r="72" spans="1:44" x14ac:dyDescent="0.25">
      <c r="A72" s="126"/>
      <c r="N72" s="1"/>
      <c r="O72" s="1"/>
      <c r="P72" s="1"/>
      <c r="Q72" s="1"/>
      <c r="R72" s="1"/>
      <c r="S72" s="1"/>
      <c r="V72" s="1"/>
      <c r="W72" s="1"/>
      <c r="X72" s="1"/>
      <c r="Y72" s="1"/>
      <c r="Z72" s="1"/>
      <c r="AA72" s="1"/>
      <c r="AB72" s="66"/>
      <c r="AC72" s="66"/>
      <c r="AD72" s="1"/>
      <c r="AE72" s="1"/>
      <c r="AF72" s="1"/>
      <c r="AG72" s="1"/>
      <c r="AH72" s="1"/>
      <c r="AI72" s="1"/>
      <c r="AJ72" s="1"/>
      <c r="AK72" s="1"/>
      <c r="AL72" s="1"/>
      <c r="AM72" s="1"/>
      <c r="AN72" s="1"/>
      <c r="AO72" s="1"/>
      <c r="AP72" s="1"/>
      <c r="AQ72" s="1"/>
      <c r="AR72" s="1"/>
    </row>
    <row r="73" spans="1:44" x14ac:dyDescent="0.25">
      <c r="A73" s="126"/>
      <c r="C73" s="4"/>
      <c r="N73" s="1"/>
      <c r="O73" s="1"/>
      <c r="P73" s="1"/>
      <c r="Q73" s="1"/>
      <c r="R73" s="1"/>
      <c r="S73" s="1"/>
      <c r="V73" s="1"/>
      <c r="W73" s="1"/>
      <c r="X73" s="1"/>
      <c r="Y73" s="1"/>
      <c r="Z73" s="1"/>
      <c r="AA73" s="1"/>
      <c r="AB73" s="66"/>
      <c r="AC73" s="66"/>
      <c r="AD73" s="1"/>
      <c r="AE73" s="1"/>
      <c r="AF73" s="1"/>
      <c r="AG73" s="1"/>
      <c r="AH73" s="1"/>
      <c r="AI73" s="1"/>
      <c r="AJ73" s="1"/>
      <c r="AK73" s="1"/>
      <c r="AL73" s="1"/>
      <c r="AM73" s="1"/>
      <c r="AN73" s="1"/>
      <c r="AO73" s="1"/>
      <c r="AP73" s="1"/>
      <c r="AQ73" s="1"/>
      <c r="AR73" s="1"/>
    </row>
    <row r="74" spans="1:44" x14ac:dyDescent="0.25">
      <c r="A74" s="126"/>
      <c r="C74" s="4"/>
      <c r="N74" s="1"/>
      <c r="O74" s="1"/>
      <c r="P74" s="1"/>
      <c r="Q74" s="1"/>
      <c r="R74" s="1"/>
      <c r="S74" s="1"/>
      <c r="V74" s="1"/>
      <c r="W74" s="1"/>
      <c r="X74" s="1"/>
      <c r="Y74" s="1"/>
      <c r="Z74" s="1"/>
      <c r="AA74" s="1"/>
      <c r="AB74" s="66"/>
      <c r="AC74" s="66"/>
      <c r="AD74" s="1"/>
      <c r="AE74" s="1"/>
      <c r="AF74" s="1"/>
      <c r="AG74" s="1"/>
      <c r="AH74" s="1"/>
      <c r="AI74" s="1"/>
      <c r="AJ74" s="1"/>
      <c r="AK74" s="1"/>
      <c r="AL74" s="1"/>
      <c r="AM74" s="1"/>
      <c r="AN74" s="1"/>
      <c r="AO74" s="1"/>
      <c r="AP74" s="1"/>
      <c r="AQ74" s="1"/>
      <c r="AR74" s="1"/>
    </row>
    <row r="75" spans="1:44" x14ac:dyDescent="0.25">
      <c r="A75" s="126"/>
      <c r="C75" s="4"/>
      <c r="N75" s="1"/>
      <c r="O75" s="1"/>
      <c r="P75" s="1"/>
      <c r="Q75" s="1"/>
      <c r="R75" s="1"/>
      <c r="S75" s="1"/>
      <c r="V75" s="1"/>
      <c r="W75" s="1"/>
      <c r="X75" s="1"/>
      <c r="Y75" s="1"/>
      <c r="Z75" s="1"/>
      <c r="AA75" s="1"/>
      <c r="AB75" s="66"/>
      <c r="AC75" s="66"/>
      <c r="AD75" s="1"/>
      <c r="AE75" s="1"/>
      <c r="AF75" s="1"/>
      <c r="AG75" s="1"/>
      <c r="AH75" s="1"/>
      <c r="AI75" s="1"/>
      <c r="AJ75" s="1"/>
      <c r="AK75" s="1"/>
      <c r="AL75" s="1"/>
      <c r="AM75" s="1"/>
      <c r="AN75" s="1"/>
      <c r="AO75" s="1"/>
      <c r="AP75" s="1"/>
      <c r="AQ75" s="1"/>
      <c r="AR75" s="1"/>
    </row>
    <row r="76" spans="1:44" x14ac:dyDescent="0.25">
      <c r="A76" s="126"/>
      <c r="C76" s="4"/>
      <c r="N76" s="1"/>
      <c r="O76" s="1"/>
      <c r="P76" s="1"/>
      <c r="Q76" s="1"/>
      <c r="R76" s="1"/>
      <c r="S76" s="1"/>
      <c r="V76" s="1"/>
      <c r="W76" s="1"/>
      <c r="X76" s="1"/>
      <c r="Y76" s="1"/>
      <c r="Z76" s="1"/>
      <c r="AA76" s="1"/>
      <c r="AB76" s="66"/>
      <c r="AC76" s="66"/>
      <c r="AD76" s="1"/>
      <c r="AE76" s="1"/>
      <c r="AF76" s="1"/>
      <c r="AG76" s="1"/>
      <c r="AH76" s="1"/>
      <c r="AI76" s="1"/>
      <c r="AJ76" s="1"/>
      <c r="AK76" s="1"/>
      <c r="AL76" s="1"/>
      <c r="AM76" s="1"/>
      <c r="AN76" s="1"/>
      <c r="AO76" s="1"/>
      <c r="AP76" s="1"/>
      <c r="AQ76" s="1"/>
      <c r="AR76" s="1"/>
    </row>
    <row r="77" spans="1:44" x14ac:dyDescent="0.25">
      <c r="A77" s="126"/>
      <c r="C77" s="4"/>
      <c r="N77" s="1"/>
      <c r="O77" s="1"/>
      <c r="P77" s="1"/>
      <c r="Q77" s="1"/>
      <c r="R77" s="1"/>
      <c r="S77" s="1"/>
      <c r="V77" s="1"/>
      <c r="W77" s="1"/>
      <c r="X77" s="1"/>
      <c r="Y77" s="1"/>
      <c r="Z77" s="1"/>
      <c r="AA77" s="1"/>
      <c r="AB77" s="66"/>
      <c r="AC77" s="66"/>
      <c r="AD77" s="1"/>
      <c r="AE77" s="1"/>
      <c r="AF77" s="1"/>
      <c r="AG77" s="1"/>
      <c r="AH77" s="1"/>
      <c r="AI77" s="1"/>
      <c r="AJ77" s="1"/>
      <c r="AK77" s="1"/>
      <c r="AL77" s="1"/>
      <c r="AM77" s="1"/>
      <c r="AN77" s="1"/>
      <c r="AO77" s="1"/>
      <c r="AP77" s="1"/>
      <c r="AQ77" s="1"/>
      <c r="AR77" s="1"/>
    </row>
    <row r="78" spans="1:44" x14ac:dyDescent="0.25">
      <c r="A78" s="126"/>
      <c r="C78" s="4"/>
    </row>
    <row r="79" spans="1:44" x14ac:dyDescent="0.25">
      <c r="A79" s="126"/>
      <c r="C79" s="4"/>
    </row>
    <row r="80" spans="1:44" x14ac:dyDescent="0.25">
      <c r="A80" s="126"/>
      <c r="C80" s="4"/>
    </row>
    <row r="81" spans="1:3" x14ac:dyDescent="0.25">
      <c r="A81" s="126"/>
      <c r="C81" s="4"/>
    </row>
    <row r="82" spans="1:3" x14ac:dyDescent="0.25">
      <c r="A82" s="126"/>
      <c r="C82" s="4"/>
    </row>
    <row r="83" spans="1:3" x14ac:dyDescent="0.25">
      <c r="A83" s="126"/>
      <c r="C83" s="4"/>
    </row>
    <row r="84" spans="1:3" x14ac:dyDescent="0.25">
      <c r="A84" s="126"/>
      <c r="C84" s="4"/>
    </row>
    <row r="85" spans="1:3" x14ac:dyDescent="0.25">
      <c r="A85" s="126"/>
      <c r="C85" s="4"/>
    </row>
    <row r="86" spans="1:3" x14ac:dyDescent="0.25">
      <c r="A86" s="126"/>
      <c r="C86" s="4"/>
    </row>
    <row r="87" spans="1:3" x14ac:dyDescent="0.25">
      <c r="A87" s="127"/>
      <c r="C87" s="4"/>
    </row>
    <row r="88" spans="1:3" x14ac:dyDescent="0.25">
      <c r="A88" s="127"/>
      <c r="C88" s="4"/>
    </row>
    <row r="89" spans="1:3" x14ac:dyDescent="0.25">
      <c r="A89" s="127"/>
      <c r="C89" s="4"/>
    </row>
    <row r="90" spans="1:3" x14ac:dyDescent="0.25">
      <c r="A90" s="126"/>
      <c r="C90" s="4"/>
    </row>
    <row r="91" spans="1:3" x14ac:dyDescent="0.25">
      <c r="A91" s="126"/>
      <c r="C91" s="4"/>
    </row>
    <row r="92" spans="1:3" x14ac:dyDescent="0.25">
      <c r="A92" s="126"/>
      <c r="C92" s="5"/>
    </row>
    <row r="93" spans="1:3" x14ac:dyDescent="0.25">
      <c r="A93" s="126"/>
      <c r="C93" s="5"/>
    </row>
    <row r="94" spans="1:3" x14ac:dyDescent="0.25">
      <c r="A94" s="126"/>
      <c r="C94" s="5"/>
    </row>
    <row r="95" spans="1:3" x14ac:dyDescent="0.25">
      <c r="A95" s="126"/>
      <c r="C95" s="4"/>
    </row>
    <row r="96" spans="1:3" x14ac:dyDescent="0.25">
      <c r="A96" s="126"/>
      <c r="C96" s="4"/>
    </row>
    <row r="97" spans="1:3" x14ac:dyDescent="0.25">
      <c r="A97" s="126"/>
      <c r="C97" s="4"/>
    </row>
    <row r="98" spans="1:3" x14ac:dyDescent="0.25">
      <c r="A98" s="126"/>
      <c r="C98" s="4"/>
    </row>
    <row r="99" spans="1:3" x14ac:dyDescent="0.25">
      <c r="A99" s="126"/>
      <c r="C99" s="4"/>
    </row>
    <row r="100" spans="1:3" x14ac:dyDescent="0.25">
      <c r="A100" s="126"/>
      <c r="C100" s="4"/>
    </row>
    <row r="101" spans="1:3" x14ac:dyDescent="0.25">
      <c r="A101" s="126"/>
      <c r="C101" s="4"/>
    </row>
    <row r="102" spans="1:3" x14ac:dyDescent="0.25">
      <c r="A102" s="126"/>
      <c r="C102" s="4"/>
    </row>
    <row r="103" spans="1:3" x14ac:dyDescent="0.25">
      <c r="A103" s="126"/>
      <c r="C103" s="4"/>
    </row>
    <row r="104" spans="1:3" x14ac:dyDescent="0.25">
      <c r="A104" s="126"/>
      <c r="C104" s="4"/>
    </row>
    <row r="105" spans="1:3" x14ac:dyDescent="0.25">
      <c r="A105" s="127"/>
      <c r="C105" s="4"/>
    </row>
    <row r="106" spans="1:3" x14ac:dyDescent="0.25">
      <c r="A106" s="126"/>
      <c r="C106" s="4"/>
    </row>
    <row r="107" spans="1:3" x14ac:dyDescent="0.25">
      <c r="A107" s="126"/>
      <c r="C107" s="4"/>
    </row>
    <row r="108" spans="1:3" x14ac:dyDescent="0.25">
      <c r="A108" s="126"/>
      <c r="C108" s="4"/>
    </row>
    <row r="109" spans="1:3" x14ac:dyDescent="0.25">
      <c r="A109" s="126"/>
      <c r="C109" s="4"/>
    </row>
    <row r="110" spans="1:3" x14ac:dyDescent="0.25">
      <c r="A110" s="126"/>
      <c r="C110" s="5"/>
    </row>
    <row r="111" spans="1:3" x14ac:dyDescent="0.25">
      <c r="A111" s="126"/>
      <c r="C111" s="4"/>
    </row>
    <row r="112" spans="1:3" x14ac:dyDescent="0.25">
      <c r="A112" s="126"/>
      <c r="C112" s="4"/>
    </row>
    <row r="113" spans="1:3" x14ac:dyDescent="0.25">
      <c r="A113" s="126"/>
      <c r="C113" s="4"/>
    </row>
    <row r="114" spans="1:3" x14ac:dyDescent="0.25">
      <c r="A114" s="126"/>
      <c r="C114" s="4"/>
    </row>
    <row r="115" spans="1:3" x14ac:dyDescent="0.25">
      <c r="A115" s="126"/>
      <c r="C115" s="4"/>
    </row>
    <row r="116" spans="1:3" x14ac:dyDescent="0.25">
      <c r="A116" s="126"/>
      <c r="C116" s="4"/>
    </row>
    <row r="117" spans="1:3" x14ac:dyDescent="0.25">
      <c r="A117" s="126"/>
      <c r="C117" s="4"/>
    </row>
    <row r="118" spans="1:3" x14ac:dyDescent="0.25">
      <c r="A118" s="126"/>
      <c r="C118" s="4"/>
    </row>
    <row r="119" spans="1:3" x14ac:dyDescent="0.25">
      <c r="A119" s="126"/>
      <c r="C119" s="4"/>
    </row>
    <row r="120" spans="1:3" x14ac:dyDescent="0.25">
      <c r="C120" s="4"/>
    </row>
    <row r="121" spans="1:3" x14ac:dyDescent="0.25">
      <c r="C121" s="4"/>
    </row>
    <row r="122" spans="1:3" x14ac:dyDescent="0.25">
      <c r="C122" s="4"/>
    </row>
    <row r="123" spans="1:3" x14ac:dyDescent="0.25">
      <c r="C123" s="4"/>
    </row>
    <row r="124" spans="1:3" x14ac:dyDescent="0.25">
      <c r="C124" s="4"/>
    </row>
  </sheetData>
  <mergeCells count="11">
    <mergeCell ref="A1:I1"/>
    <mergeCell ref="B4:F4"/>
    <mergeCell ref="I4:K4"/>
    <mergeCell ref="M4:S4"/>
    <mergeCell ref="U4:AA4"/>
    <mergeCell ref="B3:AA3"/>
    <mergeCell ref="AD4:AH4"/>
    <mergeCell ref="AK4:AM4"/>
    <mergeCell ref="AW4:BC4"/>
    <mergeCell ref="AO4:AU4"/>
    <mergeCell ref="AD3:BC3"/>
  </mergeCells>
  <phoneticPr fontId="10" type="noConversion"/>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44626-7055-45A9-9DD6-99986EF24C39}">
  <sheetPr>
    <tabColor theme="9" tint="0.39997558519241921"/>
  </sheetPr>
  <dimension ref="A1:DY118"/>
  <sheetViews>
    <sheetView topLeftCell="AY1" zoomScale="77" zoomScaleNormal="77" workbookViewId="0">
      <selection activeCell="DP5" sqref="DP5:DQ6"/>
    </sheetView>
  </sheetViews>
  <sheetFormatPr defaultColWidth="8.88671875" defaultRowHeight="13.2" x14ac:dyDescent="0.25"/>
  <cols>
    <col min="1" max="1" width="8.88671875" style="1"/>
    <col min="2" max="7" width="9.6640625" style="1" customWidth="1"/>
    <col min="8" max="8" width="12.88671875" style="1" customWidth="1"/>
    <col min="9" max="10" width="11.44140625" style="1" customWidth="1"/>
    <col min="11" max="11" width="16.109375" style="1" customWidth="1"/>
    <col min="12" max="12" width="5.6640625" style="1" customWidth="1"/>
    <col min="13" max="13" width="7.44140625" style="10" customWidth="1"/>
    <col min="14" max="19" width="13.109375" style="9" customWidth="1"/>
    <col min="20" max="20" width="5.6640625" style="1" customWidth="1"/>
    <col min="21" max="21" width="6.5546875" style="1" customWidth="1"/>
    <col min="22" max="22" width="16.33203125" style="9" customWidth="1"/>
    <col min="23" max="23" width="17.33203125" style="9" customWidth="1"/>
    <col min="24" max="24" width="16.88671875" style="9" customWidth="1"/>
    <col min="25" max="27" width="15.33203125" style="9" customWidth="1"/>
    <col min="28" max="28" width="4.88671875" style="66" customWidth="1"/>
    <col min="29" max="29" width="8.88671875" style="66"/>
    <col min="30" max="30" width="4.33203125" style="66" customWidth="1"/>
    <col min="31" max="31" width="8.88671875" style="1"/>
    <col min="32" max="37" width="9.6640625" style="1" customWidth="1"/>
    <col min="38" max="38" width="12.88671875" style="1" customWidth="1"/>
    <col min="39" max="40" width="11.44140625" style="1" customWidth="1"/>
    <col min="41" max="41" width="16.33203125" style="1" customWidth="1"/>
    <col min="42" max="42" width="8.88671875" style="1"/>
    <col min="43" max="43" width="7.44140625" style="10" customWidth="1"/>
    <col min="44" max="49" width="13.109375" style="9" customWidth="1"/>
    <col min="50" max="50" width="5.6640625" style="1" customWidth="1"/>
    <col min="51" max="51" width="6.5546875" style="1" customWidth="1"/>
    <col min="52" max="52" width="16.33203125" style="9" customWidth="1"/>
    <col min="53" max="53" width="17.33203125" style="9" customWidth="1"/>
    <col min="54" max="54" width="16.88671875" style="9" customWidth="1"/>
    <col min="55" max="57" width="15.33203125" style="9" customWidth="1"/>
    <col min="58" max="69" width="8.88671875" style="1"/>
    <col min="70" max="70" width="5.5546875" style="1" customWidth="1"/>
    <col min="71" max="71" width="8.88671875" style="1"/>
    <col min="72" max="72" width="4.5546875" style="1" customWidth="1"/>
    <col min="73" max="73" width="8.88671875" style="1"/>
    <col min="74" max="79" width="9.6640625" style="1" customWidth="1"/>
    <col min="80" max="80" width="14.33203125" style="1" customWidth="1"/>
    <col min="81" max="82" width="11.44140625" style="1" customWidth="1"/>
    <col min="83" max="83" width="16.109375" style="1" customWidth="1"/>
    <col min="84" max="84" width="5.6640625" style="1" customWidth="1"/>
    <col min="85" max="85" width="7.44140625" style="10" customWidth="1"/>
    <col min="86" max="91" width="13.109375" style="9" customWidth="1"/>
    <col min="92" max="92" width="5.6640625" style="1" customWidth="1"/>
    <col min="93" max="93" width="6.5546875" style="1" customWidth="1"/>
    <col min="94" max="94" width="16.33203125" style="9" customWidth="1"/>
    <col min="95" max="95" width="17.33203125" style="9" customWidth="1"/>
    <col min="96" max="96" width="16.88671875" style="9" customWidth="1"/>
    <col min="97" max="99" width="15.33203125" style="9" customWidth="1"/>
    <col min="100" max="100" width="4.88671875" style="66" customWidth="1"/>
    <col min="101" max="101" width="8.88671875" style="66"/>
    <col min="102" max="102" width="4.33203125" style="66" customWidth="1"/>
    <col min="103" max="103" width="8.88671875" style="1"/>
    <col min="104" max="109" width="9.6640625" style="1" customWidth="1"/>
    <col min="110" max="110" width="12.88671875" style="1" customWidth="1"/>
    <col min="111" max="112" width="11.44140625" style="1" customWidth="1"/>
    <col min="113" max="113" width="16.33203125" style="1" customWidth="1"/>
    <col min="114" max="114" width="8.88671875" style="1"/>
    <col min="115" max="115" width="7.44140625" style="10" customWidth="1"/>
    <col min="116" max="121" width="13.109375" style="9" customWidth="1"/>
    <col min="122" max="122" width="5.6640625" style="1" customWidth="1"/>
    <col min="123" max="123" width="6.5546875" style="1" customWidth="1"/>
    <col min="124" max="124" width="16.33203125" style="9" customWidth="1"/>
    <col min="125" max="125" width="17.33203125" style="9" customWidth="1"/>
    <col min="126" max="126" width="16.88671875" style="9" customWidth="1"/>
    <col min="127" max="129" width="15.33203125" style="9" customWidth="1"/>
    <col min="130" max="16384" width="8.88671875" style="1"/>
  </cols>
  <sheetData>
    <row r="1" spans="1:129" s="75" customFormat="1" ht="20.399999999999999" customHeight="1" x14ac:dyDescent="0.25">
      <c r="A1" s="74" t="s">
        <v>141</v>
      </c>
      <c r="M1" s="76"/>
      <c r="N1" s="77"/>
      <c r="O1" s="77"/>
      <c r="P1" s="77"/>
      <c r="Q1" s="77"/>
      <c r="R1" s="77"/>
      <c r="S1" s="77"/>
      <c r="V1" s="77"/>
      <c r="W1" s="77"/>
      <c r="X1" s="77"/>
      <c r="Y1" s="77"/>
      <c r="Z1" s="77"/>
      <c r="AA1" s="77"/>
      <c r="AB1" s="78"/>
      <c r="AC1" s="80"/>
      <c r="AD1" s="78"/>
      <c r="AE1" s="74"/>
      <c r="AQ1" s="76"/>
      <c r="AR1" s="77"/>
      <c r="AS1" s="77"/>
      <c r="AT1" s="77"/>
      <c r="AU1" s="77"/>
      <c r="AV1" s="77"/>
      <c r="AW1" s="77"/>
      <c r="AZ1" s="77"/>
      <c r="BA1" s="77"/>
      <c r="BB1" s="77"/>
      <c r="BC1" s="77"/>
      <c r="BD1" s="77"/>
      <c r="BE1" s="77"/>
      <c r="BS1" s="79"/>
      <c r="BU1" s="74" t="s">
        <v>202</v>
      </c>
      <c r="CG1" s="76"/>
      <c r="CH1" s="77"/>
      <c r="CI1" s="77"/>
      <c r="CJ1" s="77"/>
      <c r="CK1" s="77"/>
      <c r="CL1" s="77"/>
      <c r="CM1" s="77"/>
      <c r="CP1" s="77"/>
      <c r="CQ1" s="77"/>
      <c r="CR1" s="77"/>
      <c r="CS1" s="77"/>
      <c r="CT1" s="77"/>
      <c r="CU1" s="77"/>
      <c r="CV1" s="78"/>
      <c r="CW1" s="80"/>
      <c r="CX1" s="78"/>
      <c r="CY1" s="74"/>
      <c r="DK1" s="76"/>
      <c r="DL1" s="77"/>
      <c r="DM1" s="77"/>
      <c r="DN1" s="77"/>
      <c r="DO1" s="77"/>
      <c r="DP1" s="77"/>
      <c r="DQ1" s="77"/>
      <c r="DT1" s="77"/>
      <c r="DU1" s="77"/>
      <c r="DV1" s="77"/>
      <c r="DW1" s="77"/>
      <c r="DX1" s="77"/>
      <c r="DY1" s="77"/>
    </row>
    <row r="2" spans="1:129" s="75" customFormat="1" ht="20.399999999999999" customHeight="1" thickBot="1" x14ac:dyDescent="0.3">
      <c r="A2" s="230" t="s">
        <v>99</v>
      </c>
      <c r="B2" s="231"/>
      <c r="C2" s="231"/>
      <c r="D2" s="231"/>
      <c r="E2" s="231"/>
      <c r="F2" s="231"/>
      <c r="G2" s="231"/>
      <c r="H2" s="231"/>
      <c r="I2" s="231"/>
      <c r="J2" s="231"/>
      <c r="K2" s="231"/>
      <c r="L2" s="231"/>
      <c r="M2" s="231"/>
      <c r="N2" s="231"/>
      <c r="O2" s="231"/>
      <c r="P2" s="231"/>
      <c r="Q2" s="231"/>
      <c r="R2" s="231"/>
      <c r="S2" s="231"/>
      <c r="T2" s="231"/>
      <c r="U2" s="231"/>
      <c r="V2" s="231"/>
      <c r="W2" s="231"/>
      <c r="X2" s="231"/>
      <c r="Y2" s="231"/>
      <c r="Z2" s="231"/>
      <c r="AA2" s="231"/>
      <c r="AB2" s="231"/>
      <c r="AC2" s="231"/>
      <c r="AD2" s="231"/>
      <c r="AE2" s="231"/>
      <c r="AF2" s="231"/>
      <c r="AG2" s="231"/>
      <c r="AH2" s="231"/>
      <c r="AI2" s="231"/>
      <c r="AJ2" s="231"/>
      <c r="AK2" s="231"/>
      <c r="AL2" s="231"/>
      <c r="AM2" s="231"/>
      <c r="AN2" s="231"/>
      <c r="AO2" s="231"/>
      <c r="AP2" s="231"/>
      <c r="AQ2" s="231"/>
      <c r="AR2" s="231"/>
      <c r="AS2" s="231"/>
      <c r="AT2" s="231"/>
      <c r="AU2" s="231"/>
      <c r="AV2" s="231"/>
      <c r="AW2" s="231"/>
      <c r="AX2" s="231"/>
      <c r="AY2" s="231"/>
      <c r="AZ2" s="231"/>
      <c r="BA2" s="231"/>
      <c r="BB2" s="231"/>
      <c r="BC2" s="231"/>
      <c r="BD2" s="231"/>
      <c r="BE2" s="232"/>
      <c r="BS2" s="79"/>
      <c r="BU2" s="222" t="s">
        <v>100</v>
      </c>
      <c r="BV2" s="223"/>
      <c r="BW2" s="223"/>
      <c r="BX2" s="223"/>
      <c r="BY2" s="223"/>
      <c r="BZ2" s="223"/>
      <c r="CA2" s="223"/>
      <c r="CB2" s="223"/>
      <c r="CC2" s="223"/>
      <c r="CD2" s="223"/>
      <c r="CE2" s="223"/>
      <c r="CF2" s="223"/>
      <c r="CG2" s="223"/>
      <c r="CH2" s="223"/>
      <c r="CI2" s="223"/>
      <c r="CJ2" s="223"/>
      <c r="CK2" s="223"/>
      <c r="CL2" s="223"/>
      <c r="CM2" s="223"/>
      <c r="CN2" s="223"/>
      <c r="CO2" s="223"/>
      <c r="CP2" s="223"/>
      <c r="CQ2" s="223"/>
      <c r="CR2" s="223"/>
      <c r="CS2" s="223"/>
      <c r="CT2" s="223"/>
      <c r="CU2" s="223"/>
      <c r="CV2" s="223"/>
      <c r="CW2" s="223"/>
      <c r="CX2" s="223"/>
      <c r="CY2" s="223"/>
      <c r="CZ2" s="223"/>
      <c r="DA2" s="223"/>
      <c r="DB2" s="223"/>
      <c r="DC2" s="223"/>
      <c r="DD2" s="223"/>
      <c r="DE2" s="223"/>
      <c r="DF2" s="223"/>
      <c r="DG2" s="223"/>
      <c r="DH2" s="223"/>
      <c r="DI2" s="223"/>
      <c r="DJ2" s="223"/>
      <c r="DK2" s="223"/>
      <c r="DL2" s="223"/>
      <c r="DM2" s="223"/>
      <c r="DN2" s="223"/>
      <c r="DO2" s="223"/>
      <c r="DP2" s="223"/>
      <c r="DQ2" s="223"/>
      <c r="DR2" s="223"/>
      <c r="DS2" s="223"/>
      <c r="DT2" s="223"/>
      <c r="DU2" s="223"/>
      <c r="DV2" s="223"/>
      <c r="DW2" s="223"/>
      <c r="DX2" s="223"/>
      <c r="DY2" s="223"/>
    </row>
    <row r="3" spans="1:129" s="75" customFormat="1" ht="20.399999999999999" customHeight="1" thickBot="1" x14ac:dyDescent="0.3">
      <c r="A3" s="227" t="s">
        <v>163</v>
      </c>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9"/>
      <c r="AB3" s="78"/>
      <c r="AC3" s="81"/>
      <c r="AD3" s="78"/>
      <c r="AE3" s="227" t="s">
        <v>179</v>
      </c>
      <c r="AF3" s="228"/>
      <c r="AG3" s="228"/>
      <c r="AH3" s="228"/>
      <c r="AI3" s="228"/>
      <c r="AJ3" s="228"/>
      <c r="AK3" s="228"/>
      <c r="AL3" s="228"/>
      <c r="AM3" s="228"/>
      <c r="AN3" s="228"/>
      <c r="AO3" s="228"/>
      <c r="AP3" s="228"/>
      <c r="AQ3" s="228"/>
      <c r="AR3" s="228"/>
      <c r="AS3" s="228"/>
      <c r="AT3" s="228"/>
      <c r="AU3" s="228"/>
      <c r="AV3" s="228"/>
      <c r="AW3" s="228"/>
      <c r="AX3" s="228"/>
      <c r="AY3" s="228"/>
      <c r="AZ3" s="228"/>
      <c r="BA3" s="228"/>
      <c r="BB3" s="228"/>
      <c r="BC3" s="228"/>
      <c r="BD3" s="228"/>
      <c r="BE3" s="229"/>
      <c r="BS3" s="79"/>
      <c r="BU3" s="218" t="s">
        <v>181</v>
      </c>
      <c r="BV3" s="219"/>
      <c r="BW3" s="219"/>
      <c r="BX3" s="219"/>
      <c r="BY3" s="219"/>
      <c r="BZ3" s="219"/>
      <c r="CA3" s="219"/>
      <c r="CB3" s="219"/>
      <c r="CC3" s="219"/>
      <c r="CD3" s="219"/>
      <c r="CE3" s="219"/>
      <c r="CF3" s="219"/>
      <c r="CG3" s="219"/>
      <c r="CH3" s="219"/>
      <c r="CI3" s="219"/>
      <c r="CJ3" s="219"/>
      <c r="CK3" s="219"/>
      <c r="CL3" s="219"/>
      <c r="CM3" s="219"/>
      <c r="CN3" s="219"/>
      <c r="CO3" s="219"/>
      <c r="CP3" s="219"/>
      <c r="CQ3" s="219"/>
      <c r="CR3" s="219"/>
      <c r="CS3" s="219"/>
      <c r="CT3" s="219"/>
      <c r="CU3" s="219"/>
      <c r="CV3" s="78"/>
      <c r="CW3" s="82"/>
      <c r="CX3" s="78"/>
      <c r="CY3" s="220" t="s">
        <v>171</v>
      </c>
      <c r="CZ3" s="221"/>
      <c r="DA3" s="221"/>
      <c r="DB3" s="221"/>
      <c r="DC3" s="221"/>
      <c r="DD3" s="221"/>
      <c r="DE3" s="221"/>
      <c r="DF3" s="221"/>
      <c r="DG3" s="221"/>
      <c r="DH3" s="221"/>
      <c r="DI3" s="221"/>
      <c r="DJ3" s="221"/>
      <c r="DK3" s="221"/>
      <c r="DL3" s="221"/>
      <c r="DM3" s="221"/>
      <c r="DN3" s="221"/>
      <c r="DO3" s="221"/>
      <c r="DP3" s="221"/>
      <c r="DQ3" s="221"/>
      <c r="DR3" s="221"/>
      <c r="DS3" s="221"/>
      <c r="DT3" s="221"/>
      <c r="DU3" s="221"/>
      <c r="DV3" s="221"/>
      <c r="DW3" s="221"/>
      <c r="DX3" s="221"/>
      <c r="DY3" s="221"/>
    </row>
    <row r="4" spans="1:129" s="11" customFormat="1" ht="27" thickBot="1" x14ac:dyDescent="0.3">
      <c r="B4" s="233" t="s">
        <v>30</v>
      </c>
      <c r="C4" s="212"/>
      <c r="D4" s="212"/>
      <c r="E4" s="212"/>
      <c r="F4" s="213"/>
      <c r="G4" s="73" t="s">
        <v>31</v>
      </c>
      <c r="H4" s="73" t="s">
        <v>182</v>
      </c>
      <c r="I4" s="210"/>
      <c r="J4" s="210"/>
      <c r="K4" s="211"/>
      <c r="M4" s="224" t="s">
        <v>33</v>
      </c>
      <c r="N4" s="225"/>
      <c r="O4" s="225"/>
      <c r="P4" s="225"/>
      <c r="Q4" s="225"/>
      <c r="R4" s="225"/>
      <c r="S4" s="226"/>
      <c r="U4" s="224" t="s">
        <v>34</v>
      </c>
      <c r="V4" s="225"/>
      <c r="W4" s="225"/>
      <c r="X4" s="225"/>
      <c r="Y4" s="225"/>
      <c r="Z4" s="225"/>
      <c r="AA4" s="226"/>
      <c r="AB4" s="65"/>
      <c r="AC4" s="71"/>
      <c r="AD4" s="65"/>
      <c r="AF4" s="233" t="s">
        <v>30</v>
      </c>
      <c r="AG4" s="212"/>
      <c r="AH4" s="212"/>
      <c r="AI4" s="212"/>
      <c r="AJ4" s="213"/>
      <c r="AK4" s="73" t="s">
        <v>31</v>
      </c>
      <c r="AL4" s="73" t="s">
        <v>182</v>
      </c>
      <c r="AM4" s="210"/>
      <c r="AN4" s="210"/>
      <c r="AO4" s="211"/>
      <c r="AQ4" s="209" t="s">
        <v>33</v>
      </c>
      <c r="AR4" s="210"/>
      <c r="AS4" s="210"/>
      <c r="AT4" s="210"/>
      <c r="AU4" s="210"/>
      <c r="AV4" s="210"/>
      <c r="AW4" s="210"/>
      <c r="AY4" s="224" t="s">
        <v>34</v>
      </c>
      <c r="AZ4" s="225"/>
      <c r="BA4" s="225"/>
      <c r="BB4" s="225"/>
      <c r="BC4" s="225"/>
      <c r="BD4" s="225"/>
      <c r="BE4" s="226"/>
      <c r="BS4" s="62"/>
      <c r="BV4" s="233" t="s">
        <v>30</v>
      </c>
      <c r="BW4" s="212"/>
      <c r="BX4" s="212"/>
      <c r="BY4" s="212"/>
      <c r="BZ4" s="213"/>
      <c r="CA4" s="73" t="s">
        <v>31</v>
      </c>
      <c r="CB4" s="73" t="s">
        <v>182</v>
      </c>
      <c r="CC4" s="212"/>
      <c r="CD4" s="212"/>
      <c r="CE4" s="213"/>
      <c r="CG4" s="216" t="s">
        <v>33</v>
      </c>
      <c r="CH4" s="217"/>
      <c r="CI4" s="217"/>
      <c r="CJ4" s="217"/>
      <c r="CK4" s="217"/>
      <c r="CL4" s="217"/>
      <c r="CM4" s="217"/>
      <c r="CO4" s="209" t="s">
        <v>34</v>
      </c>
      <c r="CP4" s="210"/>
      <c r="CQ4" s="210"/>
      <c r="CR4" s="210"/>
      <c r="CS4" s="210"/>
      <c r="CT4" s="210"/>
      <c r="CU4" s="210"/>
      <c r="CV4" s="65"/>
      <c r="CW4" s="83"/>
      <c r="CX4" s="65"/>
      <c r="CZ4" s="233" t="s">
        <v>30</v>
      </c>
      <c r="DA4" s="212"/>
      <c r="DB4" s="212"/>
      <c r="DC4" s="212"/>
      <c r="DD4" s="213"/>
      <c r="DE4" s="73" t="s">
        <v>31</v>
      </c>
      <c r="DF4" s="73" t="s">
        <v>182</v>
      </c>
      <c r="DG4" s="212"/>
      <c r="DH4" s="212"/>
      <c r="DI4" s="213"/>
      <c r="DK4" s="233" t="s">
        <v>33</v>
      </c>
      <c r="DL4" s="212"/>
      <c r="DM4" s="212"/>
      <c r="DN4" s="212"/>
      <c r="DO4" s="213"/>
      <c r="DP4" s="181"/>
      <c r="DQ4" s="181"/>
      <c r="DS4" s="209" t="s">
        <v>34</v>
      </c>
      <c r="DT4" s="210"/>
      <c r="DU4" s="210"/>
      <c r="DV4" s="210"/>
      <c r="DW4" s="210"/>
      <c r="DX4" s="210"/>
      <c r="DY4" s="210"/>
    </row>
    <row r="5" spans="1:129" s="11" customFormat="1" ht="43.2" customHeight="1" thickBot="1" x14ac:dyDescent="0.3">
      <c r="A5" s="160" t="s">
        <v>196</v>
      </c>
      <c r="B5" s="113" t="s">
        <v>156</v>
      </c>
      <c r="C5" s="114" t="s">
        <v>157</v>
      </c>
      <c r="D5" s="114" t="s">
        <v>158</v>
      </c>
      <c r="E5" s="114" t="s">
        <v>159</v>
      </c>
      <c r="F5" s="115" t="s">
        <v>160</v>
      </c>
      <c r="G5" s="115" t="s">
        <v>161</v>
      </c>
      <c r="H5" s="150" t="s">
        <v>189</v>
      </c>
      <c r="I5" s="152" t="s">
        <v>190</v>
      </c>
      <c r="J5" s="153" t="s">
        <v>191</v>
      </c>
      <c r="K5" s="146" t="s">
        <v>180</v>
      </c>
      <c r="M5" s="193" t="s">
        <v>196</v>
      </c>
      <c r="N5" s="194" t="s">
        <v>40</v>
      </c>
      <c r="O5" s="195" t="s">
        <v>41</v>
      </c>
      <c r="P5" s="182" t="s">
        <v>212</v>
      </c>
      <c r="Q5" s="195" t="s">
        <v>43</v>
      </c>
      <c r="R5" s="196" t="s">
        <v>213</v>
      </c>
      <c r="S5" s="197" t="s">
        <v>214</v>
      </c>
      <c r="U5" s="193" t="s">
        <v>196</v>
      </c>
      <c r="V5" s="185" t="s">
        <v>40</v>
      </c>
      <c r="W5" s="186" t="s">
        <v>41</v>
      </c>
      <c r="X5" s="182" t="s">
        <v>212</v>
      </c>
      <c r="Y5" s="186" t="s">
        <v>43</v>
      </c>
      <c r="Z5" s="196" t="s">
        <v>213</v>
      </c>
      <c r="AA5" s="197" t="s">
        <v>214</v>
      </c>
      <c r="AB5" s="65"/>
      <c r="AC5" s="71"/>
      <c r="AD5" s="65"/>
      <c r="AE5" s="160" t="s">
        <v>196</v>
      </c>
      <c r="AF5" s="144" t="s">
        <v>172</v>
      </c>
      <c r="AG5" s="145" t="s">
        <v>173</v>
      </c>
      <c r="AH5" s="145" t="s">
        <v>174</v>
      </c>
      <c r="AI5" s="145" t="s">
        <v>175</v>
      </c>
      <c r="AJ5" s="146" t="s">
        <v>176</v>
      </c>
      <c r="AK5" s="117" t="s">
        <v>177</v>
      </c>
      <c r="AL5" s="150" t="s">
        <v>189</v>
      </c>
      <c r="AM5" s="152" t="s">
        <v>192</v>
      </c>
      <c r="AN5" s="153" t="s">
        <v>193</v>
      </c>
      <c r="AO5" s="146" t="s">
        <v>178</v>
      </c>
      <c r="AQ5" s="160" t="s">
        <v>196</v>
      </c>
      <c r="AR5" s="119" t="s">
        <v>40</v>
      </c>
      <c r="AS5" s="120" t="s">
        <v>41</v>
      </c>
      <c r="AT5" s="162" t="s">
        <v>212</v>
      </c>
      <c r="AU5" s="120" t="s">
        <v>43</v>
      </c>
      <c r="AV5" s="190" t="s">
        <v>213</v>
      </c>
      <c r="AW5" s="191" t="s">
        <v>214</v>
      </c>
      <c r="AY5" s="193" t="s">
        <v>196</v>
      </c>
      <c r="AZ5" s="185" t="s">
        <v>40</v>
      </c>
      <c r="BA5" s="186" t="s">
        <v>41</v>
      </c>
      <c r="BB5" s="182" t="s">
        <v>212</v>
      </c>
      <c r="BC5" s="183" t="s">
        <v>43</v>
      </c>
      <c r="BD5" s="196" t="s">
        <v>213</v>
      </c>
      <c r="BE5" s="196" t="s">
        <v>214</v>
      </c>
      <c r="BS5" s="62"/>
      <c r="BU5" s="160" t="s">
        <v>196</v>
      </c>
      <c r="BV5" s="144" t="s">
        <v>156</v>
      </c>
      <c r="BW5" s="145" t="s">
        <v>157</v>
      </c>
      <c r="BX5" s="145" t="s">
        <v>158</v>
      </c>
      <c r="BY5" s="145" t="s">
        <v>159</v>
      </c>
      <c r="BZ5" s="146" t="s">
        <v>160</v>
      </c>
      <c r="CA5" s="117" t="s">
        <v>161</v>
      </c>
      <c r="CB5" s="150" t="s">
        <v>189</v>
      </c>
      <c r="CC5" s="152" t="s">
        <v>194</v>
      </c>
      <c r="CD5" s="153" t="s">
        <v>195</v>
      </c>
      <c r="CE5" s="146" t="s">
        <v>180</v>
      </c>
      <c r="CG5" s="160" t="s">
        <v>196</v>
      </c>
      <c r="CH5" s="119" t="s">
        <v>40</v>
      </c>
      <c r="CI5" s="120" t="s">
        <v>41</v>
      </c>
      <c r="CJ5" s="162" t="s">
        <v>212</v>
      </c>
      <c r="CK5" s="118" t="s">
        <v>43</v>
      </c>
      <c r="CL5" s="190" t="s">
        <v>213</v>
      </c>
      <c r="CM5" s="191" t="s">
        <v>214</v>
      </c>
      <c r="CO5" s="160" t="s">
        <v>196</v>
      </c>
      <c r="CP5" s="144" t="s">
        <v>40</v>
      </c>
      <c r="CQ5" s="146" t="s">
        <v>41</v>
      </c>
      <c r="CR5" s="162" t="s">
        <v>212</v>
      </c>
      <c r="CS5" s="146" t="s">
        <v>43</v>
      </c>
      <c r="CT5" s="190" t="s">
        <v>213</v>
      </c>
      <c r="CU5" s="191" t="s">
        <v>214</v>
      </c>
      <c r="CV5" s="65"/>
      <c r="CW5" s="83"/>
      <c r="CX5" s="65"/>
      <c r="CY5" s="160" t="s">
        <v>196</v>
      </c>
      <c r="CZ5" s="144" t="s">
        <v>172</v>
      </c>
      <c r="DA5" s="145" t="s">
        <v>173</v>
      </c>
      <c r="DB5" s="145" t="s">
        <v>174</v>
      </c>
      <c r="DC5" s="145" t="s">
        <v>175</v>
      </c>
      <c r="DD5" s="146" t="s">
        <v>176</v>
      </c>
      <c r="DE5" s="117" t="s">
        <v>177</v>
      </c>
      <c r="DF5" s="152" t="s">
        <v>189</v>
      </c>
      <c r="DG5" s="153" t="s">
        <v>192</v>
      </c>
      <c r="DH5" s="153" t="s">
        <v>193</v>
      </c>
      <c r="DI5" s="146" t="s">
        <v>178</v>
      </c>
      <c r="DK5" s="160" t="s">
        <v>196</v>
      </c>
      <c r="DL5" s="119" t="s">
        <v>40</v>
      </c>
      <c r="DM5" s="120" t="s">
        <v>41</v>
      </c>
      <c r="DN5" s="162" t="s">
        <v>212</v>
      </c>
      <c r="DO5" s="118" t="s">
        <v>43</v>
      </c>
      <c r="DP5" s="190" t="s">
        <v>213</v>
      </c>
      <c r="DQ5" s="191" t="s">
        <v>214</v>
      </c>
      <c r="DS5" s="160" t="s">
        <v>196</v>
      </c>
      <c r="DT5" s="144" t="s">
        <v>40</v>
      </c>
      <c r="DU5" s="146" t="s">
        <v>41</v>
      </c>
      <c r="DV5" s="162" t="s">
        <v>212</v>
      </c>
      <c r="DW5" s="146" t="s">
        <v>43</v>
      </c>
      <c r="DX5" s="190" t="s">
        <v>213</v>
      </c>
      <c r="DY5" s="191" t="s">
        <v>214</v>
      </c>
    </row>
    <row r="6" spans="1:129" ht="13.8" thickBot="1" x14ac:dyDescent="0.3">
      <c r="A6" s="129">
        <v>1</v>
      </c>
      <c r="B6" s="18">
        <v>45</v>
      </c>
      <c r="C6" s="18">
        <v>40</v>
      </c>
      <c r="D6" s="18">
        <v>45</v>
      </c>
      <c r="E6" s="18">
        <v>45.5</v>
      </c>
      <c r="F6" s="19">
        <v>49</v>
      </c>
      <c r="G6" s="17">
        <v>357.5</v>
      </c>
      <c r="H6" s="133">
        <f>PERCENTILE(B6:F6,0.5)</f>
        <v>45</v>
      </c>
      <c r="I6" s="97">
        <f>PERCENTILE(B6:F6,0.25)</f>
        <v>45</v>
      </c>
      <c r="J6" s="97">
        <f>PERCENTILE(B6:F6,0.75)</f>
        <v>45.5</v>
      </c>
      <c r="K6" s="92">
        <f>J6-I6</f>
        <v>0.5</v>
      </c>
      <c r="M6" s="129">
        <v>1</v>
      </c>
      <c r="N6" s="164">
        <f t="shared" ref="N6:N37" si="0">G6-J6</f>
        <v>312</v>
      </c>
      <c r="O6" s="131">
        <f t="shared" ref="O6:O37" si="1">(G6-J6)/J6*100</f>
        <v>685.71428571428567</v>
      </c>
      <c r="P6" s="131">
        <f t="shared" ref="P6:P37" si="2">G6-H6</f>
        <v>312.5</v>
      </c>
      <c r="Q6" s="132">
        <f t="shared" ref="Q6:Q37" si="3">(G6-H6)/H6*100</f>
        <v>694.44444444444446</v>
      </c>
      <c r="R6" s="45">
        <f>G6-I6</f>
        <v>312.5</v>
      </c>
      <c r="S6" s="45">
        <f>G6-J6</f>
        <v>312</v>
      </c>
      <c r="U6" s="142">
        <v>1</v>
      </c>
      <c r="V6" s="49">
        <f>IF(N6&lt;0,0,N6)</f>
        <v>312</v>
      </c>
      <c r="W6" s="51">
        <f>IF(O6&lt;0,0,O6)</f>
        <v>685.71428571428567</v>
      </c>
      <c r="X6" s="50">
        <f>IF(P6&lt;0,0,P6)</f>
        <v>312.5</v>
      </c>
      <c r="Y6" s="51">
        <f>IF(Q6&lt;0,0,Q6)</f>
        <v>694.44444444444446</v>
      </c>
      <c r="Z6" s="51">
        <f t="shared" ref="Z6:AA6" si="4">IF(R6&lt;0,0,R6)</f>
        <v>312.5</v>
      </c>
      <c r="AA6" s="51">
        <f t="shared" si="4"/>
        <v>312</v>
      </c>
      <c r="AC6" s="72"/>
      <c r="AE6" s="129">
        <v>1</v>
      </c>
      <c r="AF6" s="17">
        <v>135</v>
      </c>
      <c r="AG6" s="18">
        <v>120</v>
      </c>
      <c r="AH6" s="18">
        <v>135</v>
      </c>
      <c r="AI6" s="18">
        <v>136.5</v>
      </c>
      <c r="AJ6" s="19">
        <v>147</v>
      </c>
      <c r="AK6" s="17">
        <v>1072.5</v>
      </c>
      <c r="AL6" s="133">
        <f>PERCENTILE(AF6:AJ6,0.5)</f>
        <v>135</v>
      </c>
      <c r="AM6" s="97">
        <f>PERCENTILE(AF6:AJ6,0.25)</f>
        <v>135</v>
      </c>
      <c r="AN6" s="97">
        <f>PERCENTILE(AF6:AJ6,0.75)</f>
        <v>136.5</v>
      </c>
      <c r="AO6" s="92">
        <f>AN6-AM6</f>
        <v>1.5</v>
      </c>
      <c r="AQ6" s="129">
        <v>1</v>
      </c>
      <c r="AR6" s="45">
        <f t="shared" ref="AR6:AR37" si="5">AK6-AN6</f>
        <v>936</v>
      </c>
      <c r="AS6" s="45">
        <f t="shared" ref="AS6:AS37" si="6">(AK6-AN6)/AN6*100</f>
        <v>685.71428571428567</v>
      </c>
      <c r="AT6" s="45">
        <f t="shared" ref="AT6:AT37" si="7">AK6-AL6</f>
        <v>937.5</v>
      </c>
      <c r="AU6" s="30">
        <f t="shared" ref="AU6:AU37" si="8">(AK6-AL6)/AL6*100</f>
        <v>694.44444444444446</v>
      </c>
      <c r="AV6" s="45">
        <f>AK6-AM6</f>
        <v>937.5</v>
      </c>
      <c r="AW6" s="45">
        <f>AK6-AN6</f>
        <v>936</v>
      </c>
      <c r="AY6" s="142">
        <v>1</v>
      </c>
      <c r="AZ6" s="49">
        <f>IF(AR6&lt;0,0,AR6)</f>
        <v>936</v>
      </c>
      <c r="BA6" s="51">
        <f>IF(AS6&lt;0,0,AS6)</f>
        <v>685.71428571428567</v>
      </c>
      <c r="BB6" s="50">
        <f>IF(AT6&lt;0,0,AT6)</f>
        <v>937.5</v>
      </c>
      <c r="BC6" s="51">
        <f>IF(AU6&lt;0,0,AU6)</f>
        <v>694.44444444444446</v>
      </c>
      <c r="BD6" s="54">
        <f t="shared" ref="BD6:BE6" si="9">IF(AV6&lt;0,0,AV6)</f>
        <v>937.5</v>
      </c>
      <c r="BE6" s="54">
        <f t="shared" si="9"/>
        <v>936</v>
      </c>
      <c r="BS6" s="63"/>
      <c r="BU6" s="129">
        <v>1</v>
      </c>
      <c r="BV6" s="17">
        <v>39.130434782608695</v>
      </c>
      <c r="BW6" s="18">
        <v>34.782608695652179</v>
      </c>
      <c r="BX6" s="18">
        <v>39.130434782608695</v>
      </c>
      <c r="BY6" s="18">
        <v>39.565217391304351</v>
      </c>
      <c r="BZ6" s="19">
        <v>42.608695652173914</v>
      </c>
      <c r="CA6" s="17">
        <v>310.86956521739131</v>
      </c>
      <c r="CB6" s="133">
        <f>PERCENTILE(BV6:BZ6,0.5)</f>
        <v>39.130434782608695</v>
      </c>
      <c r="CC6" s="97">
        <f>PERCENTILE(BV6:BZ6,0.25)</f>
        <v>39.130434782608695</v>
      </c>
      <c r="CD6" s="97">
        <f>PERCENTILE(BV6:BZ6,0.75)</f>
        <v>39.565217391304351</v>
      </c>
      <c r="CE6" s="92">
        <f>CD6-CC6</f>
        <v>0.43478260869565588</v>
      </c>
      <c r="CG6" s="129">
        <v>1</v>
      </c>
      <c r="CH6" s="45">
        <f t="shared" ref="CH6:CH37" si="10">CA6-CD6</f>
        <v>271.30434782608694</v>
      </c>
      <c r="CI6" s="45">
        <f t="shared" ref="CI6:CI37" si="11">(CA6-CD6)/CD6*100</f>
        <v>685.71428571428555</v>
      </c>
      <c r="CJ6" s="45">
        <f t="shared" ref="CJ6:CJ37" si="12">CA6-CB6</f>
        <v>271.73913043478262</v>
      </c>
      <c r="CK6" s="30">
        <f t="shared" ref="CK6:CK37" si="13">(CA6-CB6)/CB6*100</f>
        <v>694.44444444444446</v>
      </c>
      <c r="CL6" s="45">
        <f>CA6-CC6</f>
        <v>271.73913043478262</v>
      </c>
      <c r="CM6" s="45">
        <f>CA6-CD6</f>
        <v>271.30434782608694</v>
      </c>
      <c r="CO6" s="142">
        <v>1</v>
      </c>
      <c r="CP6" s="49">
        <f>IF(CH6&lt;0,0,CH6)</f>
        <v>271.30434782608694</v>
      </c>
      <c r="CQ6" s="51">
        <f>IF(CI6&lt;0,0,CI6)</f>
        <v>685.71428571428555</v>
      </c>
      <c r="CR6" s="50">
        <f>IF(CJ6&lt;0,0,CJ6)</f>
        <v>271.73913043478262</v>
      </c>
      <c r="CS6" s="51">
        <f>IF(CK6&lt;0,0,CK6)</f>
        <v>694.44444444444446</v>
      </c>
      <c r="CT6" s="51">
        <f t="shared" ref="CT6:CU6" si="14">IF(CL6&lt;0,0,CL6)</f>
        <v>271.73913043478262</v>
      </c>
      <c r="CU6" s="51">
        <f t="shared" si="14"/>
        <v>271.30434782608694</v>
      </c>
      <c r="CW6" s="84"/>
      <c r="CY6" s="129">
        <v>1</v>
      </c>
      <c r="CZ6" s="17">
        <v>108</v>
      </c>
      <c r="DA6" s="18">
        <v>96</v>
      </c>
      <c r="DB6" s="18">
        <v>108</v>
      </c>
      <c r="DC6" s="18">
        <v>109.2</v>
      </c>
      <c r="DD6" s="19">
        <v>117.6</v>
      </c>
      <c r="DE6" s="17">
        <v>858</v>
      </c>
      <c r="DF6" s="133">
        <f>PERCENTILE(CZ6:DD6,0.5)</f>
        <v>108</v>
      </c>
      <c r="DG6" s="97">
        <f>PERCENTILE(CZ6:DD6,0.25)</f>
        <v>108</v>
      </c>
      <c r="DH6" s="97">
        <f>PERCENTILE(CZ6:DD6,0.75)</f>
        <v>109.2</v>
      </c>
      <c r="DI6" s="92">
        <f>DH6-DG6</f>
        <v>1.2000000000000028</v>
      </c>
      <c r="DK6" s="129">
        <v>1</v>
      </c>
      <c r="DL6" s="164">
        <f t="shared" ref="DL6:DL37" si="15">DE6-DH6</f>
        <v>748.8</v>
      </c>
      <c r="DM6" s="131">
        <f t="shared" ref="DM6:DM37" si="16">(DE6-DH6)/DH6*100</f>
        <v>685.71428571428567</v>
      </c>
      <c r="DN6" s="131">
        <f t="shared" ref="DN6:DN37" si="17">DE6-DF6</f>
        <v>750</v>
      </c>
      <c r="DO6" s="132">
        <f t="shared" ref="DO6:DO37" si="18">(DE6-DF6)/DF6*100</f>
        <v>694.44444444444446</v>
      </c>
      <c r="DP6" s="45">
        <f>DE6-DG6</f>
        <v>750</v>
      </c>
      <c r="DQ6" s="45">
        <f>DE6-DH6</f>
        <v>748.8</v>
      </c>
      <c r="DS6" s="142">
        <v>1</v>
      </c>
      <c r="DT6" s="49">
        <f>IF(DL6&lt;0,0,DL6)</f>
        <v>748.8</v>
      </c>
      <c r="DU6" s="51">
        <f t="shared" ref="DU6:DW6" si="19">IF(DM6&lt;0,0,DM6)</f>
        <v>685.71428571428567</v>
      </c>
      <c r="DV6" s="50">
        <f t="shared" si="19"/>
        <v>750</v>
      </c>
      <c r="DW6" s="51">
        <f t="shared" si="19"/>
        <v>694.44444444444446</v>
      </c>
      <c r="DX6" s="51">
        <f t="shared" ref="DX6" si="20">IF(DP6&lt;0,0,DP6)</f>
        <v>750</v>
      </c>
      <c r="DY6" s="51">
        <f t="shared" ref="DY6" si="21">IF(DQ6&lt;0,0,DQ6)</f>
        <v>748.8</v>
      </c>
    </row>
    <row r="7" spans="1:129" ht="13.8" thickBot="1" x14ac:dyDescent="0.3">
      <c r="A7" s="123">
        <v>2</v>
      </c>
      <c r="B7" s="21">
        <v>51.5</v>
      </c>
      <c r="C7" s="21">
        <v>44</v>
      </c>
      <c r="D7" s="21">
        <v>67</v>
      </c>
      <c r="E7" s="21">
        <v>49</v>
      </c>
      <c r="F7" s="22">
        <v>60.5</v>
      </c>
      <c r="G7" s="20">
        <v>792.5</v>
      </c>
      <c r="H7" s="133">
        <f t="shared" ref="H7:H58" si="22">PERCENTILE(B7:F7,0.5)</f>
        <v>51.5</v>
      </c>
      <c r="I7" s="97">
        <f t="shared" ref="I7:I58" si="23">PERCENTILE(B7:F7,0.25)</f>
        <v>49</v>
      </c>
      <c r="J7" s="97">
        <f t="shared" ref="J7:J58" si="24">PERCENTILE(B7:F7,0.75)</f>
        <v>60.5</v>
      </c>
      <c r="K7" s="34">
        <f t="shared" ref="K7:K58" si="25">J7-I7</f>
        <v>11.5</v>
      </c>
      <c r="M7" s="123">
        <v>2</v>
      </c>
      <c r="N7" s="165">
        <f t="shared" si="0"/>
        <v>732</v>
      </c>
      <c r="O7" s="45">
        <f t="shared" si="1"/>
        <v>1209.9173553719008</v>
      </c>
      <c r="P7" s="45">
        <f t="shared" si="2"/>
        <v>741</v>
      </c>
      <c r="Q7" s="30">
        <f t="shared" si="3"/>
        <v>1438.8349514563106</v>
      </c>
      <c r="R7" s="45">
        <f t="shared" ref="R7:R58" si="26">G7-I7</f>
        <v>743.5</v>
      </c>
      <c r="S7" s="45">
        <f t="shared" ref="S7:S58" si="27">G7-J7</f>
        <v>732</v>
      </c>
      <c r="U7" s="143">
        <v>2</v>
      </c>
      <c r="V7" s="52">
        <f t="shared" ref="V7:V58" si="28">IF(N7&lt;0,0,N7)</f>
        <v>732</v>
      </c>
      <c r="W7" s="54">
        <f t="shared" ref="W7:W58" si="29">IF(O7&lt;0,0,O7)</f>
        <v>1209.9173553719008</v>
      </c>
      <c r="X7" s="53">
        <f t="shared" ref="X7:X58" si="30">IF(P7&lt;0,0,P7)</f>
        <v>741</v>
      </c>
      <c r="Y7" s="54">
        <f t="shared" ref="Y7:Y58" si="31">IF(Q7&lt;0,0,Q7)</f>
        <v>1438.8349514563106</v>
      </c>
      <c r="Z7" s="51">
        <f t="shared" ref="Z7:Z58" si="32">IF(R7&lt;0,0,R7)</f>
        <v>743.5</v>
      </c>
      <c r="AA7" s="51">
        <f t="shared" ref="AA7:AA58" si="33">IF(S7&lt;0,0,S7)</f>
        <v>732</v>
      </c>
      <c r="AC7" s="72"/>
      <c r="AE7" s="123">
        <v>2</v>
      </c>
      <c r="AF7" s="20">
        <v>154.5</v>
      </c>
      <c r="AG7" s="21">
        <v>132</v>
      </c>
      <c r="AH7" s="21">
        <v>201</v>
      </c>
      <c r="AI7" s="21">
        <v>147</v>
      </c>
      <c r="AJ7" s="22">
        <v>181.5</v>
      </c>
      <c r="AK7" s="20">
        <v>2377.5</v>
      </c>
      <c r="AL7" s="133">
        <f t="shared" ref="AL7:AL58" si="34">PERCENTILE(AF7:AJ7,0.5)</f>
        <v>154.5</v>
      </c>
      <c r="AM7" s="97">
        <f t="shared" ref="AM7:AM58" si="35">PERCENTILE(AF7:AJ7,0.25)</f>
        <v>147</v>
      </c>
      <c r="AN7" s="97">
        <f t="shared" ref="AN7:AN58" si="36">PERCENTILE(AF7:AJ7,0.75)</f>
        <v>181.5</v>
      </c>
      <c r="AO7" s="34">
        <f t="shared" ref="AO7:AO58" si="37">AN7-AM7</f>
        <v>34.5</v>
      </c>
      <c r="AQ7" s="123">
        <v>2</v>
      </c>
      <c r="AR7" s="45">
        <f t="shared" si="5"/>
        <v>2196</v>
      </c>
      <c r="AS7" s="45">
        <f t="shared" si="6"/>
        <v>1209.9173553719008</v>
      </c>
      <c r="AT7" s="45">
        <f t="shared" si="7"/>
        <v>2223</v>
      </c>
      <c r="AU7" s="30">
        <f t="shared" si="8"/>
        <v>1438.8349514563106</v>
      </c>
      <c r="AV7" s="45">
        <f t="shared" ref="AV7:AV58" si="38">AK7-AM7</f>
        <v>2230.5</v>
      </c>
      <c r="AW7" s="45">
        <f t="shared" ref="AW7:AW58" si="39">AK7-AN7</f>
        <v>2196</v>
      </c>
      <c r="AY7" s="143">
        <v>2</v>
      </c>
      <c r="AZ7" s="52">
        <f t="shared" ref="AZ7:AZ58" si="40">IF(AR7&lt;0,0,AR7)</f>
        <v>2196</v>
      </c>
      <c r="BA7" s="54">
        <f t="shared" ref="BA7:BA58" si="41">IF(AS7&lt;0,0,AS7)</f>
        <v>1209.9173553719008</v>
      </c>
      <c r="BB7" s="53">
        <f t="shared" ref="BB7:BB58" si="42">IF(AT7&lt;0,0,AT7)</f>
        <v>2223</v>
      </c>
      <c r="BC7" s="54">
        <f t="shared" ref="BC7:BC58" si="43">IF(AU7&lt;0,0,AU7)</f>
        <v>1438.8349514563106</v>
      </c>
      <c r="BD7" s="51">
        <f t="shared" ref="BD7:BD58" si="44">IF(AV7&lt;0,0,AV7)</f>
        <v>2230.5</v>
      </c>
      <c r="BE7" s="51">
        <f t="shared" ref="BE7:BE58" si="45">IF(AW7&lt;0,0,AW7)</f>
        <v>2196</v>
      </c>
      <c r="BS7" s="63"/>
      <c r="BU7" s="123">
        <v>2</v>
      </c>
      <c r="BV7" s="20">
        <v>44.782608695652179</v>
      </c>
      <c r="BW7" s="21">
        <v>38.260869565217398</v>
      </c>
      <c r="BX7" s="21">
        <v>58.260869565217398</v>
      </c>
      <c r="BY7" s="21">
        <v>42.608695652173914</v>
      </c>
      <c r="BZ7" s="22">
        <v>52.608695652173914</v>
      </c>
      <c r="CA7" s="20">
        <v>689.13043478260875</v>
      </c>
      <c r="CB7" s="133">
        <f t="shared" ref="CB7:CB58" si="46">PERCENTILE(BV7:BZ7,0.5)</f>
        <v>44.782608695652179</v>
      </c>
      <c r="CC7" s="97">
        <f t="shared" ref="CC7:CC58" si="47">PERCENTILE(BV7:BZ7,0.25)</f>
        <v>42.608695652173914</v>
      </c>
      <c r="CD7" s="97">
        <f t="shared" ref="CD7:CD58" si="48">PERCENTILE(BV7:BZ7,0.75)</f>
        <v>52.608695652173914</v>
      </c>
      <c r="CE7" s="34">
        <f t="shared" ref="CE7:CE58" si="49">CD7-CC7</f>
        <v>10</v>
      </c>
      <c r="CG7" s="123">
        <v>2</v>
      </c>
      <c r="CH7" s="45">
        <f t="shared" si="10"/>
        <v>636.52173913043487</v>
      </c>
      <c r="CI7" s="45">
        <f t="shared" si="11"/>
        <v>1209.9173553719008</v>
      </c>
      <c r="CJ7" s="45">
        <f t="shared" si="12"/>
        <v>644.34782608695662</v>
      </c>
      <c r="CK7" s="30">
        <f t="shared" si="13"/>
        <v>1438.8349514563106</v>
      </c>
      <c r="CL7" s="45">
        <f t="shared" ref="CL7:CL58" si="50">CA7-CC7</f>
        <v>646.52173913043487</v>
      </c>
      <c r="CM7" s="45">
        <f t="shared" ref="CM7:CM58" si="51">CA7-CD7</f>
        <v>636.52173913043487</v>
      </c>
      <c r="CO7" s="143">
        <v>2</v>
      </c>
      <c r="CP7" s="52">
        <f t="shared" ref="CP7:CP58" si="52">IF(CH7&lt;0,0,CH7)</f>
        <v>636.52173913043487</v>
      </c>
      <c r="CQ7" s="54">
        <f t="shared" ref="CQ7:CQ58" si="53">IF(CI7&lt;0,0,CI7)</f>
        <v>1209.9173553719008</v>
      </c>
      <c r="CR7" s="53">
        <f t="shared" ref="CR7:CR58" si="54">IF(CJ7&lt;0,0,CJ7)</f>
        <v>644.34782608695662</v>
      </c>
      <c r="CS7" s="54">
        <f t="shared" ref="CS7:CS58" si="55">IF(CK7&lt;0,0,CK7)</f>
        <v>1438.8349514563106</v>
      </c>
      <c r="CT7" s="51">
        <f t="shared" ref="CT7:CT58" si="56">IF(CL7&lt;0,0,CL7)</f>
        <v>646.52173913043487</v>
      </c>
      <c r="CU7" s="51">
        <f t="shared" ref="CU7:CU58" si="57">IF(CM7&lt;0,0,CM7)</f>
        <v>636.52173913043487</v>
      </c>
      <c r="CW7" s="84"/>
      <c r="CY7" s="123">
        <v>2</v>
      </c>
      <c r="CZ7" s="20">
        <v>123.6</v>
      </c>
      <c r="DA7" s="21">
        <v>105.6</v>
      </c>
      <c r="DB7" s="21">
        <v>160.79999999999998</v>
      </c>
      <c r="DC7" s="21">
        <v>117.6</v>
      </c>
      <c r="DD7" s="22">
        <v>145.19999999999999</v>
      </c>
      <c r="DE7" s="20">
        <v>1902</v>
      </c>
      <c r="DF7" s="133">
        <f t="shared" ref="DF7:DF58" si="58">PERCENTILE(CZ7:DD7,0.5)</f>
        <v>123.6</v>
      </c>
      <c r="DG7" s="97">
        <f t="shared" ref="DG7:DG58" si="59">PERCENTILE(CZ7:DD7,0.25)</f>
        <v>117.6</v>
      </c>
      <c r="DH7" s="97">
        <f t="shared" ref="DH7:DH58" si="60">PERCENTILE(CZ7:DD7,0.75)</f>
        <v>145.19999999999999</v>
      </c>
      <c r="DI7" s="34">
        <f t="shared" ref="DI7:DI58" si="61">DH7-DG7</f>
        <v>27.599999999999994</v>
      </c>
      <c r="DK7" s="123">
        <v>2</v>
      </c>
      <c r="DL7" s="165">
        <f t="shared" si="15"/>
        <v>1756.8</v>
      </c>
      <c r="DM7" s="45">
        <f t="shared" si="16"/>
        <v>1209.9173553719008</v>
      </c>
      <c r="DN7" s="45">
        <f t="shared" si="17"/>
        <v>1778.4</v>
      </c>
      <c r="DO7" s="30">
        <f t="shared" si="18"/>
        <v>1438.8349514563108</v>
      </c>
      <c r="DP7" s="45">
        <f t="shared" ref="DP7:DP58" si="62">DE7-DG7</f>
        <v>1784.4</v>
      </c>
      <c r="DQ7" s="45">
        <f t="shared" ref="DQ7:DQ58" si="63">DE7-DH7</f>
        <v>1756.8</v>
      </c>
      <c r="DS7" s="143">
        <v>2</v>
      </c>
      <c r="DT7" s="52">
        <f t="shared" ref="DT7:DT58" si="64">IF(DL7&lt;0,0,DL7)</f>
        <v>1756.8</v>
      </c>
      <c r="DU7" s="54">
        <f t="shared" ref="DU7:DU58" si="65">IF(DM7&lt;0,0,DM7)</f>
        <v>1209.9173553719008</v>
      </c>
      <c r="DV7" s="53">
        <f t="shared" ref="DV7:DV58" si="66">IF(DN7&lt;0,0,DN7)</f>
        <v>1778.4</v>
      </c>
      <c r="DW7" s="54">
        <f t="shared" ref="DW7:DW58" si="67">IF(DO7&lt;0,0,DO7)</f>
        <v>1438.8349514563108</v>
      </c>
      <c r="DX7" s="51">
        <f t="shared" ref="DX7:DX58" si="68">IF(DP7&lt;0,0,DP7)</f>
        <v>1784.4</v>
      </c>
      <c r="DY7" s="51">
        <f t="shared" ref="DY7:DY58" si="69">IF(DQ7&lt;0,0,DQ7)</f>
        <v>1756.8</v>
      </c>
    </row>
    <row r="8" spans="1:129" ht="13.8" thickBot="1" x14ac:dyDescent="0.3">
      <c r="A8" s="123">
        <v>3</v>
      </c>
      <c r="B8" s="21">
        <v>64</v>
      </c>
      <c r="C8" s="21">
        <v>56.5</v>
      </c>
      <c r="D8" s="21">
        <v>67.5</v>
      </c>
      <c r="E8" s="21">
        <v>47</v>
      </c>
      <c r="F8" s="22">
        <v>70</v>
      </c>
      <c r="G8" s="20">
        <v>1116</v>
      </c>
      <c r="H8" s="133">
        <f t="shared" si="22"/>
        <v>64</v>
      </c>
      <c r="I8" s="97">
        <f t="shared" si="23"/>
        <v>56.5</v>
      </c>
      <c r="J8" s="97">
        <f t="shared" si="24"/>
        <v>67.5</v>
      </c>
      <c r="K8" s="34">
        <f t="shared" si="25"/>
        <v>11</v>
      </c>
      <c r="M8" s="123">
        <v>3</v>
      </c>
      <c r="N8" s="165">
        <f t="shared" si="0"/>
        <v>1048.5</v>
      </c>
      <c r="O8" s="45">
        <f t="shared" si="1"/>
        <v>1553.3333333333333</v>
      </c>
      <c r="P8" s="45">
        <f t="shared" si="2"/>
        <v>1052</v>
      </c>
      <c r="Q8" s="30">
        <f t="shared" si="3"/>
        <v>1643.75</v>
      </c>
      <c r="R8" s="45">
        <f t="shared" si="26"/>
        <v>1059.5</v>
      </c>
      <c r="S8" s="45">
        <f t="shared" si="27"/>
        <v>1048.5</v>
      </c>
      <c r="U8" s="143">
        <v>3</v>
      </c>
      <c r="V8" s="52">
        <f t="shared" si="28"/>
        <v>1048.5</v>
      </c>
      <c r="W8" s="54">
        <f t="shared" si="29"/>
        <v>1553.3333333333333</v>
      </c>
      <c r="X8" s="53">
        <f t="shared" si="30"/>
        <v>1052</v>
      </c>
      <c r="Y8" s="54">
        <f t="shared" si="31"/>
        <v>1643.75</v>
      </c>
      <c r="Z8" s="51">
        <f t="shared" si="32"/>
        <v>1059.5</v>
      </c>
      <c r="AA8" s="51">
        <f t="shared" si="33"/>
        <v>1048.5</v>
      </c>
      <c r="AC8" s="72"/>
      <c r="AE8" s="123">
        <v>3</v>
      </c>
      <c r="AF8" s="20">
        <v>192</v>
      </c>
      <c r="AG8" s="21">
        <v>169.5</v>
      </c>
      <c r="AH8" s="21">
        <v>202.5</v>
      </c>
      <c r="AI8" s="21">
        <v>141</v>
      </c>
      <c r="AJ8" s="22">
        <v>210</v>
      </c>
      <c r="AK8" s="20">
        <v>3348</v>
      </c>
      <c r="AL8" s="133">
        <f t="shared" si="34"/>
        <v>192</v>
      </c>
      <c r="AM8" s="97">
        <f t="shared" si="35"/>
        <v>169.5</v>
      </c>
      <c r="AN8" s="97">
        <f t="shared" si="36"/>
        <v>202.5</v>
      </c>
      <c r="AO8" s="34">
        <f t="shared" si="37"/>
        <v>33</v>
      </c>
      <c r="AQ8" s="123">
        <v>3</v>
      </c>
      <c r="AR8" s="45">
        <f t="shared" si="5"/>
        <v>3145.5</v>
      </c>
      <c r="AS8" s="45">
        <f t="shared" si="6"/>
        <v>1553.3333333333333</v>
      </c>
      <c r="AT8" s="45">
        <f t="shared" si="7"/>
        <v>3156</v>
      </c>
      <c r="AU8" s="30">
        <f t="shared" si="8"/>
        <v>1643.75</v>
      </c>
      <c r="AV8" s="45">
        <f t="shared" si="38"/>
        <v>3178.5</v>
      </c>
      <c r="AW8" s="45">
        <f t="shared" si="39"/>
        <v>3145.5</v>
      </c>
      <c r="AY8" s="143">
        <v>3</v>
      </c>
      <c r="AZ8" s="52">
        <f t="shared" si="40"/>
        <v>3145.5</v>
      </c>
      <c r="BA8" s="54">
        <f t="shared" si="41"/>
        <v>1553.3333333333333</v>
      </c>
      <c r="BB8" s="53">
        <f t="shared" si="42"/>
        <v>3156</v>
      </c>
      <c r="BC8" s="54">
        <f t="shared" si="43"/>
        <v>1643.75</v>
      </c>
      <c r="BD8" s="51">
        <f t="shared" si="44"/>
        <v>3178.5</v>
      </c>
      <c r="BE8" s="51">
        <f t="shared" si="45"/>
        <v>3145.5</v>
      </c>
      <c r="BS8" s="63"/>
      <c r="BU8" s="123">
        <v>3</v>
      </c>
      <c r="BV8" s="20">
        <v>55.652173913043484</v>
      </c>
      <c r="BW8" s="21">
        <v>49.130434782608702</v>
      </c>
      <c r="BX8" s="21">
        <v>58.695652173913047</v>
      </c>
      <c r="BY8" s="21">
        <v>40.869565217391305</v>
      </c>
      <c r="BZ8" s="22">
        <v>60.869565217391312</v>
      </c>
      <c r="CA8" s="20">
        <v>970.43478260869574</v>
      </c>
      <c r="CB8" s="133">
        <f t="shared" si="46"/>
        <v>55.652173913043484</v>
      </c>
      <c r="CC8" s="97">
        <f t="shared" si="47"/>
        <v>49.130434782608702</v>
      </c>
      <c r="CD8" s="97">
        <f t="shared" si="48"/>
        <v>58.695652173913047</v>
      </c>
      <c r="CE8" s="34">
        <f t="shared" si="49"/>
        <v>9.5652173913043441</v>
      </c>
      <c r="CG8" s="123">
        <v>3</v>
      </c>
      <c r="CH8" s="45">
        <f t="shared" si="10"/>
        <v>911.73913043478274</v>
      </c>
      <c r="CI8" s="45">
        <f t="shared" si="11"/>
        <v>1553.3333333333335</v>
      </c>
      <c r="CJ8" s="45">
        <f t="shared" si="12"/>
        <v>914.78260869565224</v>
      </c>
      <c r="CK8" s="30">
        <f t="shared" si="13"/>
        <v>1643.75</v>
      </c>
      <c r="CL8" s="45">
        <f t="shared" si="50"/>
        <v>921.304347826087</v>
      </c>
      <c r="CM8" s="45">
        <f t="shared" si="51"/>
        <v>911.73913043478274</v>
      </c>
      <c r="CO8" s="143">
        <v>3</v>
      </c>
      <c r="CP8" s="52">
        <f t="shared" si="52"/>
        <v>911.73913043478274</v>
      </c>
      <c r="CQ8" s="54">
        <f t="shared" si="53"/>
        <v>1553.3333333333335</v>
      </c>
      <c r="CR8" s="53">
        <f t="shared" si="54"/>
        <v>914.78260869565224</v>
      </c>
      <c r="CS8" s="54">
        <f t="shared" si="55"/>
        <v>1643.75</v>
      </c>
      <c r="CT8" s="51">
        <f t="shared" si="56"/>
        <v>921.304347826087</v>
      </c>
      <c r="CU8" s="51">
        <f t="shared" si="57"/>
        <v>911.73913043478274</v>
      </c>
      <c r="CW8" s="84"/>
      <c r="CY8" s="123">
        <v>3</v>
      </c>
      <c r="CZ8" s="20">
        <v>153.6</v>
      </c>
      <c r="DA8" s="21">
        <v>135.6</v>
      </c>
      <c r="DB8" s="21">
        <v>162</v>
      </c>
      <c r="DC8" s="21">
        <v>112.8</v>
      </c>
      <c r="DD8" s="22">
        <v>168</v>
      </c>
      <c r="DE8" s="20">
        <v>2678.4</v>
      </c>
      <c r="DF8" s="133">
        <f t="shared" si="58"/>
        <v>153.6</v>
      </c>
      <c r="DG8" s="97">
        <f t="shared" si="59"/>
        <v>135.6</v>
      </c>
      <c r="DH8" s="97">
        <f t="shared" si="60"/>
        <v>162</v>
      </c>
      <c r="DI8" s="34">
        <f t="shared" si="61"/>
        <v>26.400000000000006</v>
      </c>
      <c r="DK8" s="123">
        <v>3</v>
      </c>
      <c r="DL8" s="165">
        <f t="shared" si="15"/>
        <v>2516.4</v>
      </c>
      <c r="DM8" s="45">
        <f t="shared" si="16"/>
        <v>1553.3333333333333</v>
      </c>
      <c r="DN8" s="45">
        <f t="shared" si="17"/>
        <v>2524.8000000000002</v>
      </c>
      <c r="DO8" s="30">
        <f t="shared" si="18"/>
        <v>1643.7500000000005</v>
      </c>
      <c r="DP8" s="45">
        <f t="shared" si="62"/>
        <v>2542.8000000000002</v>
      </c>
      <c r="DQ8" s="45">
        <f t="shared" si="63"/>
        <v>2516.4</v>
      </c>
      <c r="DS8" s="143">
        <v>3</v>
      </c>
      <c r="DT8" s="52">
        <f t="shared" si="64"/>
        <v>2516.4</v>
      </c>
      <c r="DU8" s="54">
        <f t="shared" si="65"/>
        <v>1553.3333333333333</v>
      </c>
      <c r="DV8" s="53">
        <f t="shared" si="66"/>
        <v>2524.8000000000002</v>
      </c>
      <c r="DW8" s="54">
        <f t="shared" si="67"/>
        <v>1643.7500000000005</v>
      </c>
      <c r="DX8" s="51">
        <f t="shared" si="68"/>
        <v>2542.8000000000002</v>
      </c>
      <c r="DY8" s="51">
        <f t="shared" si="69"/>
        <v>2516.4</v>
      </c>
    </row>
    <row r="9" spans="1:129" ht="13.8" thickBot="1" x14ac:dyDescent="0.3">
      <c r="A9" s="123">
        <v>4</v>
      </c>
      <c r="B9" s="21">
        <v>47</v>
      </c>
      <c r="C9" s="21">
        <v>58</v>
      </c>
      <c r="D9" s="21">
        <v>54.5</v>
      </c>
      <c r="E9" s="21">
        <v>65</v>
      </c>
      <c r="F9" s="22">
        <v>56.5</v>
      </c>
      <c r="G9" s="20">
        <v>3611.5</v>
      </c>
      <c r="H9" s="133">
        <f t="shared" si="22"/>
        <v>56.5</v>
      </c>
      <c r="I9" s="97">
        <f t="shared" si="23"/>
        <v>54.5</v>
      </c>
      <c r="J9" s="97">
        <f t="shared" si="24"/>
        <v>58</v>
      </c>
      <c r="K9" s="34">
        <f t="shared" si="25"/>
        <v>3.5</v>
      </c>
      <c r="M9" s="123">
        <v>4</v>
      </c>
      <c r="N9" s="165">
        <f t="shared" si="0"/>
        <v>3553.5</v>
      </c>
      <c r="O9" s="45">
        <f t="shared" si="1"/>
        <v>6126.7241379310344</v>
      </c>
      <c r="P9" s="45">
        <f t="shared" si="2"/>
        <v>3555</v>
      </c>
      <c r="Q9" s="30">
        <f t="shared" si="3"/>
        <v>6292.0353982300885</v>
      </c>
      <c r="R9" s="45">
        <f t="shared" si="26"/>
        <v>3557</v>
      </c>
      <c r="S9" s="45">
        <f t="shared" si="27"/>
        <v>3553.5</v>
      </c>
      <c r="U9" s="143">
        <v>4</v>
      </c>
      <c r="V9" s="52">
        <f t="shared" si="28"/>
        <v>3553.5</v>
      </c>
      <c r="W9" s="54">
        <f t="shared" si="29"/>
        <v>6126.7241379310344</v>
      </c>
      <c r="X9" s="53">
        <f t="shared" si="30"/>
        <v>3555</v>
      </c>
      <c r="Y9" s="54">
        <f t="shared" si="31"/>
        <v>6292.0353982300885</v>
      </c>
      <c r="Z9" s="51">
        <f t="shared" si="32"/>
        <v>3557</v>
      </c>
      <c r="AA9" s="51">
        <f t="shared" si="33"/>
        <v>3553.5</v>
      </c>
      <c r="AC9" s="72"/>
      <c r="AE9" s="123">
        <v>4</v>
      </c>
      <c r="AF9" s="20">
        <v>141</v>
      </c>
      <c r="AG9" s="21">
        <v>174</v>
      </c>
      <c r="AH9" s="21">
        <v>163.5</v>
      </c>
      <c r="AI9" s="21">
        <v>195</v>
      </c>
      <c r="AJ9" s="22">
        <v>169.5</v>
      </c>
      <c r="AK9" s="20">
        <v>10834.5</v>
      </c>
      <c r="AL9" s="133">
        <f t="shared" si="34"/>
        <v>169.5</v>
      </c>
      <c r="AM9" s="97">
        <f t="shared" si="35"/>
        <v>163.5</v>
      </c>
      <c r="AN9" s="97">
        <f t="shared" si="36"/>
        <v>174</v>
      </c>
      <c r="AO9" s="34">
        <f t="shared" si="37"/>
        <v>10.5</v>
      </c>
      <c r="AQ9" s="123">
        <v>4</v>
      </c>
      <c r="AR9" s="45">
        <f t="shared" si="5"/>
        <v>10660.5</v>
      </c>
      <c r="AS9" s="45">
        <f t="shared" si="6"/>
        <v>6126.7241379310344</v>
      </c>
      <c r="AT9" s="45">
        <f t="shared" si="7"/>
        <v>10665</v>
      </c>
      <c r="AU9" s="30">
        <f t="shared" si="8"/>
        <v>6292.0353982300885</v>
      </c>
      <c r="AV9" s="45">
        <f t="shared" si="38"/>
        <v>10671</v>
      </c>
      <c r="AW9" s="45">
        <f t="shared" si="39"/>
        <v>10660.5</v>
      </c>
      <c r="AY9" s="143">
        <v>4</v>
      </c>
      <c r="AZ9" s="52">
        <f t="shared" si="40"/>
        <v>10660.5</v>
      </c>
      <c r="BA9" s="54">
        <f t="shared" si="41"/>
        <v>6126.7241379310344</v>
      </c>
      <c r="BB9" s="53">
        <f t="shared" si="42"/>
        <v>10665</v>
      </c>
      <c r="BC9" s="54">
        <f t="shared" si="43"/>
        <v>6292.0353982300885</v>
      </c>
      <c r="BD9" s="51">
        <f t="shared" si="44"/>
        <v>10671</v>
      </c>
      <c r="BE9" s="51">
        <f t="shared" si="45"/>
        <v>10660.5</v>
      </c>
      <c r="BS9" s="63"/>
      <c r="BU9" s="123">
        <v>4</v>
      </c>
      <c r="BV9" s="20">
        <v>40.869565217391305</v>
      </c>
      <c r="BW9" s="21">
        <v>50.434782608695656</v>
      </c>
      <c r="BX9" s="21">
        <v>47.391304347826093</v>
      </c>
      <c r="BY9" s="21">
        <v>56.521739130434788</v>
      </c>
      <c r="BZ9" s="22">
        <v>49.130434782608702</v>
      </c>
      <c r="CA9" s="20">
        <v>3140.434782608696</v>
      </c>
      <c r="CB9" s="133">
        <f t="shared" si="46"/>
        <v>49.130434782608702</v>
      </c>
      <c r="CC9" s="97">
        <f t="shared" si="47"/>
        <v>47.391304347826093</v>
      </c>
      <c r="CD9" s="97">
        <f t="shared" si="48"/>
        <v>50.434782608695656</v>
      </c>
      <c r="CE9" s="34">
        <f t="shared" si="49"/>
        <v>3.0434782608695627</v>
      </c>
      <c r="CG9" s="123">
        <v>4</v>
      </c>
      <c r="CH9" s="45">
        <f t="shared" si="10"/>
        <v>3090.0000000000005</v>
      </c>
      <c r="CI9" s="45">
        <f t="shared" si="11"/>
        <v>6126.7241379310344</v>
      </c>
      <c r="CJ9" s="45">
        <f t="shared" si="12"/>
        <v>3091.3043478260875</v>
      </c>
      <c r="CK9" s="30">
        <f t="shared" si="13"/>
        <v>6292.0353982300885</v>
      </c>
      <c r="CL9" s="45">
        <f t="shared" si="50"/>
        <v>3093.04347826087</v>
      </c>
      <c r="CM9" s="45">
        <f t="shared" si="51"/>
        <v>3090.0000000000005</v>
      </c>
      <c r="CO9" s="143">
        <v>4</v>
      </c>
      <c r="CP9" s="52">
        <f t="shared" si="52"/>
        <v>3090.0000000000005</v>
      </c>
      <c r="CQ9" s="54">
        <f t="shared" si="53"/>
        <v>6126.7241379310344</v>
      </c>
      <c r="CR9" s="53">
        <f t="shared" si="54"/>
        <v>3091.3043478260875</v>
      </c>
      <c r="CS9" s="54">
        <f t="shared" si="55"/>
        <v>6292.0353982300885</v>
      </c>
      <c r="CT9" s="51">
        <f t="shared" si="56"/>
        <v>3093.04347826087</v>
      </c>
      <c r="CU9" s="51">
        <f t="shared" si="57"/>
        <v>3090.0000000000005</v>
      </c>
      <c r="CW9" s="84"/>
      <c r="CY9" s="123">
        <v>4</v>
      </c>
      <c r="CZ9" s="20">
        <v>112.8</v>
      </c>
      <c r="DA9" s="21">
        <v>139.19999999999999</v>
      </c>
      <c r="DB9" s="21">
        <v>130.79999999999998</v>
      </c>
      <c r="DC9" s="21">
        <v>156</v>
      </c>
      <c r="DD9" s="22">
        <v>135.6</v>
      </c>
      <c r="DE9" s="20">
        <v>8667.6</v>
      </c>
      <c r="DF9" s="133">
        <f t="shared" si="58"/>
        <v>135.6</v>
      </c>
      <c r="DG9" s="97">
        <f t="shared" si="59"/>
        <v>130.79999999999998</v>
      </c>
      <c r="DH9" s="97">
        <f t="shared" si="60"/>
        <v>139.19999999999999</v>
      </c>
      <c r="DI9" s="34">
        <f t="shared" si="61"/>
        <v>8.4000000000000057</v>
      </c>
      <c r="DK9" s="123">
        <v>4</v>
      </c>
      <c r="DL9" s="165">
        <f t="shared" si="15"/>
        <v>8528.4</v>
      </c>
      <c r="DM9" s="45">
        <f t="shared" si="16"/>
        <v>6126.7241379310344</v>
      </c>
      <c r="DN9" s="45">
        <f t="shared" si="17"/>
        <v>8532</v>
      </c>
      <c r="DO9" s="30">
        <f t="shared" si="18"/>
        <v>6292.0353982300885</v>
      </c>
      <c r="DP9" s="45">
        <f t="shared" si="62"/>
        <v>8536.8000000000011</v>
      </c>
      <c r="DQ9" s="45">
        <f t="shared" si="63"/>
        <v>8528.4</v>
      </c>
      <c r="DS9" s="143">
        <v>4</v>
      </c>
      <c r="DT9" s="52">
        <f t="shared" si="64"/>
        <v>8528.4</v>
      </c>
      <c r="DU9" s="54">
        <f t="shared" si="65"/>
        <v>6126.7241379310344</v>
      </c>
      <c r="DV9" s="53">
        <f t="shared" si="66"/>
        <v>8532</v>
      </c>
      <c r="DW9" s="54">
        <f t="shared" si="67"/>
        <v>6292.0353982300885</v>
      </c>
      <c r="DX9" s="51">
        <f t="shared" si="68"/>
        <v>8536.8000000000011</v>
      </c>
      <c r="DY9" s="51">
        <f t="shared" si="69"/>
        <v>8528.4</v>
      </c>
    </row>
    <row r="10" spans="1:129" ht="13.2" customHeight="1" thickBot="1" x14ac:dyDescent="0.3">
      <c r="A10" s="123">
        <v>5</v>
      </c>
      <c r="B10" s="21">
        <v>47</v>
      </c>
      <c r="C10" s="21">
        <v>57</v>
      </c>
      <c r="D10" s="21">
        <v>54</v>
      </c>
      <c r="E10" s="21">
        <v>67</v>
      </c>
      <c r="F10" s="22">
        <v>46</v>
      </c>
      <c r="G10" s="20">
        <v>5735</v>
      </c>
      <c r="H10" s="133">
        <f t="shared" si="22"/>
        <v>54</v>
      </c>
      <c r="I10" s="97">
        <f t="shared" si="23"/>
        <v>47</v>
      </c>
      <c r="J10" s="97">
        <f t="shared" si="24"/>
        <v>57</v>
      </c>
      <c r="K10" s="34">
        <f t="shared" si="25"/>
        <v>10</v>
      </c>
      <c r="M10" s="123">
        <v>5</v>
      </c>
      <c r="N10" s="165">
        <f t="shared" si="0"/>
        <v>5678</v>
      </c>
      <c r="O10" s="45">
        <f t="shared" si="1"/>
        <v>9961.4035087719294</v>
      </c>
      <c r="P10" s="45">
        <f t="shared" si="2"/>
        <v>5681</v>
      </c>
      <c r="Q10" s="30">
        <f t="shared" si="3"/>
        <v>10520.37037037037</v>
      </c>
      <c r="R10" s="45">
        <f t="shared" si="26"/>
        <v>5688</v>
      </c>
      <c r="S10" s="45">
        <f t="shared" si="27"/>
        <v>5678</v>
      </c>
      <c r="U10" s="143">
        <v>5</v>
      </c>
      <c r="V10" s="52">
        <f t="shared" si="28"/>
        <v>5678</v>
      </c>
      <c r="W10" s="54">
        <f t="shared" si="29"/>
        <v>9961.4035087719294</v>
      </c>
      <c r="X10" s="53">
        <f t="shared" si="30"/>
        <v>5681</v>
      </c>
      <c r="Y10" s="54">
        <f t="shared" si="31"/>
        <v>10520.37037037037</v>
      </c>
      <c r="Z10" s="51">
        <f t="shared" si="32"/>
        <v>5688</v>
      </c>
      <c r="AA10" s="51">
        <f t="shared" si="33"/>
        <v>5678</v>
      </c>
      <c r="AC10" s="72"/>
      <c r="AE10" s="123">
        <v>5</v>
      </c>
      <c r="AF10" s="20">
        <v>141</v>
      </c>
      <c r="AG10" s="21">
        <v>171</v>
      </c>
      <c r="AH10" s="21">
        <v>162</v>
      </c>
      <c r="AI10" s="21">
        <v>201</v>
      </c>
      <c r="AJ10" s="22">
        <v>138</v>
      </c>
      <c r="AK10" s="20">
        <v>17205</v>
      </c>
      <c r="AL10" s="133">
        <f t="shared" si="34"/>
        <v>162</v>
      </c>
      <c r="AM10" s="97">
        <f t="shared" si="35"/>
        <v>141</v>
      </c>
      <c r="AN10" s="97">
        <f t="shared" si="36"/>
        <v>171</v>
      </c>
      <c r="AO10" s="34">
        <f t="shared" si="37"/>
        <v>30</v>
      </c>
      <c r="AQ10" s="123">
        <v>5</v>
      </c>
      <c r="AR10" s="45">
        <f t="shared" si="5"/>
        <v>17034</v>
      </c>
      <c r="AS10" s="45">
        <f t="shared" si="6"/>
        <v>9961.4035087719294</v>
      </c>
      <c r="AT10" s="45">
        <f t="shared" si="7"/>
        <v>17043</v>
      </c>
      <c r="AU10" s="30">
        <f t="shared" si="8"/>
        <v>10520.37037037037</v>
      </c>
      <c r="AV10" s="45">
        <f t="shared" si="38"/>
        <v>17064</v>
      </c>
      <c r="AW10" s="45">
        <f t="shared" si="39"/>
        <v>17034</v>
      </c>
      <c r="AY10" s="143">
        <v>5</v>
      </c>
      <c r="AZ10" s="52">
        <f t="shared" si="40"/>
        <v>17034</v>
      </c>
      <c r="BA10" s="54">
        <f t="shared" si="41"/>
        <v>9961.4035087719294</v>
      </c>
      <c r="BB10" s="53">
        <f t="shared" si="42"/>
        <v>17043</v>
      </c>
      <c r="BC10" s="54">
        <f t="shared" si="43"/>
        <v>10520.37037037037</v>
      </c>
      <c r="BD10" s="51">
        <f t="shared" si="44"/>
        <v>17064</v>
      </c>
      <c r="BE10" s="51">
        <f t="shared" si="45"/>
        <v>17034</v>
      </c>
      <c r="BS10" s="63"/>
      <c r="BU10" s="123">
        <v>5</v>
      </c>
      <c r="BV10" s="20">
        <v>40.869565217391305</v>
      </c>
      <c r="BW10" s="21">
        <v>49.565217391304351</v>
      </c>
      <c r="BX10" s="21">
        <v>46.956521739130437</v>
      </c>
      <c r="BY10" s="21">
        <v>58.260869565217398</v>
      </c>
      <c r="BZ10" s="22">
        <v>40</v>
      </c>
      <c r="CA10" s="20">
        <v>4986.9565217391309</v>
      </c>
      <c r="CB10" s="133">
        <f t="shared" si="46"/>
        <v>46.956521739130437</v>
      </c>
      <c r="CC10" s="97">
        <f t="shared" si="47"/>
        <v>40.869565217391305</v>
      </c>
      <c r="CD10" s="97">
        <f t="shared" si="48"/>
        <v>49.565217391304351</v>
      </c>
      <c r="CE10" s="34">
        <f t="shared" si="49"/>
        <v>8.6956521739130466</v>
      </c>
      <c r="CG10" s="123">
        <v>5</v>
      </c>
      <c r="CH10" s="45">
        <f t="shared" si="10"/>
        <v>4937.3913043478269</v>
      </c>
      <c r="CI10" s="45">
        <f t="shared" si="11"/>
        <v>9961.4035087719294</v>
      </c>
      <c r="CJ10" s="45">
        <f t="shared" si="12"/>
        <v>4940.0000000000009</v>
      </c>
      <c r="CK10" s="30">
        <f t="shared" si="13"/>
        <v>10520.370370370372</v>
      </c>
      <c r="CL10" s="45">
        <f t="shared" si="50"/>
        <v>4946.0869565217399</v>
      </c>
      <c r="CM10" s="45">
        <f t="shared" si="51"/>
        <v>4937.3913043478269</v>
      </c>
      <c r="CO10" s="143">
        <v>5</v>
      </c>
      <c r="CP10" s="52">
        <f t="shared" si="52"/>
        <v>4937.3913043478269</v>
      </c>
      <c r="CQ10" s="54">
        <f t="shared" si="53"/>
        <v>9961.4035087719294</v>
      </c>
      <c r="CR10" s="53">
        <f t="shared" si="54"/>
        <v>4940.0000000000009</v>
      </c>
      <c r="CS10" s="54">
        <f t="shared" si="55"/>
        <v>10520.370370370372</v>
      </c>
      <c r="CT10" s="51">
        <f t="shared" si="56"/>
        <v>4946.0869565217399</v>
      </c>
      <c r="CU10" s="51">
        <f t="shared" si="57"/>
        <v>4937.3913043478269</v>
      </c>
      <c r="CW10" s="84"/>
      <c r="CY10" s="123">
        <v>5</v>
      </c>
      <c r="CZ10" s="20">
        <v>112.8</v>
      </c>
      <c r="DA10" s="21">
        <v>136.79999999999998</v>
      </c>
      <c r="DB10" s="21">
        <v>129.6</v>
      </c>
      <c r="DC10" s="21">
        <v>160.79999999999998</v>
      </c>
      <c r="DD10" s="22">
        <v>110.39999999999999</v>
      </c>
      <c r="DE10" s="20">
        <v>13764</v>
      </c>
      <c r="DF10" s="133">
        <f t="shared" si="58"/>
        <v>129.6</v>
      </c>
      <c r="DG10" s="97">
        <f t="shared" si="59"/>
        <v>112.8</v>
      </c>
      <c r="DH10" s="97">
        <f t="shared" si="60"/>
        <v>136.79999999999998</v>
      </c>
      <c r="DI10" s="34">
        <f t="shared" si="61"/>
        <v>23.999999999999986</v>
      </c>
      <c r="DK10" s="123">
        <v>5</v>
      </c>
      <c r="DL10" s="165">
        <f t="shared" si="15"/>
        <v>13627.2</v>
      </c>
      <c r="DM10" s="45">
        <f t="shared" si="16"/>
        <v>9961.4035087719312</v>
      </c>
      <c r="DN10" s="45">
        <f t="shared" si="17"/>
        <v>13634.4</v>
      </c>
      <c r="DO10" s="30">
        <f t="shared" si="18"/>
        <v>10520.37037037037</v>
      </c>
      <c r="DP10" s="45">
        <f t="shared" si="62"/>
        <v>13651.2</v>
      </c>
      <c r="DQ10" s="45">
        <f t="shared" si="63"/>
        <v>13627.2</v>
      </c>
      <c r="DS10" s="143">
        <v>5</v>
      </c>
      <c r="DT10" s="52">
        <f t="shared" si="64"/>
        <v>13627.2</v>
      </c>
      <c r="DU10" s="54">
        <f t="shared" si="65"/>
        <v>9961.4035087719312</v>
      </c>
      <c r="DV10" s="53">
        <f t="shared" si="66"/>
        <v>13634.4</v>
      </c>
      <c r="DW10" s="54">
        <f t="shared" si="67"/>
        <v>10520.37037037037</v>
      </c>
      <c r="DX10" s="51">
        <f t="shared" si="68"/>
        <v>13651.2</v>
      </c>
      <c r="DY10" s="51">
        <f t="shared" si="69"/>
        <v>13627.2</v>
      </c>
    </row>
    <row r="11" spans="1:129" ht="13.8" thickBot="1" x14ac:dyDescent="0.3">
      <c r="A11" s="123">
        <v>6</v>
      </c>
      <c r="B11" s="21"/>
      <c r="C11" s="21"/>
      <c r="D11" s="21"/>
      <c r="E11" s="21"/>
      <c r="F11" s="22"/>
      <c r="G11" s="20"/>
      <c r="H11" s="133" t="e">
        <f t="shared" si="22"/>
        <v>#NUM!</v>
      </c>
      <c r="I11" s="97" t="e">
        <f t="shared" si="23"/>
        <v>#NUM!</v>
      </c>
      <c r="J11" s="97" t="e">
        <f t="shared" si="24"/>
        <v>#NUM!</v>
      </c>
      <c r="K11" s="34" t="e">
        <f t="shared" si="25"/>
        <v>#NUM!</v>
      </c>
      <c r="M11" s="123">
        <v>6</v>
      </c>
      <c r="N11" s="165" t="e">
        <f t="shared" si="0"/>
        <v>#NUM!</v>
      </c>
      <c r="O11" s="45" t="e">
        <f t="shared" si="1"/>
        <v>#NUM!</v>
      </c>
      <c r="P11" s="45" t="e">
        <f t="shared" si="2"/>
        <v>#NUM!</v>
      </c>
      <c r="Q11" s="30" t="e">
        <f t="shared" si="3"/>
        <v>#NUM!</v>
      </c>
      <c r="R11" s="45" t="e">
        <f t="shared" si="26"/>
        <v>#NUM!</v>
      </c>
      <c r="S11" s="45" t="e">
        <f t="shared" si="27"/>
        <v>#NUM!</v>
      </c>
      <c r="U11" s="143">
        <v>6</v>
      </c>
      <c r="V11" s="52" t="e">
        <f t="shared" si="28"/>
        <v>#NUM!</v>
      </c>
      <c r="W11" s="54" t="e">
        <f t="shared" si="29"/>
        <v>#NUM!</v>
      </c>
      <c r="X11" s="53" t="e">
        <f t="shared" si="30"/>
        <v>#NUM!</v>
      </c>
      <c r="Y11" s="54" t="e">
        <f t="shared" si="31"/>
        <v>#NUM!</v>
      </c>
      <c r="Z11" s="51" t="e">
        <f t="shared" si="32"/>
        <v>#NUM!</v>
      </c>
      <c r="AA11" s="51" t="e">
        <f t="shared" si="33"/>
        <v>#NUM!</v>
      </c>
      <c r="AC11" s="72"/>
      <c r="AE11" s="123">
        <v>6</v>
      </c>
      <c r="AF11" s="20"/>
      <c r="AG11" s="21"/>
      <c r="AH11" s="21"/>
      <c r="AI11" s="21"/>
      <c r="AJ11" s="22"/>
      <c r="AK11" s="20"/>
      <c r="AL11" s="133" t="e">
        <f t="shared" si="34"/>
        <v>#NUM!</v>
      </c>
      <c r="AM11" s="97" t="e">
        <f t="shared" si="35"/>
        <v>#NUM!</v>
      </c>
      <c r="AN11" s="97" t="e">
        <f t="shared" si="36"/>
        <v>#NUM!</v>
      </c>
      <c r="AO11" s="34" t="e">
        <f t="shared" si="37"/>
        <v>#NUM!</v>
      </c>
      <c r="AQ11" s="123">
        <v>6</v>
      </c>
      <c r="AR11" s="45" t="e">
        <f t="shared" si="5"/>
        <v>#NUM!</v>
      </c>
      <c r="AS11" s="45" t="e">
        <f t="shared" si="6"/>
        <v>#NUM!</v>
      </c>
      <c r="AT11" s="45" t="e">
        <f t="shared" si="7"/>
        <v>#NUM!</v>
      </c>
      <c r="AU11" s="30" t="e">
        <f t="shared" si="8"/>
        <v>#NUM!</v>
      </c>
      <c r="AV11" s="45" t="e">
        <f t="shared" si="38"/>
        <v>#NUM!</v>
      </c>
      <c r="AW11" s="45" t="e">
        <f t="shared" si="39"/>
        <v>#NUM!</v>
      </c>
      <c r="AY11" s="143">
        <v>6</v>
      </c>
      <c r="AZ11" s="52" t="e">
        <f t="shared" si="40"/>
        <v>#NUM!</v>
      </c>
      <c r="BA11" s="54" t="e">
        <f t="shared" si="41"/>
        <v>#NUM!</v>
      </c>
      <c r="BB11" s="53" t="e">
        <f t="shared" si="42"/>
        <v>#NUM!</v>
      </c>
      <c r="BC11" s="54" t="e">
        <f t="shared" si="43"/>
        <v>#NUM!</v>
      </c>
      <c r="BD11" s="51" t="e">
        <f t="shared" si="44"/>
        <v>#NUM!</v>
      </c>
      <c r="BE11" s="51" t="e">
        <f t="shared" si="45"/>
        <v>#NUM!</v>
      </c>
      <c r="BS11" s="63"/>
      <c r="BU11" s="123">
        <v>6</v>
      </c>
      <c r="BV11" s="20"/>
      <c r="BW11" s="21"/>
      <c r="BX11" s="21"/>
      <c r="BY11" s="21"/>
      <c r="BZ11" s="22"/>
      <c r="CA11" s="20"/>
      <c r="CB11" s="133" t="e">
        <f t="shared" si="46"/>
        <v>#NUM!</v>
      </c>
      <c r="CC11" s="97" t="e">
        <f t="shared" si="47"/>
        <v>#NUM!</v>
      </c>
      <c r="CD11" s="97" t="e">
        <f t="shared" si="48"/>
        <v>#NUM!</v>
      </c>
      <c r="CE11" s="34" t="e">
        <f t="shared" si="49"/>
        <v>#NUM!</v>
      </c>
      <c r="CG11" s="123">
        <v>6</v>
      </c>
      <c r="CH11" s="45" t="e">
        <f t="shared" si="10"/>
        <v>#NUM!</v>
      </c>
      <c r="CI11" s="45" t="e">
        <f t="shared" si="11"/>
        <v>#NUM!</v>
      </c>
      <c r="CJ11" s="45" t="e">
        <f t="shared" si="12"/>
        <v>#NUM!</v>
      </c>
      <c r="CK11" s="30" t="e">
        <f t="shared" si="13"/>
        <v>#NUM!</v>
      </c>
      <c r="CL11" s="45" t="e">
        <f t="shared" si="50"/>
        <v>#NUM!</v>
      </c>
      <c r="CM11" s="45" t="e">
        <f t="shared" si="51"/>
        <v>#NUM!</v>
      </c>
      <c r="CO11" s="143">
        <v>6</v>
      </c>
      <c r="CP11" s="52" t="e">
        <f t="shared" si="52"/>
        <v>#NUM!</v>
      </c>
      <c r="CQ11" s="54" t="e">
        <f t="shared" si="53"/>
        <v>#NUM!</v>
      </c>
      <c r="CR11" s="53" t="e">
        <f t="shared" si="54"/>
        <v>#NUM!</v>
      </c>
      <c r="CS11" s="54" t="e">
        <f t="shared" si="55"/>
        <v>#NUM!</v>
      </c>
      <c r="CT11" s="51" t="e">
        <f t="shared" si="56"/>
        <v>#NUM!</v>
      </c>
      <c r="CU11" s="51" t="e">
        <f t="shared" si="57"/>
        <v>#NUM!</v>
      </c>
      <c r="CW11" s="84"/>
      <c r="CY11" s="123">
        <v>6</v>
      </c>
      <c r="CZ11" s="20"/>
      <c r="DA11" s="21"/>
      <c r="DB11" s="21"/>
      <c r="DC11" s="21"/>
      <c r="DD11" s="22"/>
      <c r="DE11" s="20"/>
      <c r="DF11" s="133" t="e">
        <f t="shared" si="58"/>
        <v>#NUM!</v>
      </c>
      <c r="DG11" s="97" t="e">
        <f t="shared" si="59"/>
        <v>#NUM!</v>
      </c>
      <c r="DH11" s="97" t="e">
        <f t="shared" si="60"/>
        <v>#NUM!</v>
      </c>
      <c r="DI11" s="34" t="e">
        <f t="shared" si="61"/>
        <v>#NUM!</v>
      </c>
      <c r="DK11" s="123">
        <v>6</v>
      </c>
      <c r="DL11" s="165" t="e">
        <f t="shared" si="15"/>
        <v>#NUM!</v>
      </c>
      <c r="DM11" s="45" t="e">
        <f t="shared" si="16"/>
        <v>#NUM!</v>
      </c>
      <c r="DN11" s="45" t="e">
        <f t="shared" si="17"/>
        <v>#NUM!</v>
      </c>
      <c r="DO11" s="30" t="e">
        <f t="shared" si="18"/>
        <v>#NUM!</v>
      </c>
      <c r="DP11" s="45" t="e">
        <f t="shared" si="62"/>
        <v>#NUM!</v>
      </c>
      <c r="DQ11" s="45" t="e">
        <f t="shared" si="63"/>
        <v>#NUM!</v>
      </c>
      <c r="DS11" s="143">
        <v>6</v>
      </c>
      <c r="DT11" s="52" t="e">
        <f t="shared" si="64"/>
        <v>#NUM!</v>
      </c>
      <c r="DU11" s="54" t="e">
        <f t="shared" si="65"/>
        <v>#NUM!</v>
      </c>
      <c r="DV11" s="53" t="e">
        <f t="shared" si="66"/>
        <v>#NUM!</v>
      </c>
      <c r="DW11" s="54" t="e">
        <f t="shared" si="67"/>
        <v>#NUM!</v>
      </c>
      <c r="DX11" s="51" t="e">
        <f t="shared" si="68"/>
        <v>#NUM!</v>
      </c>
      <c r="DY11" s="51" t="e">
        <f t="shared" si="69"/>
        <v>#NUM!</v>
      </c>
    </row>
    <row r="12" spans="1:129" ht="13.8" thickBot="1" x14ac:dyDescent="0.3">
      <c r="A12" s="123">
        <v>7</v>
      </c>
      <c r="B12" s="21"/>
      <c r="C12" s="21"/>
      <c r="D12" s="21"/>
      <c r="E12" s="21"/>
      <c r="F12" s="22"/>
      <c r="G12" s="20"/>
      <c r="H12" s="133" t="e">
        <f t="shared" si="22"/>
        <v>#NUM!</v>
      </c>
      <c r="I12" s="97" t="e">
        <f t="shared" si="23"/>
        <v>#NUM!</v>
      </c>
      <c r="J12" s="97" t="e">
        <f t="shared" si="24"/>
        <v>#NUM!</v>
      </c>
      <c r="K12" s="34" t="e">
        <f t="shared" si="25"/>
        <v>#NUM!</v>
      </c>
      <c r="M12" s="123">
        <v>7</v>
      </c>
      <c r="N12" s="165" t="e">
        <f t="shared" si="0"/>
        <v>#NUM!</v>
      </c>
      <c r="O12" s="45" t="e">
        <f t="shared" si="1"/>
        <v>#NUM!</v>
      </c>
      <c r="P12" s="45" t="e">
        <f t="shared" si="2"/>
        <v>#NUM!</v>
      </c>
      <c r="Q12" s="30" t="e">
        <f t="shared" si="3"/>
        <v>#NUM!</v>
      </c>
      <c r="R12" s="45" t="e">
        <f t="shared" si="26"/>
        <v>#NUM!</v>
      </c>
      <c r="S12" s="45" t="e">
        <f t="shared" si="27"/>
        <v>#NUM!</v>
      </c>
      <c r="U12" s="143">
        <v>7</v>
      </c>
      <c r="V12" s="52" t="e">
        <f t="shared" si="28"/>
        <v>#NUM!</v>
      </c>
      <c r="W12" s="54" t="e">
        <f t="shared" si="29"/>
        <v>#NUM!</v>
      </c>
      <c r="X12" s="53" t="e">
        <f t="shared" si="30"/>
        <v>#NUM!</v>
      </c>
      <c r="Y12" s="54" t="e">
        <f t="shared" si="31"/>
        <v>#NUM!</v>
      </c>
      <c r="Z12" s="51" t="e">
        <f t="shared" si="32"/>
        <v>#NUM!</v>
      </c>
      <c r="AA12" s="51" t="e">
        <f t="shared" si="33"/>
        <v>#NUM!</v>
      </c>
      <c r="AC12" s="72"/>
      <c r="AE12" s="123">
        <v>7</v>
      </c>
      <c r="AF12" s="20"/>
      <c r="AG12" s="21"/>
      <c r="AH12" s="21"/>
      <c r="AI12" s="21"/>
      <c r="AJ12" s="22"/>
      <c r="AK12" s="20"/>
      <c r="AL12" s="133" t="e">
        <f t="shared" si="34"/>
        <v>#NUM!</v>
      </c>
      <c r="AM12" s="97" t="e">
        <f t="shared" si="35"/>
        <v>#NUM!</v>
      </c>
      <c r="AN12" s="97" t="e">
        <f t="shared" si="36"/>
        <v>#NUM!</v>
      </c>
      <c r="AO12" s="34" t="e">
        <f t="shared" si="37"/>
        <v>#NUM!</v>
      </c>
      <c r="AQ12" s="123">
        <v>7</v>
      </c>
      <c r="AR12" s="45" t="e">
        <f t="shared" si="5"/>
        <v>#NUM!</v>
      </c>
      <c r="AS12" s="45" t="e">
        <f t="shared" si="6"/>
        <v>#NUM!</v>
      </c>
      <c r="AT12" s="45" t="e">
        <f t="shared" si="7"/>
        <v>#NUM!</v>
      </c>
      <c r="AU12" s="30" t="e">
        <f t="shared" si="8"/>
        <v>#NUM!</v>
      </c>
      <c r="AV12" s="45" t="e">
        <f t="shared" si="38"/>
        <v>#NUM!</v>
      </c>
      <c r="AW12" s="45" t="e">
        <f t="shared" si="39"/>
        <v>#NUM!</v>
      </c>
      <c r="AY12" s="143">
        <v>7</v>
      </c>
      <c r="AZ12" s="52" t="e">
        <f t="shared" si="40"/>
        <v>#NUM!</v>
      </c>
      <c r="BA12" s="54" t="e">
        <f t="shared" si="41"/>
        <v>#NUM!</v>
      </c>
      <c r="BB12" s="53" t="e">
        <f t="shared" si="42"/>
        <v>#NUM!</v>
      </c>
      <c r="BC12" s="54" t="e">
        <f t="shared" si="43"/>
        <v>#NUM!</v>
      </c>
      <c r="BD12" s="51" t="e">
        <f t="shared" si="44"/>
        <v>#NUM!</v>
      </c>
      <c r="BE12" s="51" t="e">
        <f t="shared" si="45"/>
        <v>#NUM!</v>
      </c>
      <c r="BS12" s="63"/>
      <c r="BU12" s="123">
        <v>7</v>
      </c>
      <c r="BV12" s="20"/>
      <c r="BW12" s="21"/>
      <c r="BX12" s="21"/>
      <c r="BY12" s="21"/>
      <c r="BZ12" s="22"/>
      <c r="CA12" s="20"/>
      <c r="CB12" s="133" t="e">
        <f t="shared" si="46"/>
        <v>#NUM!</v>
      </c>
      <c r="CC12" s="97" t="e">
        <f t="shared" si="47"/>
        <v>#NUM!</v>
      </c>
      <c r="CD12" s="97" t="e">
        <f t="shared" si="48"/>
        <v>#NUM!</v>
      </c>
      <c r="CE12" s="34" t="e">
        <f t="shared" si="49"/>
        <v>#NUM!</v>
      </c>
      <c r="CG12" s="123">
        <v>7</v>
      </c>
      <c r="CH12" s="45" t="e">
        <f t="shared" si="10"/>
        <v>#NUM!</v>
      </c>
      <c r="CI12" s="45" t="e">
        <f t="shared" si="11"/>
        <v>#NUM!</v>
      </c>
      <c r="CJ12" s="45" t="e">
        <f t="shared" si="12"/>
        <v>#NUM!</v>
      </c>
      <c r="CK12" s="30" t="e">
        <f t="shared" si="13"/>
        <v>#NUM!</v>
      </c>
      <c r="CL12" s="45" t="e">
        <f t="shared" si="50"/>
        <v>#NUM!</v>
      </c>
      <c r="CM12" s="45" t="e">
        <f t="shared" si="51"/>
        <v>#NUM!</v>
      </c>
      <c r="CO12" s="143">
        <v>7</v>
      </c>
      <c r="CP12" s="52" t="e">
        <f t="shared" si="52"/>
        <v>#NUM!</v>
      </c>
      <c r="CQ12" s="54" t="e">
        <f t="shared" si="53"/>
        <v>#NUM!</v>
      </c>
      <c r="CR12" s="53" t="e">
        <f t="shared" si="54"/>
        <v>#NUM!</v>
      </c>
      <c r="CS12" s="54" t="e">
        <f t="shared" si="55"/>
        <v>#NUM!</v>
      </c>
      <c r="CT12" s="51" t="e">
        <f t="shared" si="56"/>
        <v>#NUM!</v>
      </c>
      <c r="CU12" s="51" t="e">
        <f t="shared" si="57"/>
        <v>#NUM!</v>
      </c>
      <c r="CW12" s="84"/>
      <c r="CY12" s="123">
        <v>7</v>
      </c>
      <c r="CZ12" s="20"/>
      <c r="DA12" s="21"/>
      <c r="DB12" s="21"/>
      <c r="DC12" s="21"/>
      <c r="DD12" s="22"/>
      <c r="DE12" s="20"/>
      <c r="DF12" s="133" t="e">
        <f t="shared" si="58"/>
        <v>#NUM!</v>
      </c>
      <c r="DG12" s="97" t="e">
        <f t="shared" si="59"/>
        <v>#NUM!</v>
      </c>
      <c r="DH12" s="97" t="e">
        <f t="shared" si="60"/>
        <v>#NUM!</v>
      </c>
      <c r="DI12" s="34" t="e">
        <f t="shared" si="61"/>
        <v>#NUM!</v>
      </c>
      <c r="DK12" s="123">
        <v>7</v>
      </c>
      <c r="DL12" s="165" t="e">
        <f t="shared" si="15"/>
        <v>#NUM!</v>
      </c>
      <c r="DM12" s="45" t="e">
        <f t="shared" si="16"/>
        <v>#NUM!</v>
      </c>
      <c r="DN12" s="45" t="e">
        <f t="shared" si="17"/>
        <v>#NUM!</v>
      </c>
      <c r="DO12" s="30" t="e">
        <f t="shared" si="18"/>
        <v>#NUM!</v>
      </c>
      <c r="DP12" s="45" t="e">
        <f t="shared" si="62"/>
        <v>#NUM!</v>
      </c>
      <c r="DQ12" s="45" t="e">
        <f t="shared" si="63"/>
        <v>#NUM!</v>
      </c>
      <c r="DS12" s="143">
        <v>7</v>
      </c>
      <c r="DT12" s="52" t="e">
        <f t="shared" si="64"/>
        <v>#NUM!</v>
      </c>
      <c r="DU12" s="54" t="e">
        <f t="shared" si="65"/>
        <v>#NUM!</v>
      </c>
      <c r="DV12" s="53" t="e">
        <f t="shared" si="66"/>
        <v>#NUM!</v>
      </c>
      <c r="DW12" s="54" t="e">
        <f t="shared" si="67"/>
        <v>#NUM!</v>
      </c>
      <c r="DX12" s="51" t="e">
        <f t="shared" si="68"/>
        <v>#NUM!</v>
      </c>
      <c r="DY12" s="51" t="e">
        <f t="shared" si="69"/>
        <v>#NUM!</v>
      </c>
    </row>
    <row r="13" spans="1:129" ht="13.8" thickBot="1" x14ac:dyDescent="0.3">
      <c r="A13" s="123">
        <v>8</v>
      </c>
      <c r="B13" s="21"/>
      <c r="C13" s="21"/>
      <c r="D13" s="21"/>
      <c r="E13" s="21"/>
      <c r="F13" s="22"/>
      <c r="G13" s="20"/>
      <c r="H13" s="133" t="e">
        <f t="shared" si="22"/>
        <v>#NUM!</v>
      </c>
      <c r="I13" s="97" t="e">
        <f t="shared" si="23"/>
        <v>#NUM!</v>
      </c>
      <c r="J13" s="97" t="e">
        <f t="shared" si="24"/>
        <v>#NUM!</v>
      </c>
      <c r="K13" s="34" t="e">
        <f t="shared" si="25"/>
        <v>#NUM!</v>
      </c>
      <c r="M13" s="123">
        <v>8</v>
      </c>
      <c r="N13" s="165" t="e">
        <f t="shared" si="0"/>
        <v>#NUM!</v>
      </c>
      <c r="O13" s="45" t="e">
        <f t="shared" si="1"/>
        <v>#NUM!</v>
      </c>
      <c r="P13" s="45" t="e">
        <f t="shared" si="2"/>
        <v>#NUM!</v>
      </c>
      <c r="Q13" s="30" t="e">
        <f t="shared" si="3"/>
        <v>#NUM!</v>
      </c>
      <c r="R13" s="45" t="e">
        <f t="shared" si="26"/>
        <v>#NUM!</v>
      </c>
      <c r="S13" s="45" t="e">
        <f t="shared" si="27"/>
        <v>#NUM!</v>
      </c>
      <c r="U13" s="143">
        <v>8</v>
      </c>
      <c r="V13" s="52" t="e">
        <f t="shared" si="28"/>
        <v>#NUM!</v>
      </c>
      <c r="W13" s="54" t="e">
        <f t="shared" si="29"/>
        <v>#NUM!</v>
      </c>
      <c r="X13" s="53" t="e">
        <f t="shared" si="30"/>
        <v>#NUM!</v>
      </c>
      <c r="Y13" s="54" t="e">
        <f t="shared" si="31"/>
        <v>#NUM!</v>
      </c>
      <c r="Z13" s="51" t="e">
        <f t="shared" si="32"/>
        <v>#NUM!</v>
      </c>
      <c r="AA13" s="51" t="e">
        <f t="shared" si="33"/>
        <v>#NUM!</v>
      </c>
      <c r="AC13" s="72"/>
      <c r="AE13" s="123">
        <v>8</v>
      </c>
      <c r="AF13" s="20"/>
      <c r="AG13" s="21"/>
      <c r="AH13" s="21"/>
      <c r="AI13" s="21"/>
      <c r="AJ13" s="22"/>
      <c r="AK13" s="20"/>
      <c r="AL13" s="133" t="e">
        <f t="shared" si="34"/>
        <v>#NUM!</v>
      </c>
      <c r="AM13" s="97" t="e">
        <f t="shared" si="35"/>
        <v>#NUM!</v>
      </c>
      <c r="AN13" s="97" t="e">
        <f t="shared" si="36"/>
        <v>#NUM!</v>
      </c>
      <c r="AO13" s="34" t="e">
        <f t="shared" si="37"/>
        <v>#NUM!</v>
      </c>
      <c r="AQ13" s="123">
        <v>8</v>
      </c>
      <c r="AR13" s="45" t="e">
        <f t="shared" si="5"/>
        <v>#NUM!</v>
      </c>
      <c r="AS13" s="45" t="e">
        <f t="shared" si="6"/>
        <v>#NUM!</v>
      </c>
      <c r="AT13" s="45" t="e">
        <f t="shared" si="7"/>
        <v>#NUM!</v>
      </c>
      <c r="AU13" s="30" t="e">
        <f t="shared" si="8"/>
        <v>#NUM!</v>
      </c>
      <c r="AV13" s="45" t="e">
        <f t="shared" si="38"/>
        <v>#NUM!</v>
      </c>
      <c r="AW13" s="45" t="e">
        <f t="shared" si="39"/>
        <v>#NUM!</v>
      </c>
      <c r="AY13" s="143">
        <v>8</v>
      </c>
      <c r="AZ13" s="52" t="e">
        <f t="shared" si="40"/>
        <v>#NUM!</v>
      </c>
      <c r="BA13" s="54" t="e">
        <f t="shared" si="41"/>
        <v>#NUM!</v>
      </c>
      <c r="BB13" s="53" t="e">
        <f t="shared" si="42"/>
        <v>#NUM!</v>
      </c>
      <c r="BC13" s="54" t="e">
        <f t="shared" si="43"/>
        <v>#NUM!</v>
      </c>
      <c r="BD13" s="51" t="e">
        <f t="shared" si="44"/>
        <v>#NUM!</v>
      </c>
      <c r="BE13" s="51" t="e">
        <f t="shared" si="45"/>
        <v>#NUM!</v>
      </c>
      <c r="BS13" s="63"/>
      <c r="BU13" s="123">
        <v>8</v>
      </c>
      <c r="BV13" s="20"/>
      <c r="BW13" s="21"/>
      <c r="BX13" s="21"/>
      <c r="BY13" s="21"/>
      <c r="BZ13" s="22"/>
      <c r="CA13" s="20"/>
      <c r="CB13" s="133" t="e">
        <f t="shared" si="46"/>
        <v>#NUM!</v>
      </c>
      <c r="CC13" s="97" t="e">
        <f t="shared" si="47"/>
        <v>#NUM!</v>
      </c>
      <c r="CD13" s="97" t="e">
        <f t="shared" si="48"/>
        <v>#NUM!</v>
      </c>
      <c r="CE13" s="34" t="e">
        <f t="shared" si="49"/>
        <v>#NUM!</v>
      </c>
      <c r="CG13" s="123">
        <v>8</v>
      </c>
      <c r="CH13" s="45" t="e">
        <f t="shared" si="10"/>
        <v>#NUM!</v>
      </c>
      <c r="CI13" s="45" t="e">
        <f t="shared" si="11"/>
        <v>#NUM!</v>
      </c>
      <c r="CJ13" s="45" t="e">
        <f t="shared" si="12"/>
        <v>#NUM!</v>
      </c>
      <c r="CK13" s="30" t="e">
        <f t="shared" si="13"/>
        <v>#NUM!</v>
      </c>
      <c r="CL13" s="45" t="e">
        <f t="shared" si="50"/>
        <v>#NUM!</v>
      </c>
      <c r="CM13" s="45" t="e">
        <f t="shared" si="51"/>
        <v>#NUM!</v>
      </c>
      <c r="CO13" s="143">
        <v>8</v>
      </c>
      <c r="CP13" s="52" t="e">
        <f t="shared" si="52"/>
        <v>#NUM!</v>
      </c>
      <c r="CQ13" s="54" t="e">
        <f t="shared" si="53"/>
        <v>#NUM!</v>
      </c>
      <c r="CR13" s="53" t="e">
        <f t="shared" si="54"/>
        <v>#NUM!</v>
      </c>
      <c r="CS13" s="54" t="e">
        <f t="shared" si="55"/>
        <v>#NUM!</v>
      </c>
      <c r="CT13" s="51" t="e">
        <f t="shared" si="56"/>
        <v>#NUM!</v>
      </c>
      <c r="CU13" s="51" t="e">
        <f t="shared" si="57"/>
        <v>#NUM!</v>
      </c>
      <c r="CW13" s="84"/>
      <c r="CY13" s="123">
        <v>8</v>
      </c>
      <c r="CZ13" s="20"/>
      <c r="DA13" s="21"/>
      <c r="DB13" s="21"/>
      <c r="DC13" s="21"/>
      <c r="DD13" s="22"/>
      <c r="DE13" s="20"/>
      <c r="DF13" s="133" t="e">
        <f t="shared" si="58"/>
        <v>#NUM!</v>
      </c>
      <c r="DG13" s="97" t="e">
        <f t="shared" si="59"/>
        <v>#NUM!</v>
      </c>
      <c r="DH13" s="97" t="e">
        <f t="shared" si="60"/>
        <v>#NUM!</v>
      </c>
      <c r="DI13" s="34" t="e">
        <f t="shared" si="61"/>
        <v>#NUM!</v>
      </c>
      <c r="DK13" s="123">
        <v>8</v>
      </c>
      <c r="DL13" s="165" t="e">
        <f t="shared" si="15"/>
        <v>#NUM!</v>
      </c>
      <c r="DM13" s="45" t="e">
        <f t="shared" si="16"/>
        <v>#NUM!</v>
      </c>
      <c r="DN13" s="45" t="e">
        <f t="shared" si="17"/>
        <v>#NUM!</v>
      </c>
      <c r="DO13" s="30" t="e">
        <f t="shared" si="18"/>
        <v>#NUM!</v>
      </c>
      <c r="DP13" s="45" t="e">
        <f t="shared" si="62"/>
        <v>#NUM!</v>
      </c>
      <c r="DQ13" s="45" t="e">
        <f t="shared" si="63"/>
        <v>#NUM!</v>
      </c>
      <c r="DS13" s="143">
        <v>8</v>
      </c>
      <c r="DT13" s="52" t="e">
        <f t="shared" si="64"/>
        <v>#NUM!</v>
      </c>
      <c r="DU13" s="54" t="e">
        <f t="shared" si="65"/>
        <v>#NUM!</v>
      </c>
      <c r="DV13" s="53" t="e">
        <f t="shared" si="66"/>
        <v>#NUM!</v>
      </c>
      <c r="DW13" s="54" t="e">
        <f t="shared" si="67"/>
        <v>#NUM!</v>
      </c>
      <c r="DX13" s="51" t="e">
        <f t="shared" si="68"/>
        <v>#NUM!</v>
      </c>
      <c r="DY13" s="51" t="e">
        <f t="shared" si="69"/>
        <v>#NUM!</v>
      </c>
    </row>
    <row r="14" spans="1:129" ht="13.8" thickBot="1" x14ac:dyDescent="0.3">
      <c r="A14" s="123">
        <v>9</v>
      </c>
      <c r="B14" s="21"/>
      <c r="C14" s="21"/>
      <c r="D14" s="21"/>
      <c r="E14" s="21"/>
      <c r="F14" s="22"/>
      <c r="G14" s="20"/>
      <c r="H14" s="133" t="e">
        <f t="shared" si="22"/>
        <v>#NUM!</v>
      </c>
      <c r="I14" s="97" t="e">
        <f t="shared" si="23"/>
        <v>#NUM!</v>
      </c>
      <c r="J14" s="97" t="e">
        <f t="shared" si="24"/>
        <v>#NUM!</v>
      </c>
      <c r="K14" s="34" t="e">
        <f t="shared" si="25"/>
        <v>#NUM!</v>
      </c>
      <c r="M14" s="123">
        <v>9</v>
      </c>
      <c r="N14" s="165" t="e">
        <f t="shared" si="0"/>
        <v>#NUM!</v>
      </c>
      <c r="O14" s="45" t="e">
        <f t="shared" si="1"/>
        <v>#NUM!</v>
      </c>
      <c r="P14" s="45" t="e">
        <f t="shared" si="2"/>
        <v>#NUM!</v>
      </c>
      <c r="Q14" s="30" t="e">
        <f t="shared" si="3"/>
        <v>#NUM!</v>
      </c>
      <c r="R14" s="45" t="e">
        <f t="shared" si="26"/>
        <v>#NUM!</v>
      </c>
      <c r="S14" s="45" t="e">
        <f t="shared" si="27"/>
        <v>#NUM!</v>
      </c>
      <c r="U14" s="143">
        <v>9</v>
      </c>
      <c r="V14" s="52" t="e">
        <f t="shared" si="28"/>
        <v>#NUM!</v>
      </c>
      <c r="W14" s="54" t="e">
        <f t="shared" si="29"/>
        <v>#NUM!</v>
      </c>
      <c r="X14" s="53" t="e">
        <f t="shared" si="30"/>
        <v>#NUM!</v>
      </c>
      <c r="Y14" s="54" t="e">
        <f t="shared" si="31"/>
        <v>#NUM!</v>
      </c>
      <c r="Z14" s="51" t="e">
        <f t="shared" si="32"/>
        <v>#NUM!</v>
      </c>
      <c r="AA14" s="51" t="e">
        <f t="shared" si="33"/>
        <v>#NUM!</v>
      </c>
      <c r="AC14" s="72"/>
      <c r="AE14" s="123">
        <v>9</v>
      </c>
      <c r="AF14" s="20"/>
      <c r="AG14" s="21"/>
      <c r="AH14" s="21"/>
      <c r="AI14" s="21"/>
      <c r="AJ14" s="22"/>
      <c r="AK14" s="20"/>
      <c r="AL14" s="133" t="e">
        <f t="shared" si="34"/>
        <v>#NUM!</v>
      </c>
      <c r="AM14" s="97" t="e">
        <f t="shared" si="35"/>
        <v>#NUM!</v>
      </c>
      <c r="AN14" s="97" t="e">
        <f t="shared" si="36"/>
        <v>#NUM!</v>
      </c>
      <c r="AO14" s="34" t="e">
        <f t="shared" si="37"/>
        <v>#NUM!</v>
      </c>
      <c r="AQ14" s="123">
        <v>9</v>
      </c>
      <c r="AR14" s="45" t="e">
        <f t="shared" si="5"/>
        <v>#NUM!</v>
      </c>
      <c r="AS14" s="45" t="e">
        <f t="shared" si="6"/>
        <v>#NUM!</v>
      </c>
      <c r="AT14" s="45" t="e">
        <f t="shared" si="7"/>
        <v>#NUM!</v>
      </c>
      <c r="AU14" s="30" t="e">
        <f t="shared" si="8"/>
        <v>#NUM!</v>
      </c>
      <c r="AV14" s="45" t="e">
        <f t="shared" si="38"/>
        <v>#NUM!</v>
      </c>
      <c r="AW14" s="45" t="e">
        <f t="shared" si="39"/>
        <v>#NUM!</v>
      </c>
      <c r="AY14" s="143">
        <v>9</v>
      </c>
      <c r="AZ14" s="52" t="e">
        <f t="shared" si="40"/>
        <v>#NUM!</v>
      </c>
      <c r="BA14" s="54" t="e">
        <f t="shared" si="41"/>
        <v>#NUM!</v>
      </c>
      <c r="BB14" s="53" t="e">
        <f t="shared" si="42"/>
        <v>#NUM!</v>
      </c>
      <c r="BC14" s="54" t="e">
        <f t="shared" si="43"/>
        <v>#NUM!</v>
      </c>
      <c r="BD14" s="51" t="e">
        <f t="shared" si="44"/>
        <v>#NUM!</v>
      </c>
      <c r="BE14" s="51" t="e">
        <f t="shared" si="45"/>
        <v>#NUM!</v>
      </c>
      <c r="BS14" s="63"/>
      <c r="BU14" s="123">
        <v>9</v>
      </c>
      <c r="BV14" s="20"/>
      <c r="BW14" s="21"/>
      <c r="BX14" s="21"/>
      <c r="BY14" s="21"/>
      <c r="BZ14" s="22"/>
      <c r="CA14" s="20"/>
      <c r="CB14" s="133" t="e">
        <f t="shared" si="46"/>
        <v>#NUM!</v>
      </c>
      <c r="CC14" s="97" t="e">
        <f t="shared" si="47"/>
        <v>#NUM!</v>
      </c>
      <c r="CD14" s="97" t="e">
        <f t="shared" si="48"/>
        <v>#NUM!</v>
      </c>
      <c r="CE14" s="34" t="e">
        <f t="shared" si="49"/>
        <v>#NUM!</v>
      </c>
      <c r="CG14" s="123">
        <v>9</v>
      </c>
      <c r="CH14" s="45" t="e">
        <f t="shared" si="10"/>
        <v>#NUM!</v>
      </c>
      <c r="CI14" s="45" t="e">
        <f t="shared" si="11"/>
        <v>#NUM!</v>
      </c>
      <c r="CJ14" s="45" t="e">
        <f t="shared" si="12"/>
        <v>#NUM!</v>
      </c>
      <c r="CK14" s="30" t="e">
        <f t="shared" si="13"/>
        <v>#NUM!</v>
      </c>
      <c r="CL14" s="45" t="e">
        <f t="shared" si="50"/>
        <v>#NUM!</v>
      </c>
      <c r="CM14" s="45" t="e">
        <f t="shared" si="51"/>
        <v>#NUM!</v>
      </c>
      <c r="CO14" s="143">
        <v>9</v>
      </c>
      <c r="CP14" s="52" t="e">
        <f t="shared" si="52"/>
        <v>#NUM!</v>
      </c>
      <c r="CQ14" s="54" t="e">
        <f t="shared" si="53"/>
        <v>#NUM!</v>
      </c>
      <c r="CR14" s="53" t="e">
        <f t="shared" si="54"/>
        <v>#NUM!</v>
      </c>
      <c r="CS14" s="54" t="e">
        <f t="shared" si="55"/>
        <v>#NUM!</v>
      </c>
      <c r="CT14" s="51" t="e">
        <f t="shared" si="56"/>
        <v>#NUM!</v>
      </c>
      <c r="CU14" s="51" t="e">
        <f t="shared" si="57"/>
        <v>#NUM!</v>
      </c>
      <c r="CW14" s="84"/>
      <c r="CY14" s="123">
        <v>9</v>
      </c>
      <c r="CZ14" s="20"/>
      <c r="DA14" s="21"/>
      <c r="DB14" s="21"/>
      <c r="DC14" s="21"/>
      <c r="DD14" s="22"/>
      <c r="DE14" s="20"/>
      <c r="DF14" s="133" t="e">
        <f t="shared" si="58"/>
        <v>#NUM!</v>
      </c>
      <c r="DG14" s="97" t="e">
        <f t="shared" si="59"/>
        <v>#NUM!</v>
      </c>
      <c r="DH14" s="97" t="e">
        <f t="shared" si="60"/>
        <v>#NUM!</v>
      </c>
      <c r="DI14" s="34" t="e">
        <f t="shared" si="61"/>
        <v>#NUM!</v>
      </c>
      <c r="DK14" s="123">
        <v>9</v>
      </c>
      <c r="DL14" s="165" t="e">
        <f t="shared" si="15"/>
        <v>#NUM!</v>
      </c>
      <c r="DM14" s="45" t="e">
        <f t="shared" si="16"/>
        <v>#NUM!</v>
      </c>
      <c r="DN14" s="45" t="e">
        <f t="shared" si="17"/>
        <v>#NUM!</v>
      </c>
      <c r="DO14" s="30" t="e">
        <f t="shared" si="18"/>
        <v>#NUM!</v>
      </c>
      <c r="DP14" s="45" t="e">
        <f t="shared" si="62"/>
        <v>#NUM!</v>
      </c>
      <c r="DQ14" s="45" t="e">
        <f t="shared" si="63"/>
        <v>#NUM!</v>
      </c>
      <c r="DS14" s="143">
        <v>9</v>
      </c>
      <c r="DT14" s="52" t="e">
        <f t="shared" si="64"/>
        <v>#NUM!</v>
      </c>
      <c r="DU14" s="54" t="e">
        <f t="shared" si="65"/>
        <v>#NUM!</v>
      </c>
      <c r="DV14" s="53" t="e">
        <f t="shared" si="66"/>
        <v>#NUM!</v>
      </c>
      <c r="DW14" s="54" t="e">
        <f t="shared" si="67"/>
        <v>#NUM!</v>
      </c>
      <c r="DX14" s="51" t="e">
        <f t="shared" si="68"/>
        <v>#NUM!</v>
      </c>
      <c r="DY14" s="51" t="e">
        <f t="shared" si="69"/>
        <v>#NUM!</v>
      </c>
    </row>
    <row r="15" spans="1:129" ht="13.8" thickBot="1" x14ac:dyDescent="0.3">
      <c r="A15" s="123">
        <v>10</v>
      </c>
      <c r="B15" s="21"/>
      <c r="C15" s="21"/>
      <c r="D15" s="21"/>
      <c r="E15" s="21"/>
      <c r="F15" s="22"/>
      <c r="G15" s="20"/>
      <c r="H15" s="133" t="e">
        <f t="shared" si="22"/>
        <v>#NUM!</v>
      </c>
      <c r="I15" s="97" t="e">
        <f t="shared" si="23"/>
        <v>#NUM!</v>
      </c>
      <c r="J15" s="97" t="e">
        <f t="shared" si="24"/>
        <v>#NUM!</v>
      </c>
      <c r="K15" s="34" t="e">
        <f t="shared" si="25"/>
        <v>#NUM!</v>
      </c>
      <c r="M15" s="123">
        <v>10</v>
      </c>
      <c r="N15" s="165" t="e">
        <f t="shared" si="0"/>
        <v>#NUM!</v>
      </c>
      <c r="O15" s="45" t="e">
        <f t="shared" si="1"/>
        <v>#NUM!</v>
      </c>
      <c r="P15" s="45" t="e">
        <f t="shared" si="2"/>
        <v>#NUM!</v>
      </c>
      <c r="Q15" s="30" t="e">
        <f t="shared" si="3"/>
        <v>#NUM!</v>
      </c>
      <c r="R15" s="45" t="e">
        <f t="shared" si="26"/>
        <v>#NUM!</v>
      </c>
      <c r="S15" s="45" t="e">
        <f t="shared" si="27"/>
        <v>#NUM!</v>
      </c>
      <c r="U15" s="143">
        <v>10</v>
      </c>
      <c r="V15" s="52" t="e">
        <f t="shared" si="28"/>
        <v>#NUM!</v>
      </c>
      <c r="W15" s="54" t="e">
        <f t="shared" si="29"/>
        <v>#NUM!</v>
      </c>
      <c r="X15" s="53" t="e">
        <f t="shared" si="30"/>
        <v>#NUM!</v>
      </c>
      <c r="Y15" s="54" t="e">
        <f t="shared" si="31"/>
        <v>#NUM!</v>
      </c>
      <c r="Z15" s="51" t="e">
        <f t="shared" si="32"/>
        <v>#NUM!</v>
      </c>
      <c r="AA15" s="51" t="e">
        <f t="shared" si="33"/>
        <v>#NUM!</v>
      </c>
      <c r="AC15" s="72"/>
      <c r="AE15" s="123">
        <v>10</v>
      </c>
      <c r="AF15" s="20"/>
      <c r="AG15" s="21"/>
      <c r="AH15" s="21"/>
      <c r="AI15" s="21"/>
      <c r="AJ15" s="22"/>
      <c r="AK15" s="20"/>
      <c r="AL15" s="133" t="e">
        <f t="shared" si="34"/>
        <v>#NUM!</v>
      </c>
      <c r="AM15" s="97" t="e">
        <f t="shared" si="35"/>
        <v>#NUM!</v>
      </c>
      <c r="AN15" s="97" t="e">
        <f t="shared" si="36"/>
        <v>#NUM!</v>
      </c>
      <c r="AO15" s="34" t="e">
        <f t="shared" si="37"/>
        <v>#NUM!</v>
      </c>
      <c r="AQ15" s="123">
        <v>10</v>
      </c>
      <c r="AR15" s="45" t="e">
        <f t="shared" si="5"/>
        <v>#NUM!</v>
      </c>
      <c r="AS15" s="45" t="e">
        <f t="shared" si="6"/>
        <v>#NUM!</v>
      </c>
      <c r="AT15" s="45" t="e">
        <f t="shared" si="7"/>
        <v>#NUM!</v>
      </c>
      <c r="AU15" s="30" t="e">
        <f t="shared" si="8"/>
        <v>#NUM!</v>
      </c>
      <c r="AV15" s="45" t="e">
        <f t="shared" si="38"/>
        <v>#NUM!</v>
      </c>
      <c r="AW15" s="45" t="e">
        <f t="shared" si="39"/>
        <v>#NUM!</v>
      </c>
      <c r="AY15" s="143">
        <v>10</v>
      </c>
      <c r="AZ15" s="52" t="e">
        <f t="shared" si="40"/>
        <v>#NUM!</v>
      </c>
      <c r="BA15" s="54" t="e">
        <f t="shared" si="41"/>
        <v>#NUM!</v>
      </c>
      <c r="BB15" s="53" t="e">
        <f t="shared" si="42"/>
        <v>#NUM!</v>
      </c>
      <c r="BC15" s="54" t="e">
        <f t="shared" si="43"/>
        <v>#NUM!</v>
      </c>
      <c r="BD15" s="51" t="e">
        <f t="shared" si="44"/>
        <v>#NUM!</v>
      </c>
      <c r="BE15" s="51" t="e">
        <f t="shared" si="45"/>
        <v>#NUM!</v>
      </c>
      <c r="BS15" s="63"/>
      <c r="BU15" s="123">
        <v>10</v>
      </c>
      <c r="BV15" s="20"/>
      <c r="BW15" s="21"/>
      <c r="BX15" s="21"/>
      <c r="BY15" s="21"/>
      <c r="BZ15" s="22"/>
      <c r="CA15" s="20"/>
      <c r="CB15" s="133" t="e">
        <f t="shared" si="46"/>
        <v>#NUM!</v>
      </c>
      <c r="CC15" s="97" t="e">
        <f t="shared" si="47"/>
        <v>#NUM!</v>
      </c>
      <c r="CD15" s="97" t="e">
        <f t="shared" si="48"/>
        <v>#NUM!</v>
      </c>
      <c r="CE15" s="34" t="e">
        <f t="shared" si="49"/>
        <v>#NUM!</v>
      </c>
      <c r="CG15" s="123">
        <v>10</v>
      </c>
      <c r="CH15" s="45" t="e">
        <f t="shared" si="10"/>
        <v>#NUM!</v>
      </c>
      <c r="CI15" s="45" t="e">
        <f t="shared" si="11"/>
        <v>#NUM!</v>
      </c>
      <c r="CJ15" s="45" t="e">
        <f t="shared" si="12"/>
        <v>#NUM!</v>
      </c>
      <c r="CK15" s="30" t="e">
        <f t="shared" si="13"/>
        <v>#NUM!</v>
      </c>
      <c r="CL15" s="45" t="e">
        <f t="shared" si="50"/>
        <v>#NUM!</v>
      </c>
      <c r="CM15" s="45" t="e">
        <f t="shared" si="51"/>
        <v>#NUM!</v>
      </c>
      <c r="CO15" s="143">
        <v>10</v>
      </c>
      <c r="CP15" s="52" t="e">
        <f t="shared" si="52"/>
        <v>#NUM!</v>
      </c>
      <c r="CQ15" s="54" t="e">
        <f t="shared" si="53"/>
        <v>#NUM!</v>
      </c>
      <c r="CR15" s="53" t="e">
        <f t="shared" si="54"/>
        <v>#NUM!</v>
      </c>
      <c r="CS15" s="54" t="e">
        <f t="shared" si="55"/>
        <v>#NUM!</v>
      </c>
      <c r="CT15" s="51" t="e">
        <f t="shared" si="56"/>
        <v>#NUM!</v>
      </c>
      <c r="CU15" s="51" t="e">
        <f t="shared" si="57"/>
        <v>#NUM!</v>
      </c>
      <c r="CW15" s="84"/>
      <c r="CY15" s="123">
        <v>10</v>
      </c>
      <c r="CZ15" s="20"/>
      <c r="DA15" s="21"/>
      <c r="DB15" s="21"/>
      <c r="DC15" s="21"/>
      <c r="DD15" s="22"/>
      <c r="DE15" s="20"/>
      <c r="DF15" s="133" t="e">
        <f t="shared" si="58"/>
        <v>#NUM!</v>
      </c>
      <c r="DG15" s="97" t="e">
        <f t="shared" si="59"/>
        <v>#NUM!</v>
      </c>
      <c r="DH15" s="97" t="e">
        <f t="shared" si="60"/>
        <v>#NUM!</v>
      </c>
      <c r="DI15" s="34" t="e">
        <f t="shared" si="61"/>
        <v>#NUM!</v>
      </c>
      <c r="DK15" s="123">
        <v>10</v>
      </c>
      <c r="DL15" s="165" t="e">
        <f t="shared" si="15"/>
        <v>#NUM!</v>
      </c>
      <c r="DM15" s="45" t="e">
        <f t="shared" si="16"/>
        <v>#NUM!</v>
      </c>
      <c r="DN15" s="45" t="e">
        <f t="shared" si="17"/>
        <v>#NUM!</v>
      </c>
      <c r="DO15" s="30" t="e">
        <f t="shared" si="18"/>
        <v>#NUM!</v>
      </c>
      <c r="DP15" s="45" t="e">
        <f t="shared" si="62"/>
        <v>#NUM!</v>
      </c>
      <c r="DQ15" s="45" t="e">
        <f t="shared" si="63"/>
        <v>#NUM!</v>
      </c>
      <c r="DS15" s="143">
        <v>10</v>
      </c>
      <c r="DT15" s="52" t="e">
        <f t="shared" si="64"/>
        <v>#NUM!</v>
      </c>
      <c r="DU15" s="54" t="e">
        <f t="shared" si="65"/>
        <v>#NUM!</v>
      </c>
      <c r="DV15" s="53" t="e">
        <f t="shared" si="66"/>
        <v>#NUM!</v>
      </c>
      <c r="DW15" s="54" t="e">
        <f t="shared" si="67"/>
        <v>#NUM!</v>
      </c>
      <c r="DX15" s="51" t="e">
        <f t="shared" si="68"/>
        <v>#NUM!</v>
      </c>
      <c r="DY15" s="51" t="e">
        <f t="shared" si="69"/>
        <v>#NUM!</v>
      </c>
    </row>
    <row r="16" spans="1:129" ht="13.8" thickBot="1" x14ac:dyDescent="0.3">
      <c r="A16" s="123">
        <v>11</v>
      </c>
      <c r="B16" s="21"/>
      <c r="C16" s="21"/>
      <c r="D16" s="21"/>
      <c r="E16" s="21"/>
      <c r="F16" s="22"/>
      <c r="G16" s="20"/>
      <c r="H16" s="133" t="e">
        <f t="shared" si="22"/>
        <v>#NUM!</v>
      </c>
      <c r="I16" s="97" t="e">
        <f t="shared" si="23"/>
        <v>#NUM!</v>
      </c>
      <c r="J16" s="97" t="e">
        <f t="shared" si="24"/>
        <v>#NUM!</v>
      </c>
      <c r="K16" s="34" t="e">
        <f t="shared" si="25"/>
        <v>#NUM!</v>
      </c>
      <c r="M16" s="123">
        <v>11</v>
      </c>
      <c r="N16" s="165" t="e">
        <f t="shared" si="0"/>
        <v>#NUM!</v>
      </c>
      <c r="O16" s="45" t="e">
        <f t="shared" si="1"/>
        <v>#NUM!</v>
      </c>
      <c r="P16" s="45" t="e">
        <f t="shared" si="2"/>
        <v>#NUM!</v>
      </c>
      <c r="Q16" s="30" t="e">
        <f t="shared" si="3"/>
        <v>#NUM!</v>
      </c>
      <c r="R16" s="45" t="e">
        <f t="shared" si="26"/>
        <v>#NUM!</v>
      </c>
      <c r="S16" s="45" t="e">
        <f t="shared" si="27"/>
        <v>#NUM!</v>
      </c>
      <c r="U16" s="143">
        <v>11</v>
      </c>
      <c r="V16" s="52" t="e">
        <f t="shared" si="28"/>
        <v>#NUM!</v>
      </c>
      <c r="W16" s="54" t="e">
        <f t="shared" si="29"/>
        <v>#NUM!</v>
      </c>
      <c r="X16" s="53" t="e">
        <f t="shared" si="30"/>
        <v>#NUM!</v>
      </c>
      <c r="Y16" s="54" t="e">
        <f t="shared" si="31"/>
        <v>#NUM!</v>
      </c>
      <c r="Z16" s="51" t="e">
        <f t="shared" si="32"/>
        <v>#NUM!</v>
      </c>
      <c r="AA16" s="51" t="e">
        <f t="shared" si="33"/>
        <v>#NUM!</v>
      </c>
      <c r="AC16" s="72"/>
      <c r="AE16" s="123">
        <v>11</v>
      </c>
      <c r="AF16" s="20"/>
      <c r="AG16" s="21"/>
      <c r="AH16" s="21"/>
      <c r="AI16" s="21"/>
      <c r="AJ16" s="22"/>
      <c r="AK16" s="20"/>
      <c r="AL16" s="133" t="e">
        <f t="shared" si="34"/>
        <v>#NUM!</v>
      </c>
      <c r="AM16" s="97" t="e">
        <f t="shared" si="35"/>
        <v>#NUM!</v>
      </c>
      <c r="AN16" s="97" t="e">
        <f t="shared" si="36"/>
        <v>#NUM!</v>
      </c>
      <c r="AO16" s="34" t="e">
        <f t="shared" si="37"/>
        <v>#NUM!</v>
      </c>
      <c r="AQ16" s="123">
        <v>11</v>
      </c>
      <c r="AR16" s="45" t="e">
        <f t="shared" si="5"/>
        <v>#NUM!</v>
      </c>
      <c r="AS16" s="45" t="e">
        <f t="shared" si="6"/>
        <v>#NUM!</v>
      </c>
      <c r="AT16" s="45" t="e">
        <f t="shared" si="7"/>
        <v>#NUM!</v>
      </c>
      <c r="AU16" s="30" t="e">
        <f t="shared" si="8"/>
        <v>#NUM!</v>
      </c>
      <c r="AV16" s="45" t="e">
        <f t="shared" si="38"/>
        <v>#NUM!</v>
      </c>
      <c r="AW16" s="45" t="e">
        <f t="shared" si="39"/>
        <v>#NUM!</v>
      </c>
      <c r="AY16" s="143">
        <v>11</v>
      </c>
      <c r="AZ16" s="52" t="e">
        <f t="shared" si="40"/>
        <v>#NUM!</v>
      </c>
      <c r="BA16" s="54" t="e">
        <f t="shared" si="41"/>
        <v>#NUM!</v>
      </c>
      <c r="BB16" s="53" t="e">
        <f t="shared" si="42"/>
        <v>#NUM!</v>
      </c>
      <c r="BC16" s="54" t="e">
        <f t="shared" si="43"/>
        <v>#NUM!</v>
      </c>
      <c r="BD16" s="51" t="e">
        <f t="shared" si="44"/>
        <v>#NUM!</v>
      </c>
      <c r="BE16" s="51" t="e">
        <f t="shared" si="45"/>
        <v>#NUM!</v>
      </c>
      <c r="BS16" s="63"/>
      <c r="BU16" s="123">
        <v>11</v>
      </c>
      <c r="BV16" s="20"/>
      <c r="BW16" s="21"/>
      <c r="BX16" s="21"/>
      <c r="BY16" s="21"/>
      <c r="BZ16" s="22"/>
      <c r="CA16" s="20"/>
      <c r="CB16" s="133" t="e">
        <f t="shared" si="46"/>
        <v>#NUM!</v>
      </c>
      <c r="CC16" s="97" t="e">
        <f t="shared" si="47"/>
        <v>#NUM!</v>
      </c>
      <c r="CD16" s="97" t="e">
        <f t="shared" si="48"/>
        <v>#NUM!</v>
      </c>
      <c r="CE16" s="34" t="e">
        <f t="shared" si="49"/>
        <v>#NUM!</v>
      </c>
      <c r="CG16" s="123">
        <v>11</v>
      </c>
      <c r="CH16" s="45" t="e">
        <f t="shared" si="10"/>
        <v>#NUM!</v>
      </c>
      <c r="CI16" s="45" t="e">
        <f t="shared" si="11"/>
        <v>#NUM!</v>
      </c>
      <c r="CJ16" s="45" t="e">
        <f t="shared" si="12"/>
        <v>#NUM!</v>
      </c>
      <c r="CK16" s="30" t="e">
        <f t="shared" si="13"/>
        <v>#NUM!</v>
      </c>
      <c r="CL16" s="45" t="e">
        <f t="shared" si="50"/>
        <v>#NUM!</v>
      </c>
      <c r="CM16" s="45" t="e">
        <f t="shared" si="51"/>
        <v>#NUM!</v>
      </c>
      <c r="CO16" s="143">
        <v>11</v>
      </c>
      <c r="CP16" s="52" t="e">
        <f t="shared" si="52"/>
        <v>#NUM!</v>
      </c>
      <c r="CQ16" s="54" t="e">
        <f t="shared" si="53"/>
        <v>#NUM!</v>
      </c>
      <c r="CR16" s="53" t="e">
        <f t="shared" si="54"/>
        <v>#NUM!</v>
      </c>
      <c r="CS16" s="54" t="e">
        <f t="shared" si="55"/>
        <v>#NUM!</v>
      </c>
      <c r="CT16" s="51" t="e">
        <f t="shared" si="56"/>
        <v>#NUM!</v>
      </c>
      <c r="CU16" s="51" t="e">
        <f t="shared" si="57"/>
        <v>#NUM!</v>
      </c>
      <c r="CW16" s="84"/>
      <c r="CY16" s="123">
        <v>11</v>
      </c>
      <c r="CZ16" s="20"/>
      <c r="DA16" s="21"/>
      <c r="DB16" s="21"/>
      <c r="DC16" s="21"/>
      <c r="DD16" s="22"/>
      <c r="DE16" s="20"/>
      <c r="DF16" s="133" t="e">
        <f t="shared" si="58"/>
        <v>#NUM!</v>
      </c>
      <c r="DG16" s="97" t="e">
        <f t="shared" si="59"/>
        <v>#NUM!</v>
      </c>
      <c r="DH16" s="97" t="e">
        <f t="shared" si="60"/>
        <v>#NUM!</v>
      </c>
      <c r="DI16" s="34" t="e">
        <f t="shared" si="61"/>
        <v>#NUM!</v>
      </c>
      <c r="DK16" s="123">
        <v>11</v>
      </c>
      <c r="DL16" s="165" t="e">
        <f t="shared" si="15"/>
        <v>#NUM!</v>
      </c>
      <c r="DM16" s="45" t="e">
        <f t="shared" si="16"/>
        <v>#NUM!</v>
      </c>
      <c r="DN16" s="45" t="e">
        <f t="shared" si="17"/>
        <v>#NUM!</v>
      </c>
      <c r="DO16" s="30" t="e">
        <f t="shared" si="18"/>
        <v>#NUM!</v>
      </c>
      <c r="DP16" s="45" t="e">
        <f t="shared" si="62"/>
        <v>#NUM!</v>
      </c>
      <c r="DQ16" s="45" t="e">
        <f t="shared" si="63"/>
        <v>#NUM!</v>
      </c>
      <c r="DS16" s="143">
        <v>11</v>
      </c>
      <c r="DT16" s="52" t="e">
        <f t="shared" si="64"/>
        <v>#NUM!</v>
      </c>
      <c r="DU16" s="54" t="e">
        <f t="shared" si="65"/>
        <v>#NUM!</v>
      </c>
      <c r="DV16" s="53" t="e">
        <f t="shared" si="66"/>
        <v>#NUM!</v>
      </c>
      <c r="DW16" s="54" t="e">
        <f t="shared" si="67"/>
        <v>#NUM!</v>
      </c>
      <c r="DX16" s="51" t="e">
        <f t="shared" si="68"/>
        <v>#NUM!</v>
      </c>
      <c r="DY16" s="51" t="e">
        <f t="shared" si="69"/>
        <v>#NUM!</v>
      </c>
    </row>
    <row r="17" spans="1:129" ht="13.8" thickBot="1" x14ac:dyDescent="0.3">
      <c r="A17" s="123">
        <v>12</v>
      </c>
      <c r="B17" s="21"/>
      <c r="C17" s="21"/>
      <c r="D17" s="21"/>
      <c r="E17" s="21"/>
      <c r="F17" s="22"/>
      <c r="G17" s="20"/>
      <c r="H17" s="133" t="e">
        <f t="shared" si="22"/>
        <v>#NUM!</v>
      </c>
      <c r="I17" s="97" t="e">
        <f t="shared" si="23"/>
        <v>#NUM!</v>
      </c>
      <c r="J17" s="97" t="e">
        <f t="shared" si="24"/>
        <v>#NUM!</v>
      </c>
      <c r="K17" s="34" t="e">
        <f t="shared" si="25"/>
        <v>#NUM!</v>
      </c>
      <c r="M17" s="123">
        <v>12</v>
      </c>
      <c r="N17" s="165" t="e">
        <f t="shared" si="0"/>
        <v>#NUM!</v>
      </c>
      <c r="O17" s="45" t="e">
        <f t="shared" si="1"/>
        <v>#NUM!</v>
      </c>
      <c r="P17" s="45" t="e">
        <f t="shared" si="2"/>
        <v>#NUM!</v>
      </c>
      <c r="Q17" s="30" t="e">
        <f t="shared" si="3"/>
        <v>#NUM!</v>
      </c>
      <c r="R17" s="45" t="e">
        <f t="shared" si="26"/>
        <v>#NUM!</v>
      </c>
      <c r="S17" s="45" t="e">
        <f t="shared" si="27"/>
        <v>#NUM!</v>
      </c>
      <c r="U17" s="143">
        <v>12</v>
      </c>
      <c r="V17" s="52" t="e">
        <f t="shared" si="28"/>
        <v>#NUM!</v>
      </c>
      <c r="W17" s="54" t="e">
        <f t="shared" si="29"/>
        <v>#NUM!</v>
      </c>
      <c r="X17" s="53" t="e">
        <f t="shared" si="30"/>
        <v>#NUM!</v>
      </c>
      <c r="Y17" s="54" t="e">
        <f t="shared" si="31"/>
        <v>#NUM!</v>
      </c>
      <c r="Z17" s="51" t="e">
        <f t="shared" si="32"/>
        <v>#NUM!</v>
      </c>
      <c r="AA17" s="51" t="e">
        <f t="shared" si="33"/>
        <v>#NUM!</v>
      </c>
      <c r="AC17" s="72"/>
      <c r="AE17" s="123">
        <v>12</v>
      </c>
      <c r="AF17" s="20"/>
      <c r="AG17" s="21"/>
      <c r="AH17" s="21"/>
      <c r="AI17" s="21"/>
      <c r="AJ17" s="22"/>
      <c r="AK17" s="20"/>
      <c r="AL17" s="133" t="e">
        <f t="shared" si="34"/>
        <v>#NUM!</v>
      </c>
      <c r="AM17" s="97" t="e">
        <f t="shared" si="35"/>
        <v>#NUM!</v>
      </c>
      <c r="AN17" s="97" t="e">
        <f t="shared" si="36"/>
        <v>#NUM!</v>
      </c>
      <c r="AO17" s="34" t="e">
        <f t="shared" si="37"/>
        <v>#NUM!</v>
      </c>
      <c r="AQ17" s="123">
        <v>12</v>
      </c>
      <c r="AR17" s="45" t="e">
        <f t="shared" si="5"/>
        <v>#NUM!</v>
      </c>
      <c r="AS17" s="45" t="e">
        <f t="shared" si="6"/>
        <v>#NUM!</v>
      </c>
      <c r="AT17" s="45" t="e">
        <f t="shared" si="7"/>
        <v>#NUM!</v>
      </c>
      <c r="AU17" s="30" t="e">
        <f t="shared" si="8"/>
        <v>#NUM!</v>
      </c>
      <c r="AV17" s="45" t="e">
        <f t="shared" si="38"/>
        <v>#NUM!</v>
      </c>
      <c r="AW17" s="45" t="e">
        <f t="shared" si="39"/>
        <v>#NUM!</v>
      </c>
      <c r="AY17" s="143">
        <v>12</v>
      </c>
      <c r="AZ17" s="52" t="e">
        <f t="shared" si="40"/>
        <v>#NUM!</v>
      </c>
      <c r="BA17" s="54" t="e">
        <f t="shared" si="41"/>
        <v>#NUM!</v>
      </c>
      <c r="BB17" s="53" t="e">
        <f t="shared" si="42"/>
        <v>#NUM!</v>
      </c>
      <c r="BC17" s="54" t="e">
        <f t="shared" si="43"/>
        <v>#NUM!</v>
      </c>
      <c r="BD17" s="51" t="e">
        <f t="shared" si="44"/>
        <v>#NUM!</v>
      </c>
      <c r="BE17" s="51" t="e">
        <f t="shared" si="45"/>
        <v>#NUM!</v>
      </c>
      <c r="BS17" s="63"/>
      <c r="BU17" s="123">
        <v>12</v>
      </c>
      <c r="BV17" s="20"/>
      <c r="BW17" s="21"/>
      <c r="BX17" s="21"/>
      <c r="BY17" s="21"/>
      <c r="BZ17" s="22"/>
      <c r="CA17" s="20"/>
      <c r="CB17" s="133" t="e">
        <f t="shared" si="46"/>
        <v>#NUM!</v>
      </c>
      <c r="CC17" s="97" t="e">
        <f t="shared" si="47"/>
        <v>#NUM!</v>
      </c>
      <c r="CD17" s="97" t="e">
        <f t="shared" si="48"/>
        <v>#NUM!</v>
      </c>
      <c r="CE17" s="34" t="e">
        <f t="shared" si="49"/>
        <v>#NUM!</v>
      </c>
      <c r="CG17" s="123">
        <v>12</v>
      </c>
      <c r="CH17" s="45" t="e">
        <f t="shared" si="10"/>
        <v>#NUM!</v>
      </c>
      <c r="CI17" s="45" t="e">
        <f t="shared" si="11"/>
        <v>#NUM!</v>
      </c>
      <c r="CJ17" s="45" t="e">
        <f t="shared" si="12"/>
        <v>#NUM!</v>
      </c>
      <c r="CK17" s="30" t="e">
        <f t="shared" si="13"/>
        <v>#NUM!</v>
      </c>
      <c r="CL17" s="45" t="e">
        <f t="shared" si="50"/>
        <v>#NUM!</v>
      </c>
      <c r="CM17" s="45" t="e">
        <f t="shared" si="51"/>
        <v>#NUM!</v>
      </c>
      <c r="CO17" s="143">
        <v>12</v>
      </c>
      <c r="CP17" s="52" t="e">
        <f t="shared" si="52"/>
        <v>#NUM!</v>
      </c>
      <c r="CQ17" s="54" t="e">
        <f t="shared" si="53"/>
        <v>#NUM!</v>
      </c>
      <c r="CR17" s="53" t="e">
        <f t="shared" si="54"/>
        <v>#NUM!</v>
      </c>
      <c r="CS17" s="54" t="e">
        <f t="shared" si="55"/>
        <v>#NUM!</v>
      </c>
      <c r="CT17" s="51" t="e">
        <f t="shared" si="56"/>
        <v>#NUM!</v>
      </c>
      <c r="CU17" s="51" t="e">
        <f t="shared" si="57"/>
        <v>#NUM!</v>
      </c>
      <c r="CW17" s="84"/>
      <c r="CY17" s="123">
        <v>12</v>
      </c>
      <c r="CZ17" s="20"/>
      <c r="DA17" s="21"/>
      <c r="DB17" s="21"/>
      <c r="DC17" s="21"/>
      <c r="DD17" s="22"/>
      <c r="DE17" s="20"/>
      <c r="DF17" s="133" t="e">
        <f t="shared" si="58"/>
        <v>#NUM!</v>
      </c>
      <c r="DG17" s="97" t="e">
        <f t="shared" si="59"/>
        <v>#NUM!</v>
      </c>
      <c r="DH17" s="97" t="e">
        <f t="shared" si="60"/>
        <v>#NUM!</v>
      </c>
      <c r="DI17" s="34" t="e">
        <f t="shared" si="61"/>
        <v>#NUM!</v>
      </c>
      <c r="DK17" s="123">
        <v>12</v>
      </c>
      <c r="DL17" s="165" t="e">
        <f t="shared" si="15"/>
        <v>#NUM!</v>
      </c>
      <c r="DM17" s="45" t="e">
        <f t="shared" si="16"/>
        <v>#NUM!</v>
      </c>
      <c r="DN17" s="45" t="e">
        <f t="shared" si="17"/>
        <v>#NUM!</v>
      </c>
      <c r="DO17" s="30" t="e">
        <f t="shared" si="18"/>
        <v>#NUM!</v>
      </c>
      <c r="DP17" s="45" t="e">
        <f t="shared" si="62"/>
        <v>#NUM!</v>
      </c>
      <c r="DQ17" s="45" t="e">
        <f t="shared" si="63"/>
        <v>#NUM!</v>
      </c>
      <c r="DS17" s="143">
        <v>12</v>
      </c>
      <c r="DT17" s="52" t="e">
        <f t="shared" si="64"/>
        <v>#NUM!</v>
      </c>
      <c r="DU17" s="54" t="e">
        <f t="shared" si="65"/>
        <v>#NUM!</v>
      </c>
      <c r="DV17" s="53" t="e">
        <f t="shared" si="66"/>
        <v>#NUM!</v>
      </c>
      <c r="DW17" s="54" t="e">
        <f t="shared" si="67"/>
        <v>#NUM!</v>
      </c>
      <c r="DX17" s="51" t="e">
        <f t="shared" si="68"/>
        <v>#NUM!</v>
      </c>
      <c r="DY17" s="51" t="e">
        <f t="shared" si="69"/>
        <v>#NUM!</v>
      </c>
    </row>
    <row r="18" spans="1:129" ht="13.8" thickBot="1" x14ac:dyDescent="0.3">
      <c r="A18" s="123">
        <v>13</v>
      </c>
      <c r="B18" s="21"/>
      <c r="C18" s="21"/>
      <c r="D18" s="21"/>
      <c r="E18" s="21"/>
      <c r="F18" s="22"/>
      <c r="G18" s="20"/>
      <c r="H18" s="133" t="e">
        <f t="shared" si="22"/>
        <v>#NUM!</v>
      </c>
      <c r="I18" s="97" t="e">
        <f t="shared" si="23"/>
        <v>#NUM!</v>
      </c>
      <c r="J18" s="97" t="e">
        <f t="shared" si="24"/>
        <v>#NUM!</v>
      </c>
      <c r="K18" s="34" t="e">
        <f t="shared" si="25"/>
        <v>#NUM!</v>
      </c>
      <c r="M18" s="123">
        <v>13</v>
      </c>
      <c r="N18" s="165" t="e">
        <f t="shared" si="0"/>
        <v>#NUM!</v>
      </c>
      <c r="O18" s="45" t="e">
        <f t="shared" si="1"/>
        <v>#NUM!</v>
      </c>
      <c r="P18" s="45" t="e">
        <f t="shared" si="2"/>
        <v>#NUM!</v>
      </c>
      <c r="Q18" s="30" t="e">
        <f t="shared" si="3"/>
        <v>#NUM!</v>
      </c>
      <c r="R18" s="45" t="e">
        <f t="shared" si="26"/>
        <v>#NUM!</v>
      </c>
      <c r="S18" s="45" t="e">
        <f t="shared" si="27"/>
        <v>#NUM!</v>
      </c>
      <c r="U18" s="143">
        <v>13</v>
      </c>
      <c r="V18" s="52" t="e">
        <f t="shared" si="28"/>
        <v>#NUM!</v>
      </c>
      <c r="W18" s="54" t="e">
        <f t="shared" si="29"/>
        <v>#NUM!</v>
      </c>
      <c r="X18" s="53" t="e">
        <f t="shared" si="30"/>
        <v>#NUM!</v>
      </c>
      <c r="Y18" s="54" t="e">
        <f t="shared" si="31"/>
        <v>#NUM!</v>
      </c>
      <c r="Z18" s="51" t="e">
        <f t="shared" si="32"/>
        <v>#NUM!</v>
      </c>
      <c r="AA18" s="51" t="e">
        <f t="shared" si="33"/>
        <v>#NUM!</v>
      </c>
      <c r="AC18" s="72"/>
      <c r="AE18" s="123">
        <v>13</v>
      </c>
      <c r="AF18" s="20"/>
      <c r="AG18" s="21"/>
      <c r="AH18" s="21"/>
      <c r="AI18" s="21"/>
      <c r="AJ18" s="22"/>
      <c r="AK18" s="20"/>
      <c r="AL18" s="133" t="e">
        <f t="shared" si="34"/>
        <v>#NUM!</v>
      </c>
      <c r="AM18" s="97" t="e">
        <f t="shared" si="35"/>
        <v>#NUM!</v>
      </c>
      <c r="AN18" s="97" t="e">
        <f t="shared" si="36"/>
        <v>#NUM!</v>
      </c>
      <c r="AO18" s="34" t="e">
        <f t="shared" si="37"/>
        <v>#NUM!</v>
      </c>
      <c r="AQ18" s="123">
        <v>13</v>
      </c>
      <c r="AR18" s="45" t="e">
        <f t="shared" si="5"/>
        <v>#NUM!</v>
      </c>
      <c r="AS18" s="45" t="e">
        <f t="shared" si="6"/>
        <v>#NUM!</v>
      </c>
      <c r="AT18" s="45" t="e">
        <f t="shared" si="7"/>
        <v>#NUM!</v>
      </c>
      <c r="AU18" s="30" t="e">
        <f t="shared" si="8"/>
        <v>#NUM!</v>
      </c>
      <c r="AV18" s="45" t="e">
        <f t="shared" si="38"/>
        <v>#NUM!</v>
      </c>
      <c r="AW18" s="45" t="e">
        <f t="shared" si="39"/>
        <v>#NUM!</v>
      </c>
      <c r="AY18" s="143">
        <v>13</v>
      </c>
      <c r="AZ18" s="52" t="e">
        <f t="shared" si="40"/>
        <v>#NUM!</v>
      </c>
      <c r="BA18" s="54" t="e">
        <f t="shared" si="41"/>
        <v>#NUM!</v>
      </c>
      <c r="BB18" s="53" t="e">
        <f t="shared" si="42"/>
        <v>#NUM!</v>
      </c>
      <c r="BC18" s="54" t="e">
        <f t="shared" si="43"/>
        <v>#NUM!</v>
      </c>
      <c r="BD18" s="51" t="e">
        <f t="shared" si="44"/>
        <v>#NUM!</v>
      </c>
      <c r="BE18" s="51" t="e">
        <f t="shared" si="45"/>
        <v>#NUM!</v>
      </c>
      <c r="BS18" s="63"/>
      <c r="BU18" s="123">
        <v>13</v>
      </c>
      <c r="BV18" s="20"/>
      <c r="BW18" s="21"/>
      <c r="BX18" s="21"/>
      <c r="BY18" s="21"/>
      <c r="BZ18" s="22"/>
      <c r="CA18" s="20"/>
      <c r="CB18" s="133" t="e">
        <f t="shared" si="46"/>
        <v>#NUM!</v>
      </c>
      <c r="CC18" s="97" t="e">
        <f t="shared" si="47"/>
        <v>#NUM!</v>
      </c>
      <c r="CD18" s="97" t="e">
        <f t="shared" si="48"/>
        <v>#NUM!</v>
      </c>
      <c r="CE18" s="34" t="e">
        <f t="shared" si="49"/>
        <v>#NUM!</v>
      </c>
      <c r="CG18" s="123">
        <v>13</v>
      </c>
      <c r="CH18" s="45" t="e">
        <f t="shared" si="10"/>
        <v>#NUM!</v>
      </c>
      <c r="CI18" s="45" t="e">
        <f t="shared" si="11"/>
        <v>#NUM!</v>
      </c>
      <c r="CJ18" s="45" t="e">
        <f t="shared" si="12"/>
        <v>#NUM!</v>
      </c>
      <c r="CK18" s="30" t="e">
        <f t="shared" si="13"/>
        <v>#NUM!</v>
      </c>
      <c r="CL18" s="45" t="e">
        <f t="shared" si="50"/>
        <v>#NUM!</v>
      </c>
      <c r="CM18" s="45" t="e">
        <f t="shared" si="51"/>
        <v>#NUM!</v>
      </c>
      <c r="CO18" s="143">
        <v>13</v>
      </c>
      <c r="CP18" s="52" t="e">
        <f t="shared" si="52"/>
        <v>#NUM!</v>
      </c>
      <c r="CQ18" s="54" t="e">
        <f t="shared" si="53"/>
        <v>#NUM!</v>
      </c>
      <c r="CR18" s="53" t="e">
        <f t="shared" si="54"/>
        <v>#NUM!</v>
      </c>
      <c r="CS18" s="54" t="e">
        <f t="shared" si="55"/>
        <v>#NUM!</v>
      </c>
      <c r="CT18" s="51" t="e">
        <f t="shared" si="56"/>
        <v>#NUM!</v>
      </c>
      <c r="CU18" s="51" t="e">
        <f t="shared" si="57"/>
        <v>#NUM!</v>
      </c>
      <c r="CW18" s="84"/>
      <c r="CY18" s="123">
        <v>13</v>
      </c>
      <c r="CZ18" s="20"/>
      <c r="DA18" s="21"/>
      <c r="DB18" s="21"/>
      <c r="DC18" s="21"/>
      <c r="DD18" s="22"/>
      <c r="DE18" s="20"/>
      <c r="DF18" s="133" t="e">
        <f t="shared" si="58"/>
        <v>#NUM!</v>
      </c>
      <c r="DG18" s="97" t="e">
        <f t="shared" si="59"/>
        <v>#NUM!</v>
      </c>
      <c r="DH18" s="97" t="e">
        <f t="shared" si="60"/>
        <v>#NUM!</v>
      </c>
      <c r="DI18" s="34" t="e">
        <f t="shared" si="61"/>
        <v>#NUM!</v>
      </c>
      <c r="DK18" s="123">
        <v>13</v>
      </c>
      <c r="DL18" s="165" t="e">
        <f t="shared" si="15"/>
        <v>#NUM!</v>
      </c>
      <c r="DM18" s="45" t="e">
        <f t="shared" si="16"/>
        <v>#NUM!</v>
      </c>
      <c r="DN18" s="45" t="e">
        <f t="shared" si="17"/>
        <v>#NUM!</v>
      </c>
      <c r="DO18" s="30" t="e">
        <f t="shared" si="18"/>
        <v>#NUM!</v>
      </c>
      <c r="DP18" s="45" t="e">
        <f t="shared" si="62"/>
        <v>#NUM!</v>
      </c>
      <c r="DQ18" s="45" t="e">
        <f t="shared" si="63"/>
        <v>#NUM!</v>
      </c>
      <c r="DS18" s="143">
        <v>13</v>
      </c>
      <c r="DT18" s="52" t="e">
        <f t="shared" si="64"/>
        <v>#NUM!</v>
      </c>
      <c r="DU18" s="54" t="e">
        <f t="shared" si="65"/>
        <v>#NUM!</v>
      </c>
      <c r="DV18" s="53" t="e">
        <f t="shared" si="66"/>
        <v>#NUM!</v>
      </c>
      <c r="DW18" s="54" t="e">
        <f t="shared" si="67"/>
        <v>#NUM!</v>
      </c>
      <c r="DX18" s="51" t="e">
        <f t="shared" si="68"/>
        <v>#NUM!</v>
      </c>
      <c r="DY18" s="51" t="e">
        <f t="shared" si="69"/>
        <v>#NUM!</v>
      </c>
    </row>
    <row r="19" spans="1:129" ht="13.8" thickBot="1" x14ac:dyDescent="0.3">
      <c r="A19" s="123">
        <v>14</v>
      </c>
      <c r="B19" s="21"/>
      <c r="C19" s="21"/>
      <c r="D19" s="21"/>
      <c r="E19" s="21"/>
      <c r="F19" s="22"/>
      <c r="G19" s="20"/>
      <c r="H19" s="133" t="e">
        <f t="shared" si="22"/>
        <v>#NUM!</v>
      </c>
      <c r="I19" s="97" t="e">
        <f t="shared" si="23"/>
        <v>#NUM!</v>
      </c>
      <c r="J19" s="97" t="e">
        <f t="shared" si="24"/>
        <v>#NUM!</v>
      </c>
      <c r="K19" s="34" t="e">
        <f t="shared" si="25"/>
        <v>#NUM!</v>
      </c>
      <c r="M19" s="123">
        <v>14</v>
      </c>
      <c r="N19" s="165" t="e">
        <f t="shared" si="0"/>
        <v>#NUM!</v>
      </c>
      <c r="O19" s="45" t="e">
        <f t="shared" si="1"/>
        <v>#NUM!</v>
      </c>
      <c r="P19" s="45" t="e">
        <f t="shared" si="2"/>
        <v>#NUM!</v>
      </c>
      <c r="Q19" s="30" t="e">
        <f t="shared" si="3"/>
        <v>#NUM!</v>
      </c>
      <c r="R19" s="45" t="e">
        <f t="shared" si="26"/>
        <v>#NUM!</v>
      </c>
      <c r="S19" s="45" t="e">
        <f t="shared" si="27"/>
        <v>#NUM!</v>
      </c>
      <c r="U19" s="143">
        <v>14</v>
      </c>
      <c r="V19" s="52" t="e">
        <f t="shared" si="28"/>
        <v>#NUM!</v>
      </c>
      <c r="W19" s="54" t="e">
        <f t="shared" si="29"/>
        <v>#NUM!</v>
      </c>
      <c r="X19" s="53" t="e">
        <f t="shared" si="30"/>
        <v>#NUM!</v>
      </c>
      <c r="Y19" s="54" t="e">
        <f t="shared" si="31"/>
        <v>#NUM!</v>
      </c>
      <c r="Z19" s="51" t="e">
        <f t="shared" si="32"/>
        <v>#NUM!</v>
      </c>
      <c r="AA19" s="51" t="e">
        <f t="shared" si="33"/>
        <v>#NUM!</v>
      </c>
      <c r="AC19" s="72"/>
      <c r="AE19" s="123">
        <v>14</v>
      </c>
      <c r="AF19" s="20"/>
      <c r="AG19" s="21"/>
      <c r="AH19" s="21"/>
      <c r="AI19" s="21"/>
      <c r="AJ19" s="22"/>
      <c r="AK19" s="20"/>
      <c r="AL19" s="133" t="e">
        <f t="shared" si="34"/>
        <v>#NUM!</v>
      </c>
      <c r="AM19" s="97" t="e">
        <f t="shared" si="35"/>
        <v>#NUM!</v>
      </c>
      <c r="AN19" s="97" t="e">
        <f t="shared" si="36"/>
        <v>#NUM!</v>
      </c>
      <c r="AO19" s="34" t="e">
        <f t="shared" si="37"/>
        <v>#NUM!</v>
      </c>
      <c r="AQ19" s="123">
        <v>14</v>
      </c>
      <c r="AR19" s="45" t="e">
        <f t="shared" si="5"/>
        <v>#NUM!</v>
      </c>
      <c r="AS19" s="45" t="e">
        <f t="shared" si="6"/>
        <v>#NUM!</v>
      </c>
      <c r="AT19" s="45" t="e">
        <f t="shared" si="7"/>
        <v>#NUM!</v>
      </c>
      <c r="AU19" s="30" t="e">
        <f t="shared" si="8"/>
        <v>#NUM!</v>
      </c>
      <c r="AV19" s="45" t="e">
        <f t="shared" si="38"/>
        <v>#NUM!</v>
      </c>
      <c r="AW19" s="45" t="e">
        <f t="shared" si="39"/>
        <v>#NUM!</v>
      </c>
      <c r="AY19" s="143">
        <v>14</v>
      </c>
      <c r="AZ19" s="52" t="e">
        <f t="shared" si="40"/>
        <v>#NUM!</v>
      </c>
      <c r="BA19" s="54" t="e">
        <f t="shared" si="41"/>
        <v>#NUM!</v>
      </c>
      <c r="BB19" s="53" t="e">
        <f t="shared" si="42"/>
        <v>#NUM!</v>
      </c>
      <c r="BC19" s="54" t="e">
        <f t="shared" si="43"/>
        <v>#NUM!</v>
      </c>
      <c r="BD19" s="51" t="e">
        <f t="shared" si="44"/>
        <v>#NUM!</v>
      </c>
      <c r="BE19" s="51" t="e">
        <f t="shared" si="45"/>
        <v>#NUM!</v>
      </c>
      <c r="BS19" s="63"/>
      <c r="BU19" s="123">
        <v>14</v>
      </c>
      <c r="BV19" s="20"/>
      <c r="BW19" s="21"/>
      <c r="BX19" s="21"/>
      <c r="BY19" s="21"/>
      <c r="BZ19" s="22"/>
      <c r="CA19" s="20"/>
      <c r="CB19" s="133" t="e">
        <f t="shared" si="46"/>
        <v>#NUM!</v>
      </c>
      <c r="CC19" s="97" t="e">
        <f t="shared" si="47"/>
        <v>#NUM!</v>
      </c>
      <c r="CD19" s="97" t="e">
        <f t="shared" si="48"/>
        <v>#NUM!</v>
      </c>
      <c r="CE19" s="34" t="e">
        <f t="shared" si="49"/>
        <v>#NUM!</v>
      </c>
      <c r="CG19" s="123">
        <v>14</v>
      </c>
      <c r="CH19" s="45" t="e">
        <f t="shared" si="10"/>
        <v>#NUM!</v>
      </c>
      <c r="CI19" s="45" t="e">
        <f t="shared" si="11"/>
        <v>#NUM!</v>
      </c>
      <c r="CJ19" s="45" t="e">
        <f t="shared" si="12"/>
        <v>#NUM!</v>
      </c>
      <c r="CK19" s="30" t="e">
        <f t="shared" si="13"/>
        <v>#NUM!</v>
      </c>
      <c r="CL19" s="45" t="e">
        <f t="shared" si="50"/>
        <v>#NUM!</v>
      </c>
      <c r="CM19" s="45" t="e">
        <f t="shared" si="51"/>
        <v>#NUM!</v>
      </c>
      <c r="CO19" s="143">
        <v>14</v>
      </c>
      <c r="CP19" s="52" t="e">
        <f t="shared" si="52"/>
        <v>#NUM!</v>
      </c>
      <c r="CQ19" s="54" t="e">
        <f t="shared" si="53"/>
        <v>#NUM!</v>
      </c>
      <c r="CR19" s="53" t="e">
        <f t="shared" si="54"/>
        <v>#NUM!</v>
      </c>
      <c r="CS19" s="54" t="e">
        <f t="shared" si="55"/>
        <v>#NUM!</v>
      </c>
      <c r="CT19" s="51" t="e">
        <f t="shared" si="56"/>
        <v>#NUM!</v>
      </c>
      <c r="CU19" s="51" t="e">
        <f t="shared" si="57"/>
        <v>#NUM!</v>
      </c>
      <c r="CW19" s="84"/>
      <c r="CY19" s="123">
        <v>14</v>
      </c>
      <c r="CZ19" s="20"/>
      <c r="DA19" s="21"/>
      <c r="DB19" s="21"/>
      <c r="DC19" s="21"/>
      <c r="DD19" s="22"/>
      <c r="DE19" s="20"/>
      <c r="DF19" s="133" t="e">
        <f t="shared" si="58"/>
        <v>#NUM!</v>
      </c>
      <c r="DG19" s="97" t="e">
        <f t="shared" si="59"/>
        <v>#NUM!</v>
      </c>
      <c r="DH19" s="97" t="e">
        <f t="shared" si="60"/>
        <v>#NUM!</v>
      </c>
      <c r="DI19" s="34" t="e">
        <f t="shared" si="61"/>
        <v>#NUM!</v>
      </c>
      <c r="DK19" s="123">
        <v>14</v>
      </c>
      <c r="DL19" s="165" t="e">
        <f t="shared" si="15"/>
        <v>#NUM!</v>
      </c>
      <c r="DM19" s="45" t="e">
        <f t="shared" si="16"/>
        <v>#NUM!</v>
      </c>
      <c r="DN19" s="45" t="e">
        <f t="shared" si="17"/>
        <v>#NUM!</v>
      </c>
      <c r="DO19" s="30" t="e">
        <f t="shared" si="18"/>
        <v>#NUM!</v>
      </c>
      <c r="DP19" s="45" t="e">
        <f t="shared" si="62"/>
        <v>#NUM!</v>
      </c>
      <c r="DQ19" s="45" t="e">
        <f t="shared" si="63"/>
        <v>#NUM!</v>
      </c>
      <c r="DS19" s="143">
        <v>14</v>
      </c>
      <c r="DT19" s="52" t="e">
        <f t="shared" si="64"/>
        <v>#NUM!</v>
      </c>
      <c r="DU19" s="54" t="e">
        <f t="shared" si="65"/>
        <v>#NUM!</v>
      </c>
      <c r="DV19" s="53" t="e">
        <f t="shared" si="66"/>
        <v>#NUM!</v>
      </c>
      <c r="DW19" s="54" t="e">
        <f t="shared" si="67"/>
        <v>#NUM!</v>
      </c>
      <c r="DX19" s="51" t="e">
        <f t="shared" si="68"/>
        <v>#NUM!</v>
      </c>
      <c r="DY19" s="51" t="e">
        <f t="shared" si="69"/>
        <v>#NUM!</v>
      </c>
    </row>
    <row r="20" spans="1:129" ht="13.8" thickBot="1" x14ac:dyDescent="0.3">
      <c r="A20" s="123">
        <v>15</v>
      </c>
      <c r="B20" s="21"/>
      <c r="C20" s="21"/>
      <c r="D20" s="21"/>
      <c r="E20" s="21"/>
      <c r="F20" s="22"/>
      <c r="G20" s="20"/>
      <c r="H20" s="133" t="e">
        <f t="shared" si="22"/>
        <v>#NUM!</v>
      </c>
      <c r="I20" s="97" t="e">
        <f t="shared" si="23"/>
        <v>#NUM!</v>
      </c>
      <c r="J20" s="97" t="e">
        <f t="shared" si="24"/>
        <v>#NUM!</v>
      </c>
      <c r="K20" s="34" t="e">
        <f t="shared" si="25"/>
        <v>#NUM!</v>
      </c>
      <c r="M20" s="123">
        <v>15</v>
      </c>
      <c r="N20" s="165" t="e">
        <f t="shared" si="0"/>
        <v>#NUM!</v>
      </c>
      <c r="O20" s="45" t="e">
        <f t="shared" si="1"/>
        <v>#NUM!</v>
      </c>
      <c r="P20" s="45" t="e">
        <f t="shared" si="2"/>
        <v>#NUM!</v>
      </c>
      <c r="Q20" s="30" t="e">
        <f t="shared" si="3"/>
        <v>#NUM!</v>
      </c>
      <c r="R20" s="45" t="e">
        <f t="shared" si="26"/>
        <v>#NUM!</v>
      </c>
      <c r="S20" s="45" t="e">
        <f t="shared" si="27"/>
        <v>#NUM!</v>
      </c>
      <c r="U20" s="143">
        <v>15</v>
      </c>
      <c r="V20" s="52" t="e">
        <f t="shared" si="28"/>
        <v>#NUM!</v>
      </c>
      <c r="W20" s="54" t="e">
        <f t="shared" si="29"/>
        <v>#NUM!</v>
      </c>
      <c r="X20" s="53" t="e">
        <f t="shared" si="30"/>
        <v>#NUM!</v>
      </c>
      <c r="Y20" s="54" t="e">
        <f t="shared" si="31"/>
        <v>#NUM!</v>
      </c>
      <c r="Z20" s="51" t="e">
        <f t="shared" si="32"/>
        <v>#NUM!</v>
      </c>
      <c r="AA20" s="51" t="e">
        <f t="shared" si="33"/>
        <v>#NUM!</v>
      </c>
      <c r="AC20" s="72"/>
      <c r="AE20" s="123">
        <v>15</v>
      </c>
      <c r="AF20" s="20"/>
      <c r="AG20" s="21"/>
      <c r="AH20" s="21"/>
      <c r="AI20" s="21"/>
      <c r="AJ20" s="22"/>
      <c r="AK20" s="20"/>
      <c r="AL20" s="133" t="e">
        <f t="shared" si="34"/>
        <v>#NUM!</v>
      </c>
      <c r="AM20" s="97" t="e">
        <f t="shared" si="35"/>
        <v>#NUM!</v>
      </c>
      <c r="AN20" s="97" t="e">
        <f t="shared" si="36"/>
        <v>#NUM!</v>
      </c>
      <c r="AO20" s="34" t="e">
        <f t="shared" si="37"/>
        <v>#NUM!</v>
      </c>
      <c r="AQ20" s="123">
        <v>15</v>
      </c>
      <c r="AR20" s="45" t="e">
        <f t="shared" si="5"/>
        <v>#NUM!</v>
      </c>
      <c r="AS20" s="45" t="e">
        <f t="shared" si="6"/>
        <v>#NUM!</v>
      </c>
      <c r="AT20" s="45" t="e">
        <f t="shared" si="7"/>
        <v>#NUM!</v>
      </c>
      <c r="AU20" s="30" t="e">
        <f t="shared" si="8"/>
        <v>#NUM!</v>
      </c>
      <c r="AV20" s="45" t="e">
        <f t="shared" si="38"/>
        <v>#NUM!</v>
      </c>
      <c r="AW20" s="45" t="e">
        <f t="shared" si="39"/>
        <v>#NUM!</v>
      </c>
      <c r="AY20" s="143">
        <v>15</v>
      </c>
      <c r="AZ20" s="52" t="e">
        <f t="shared" si="40"/>
        <v>#NUM!</v>
      </c>
      <c r="BA20" s="54" t="e">
        <f t="shared" si="41"/>
        <v>#NUM!</v>
      </c>
      <c r="BB20" s="53" t="e">
        <f t="shared" si="42"/>
        <v>#NUM!</v>
      </c>
      <c r="BC20" s="54" t="e">
        <f t="shared" si="43"/>
        <v>#NUM!</v>
      </c>
      <c r="BD20" s="51" t="e">
        <f t="shared" si="44"/>
        <v>#NUM!</v>
      </c>
      <c r="BE20" s="51" t="e">
        <f t="shared" si="45"/>
        <v>#NUM!</v>
      </c>
      <c r="BS20" s="63"/>
      <c r="BU20" s="123">
        <v>15</v>
      </c>
      <c r="BV20" s="20"/>
      <c r="BW20" s="21"/>
      <c r="BX20" s="21"/>
      <c r="BY20" s="21"/>
      <c r="BZ20" s="22"/>
      <c r="CA20" s="20"/>
      <c r="CB20" s="133" t="e">
        <f t="shared" si="46"/>
        <v>#NUM!</v>
      </c>
      <c r="CC20" s="97" t="e">
        <f t="shared" si="47"/>
        <v>#NUM!</v>
      </c>
      <c r="CD20" s="97" t="e">
        <f t="shared" si="48"/>
        <v>#NUM!</v>
      </c>
      <c r="CE20" s="34" t="e">
        <f t="shared" si="49"/>
        <v>#NUM!</v>
      </c>
      <c r="CG20" s="123">
        <v>15</v>
      </c>
      <c r="CH20" s="45" t="e">
        <f t="shared" si="10"/>
        <v>#NUM!</v>
      </c>
      <c r="CI20" s="45" t="e">
        <f t="shared" si="11"/>
        <v>#NUM!</v>
      </c>
      <c r="CJ20" s="45" t="e">
        <f t="shared" si="12"/>
        <v>#NUM!</v>
      </c>
      <c r="CK20" s="30" t="e">
        <f t="shared" si="13"/>
        <v>#NUM!</v>
      </c>
      <c r="CL20" s="45" t="e">
        <f t="shared" si="50"/>
        <v>#NUM!</v>
      </c>
      <c r="CM20" s="45" t="e">
        <f t="shared" si="51"/>
        <v>#NUM!</v>
      </c>
      <c r="CO20" s="143">
        <v>15</v>
      </c>
      <c r="CP20" s="52" t="e">
        <f t="shared" si="52"/>
        <v>#NUM!</v>
      </c>
      <c r="CQ20" s="54" t="e">
        <f t="shared" si="53"/>
        <v>#NUM!</v>
      </c>
      <c r="CR20" s="53" t="e">
        <f t="shared" si="54"/>
        <v>#NUM!</v>
      </c>
      <c r="CS20" s="54" t="e">
        <f t="shared" si="55"/>
        <v>#NUM!</v>
      </c>
      <c r="CT20" s="51" t="e">
        <f t="shared" si="56"/>
        <v>#NUM!</v>
      </c>
      <c r="CU20" s="51" t="e">
        <f t="shared" si="57"/>
        <v>#NUM!</v>
      </c>
      <c r="CW20" s="84"/>
      <c r="CY20" s="123">
        <v>15</v>
      </c>
      <c r="CZ20" s="20"/>
      <c r="DA20" s="21"/>
      <c r="DB20" s="21"/>
      <c r="DC20" s="21"/>
      <c r="DD20" s="22"/>
      <c r="DE20" s="20"/>
      <c r="DF20" s="133" t="e">
        <f t="shared" si="58"/>
        <v>#NUM!</v>
      </c>
      <c r="DG20" s="97" t="e">
        <f t="shared" si="59"/>
        <v>#NUM!</v>
      </c>
      <c r="DH20" s="97" t="e">
        <f t="shared" si="60"/>
        <v>#NUM!</v>
      </c>
      <c r="DI20" s="34" t="e">
        <f t="shared" si="61"/>
        <v>#NUM!</v>
      </c>
      <c r="DK20" s="123">
        <v>15</v>
      </c>
      <c r="DL20" s="165" t="e">
        <f t="shared" si="15"/>
        <v>#NUM!</v>
      </c>
      <c r="DM20" s="45" t="e">
        <f t="shared" si="16"/>
        <v>#NUM!</v>
      </c>
      <c r="DN20" s="45" t="e">
        <f t="shared" si="17"/>
        <v>#NUM!</v>
      </c>
      <c r="DO20" s="30" t="e">
        <f t="shared" si="18"/>
        <v>#NUM!</v>
      </c>
      <c r="DP20" s="45" t="e">
        <f t="shared" si="62"/>
        <v>#NUM!</v>
      </c>
      <c r="DQ20" s="45" t="e">
        <f t="shared" si="63"/>
        <v>#NUM!</v>
      </c>
      <c r="DS20" s="143">
        <v>15</v>
      </c>
      <c r="DT20" s="52" t="e">
        <f t="shared" si="64"/>
        <v>#NUM!</v>
      </c>
      <c r="DU20" s="54" t="e">
        <f t="shared" si="65"/>
        <v>#NUM!</v>
      </c>
      <c r="DV20" s="53" t="e">
        <f t="shared" si="66"/>
        <v>#NUM!</v>
      </c>
      <c r="DW20" s="54" t="e">
        <f t="shared" si="67"/>
        <v>#NUM!</v>
      </c>
      <c r="DX20" s="51" t="e">
        <f t="shared" si="68"/>
        <v>#NUM!</v>
      </c>
      <c r="DY20" s="51" t="e">
        <f t="shared" si="69"/>
        <v>#NUM!</v>
      </c>
    </row>
    <row r="21" spans="1:129" ht="13.8" thickBot="1" x14ac:dyDescent="0.3">
      <c r="A21" s="123">
        <v>16</v>
      </c>
      <c r="B21" s="21"/>
      <c r="C21" s="21"/>
      <c r="D21" s="21"/>
      <c r="E21" s="21"/>
      <c r="F21" s="22"/>
      <c r="G21" s="20"/>
      <c r="H21" s="133" t="e">
        <f t="shared" si="22"/>
        <v>#NUM!</v>
      </c>
      <c r="I21" s="97" t="e">
        <f t="shared" si="23"/>
        <v>#NUM!</v>
      </c>
      <c r="J21" s="97" t="e">
        <f t="shared" si="24"/>
        <v>#NUM!</v>
      </c>
      <c r="K21" s="34" t="e">
        <f t="shared" si="25"/>
        <v>#NUM!</v>
      </c>
      <c r="M21" s="123">
        <v>16</v>
      </c>
      <c r="N21" s="165" t="e">
        <f t="shared" si="0"/>
        <v>#NUM!</v>
      </c>
      <c r="O21" s="45" t="e">
        <f t="shared" si="1"/>
        <v>#NUM!</v>
      </c>
      <c r="P21" s="45" t="e">
        <f t="shared" si="2"/>
        <v>#NUM!</v>
      </c>
      <c r="Q21" s="30" t="e">
        <f t="shared" si="3"/>
        <v>#NUM!</v>
      </c>
      <c r="R21" s="45" t="e">
        <f t="shared" si="26"/>
        <v>#NUM!</v>
      </c>
      <c r="S21" s="45" t="e">
        <f t="shared" si="27"/>
        <v>#NUM!</v>
      </c>
      <c r="U21" s="143">
        <v>16</v>
      </c>
      <c r="V21" s="52" t="e">
        <f t="shared" si="28"/>
        <v>#NUM!</v>
      </c>
      <c r="W21" s="54" t="e">
        <f t="shared" si="29"/>
        <v>#NUM!</v>
      </c>
      <c r="X21" s="53" t="e">
        <f t="shared" si="30"/>
        <v>#NUM!</v>
      </c>
      <c r="Y21" s="54" t="e">
        <f t="shared" si="31"/>
        <v>#NUM!</v>
      </c>
      <c r="Z21" s="51" t="e">
        <f t="shared" si="32"/>
        <v>#NUM!</v>
      </c>
      <c r="AA21" s="51" t="e">
        <f t="shared" si="33"/>
        <v>#NUM!</v>
      </c>
      <c r="AC21" s="72"/>
      <c r="AE21" s="123">
        <v>16</v>
      </c>
      <c r="AF21" s="20"/>
      <c r="AG21" s="21"/>
      <c r="AH21" s="21"/>
      <c r="AI21" s="21"/>
      <c r="AJ21" s="22"/>
      <c r="AK21" s="20"/>
      <c r="AL21" s="133" t="e">
        <f t="shared" si="34"/>
        <v>#NUM!</v>
      </c>
      <c r="AM21" s="97" t="e">
        <f t="shared" si="35"/>
        <v>#NUM!</v>
      </c>
      <c r="AN21" s="97" t="e">
        <f t="shared" si="36"/>
        <v>#NUM!</v>
      </c>
      <c r="AO21" s="34" t="e">
        <f t="shared" si="37"/>
        <v>#NUM!</v>
      </c>
      <c r="AQ21" s="123">
        <v>16</v>
      </c>
      <c r="AR21" s="45" t="e">
        <f t="shared" si="5"/>
        <v>#NUM!</v>
      </c>
      <c r="AS21" s="45" t="e">
        <f t="shared" si="6"/>
        <v>#NUM!</v>
      </c>
      <c r="AT21" s="45" t="e">
        <f t="shared" si="7"/>
        <v>#NUM!</v>
      </c>
      <c r="AU21" s="30" t="e">
        <f t="shared" si="8"/>
        <v>#NUM!</v>
      </c>
      <c r="AV21" s="45" t="e">
        <f t="shared" si="38"/>
        <v>#NUM!</v>
      </c>
      <c r="AW21" s="45" t="e">
        <f t="shared" si="39"/>
        <v>#NUM!</v>
      </c>
      <c r="AY21" s="143">
        <v>16</v>
      </c>
      <c r="AZ21" s="52" t="e">
        <f t="shared" si="40"/>
        <v>#NUM!</v>
      </c>
      <c r="BA21" s="54" t="e">
        <f t="shared" si="41"/>
        <v>#NUM!</v>
      </c>
      <c r="BB21" s="53" t="e">
        <f t="shared" si="42"/>
        <v>#NUM!</v>
      </c>
      <c r="BC21" s="54" t="e">
        <f t="shared" si="43"/>
        <v>#NUM!</v>
      </c>
      <c r="BD21" s="51" t="e">
        <f t="shared" si="44"/>
        <v>#NUM!</v>
      </c>
      <c r="BE21" s="51" t="e">
        <f t="shared" si="45"/>
        <v>#NUM!</v>
      </c>
      <c r="BS21" s="63"/>
      <c r="BU21" s="123">
        <v>16</v>
      </c>
      <c r="BV21" s="20"/>
      <c r="BW21" s="21"/>
      <c r="BX21" s="21"/>
      <c r="BY21" s="21"/>
      <c r="BZ21" s="22"/>
      <c r="CA21" s="20"/>
      <c r="CB21" s="133" t="e">
        <f t="shared" si="46"/>
        <v>#NUM!</v>
      </c>
      <c r="CC21" s="97" t="e">
        <f t="shared" si="47"/>
        <v>#NUM!</v>
      </c>
      <c r="CD21" s="97" t="e">
        <f t="shared" si="48"/>
        <v>#NUM!</v>
      </c>
      <c r="CE21" s="34" t="e">
        <f t="shared" si="49"/>
        <v>#NUM!</v>
      </c>
      <c r="CG21" s="123">
        <v>16</v>
      </c>
      <c r="CH21" s="45" t="e">
        <f t="shared" si="10"/>
        <v>#NUM!</v>
      </c>
      <c r="CI21" s="45" t="e">
        <f t="shared" si="11"/>
        <v>#NUM!</v>
      </c>
      <c r="CJ21" s="45" t="e">
        <f t="shared" si="12"/>
        <v>#NUM!</v>
      </c>
      <c r="CK21" s="30" t="e">
        <f t="shared" si="13"/>
        <v>#NUM!</v>
      </c>
      <c r="CL21" s="45" t="e">
        <f t="shared" si="50"/>
        <v>#NUM!</v>
      </c>
      <c r="CM21" s="45" t="e">
        <f t="shared" si="51"/>
        <v>#NUM!</v>
      </c>
      <c r="CO21" s="143">
        <v>16</v>
      </c>
      <c r="CP21" s="52" t="e">
        <f t="shared" si="52"/>
        <v>#NUM!</v>
      </c>
      <c r="CQ21" s="54" t="e">
        <f t="shared" si="53"/>
        <v>#NUM!</v>
      </c>
      <c r="CR21" s="53" t="e">
        <f t="shared" si="54"/>
        <v>#NUM!</v>
      </c>
      <c r="CS21" s="54" t="e">
        <f t="shared" si="55"/>
        <v>#NUM!</v>
      </c>
      <c r="CT21" s="51" t="e">
        <f t="shared" si="56"/>
        <v>#NUM!</v>
      </c>
      <c r="CU21" s="51" t="e">
        <f t="shared" si="57"/>
        <v>#NUM!</v>
      </c>
      <c r="CW21" s="84"/>
      <c r="CY21" s="123">
        <v>16</v>
      </c>
      <c r="CZ21" s="20"/>
      <c r="DA21" s="21"/>
      <c r="DB21" s="21"/>
      <c r="DC21" s="21"/>
      <c r="DD21" s="22"/>
      <c r="DE21" s="20"/>
      <c r="DF21" s="133" t="e">
        <f t="shared" si="58"/>
        <v>#NUM!</v>
      </c>
      <c r="DG21" s="97" t="e">
        <f t="shared" si="59"/>
        <v>#NUM!</v>
      </c>
      <c r="DH21" s="97" t="e">
        <f t="shared" si="60"/>
        <v>#NUM!</v>
      </c>
      <c r="DI21" s="34" t="e">
        <f t="shared" si="61"/>
        <v>#NUM!</v>
      </c>
      <c r="DK21" s="123">
        <v>16</v>
      </c>
      <c r="DL21" s="165" t="e">
        <f t="shared" si="15"/>
        <v>#NUM!</v>
      </c>
      <c r="DM21" s="45" t="e">
        <f t="shared" si="16"/>
        <v>#NUM!</v>
      </c>
      <c r="DN21" s="45" t="e">
        <f t="shared" si="17"/>
        <v>#NUM!</v>
      </c>
      <c r="DO21" s="30" t="e">
        <f t="shared" si="18"/>
        <v>#NUM!</v>
      </c>
      <c r="DP21" s="45" t="e">
        <f t="shared" si="62"/>
        <v>#NUM!</v>
      </c>
      <c r="DQ21" s="45" t="e">
        <f t="shared" si="63"/>
        <v>#NUM!</v>
      </c>
      <c r="DS21" s="143">
        <v>16</v>
      </c>
      <c r="DT21" s="52" t="e">
        <f t="shared" si="64"/>
        <v>#NUM!</v>
      </c>
      <c r="DU21" s="54" t="e">
        <f t="shared" si="65"/>
        <v>#NUM!</v>
      </c>
      <c r="DV21" s="53" t="e">
        <f t="shared" si="66"/>
        <v>#NUM!</v>
      </c>
      <c r="DW21" s="54" t="e">
        <f t="shared" si="67"/>
        <v>#NUM!</v>
      </c>
      <c r="DX21" s="51" t="e">
        <f t="shared" si="68"/>
        <v>#NUM!</v>
      </c>
      <c r="DY21" s="51" t="e">
        <f t="shared" si="69"/>
        <v>#NUM!</v>
      </c>
    </row>
    <row r="22" spans="1:129" ht="13.8" thickBot="1" x14ac:dyDescent="0.3">
      <c r="A22" s="123">
        <v>17</v>
      </c>
      <c r="B22" s="21"/>
      <c r="C22" s="21"/>
      <c r="D22" s="21"/>
      <c r="E22" s="21"/>
      <c r="F22" s="22"/>
      <c r="G22" s="20"/>
      <c r="H22" s="133" t="e">
        <f t="shared" si="22"/>
        <v>#NUM!</v>
      </c>
      <c r="I22" s="97" t="e">
        <f t="shared" si="23"/>
        <v>#NUM!</v>
      </c>
      <c r="J22" s="97" t="e">
        <f t="shared" si="24"/>
        <v>#NUM!</v>
      </c>
      <c r="K22" s="34" t="e">
        <f t="shared" si="25"/>
        <v>#NUM!</v>
      </c>
      <c r="M22" s="123">
        <v>17</v>
      </c>
      <c r="N22" s="165" t="e">
        <f t="shared" si="0"/>
        <v>#NUM!</v>
      </c>
      <c r="O22" s="45" t="e">
        <f t="shared" si="1"/>
        <v>#NUM!</v>
      </c>
      <c r="P22" s="45" t="e">
        <f t="shared" si="2"/>
        <v>#NUM!</v>
      </c>
      <c r="Q22" s="30" t="e">
        <f t="shared" si="3"/>
        <v>#NUM!</v>
      </c>
      <c r="R22" s="45" t="e">
        <f t="shared" si="26"/>
        <v>#NUM!</v>
      </c>
      <c r="S22" s="45" t="e">
        <f t="shared" si="27"/>
        <v>#NUM!</v>
      </c>
      <c r="U22" s="143">
        <v>17</v>
      </c>
      <c r="V22" s="52" t="e">
        <f t="shared" si="28"/>
        <v>#NUM!</v>
      </c>
      <c r="W22" s="54" t="e">
        <f t="shared" si="29"/>
        <v>#NUM!</v>
      </c>
      <c r="X22" s="53" t="e">
        <f t="shared" si="30"/>
        <v>#NUM!</v>
      </c>
      <c r="Y22" s="54" t="e">
        <f t="shared" si="31"/>
        <v>#NUM!</v>
      </c>
      <c r="Z22" s="51" t="e">
        <f t="shared" si="32"/>
        <v>#NUM!</v>
      </c>
      <c r="AA22" s="51" t="e">
        <f t="shared" si="33"/>
        <v>#NUM!</v>
      </c>
      <c r="AC22" s="72"/>
      <c r="AE22" s="123">
        <v>17</v>
      </c>
      <c r="AF22" s="20"/>
      <c r="AG22" s="21"/>
      <c r="AH22" s="21"/>
      <c r="AI22" s="21"/>
      <c r="AJ22" s="22"/>
      <c r="AK22" s="20"/>
      <c r="AL22" s="133" t="e">
        <f t="shared" si="34"/>
        <v>#NUM!</v>
      </c>
      <c r="AM22" s="97" t="e">
        <f t="shared" si="35"/>
        <v>#NUM!</v>
      </c>
      <c r="AN22" s="97" t="e">
        <f t="shared" si="36"/>
        <v>#NUM!</v>
      </c>
      <c r="AO22" s="34" t="e">
        <f t="shared" si="37"/>
        <v>#NUM!</v>
      </c>
      <c r="AQ22" s="123">
        <v>17</v>
      </c>
      <c r="AR22" s="45" t="e">
        <f t="shared" si="5"/>
        <v>#NUM!</v>
      </c>
      <c r="AS22" s="45" t="e">
        <f t="shared" si="6"/>
        <v>#NUM!</v>
      </c>
      <c r="AT22" s="45" t="e">
        <f t="shared" si="7"/>
        <v>#NUM!</v>
      </c>
      <c r="AU22" s="30" t="e">
        <f t="shared" si="8"/>
        <v>#NUM!</v>
      </c>
      <c r="AV22" s="45" t="e">
        <f t="shared" si="38"/>
        <v>#NUM!</v>
      </c>
      <c r="AW22" s="45" t="e">
        <f t="shared" si="39"/>
        <v>#NUM!</v>
      </c>
      <c r="AY22" s="143">
        <v>17</v>
      </c>
      <c r="AZ22" s="52" t="e">
        <f t="shared" si="40"/>
        <v>#NUM!</v>
      </c>
      <c r="BA22" s="54" t="e">
        <f t="shared" si="41"/>
        <v>#NUM!</v>
      </c>
      <c r="BB22" s="53" t="e">
        <f t="shared" si="42"/>
        <v>#NUM!</v>
      </c>
      <c r="BC22" s="54" t="e">
        <f t="shared" si="43"/>
        <v>#NUM!</v>
      </c>
      <c r="BD22" s="51" t="e">
        <f t="shared" si="44"/>
        <v>#NUM!</v>
      </c>
      <c r="BE22" s="51" t="e">
        <f t="shared" si="45"/>
        <v>#NUM!</v>
      </c>
      <c r="BS22" s="63"/>
      <c r="BU22" s="123">
        <v>17</v>
      </c>
      <c r="BV22" s="20"/>
      <c r="BW22" s="21"/>
      <c r="BX22" s="21"/>
      <c r="BY22" s="21"/>
      <c r="BZ22" s="22"/>
      <c r="CA22" s="20"/>
      <c r="CB22" s="133" t="e">
        <f t="shared" si="46"/>
        <v>#NUM!</v>
      </c>
      <c r="CC22" s="97" t="e">
        <f t="shared" si="47"/>
        <v>#NUM!</v>
      </c>
      <c r="CD22" s="97" t="e">
        <f t="shared" si="48"/>
        <v>#NUM!</v>
      </c>
      <c r="CE22" s="34" t="e">
        <f t="shared" si="49"/>
        <v>#NUM!</v>
      </c>
      <c r="CG22" s="123">
        <v>17</v>
      </c>
      <c r="CH22" s="45" t="e">
        <f t="shared" si="10"/>
        <v>#NUM!</v>
      </c>
      <c r="CI22" s="45" t="e">
        <f t="shared" si="11"/>
        <v>#NUM!</v>
      </c>
      <c r="CJ22" s="45" t="e">
        <f t="shared" si="12"/>
        <v>#NUM!</v>
      </c>
      <c r="CK22" s="30" t="e">
        <f t="shared" si="13"/>
        <v>#NUM!</v>
      </c>
      <c r="CL22" s="45" t="e">
        <f t="shared" si="50"/>
        <v>#NUM!</v>
      </c>
      <c r="CM22" s="45" t="e">
        <f t="shared" si="51"/>
        <v>#NUM!</v>
      </c>
      <c r="CO22" s="143">
        <v>17</v>
      </c>
      <c r="CP22" s="52" t="e">
        <f t="shared" si="52"/>
        <v>#NUM!</v>
      </c>
      <c r="CQ22" s="54" t="e">
        <f t="shared" si="53"/>
        <v>#NUM!</v>
      </c>
      <c r="CR22" s="53" t="e">
        <f t="shared" si="54"/>
        <v>#NUM!</v>
      </c>
      <c r="CS22" s="54" t="e">
        <f t="shared" si="55"/>
        <v>#NUM!</v>
      </c>
      <c r="CT22" s="51" t="e">
        <f t="shared" si="56"/>
        <v>#NUM!</v>
      </c>
      <c r="CU22" s="51" t="e">
        <f t="shared" si="57"/>
        <v>#NUM!</v>
      </c>
      <c r="CW22" s="84"/>
      <c r="CY22" s="123">
        <v>17</v>
      </c>
      <c r="CZ22" s="20"/>
      <c r="DA22" s="21"/>
      <c r="DB22" s="21"/>
      <c r="DC22" s="21"/>
      <c r="DD22" s="22"/>
      <c r="DE22" s="20"/>
      <c r="DF22" s="133" t="e">
        <f t="shared" si="58"/>
        <v>#NUM!</v>
      </c>
      <c r="DG22" s="97" t="e">
        <f t="shared" si="59"/>
        <v>#NUM!</v>
      </c>
      <c r="DH22" s="97" t="e">
        <f t="shared" si="60"/>
        <v>#NUM!</v>
      </c>
      <c r="DI22" s="34" t="e">
        <f t="shared" si="61"/>
        <v>#NUM!</v>
      </c>
      <c r="DK22" s="123">
        <v>17</v>
      </c>
      <c r="DL22" s="165" t="e">
        <f t="shared" si="15"/>
        <v>#NUM!</v>
      </c>
      <c r="DM22" s="45" t="e">
        <f t="shared" si="16"/>
        <v>#NUM!</v>
      </c>
      <c r="DN22" s="45" t="e">
        <f t="shared" si="17"/>
        <v>#NUM!</v>
      </c>
      <c r="DO22" s="30" t="e">
        <f t="shared" si="18"/>
        <v>#NUM!</v>
      </c>
      <c r="DP22" s="45" t="e">
        <f t="shared" si="62"/>
        <v>#NUM!</v>
      </c>
      <c r="DQ22" s="45" t="e">
        <f t="shared" si="63"/>
        <v>#NUM!</v>
      </c>
      <c r="DS22" s="143">
        <v>17</v>
      </c>
      <c r="DT22" s="52" t="e">
        <f t="shared" si="64"/>
        <v>#NUM!</v>
      </c>
      <c r="DU22" s="54" t="e">
        <f t="shared" si="65"/>
        <v>#NUM!</v>
      </c>
      <c r="DV22" s="53" t="e">
        <f t="shared" si="66"/>
        <v>#NUM!</v>
      </c>
      <c r="DW22" s="54" t="e">
        <f t="shared" si="67"/>
        <v>#NUM!</v>
      </c>
      <c r="DX22" s="51" t="e">
        <f t="shared" si="68"/>
        <v>#NUM!</v>
      </c>
      <c r="DY22" s="51" t="e">
        <f t="shared" si="69"/>
        <v>#NUM!</v>
      </c>
    </row>
    <row r="23" spans="1:129" ht="13.8" thickBot="1" x14ac:dyDescent="0.3">
      <c r="A23" s="123">
        <v>18</v>
      </c>
      <c r="B23" s="21"/>
      <c r="C23" s="21"/>
      <c r="D23" s="21"/>
      <c r="E23" s="21"/>
      <c r="F23" s="22"/>
      <c r="G23" s="20"/>
      <c r="H23" s="133" t="e">
        <f t="shared" si="22"/>
        <v>#NUM!</v>
      </c>
      <c r="I23" s="97" t="e">
        <f t="shared" si="23"/>
        <v>#NUM!</v>
      </c>
      <c r="J23" s="97" t="e">
        <f t="shared" si="24"/>
        <v>#NUM!</v>
      </c>
      <c r="K23" s="34" t="e">
        <f t="shared" si="25"/>
        <v>#NUM!</v>
      </c>
      <c r="M23" s="123">
        <v>18</v>
      </c>
      <c r="N23" s="165" t="e">
        <f t="shared" si="0"/>
        <v>#NUM!</v>
      </c>
      <c r="O23" s="45" t="e">
        <f t="shared" si="1"/>
        <v>#NUM!</v>
      </c>
      <c r="P23" s="45" t="e">
        <f t="shared" si="2"/>
        <v>#NUM!</v>
      </c>
      <c r="Q23" s="30" t="e">
        <f t="shared" si="3"/>
        <v>#NUM!</v>
      </c>
      <c r="R23" s="45" t="e">
        <f t="shared" si="26"/>
        <v>#NUM!</v>
      </c>
      <c r="S23" s="45" t="e">
        <f t="shared" si="27"/>
        <v>#NUM!</v>
      </c>
      <c r="U23" s="143">
        <v>18</v>
      </c>
      <c r="V23" s="52" t="e">
        <f t="shared" si="28"/>
        <v>#NUM!</v>
      </c>
      <c r="W23" s="54" t="e">
        <f t="shared" si="29"/>
        <v>#NUM!</v>
      </c>
      <c r="X23" s="53" t="e">
        <f t="shared" si="30"/>
        <v>#NUM!</v>
      </c>
      <c r="Y23" s="54" t="e">
        <f t="shared" si="31"/>
        <v>#NUM!</v>
      </c>
      <c r="Z23" s="51" t="e">
        <f t="shared" si="32"/>
        <v>#NUM!</v>
      </c>
      <c r="AA23" s="51" t="e">
        <f t="shared" si="33"/>
        <v>#NUM!</v>
      </c>
      <c r="AC23" s="72"/>
      <c r="AE23" s="123">
        <v>18</v>
      </c>
      <c r="AF23" s="20"/>
      <c r="AG23" s="21"/>
      <c r="AH23" s="21"/>
      <c r="AI23" s="21"/>
      <c r="AJ23" s="22"/>
      <c r="AK23" s="20"/>
      <c r="AL23" s="133" t="e">
        <f t="shared" si="34"/>
        <v>#NUM!</v>
      </c>
      <c r="AM23" s="97" t="e">
        <f t="shared" si="35"/>
        <v>#NUM!</v>
      </c>
      <c r="AN23" s="97" t="e">
        <f t="shared" si="36"/>
        <v>#NUM!</v>
      </c>
      <c r="AO23" s="34" t="e">
        <f t="shared" si="37"/>
        <v>#NUM!</v>
      </c>
      <c r="AQ23" s="123">
        <v>18</v>
      </c>
      <c r="AR23" s="45" t="e">
        <f t="shared" si="5"/>
        <v>#NUM!</v>
      </c>
      <c r="AS23" s="45" t="e">
        <f t="shared" si="6"/>
        <v>#NUM!</v>
      </c>
      <c r="AT23" s="45" t="e">
        <f t="shared" si="7"/>
        <v>#NUM!</v>
      </c>
      <c r="AU23" s="30" t="e">
        <f t="shared" si="8"/>
        <v>#NUM!</v>
      </c>
      <c r="AV23" s="45" t="e">
        <f t="shared" si="38"/>
        <v>#NUM!</v>
      </c>
      <c r="AW23" s="45" t="e">
        <f t="shared" si="39"/>
        <v>#NUM!</v>
      </c>
      <c r="AY23" s="143">
        <v>18</v>
      </c>
      <c r="AZ23" s="52" t="e">
        <f t="shared" si="40"/>
        <v>#NUM!</v>
      </c>
      <c r="BA23" s="54" t="e">
        <f t="shared" si="41"/>
        <v>#NUM!</v>
      </c>
      <c r="BB23" s="53" t="e">
        <f t="shared" si="42"/>
        <v>#NUM!</v>
      </c>
      <c r="BC23" s="54" t="e">
        <f t="shared" si="43"/>
        <v>#NUM!</v>
      </c>
      <c r="BD23" s="51" t="e">
        <f t="shared" si="44"/>
        <v>#NUM!</v>
      </c>
      <c r="BE23" s="51" t="e">
        <f t="shared" si="45"/>
        <v>#NUM!</v>
      </c>
      <c r="BS23" s="63"/>
      <c r="BU23" s="123">
        <v>18</v>
      </c>
      <c r="BV23" s="20"/>
      <c r="BW23" s="21"/>
      <c r="BX23" s="21"/>
      <c r="BY23" s="21"/>
      <c r="BZ23" s="22"/>
      <c r="CA23" s="20"/>
      <c r="CB23" s="133" t="e">
        <f t="shared" si="46"/>
        <v>#NUM!</v>
      </c>
      <c r="CC23" s="97" t="e">
        <f t="shared" si="47"/>
        <v>#NUM!</v>
      </c>
      <c r="CD23" s="97" t="e">
        <f t="shared" si="48"/>
        <v>#NUM!</v>
      </c>
      <c r="CE23" s="34" t="e">
        <f t="shared" si="49"/>
        <v>#NUM!</v>
      </c>
      <c r="CG23" s="123">
        <v>18</v>
      </c>
      <c r="CH23" s="45" t="e">
        <f t="shared" si="10"/>
        <v>#NUM!</v>
      </c>
      <c r="CI23" s="45" t="e">
        <f t="shared" si="11"/>
        <v>#NUM!</v>
      </c>
      <c r="CJ23" s="45" t="e">
        <f t="shared" si="12"/>
        <v>#NUM!</v>
      </c>
      <c r="CK23" s="30" t="e">
        <f t="shared" si="13"/>
        <v>#NUM!</v>
      </c>
      <c r="CL23" s="45" t="e">
        <f t="shared" si="50"/>
        <v>#NUM!</v>
      </c>
      <c r="CM23" s="45" t="e">
        <f t="shared" si="51"/>
        <v>#NUM!</v>
      </c>
      <c r="CO23" s="143">
        <v>18</v>
      </c>
      <c r="CP23" s="52" t="e">
        <f t="shared" si="52"/>
        <v>#NUM!</v>
      </c>
      <c r="CQ23" s="54" t="e">
        <f t="shared" si="53"/>
        <v>#NUM!</v>
      </c>
      <c r="CR23" s="53" t="e">
        <f t="shared" si="54"/>
        <v>#NUM!</v>
      </c>
      <c r="CS23" s="54" t="e">
        <f t="shared" si="55"/>
        <v>#NUM!</v>
      </c>
      <c r="CT23" s="51" t="e">
        <f t="shared" si="56"/>
        <v>#NUM!</v>
      </c>
      <c r="CU23" s="51" t="e">
        <f t="shared" si="57"/>
        <v>#NUM!</v>
      </c>
      <c r="CW23" s="84"/>
      <c r="CY23" s="123">
        <v>18</v>
      </c>
      <c r="CZ23" s="20"/>
      <c r="DA23" s="21"/>
      <c r="DB23" s="21"/>
      <c r="DC23" s="21"/>
      <c r="DD23" s="22"/>
      <c r="DE23" s="20"/>
      <c r="DF23" s="133" t="e">
        <f t="shared" si="58"/>
        <v>#NUM!</v>
      </c>
      <c r="DG23" s="97" t="e">
        <f t="shared" si="59"/>
        <v>#NUM!</v>
      </c>
      <c r="DH23" s="97" t="e">
        <f t="shared" si="60"/>
        <v>#NUM!</v>
      </c>
      <c r="DI23" s="34" t="e">
        <f t="shared" si="61"/>
        <v>#NUM!</v>
      </c>
      <c r="DK23" s="123">
        <v>18</v>
      </c>
      <c r="DL23" s="165" t="e">
        <f t="shared" si="15"/>
        <v>#NUM!</v>
      </c>
      <c r="DM23" s="45" t="e">
        <f t="shared" si="16"/>
        <v>#NUM!</v>
      </c>
      <c r="DN23" s="45" t="e">
        <f t="shared" si="17"/>
        <v>#NUM!</v>
      </c>
      <c r="DO23" s="30" t="e">
        <f t="shared" si="18"/>
        <v>#NUM!</v>
      </c>
      <c r="DP23" s="45" t="e">
        <f t="shared" si="62"/>
        <v>#NUM!</v>
      </c>
      <c r="DQ23" s="45" t="e">
        <f t="shared" si="63"/>
        <v>#NUM!</v>
      </c>
      <c r="DS23" s="143">
        <v>18</v>
      </c>
      <c r="DT23" s="52" t="e">
        <f t="shared" si="64"/>
        <v>#NUM!</v>
      </c>
      <c r="DU23" s="54" t="e">
        <f t="shared" si="65"/>
        <v>#NUM!</v>
      </c>
      <c r="DV23" s="53" t="e">
        <f t="shared" si="66"/>
        <v>#NUM!</v>
      </c>
      <c r="DW23" s="54" t="e">
        <f t="shared" si="67"/>
        <v>#NUM!</v>
      </c>
      <c r="DX23" s="51" t="e">
        <f t="shared" si="68"/>
        <v>#NUM!</v>
      </c>
      <c r="DY23" s="51" t="e">
        <f t="shared" si="69"/>
        <v>#NUM!</v>
      </c>
    </row>
    <row r="24" spans="1:129" ht="13.8" thickBot="1" x14ac:dyDescent="0.3">
      <c r="A24" s="123">
        <v>19</v>
      </c>
      <c r="B24" s="21"/>
      <c r="C24" s="21"/>
      <c r="D24" s="21"/>
      <c r="E24" s="21"/>
      <c r="F24" s="22"/>
      <c r="G24" s="20"/>
      <c r="H24" s="133" t="e">
        <f t="shared" si="22"/>
        <v>#NUM!</v>
      </c>
      <c r="I24" s="97" t="e">
        <f t="shared" si="23"/>
        <v>#NUM!</v>
      </c>
      <c r="J24" s="97" t="e">
        <f t="shared" si="24"/>
        <v>#NUM!</v>
      </c>
      <c r="K24" s="34" t="e">
        <f t="shared" si="25"/>
        <v>#NUM!</v>
      </c>
      <c r="M24" s="123">
        <v>19</v>
      </c>
      <c r="N24" s="165" t="e">
        <f t="shared" si="0"/>
        <v>#NUM!</v>
      </c>
      <c r="O24" s="45" t="e">
        <f t="shared" si="1"/>
        <v>#NUM!</v>
      </c>
      <c r="P24" s="45" t="e">
        <f t="shared" si="2"/>
        <v>#NUM!</v>
      </c>
      <c r="Q24" s="30" t="e">
        <f t="shared" si="3"/>
        <v>#NUM!</v>
      </c>
      <c r="R24" s="45" t="e">
        <f t="shared" si="26"/>
        <v>#NUM!</v>
      </c>
      <c r="S24" s="45" t="e">
        <f t="shared" si="27"/>
        <v>#NUM!</v>
      </c>
      <c r="U24" s="143">
        <v>19</v>
      </c>
      <c r="V24" s="52" t="e">
        <f t="shared" si="28"/>
        <v>#NUM!</v>
      </c>
      <c r="W24" s="54" t="e">
        <f t="shared" si="29"/>
        <v>#NUM!</v>
      </c>
      <c r="X24" s="53" t="e">
        <f t="shared" si="30"/>
        <v>#NUM!</v>
      </c>
      <c r="Y24" s="54" t="e">
        <f t="shared" si="31"/>
        <v>#NUM!</v>
      </c>
      <c r="Z24" s="51" t="e">
        <f t="shared" si="32"/>
        <v>#NUM!</v>
      </c>
      <c r="AA24" s="51" t="e">
        <f t="shared" si="33"/>
        <v>#NUM!</v>
      </c>
      <c r="AC24" s="72"/>
      <c r="AE24" s="123">
        <v>19</v>
      </c>
      <c r="AF24" s="20"/>
      <c r="AG24" s="21"/>
      <c r="AH24" s="21"/>
      <c r="AI24" s="21"/>
      <c r="AJ24" s="22"/>
      <c r="AK24" s="20"/>
      <c r="AL24" s="133" t="e">
        <f t="shared" si="34"/>
        <v>#NUM!</v>
      </c>
      <c r="AM24" s="97" t="e">
        <f t="shared" si="35"/>
        <v>#NUM!</v>
      </c>
      <c r="AN24" s="97" t="e">
        <f t="shared" si="36"/>
        <v>#NUM!</v>
      </c>
      <c r="AO24" s="34" t="e">
        <f t="shared" si="37"/>
        <v>#NUM!</v>
      </c>
      <c r="AQ24" s="123">
        <v>19</v>
      </c>
      <c r="AR24" s="45" t="e">
        <f t="shared" si="5"/>
        <v>#NUM!</v>
      </c>
      <c r="AS24" s="45" t="e">
        <f t="shared" si="6"/>
        <v>#NUM!</v>
      </c>
      <c r="AT24" s="45" t="e">
        <f t="shared" si="7"/>
        <v>#NUM!</v>
      </c>
      <c r="AU24" s="30" t="e">
        <f t="shared" si="8"/>
        <v>#NUM!</v>
      </c>
      <c r="AV24" s="45" t="e">
        <f t="shared" si="38"/>
        <v>#NUM!</v>
      </c>
      <c r="AW24" s="45" t="e">
        <f t="shared" si="39"/>
        <v>#NUM!</v>
      </c>
      <c r="AY24" s="143">
        <v>19</v>
      </c>
      <c r="AZ24" s="52" t="e">
        <f t="shared" si="40"/>
        <v>#NUM!</v>
      </c>
      <c r="BA24" s="54" t="e">
        <f t="shared" si="41"/>
        <v>#NUM!</v>
      </c>
      <c r="BB24" s="53" t="e">
        <f t="shared" si="42"/>
        <v>#NUM!</v>
      </c>
      <c r="BC24" s="54" t="e">
        <f t="shared" si="43"/>
        <v>#NUM!</v>
      </c>
      <c r="BD24" s="51" t="e">
        <f t="shared" si="44"/>
        <v>#NUM!</v>
      </c>
      <c r="BE24" s="51" t="e">
        <f t="shared" si="45"/>
        <v>#NUM!</v>
      </c>
      <c r="BS24" s="63"/>
      <c r="BU24" s="123">
        <v>19</v>
      </c>
      <c r="BV24" s="20"/>
      <c r="BW24" s="21"/>
      <c r="BX24" s="21"/>
      <c r="BY24" s="21"/>
      <c r="BZ24" s="22"/>
      <c r="CA24" s="20"/>
      <c r="CB24" s="133" t="e">
        <f t="shared" si="46"/>
        <v>#NUM!</v>
      </c>
      <c r="CC24" s="97" t="e">
        <f t="shared" si="47"/>
        <v>#NUM!</v>
      </c>
      <c r="CD24" s="97" t="e">
        <f t="shared" si="48"/>
        <v>#NUM!</v>
      </c>
      <c r="CE24" s="34" t="e">
        <f t="shared" si="49"/>
        <v>#NUM!</v>
      </c>
      <c r="CG24" s="123">
        <v>19</v>
      </c>
      <c r="CH24" s="45" t="e">
        <f t="shared" si="10"/>
        <v>#NUM!</v>
      </c>
      <c r="CI24" s="45" t="e">
        <f t="shared" si="11"/>
        <v>#NUM!</v>
      </c>
      <c r="CJ24" s="45" t="e">
        <f t="shared" si="12"/>
        <v>#NUM!</v>
      </c>
      <c r="CK24" s="30" t="e">
        <f t="shared" si="13"/>
        <v>#NUM!</v>
      </c>
      <c r="CL24" s="45" t="e">
        <f t="shared" si="50"/>
        <v>#NUM!</v>
      </c>
      <c r="CM24" s="45" t="e">
        <f t="shared" si="51"/>
        <v>#NUM!</v>
      </c>
      <c r="CO24" s="143">
        <v>19</v>
      </c>
      <c r="CP24" s="52" t="e">
        <f t="shared" si="52"/>
        <v>#NUM!</v>
      </c>
      <c r="CQ24" s="54" t="e">
        <f t="shared" si="53"/>
        <v>#NUM!</v>
      </c>
      <c r="CR24" s="53" t="e">
        <f t="shared" si="54"/>
        <v>#NUM!</v>
      </c>
      <c r="CS24" s="54" t="e">
        <f t="shared" si="55"/>
        <v>#NUM!</v>
      </c>
      <c r="CT24" s="51" t="e">
        <f t="shared" si="56"/>
        <v>#NUM!</v>
      </c>
      <c r="CU24" s="51" t="e">
        <f t="shared" si="57"/>
        <v>#NUM!</v>
      </c>
      <c r="CW24" s="84"/>
      <c r="CY24" s="123">
        <v>19</v>
      </c>
      <c r="CZ24" s="20"/>
      <c r="DA24" s="21"/>
      <c r="DB24" s="21"/>
      <c r="DC24" s="21"/>
      <c r="DD24" s="22"/>
      <c r="DE24" s="20"/>
      <c r="DF24" s="133" t="e">
        <f t="shared" si="58"/>
        <v>#NUM!</v>
      </c>
      <c r="DG24" s="97" t="e">
        <f t="shared" si="59"/>
        <v>#NUM!</v>
      </c>
      <c r="DH24" s="97" t="e">
        <f t="shared" si="60"/>
        <v>#NUM!</v>
      </c>
      <c r="DI24" s="34" t="e">
        <f t="shared" si="61"/>
        <v>#NUM!</v>
      </c>
      <c r="DK24" s="123">
        <v>19</v>
      </c>
      <c r="DL24" s="165" t="e">
        <f t="shared" si="15"/>
        <v>#NUM!</v>
      </c>
      <c r="DM24" s="45" t="e">
        <f t="shared" si="16"/>
        <v>#NUM!</v>
      </c>
      <c r="DN24" s="45" t="e">
        <f t="shared" si="17"/>
        <v>#NUM!</v>
      </c>
      <c r="DO24" s="30" t="e">
        <f t="shared" si="18"/>
        <v>#NUM!</v>
      </c>
      <c r="DP24" s="45" t="e">
        <f t="shared" si="62"/>
        <v>#NUM!</v>
      </c>
      <c r="DQ24" s="45" t="e">
        <f t="shared" si="63"/>
        <v>#NUM!</v>
      </c>
      <c r="DS24" s="143">
        <v>19</v>
      </c>
      <c r="DT24" s="52" t="e">
        <f t="shared" si="64"/>
        <v>#NUM!</v>
      </c>
      <c r="DU24" s="54" t="e">
        <f t="shared" si="65"/>
        <v>#NUM!</v>
      </c>
      <c r="DV24" s="53" t="e">
        <f t="shared" si="66"/>
        <v>#NUM!</v>
      </c>
      <c r="DW24" s="54" t="e">
        <f t="shared" si="67"/>
        <v>#NUM!</v>
      </c>
      <c r="DX24" s="51" t="e">
        <f t="shared" si="68"/>
        <v>#NUM!</v>
      </c>
      <c r="DY24" s="51" t="e">
        <f t="shared" si="69"/>
        <v>#NUM!</v>
      </c>
    </row>
    <row r="25" spans="1:129" ht="13.8" thickBot="1" x14ac:dyDescent="0.3">
      <c r="A25" s="123">
        <v>20</v>
      </c>
      <c r="B25" s="21"/>
      <c r="C25" s="21"/>
      <c r="D25" s="21"/>
      <c r="E25" s="21"/>
      <c r="F25" s="22"/>
      <c r="G25" s="20"/>
      <c r="H25" s="133" t="e">
        <f t="shared" si="22"/>
        <v>#NUM!</v>
      </c>
      <c r="I25" s="97" t="e">
        <f t="shared" si="23"/>
        <v>#NUM!</v>
      </c>
      <c r="J25" s="97" t="e">
        <f t="shared" si="24"/>
        <v>#NUM!</v>
      </c>
      <c r="K25" s="34" t="e">
        <f t="shared" si="25"/>
        <v>#NUM!</v>
      </c>
      <c r="M25" s="123">
        <v>20</v>
      </c>
      <c r="N25" s="165" t="e">
        <f t="shared" si="0"/>
        <v>#NUM!</v>
      </c>
      <c r="O25" s="45" t="e">
        <f t="shared" si="1"/>
        <v>#NUM!</v>
      </c>
      <c r="P25" s="45" t="e">
        <f t="shared" si="2"/>
        <v>#NUM!</v>
      </c>
      <c r="Q25" s="30" t="e">
        <f t="shared" si="3"/>
        <v>#NUM!</v>
      </c>
      <c r="R25" s="45" t="e">
        <f t="shared" si="26"/>
        <v>#NUM!</v>
      </c>
      <c r="S25" s="45" t="e">
        <f t="shared" si="27"/>
        <v>#NUM!</v>
      </c>
      <c r="U25" s="143">
        <v>20</v>
      </c>
      <c r="V25" s="52" t="e">
        <f t="shared" si="28"/>
        <v>#NUM!</v>
      </c>
      <c r="W25" s="54" t="e">
        <f t="shared" si="29"/>
        <v>#NUM!</v>
      </c>
      <c r="X25" s="53" t="e">
        <f t="shared" si="30"/>
        <v>#NUM!</v>
      </c>
      <c r="Y25" s="54" t="e">
        <f t="shared" si="31"/>
        <v>#NUM!</v>
      </c>
      <c r="Z25" s="51" t="e">
        <f t="shared" si="32"/>
        <v>#NUM!</v>
      </c>
      <c r="AA25" s="51" t="e">
        <f t="shared" si="33"/>
        <v>#NUM!</v>
      </c>
      <c r="AC25" s="72"/>
      <c r="AE25" s="123">
        <v>20</v>
      </c>
      <c r="AF25" s="20"/>
      <c r="AG25" s="21"/>
      <c r="AH25" s="21"/>
      <c r="AI25" s="21"/>
      <c r="AJ25" s="22"/>
      <c r="AK25" s="20"/>
      <c r="AL25" s="133" t="e">
        <f t="shared" si="34"/>
        <v>#NUM!</v>
      </c>
      <c r="AM25" s="97" t="e">
        <f t="shared" si="35"/>
        <v>#NUM!</v>
      </c>
      <c r="AN25" s="97" t="e">
        <f t="shared" si="36"/>
        <v>#NUM!</v>
      </c>
      <c r="AO25" s="34" t="e">
        <f t="shared" si="37"/>
        <v>#NUM!</v>
      </c>
      <c r="AQ25" s="123">
        <v>20</v>
      </c>
      <c r="AR25" s="45" t="e">
        <f t="shared" si="5"/>
        <v>#NUM!</v>
      </c>
      <c r="AS25" s="45" t="e">
        <f t="shared" si="6"/>
        <v>#NUM!</v>
      </c>
      <c r="AT25" s="45" t="e">
        <f t="shared" si="7"/>
        <v>#NUM!</v>
      </c>
      <c r="AU25" s="30" t="e">
        <f t="shared" si="8"/>
        <v>#NUM!</v>
      </c>
      <c r="AV25" s="45" t="e">
        <f t="shared" si="38"/>
        <v>#NUM!</v>
      </c>
      <c r="AW25" s="45" t="e">
        <f t="shared" si="39"/>
        <v>#NUM!</v>
      </c>
      <c r="AY25" s="143">
        <v>20</v>
      </c>
      <c r="AZ25" s="52" t="e">
        <f t="shared" si="40"/>
        <v>#NUM!</v>
      </c>
      <c r="BA25" s="54" t="e">
        <f t="shared" si="41"/>
        <v>#NUM!</v>
      </c>
      <c r="BB25" s="53" t="e">
        <f t="shared" si="42"/>
        <v>#NUM!</v>
      </c>
      <c r="BC25" s="54" t="e">
        <f t="shared" si="43"/>
        <v>#NUM!</v>
      </c>
      <c r="BD25" s="51" t="e">
        <f t="shared" si="44"/>
        <v>#NUM!</v>
      </c>
      <c r="BE25" s="51" t="e">
        <f t="shared" si="45"/>
        <v>#NUM!</v>
      </c>
      <c r="BS25" s="63"/>
      <c r="BU25" s="123">
        <v>20</v>
      </c>
      <c r="BV25" s="20"/>
      <c r="BW25" s="21"/>
      <c r="BX25" s="21"/>
      <c r="BY25" s="21"/>
      <c r="BZ25" s="22"/>
      <c r="CA25" s="20"/>
      <c r="CB25" s="133" t="e">
        <f t="shared" si="46"/>
        <v>#NUM!</v>
      </c>
      <c r="CC25" s="97" t="e">
        <f t="shared" si="47"/>
        <v>#NUM!</v>
      </c>
      <c r="CD25" s="97" t="e">
        <f t="shared" si="48"/>
        <v>#NUM!</v>
      </c>
      <c r="CE25" s="34" t="e">
        <f t="shared" si="49"/>
        <v>#NUM!</v>
      </c>
      <c r="CG25" s="123">
        <v>20</v>
      </c>
      <c r="CH25" s="45" t="e">
        <f t="shared" si="10"/>
        <v>#NUM!</v>
      </c>
      <c r="CI25" s="45" t="e">
        <f t="shared" si="11"/>
        <v>#NUM!</v>
      </c>
      <c r="CJ25" s="45" t="e">
        <f t="shared" si="12"/>
        <v>#NUM!</v>
      </c>
      <c r="CK25" s="30" t="e">
        <f t="shared" si="13"/>
        <v>#NUM!</v>
      </c>
      <c r="CL25" s="45" t="e">
        <f t="shared" si="50"/>
        <v>#NUM!</v>
      </c>
      <c r="CM25" s="45" t="e">
        <f t="shared" si="51"/>
        <v>#NUM!</v>
      </c>
      <c r="CO25" s="143">
        <v>20</v>
      </c>
      <c r="CP25" s="52" t="e">
        <f t="shared" si="52"/>
        <v>#NUM!</v>
      </c>
      <c r="CQ25" s="54" t="e">
        <f t="shared" si="53"/>
        <v>#NUM!</v>
      </c>
      <c r="CR25" s="53" t="e">
        <f t="shared" si="54"/>
        <v>#NUM!</v>
      </c>
      <c r="CS25" s="54" t="e">
        <f t="shared" si="55"/>
        <v>#NUM!</v>
      </c>
      <c r="CT25" s="51" t="e">
        <f t="shared" si="56"/>
        <v>#NUM!</v>
      </c>
      <c r="CU25" s="51" t="e">
        <f t="shared" si="57"/>
        <v>#NUM!</v>
      </c>
      <c r="CW25" s="84"/>
      <c r="CY25" s="123">
        <v>20</v>
      </c>
      <c r="CZ25" s="20"/>
      <c r="DA25" s="21"/>
      <c r="DB25" s="21"/>
      <c r="DC25" s="21"/>
      <c r="DD25" s="22"/>
      <c r="DE25" s="20"/>
      <c r="DF25" s="133" t="e">
        <f t="shared" si="58"/>
        <v>#NUM!</v>
      </c>
      <c r="DG25" s="97" t="e">
        <f t="shared" si="59"/>
        <v>#NUM!</v>
      </c>
      <c r="DH25" s="97" t="e">
        <f t="shared" si="60"/>
        <v>#NUM!</v>
      </c>
      <c r="DI25" s="34" t="e">
        <f t="shared" si="61"/>
        <v>#NUM!</v>
      </c>
      <c r="DK25" s="123">
        <v>20</v>
      </c>
      <c r="DL25" s="165" t="e">
        <f t="shared" si="15"/>
        <v>#NUM!</v>
      </c>
      <c r="DM25" s="45" t="e">
        <f t="shared" si="16"/>
        <v>#NUM!</v>
      </c>
      <c r="DN25" s="45" t="e">
        <f t="shared" si="17"/>
        <v>#NUM!</v>
      </c>
      <c r="DO25" s="30" t="e">
        <f t="shared" si="18"/>
        <v>#NUM!</v>
      </c>
      <c r="DP25" s="45" t="e">
        <f t="shared" si="62"/>
        <v>#NUM!</v>
      </c>
      <c r="DQ25" s="45" t="e">
        <f t="shared" si="63"/>
        <v>#NUM!</v>
      </c>
      <c r="DS25" s="143">
        <v>20</v>
      </c>
      <c r="DT25" s="52" t="e">
        <f t="shared" si="64"/>
        <v>#NUM!</v>
      </c>
      <c r="DU25" s="54" t="e">
        <f t="shared" si="65"/>
        <v>#NUM!</v>
      </c>
      <c r="DV25" s="53" t="e">
        <f t="shared" si="66"/>
        <v>#NUM!</v>
      </c>
      <c r="DW25" s="54" t="e">
        <f t="shared" si="67"/>
        <v>#NUM!</v>
      </c>
      <c r="DX25" s="51" t="e">
        <f t="shared" si="68"/>
        <v>#NUM!</v>
      </c>
      <c r="DY25" s="51" t="e">
        <f t="shared" si="69"/>
        <v>#NUM!</v>
      </c>
    </row>
    <row r="26" spans="1:129" ht="13.8" thickBot="1" x14ac:dyDescent="0.3">
      <c r="A26" s="123">
        <v>21</v>
      </c>
      <c r="B26" s="21"/>
      <c r="C26" s="21"/>
      <c r="D26" s="21"/>
      <c r="E26" s="21"/>
      <c r="F26" s="22"/>
      <c r="G26" s="20"/>
      <c r="H26" s="133" t="e">
        <f t="shared" si="22"/>
        <v>#NUM!</v>
      </c>
      <c r="I26" s="97" t="e">
        <f t="shared" si="23"/>
        <v>#NUM!</v>
      </c>
      <c r="J26" s="97" t="e">
        <f t="shared" si="24"/>
        <v>#NUM!</v>
      </c>
      <c r="K26" s="34" t="e">
        <f t="shared" si="25"/>
        <v>#NUM!</v>
      </c>
      <c r="M26" s="123">
        <v>21</v>
      </c>
      <c r="N26" s="165" t="e">
        <f t="shared" si="0"/>
        <v>#NUM!</v>
      </c>
      <c r="O26" s="45" t="e">
        <f t="shared" si="1"/>
        <v>#NUM!</v>
      </c>
      <c r="P26" s="45" t="e">
        <f t="shared" si="2"/>
        <v>#NUM!</v>
      </c>
      <c r="Q26" s="30" t="e">
        <f t="shared" si="3"/>
        <v>#NUM!</v>
      </c>
      <c r="R26" s="45" t="e">
        <f t="shared" si="26"/>
        <v>#NUM!</v>
      </c>
      <c r="S26" s="45" t="e">
        <f t="shared" si="27"/>
        <v>#NUM!</v>
      </c>
      <c r="U26" s="143">
        <v>21</v>
      </c>
      <c r="V26" s="52" t="e">
        <f t="shared" si="28"/>
        <v>#NUM!</v>
      </c>
      <c r="W26" s="54" t="e">
        <f t="shared" si="29"/>
        <v>#NUM!</v>
      </c>
      <c r="X26" s="53" t="e">
        <f t="shared" si="30"/>
        <v>#NUM!</v>
      </c>
      <c r="Y26" s="54" t="e">
        <f t="shared" si="31"/>
        <v>#NUM!</v>
      </c>
      <c r="Z26" s="51" t="e">
        <f t="shared" si="32"/>
        <v>#NUM!</v>
      </c>
      <c r="AA26" s="51" t="e">
        <f t="shared" si="33"/>
        <v>#NUM!</v>
      </c>
      <c r="AC26" s="72"/>
      <c r="AE26" s="123">
        <v>21</v>
      </c>
      <c r="AF26" s="20"/>
      <c r="AG26" s="21"/>
      <c r="AH26" s="21"/>
      <c r="AI26" s="21"/>
      <c r="AJ26" s="22"/>
      <c r="AK26" s="20"/>
      <c r="AL26" s="133" t="e">
        <f t="shared" si="34"/>
        <v>#NUM!</v>
      </c>
      <c r="AM26" s="97" t="e">
        <f t="shared" si="35"/>
        <v>#NUM!</v>
      </c>
      <c r="AN26" s="97" t="e">
        <f t="shared" si="36"/>
        <v>#NUM!</v>
      </c>
      <c r="AO26" s="34" t="e">
        <f t="shared" si="37"/>
        <v>#NUM!</v>
      </c>
      <c r="AQ26" s="123">
        <v>21</v>
      </c>
      <c r="AR26" s="45" t="e">
        <f t="shared" si="5"/>
        <v>#NUM!</v>
      </c>
      <c r="AS26" s="45" t="e">
        <f t="shared" si="6"/>
        <v>#NUM!</v>
      </c>
      <c r="AT26" s="45" t="e">
        <f t="shared" si="7"/>
        <v>#NUM!</v>
      </c>
      <c r="AU26" s="30" t="e">
        <f t="shared" si="8"/>
        <v>#NUM!</v>
      </c>
      <c r="AV26" s="45" t="e">
        <f t="shared" si="38"/>
        <v>#NUM!</v>
      </c>
      <c r="AW26" s="45" t="e">
        <f t="shared" si="39"/>
        <v>#NUM!</v>
      </c>
      <c r="AY26" s="143">
        <v>21</v>
      </c>
      <c r="AZ26" s="52" t="e">
        <f t="shared" si="40"/>
        <v>#NUM!</v>
      </c>
      <c r="BA26" s="54" t="e">
        <f t="shared" si="41"/>
        <v>#NUM!</v>
      </c>
      <c r="BB26" s="53" t="e">
        <f t="shared" si="42"/>
        <v>#NUM!</v>
      </c>
      <c r="BC26" s="54" t="e">
        <f t="shared" si="43"/>
        <v>#NUM!</v>
      </c>
      <c r="BD26" s="51" t="e">
        <f t="shared" si="44"/>
        <v>#NUM!</v>
      </c>
      <c r="BE26" s="51" t="e">
        <f t="shared" si="45"/>
        <v>#NUM!</v>
      </c>
      <c r="BS26" s="63"/>
      <c r="BU26" s="123">
        <v>21</v>
      </c>
      <c r="BV26" s="20"/>
      <c r="BW26" s="21"/>
      <c r="BX26" s="21"/>
      <c r="BY26" s="21"/>
      <c r="BZ26" s="22"/>
      <c r="CA26" s="20"/>
      <c r="CB26" s="133" t="e">
        <f t="shared" si="46"/>
        <v>#NUM!</v>
      </c>
      <c r="CC26" s="97" t="e">
        <f t="shared" si="47"/>
        <v>#NUM!</v>
      </c>
      <c r="CD26" s="97" t="e">
        <f t="shared" si="48"/>
        <v>#NUM!</v>
      </c>
      <c r="CE26" s="34" t="e">
        <f t="shared" si="49"/>
        <v>#NUM!</v>
      </c>
      <c r="CG26" s="123">
        <v>21</v>
      </c>
      <c r="CH26" s="45" t="e">
        <f t="shared" si="10"/>
        <v>#NUM!</v>
      </c>
      <c r="CI26" s="45" t="e">
        <f t="shared" si="11"/>
        <v>#NUM!</v>
      </c>
      <c r="CJ26" s="45" t="e">
        <f t="shared" si="12"/>
        <v>#NUM!</v>
      </c>
      <c r="CK26" s="30" t="e">
        <f t="shared" si="13"/>
        <v>#NUM!</v>
      </c>
      <c r="CL26" s="45" t="e">
        <f t="shared" si="50"/>
        <v>#NUM!</v>
      </c>
      <c r="CM26" s="45" t="e">
        <f t="shared" si="51"/>
        <v>#NUM!</v>
      </c>
      <c r="CO26" s="143">
        <v>21</v>
      </c>
      <c r="CP26" s="52" t="e">
        <f t="shared" si="52"/>
        <v>#NUM!</v>
      </c>
      <c r="CQ26" s="54" t="e">
        <f t="shared" si="53"/>
        <v>#NUM!</v>
      </c>
      <c r="CR26" s="53" t="e">
        <f t="shared" si="54"/>
        <v>#NUM!</v>
      </c>
      <c r="CS26" s="54" t="e">
        <f t="shared" si="55"/>
        <v>#NUM!</v>
      </c>
      <c r="CT26" s="51" t="e">
        <f t="shared" si="56"/>
        <v>#NUM!</v>
      </c>
      <c r="CU26" s="51" t="e">
        <f t="shared" si="57"/>
        <v>#NUM!</v>
      </c>
      <c r="CW26" s="84"/>
      <c r="CY26" s="123">
        <v>21</v>
      </c>
      <c r="CZ26" s="20"/>
      <c r="DA26" s="21"/>
      <c r="DB26" s="21"/>
      <c r="DC26" s="21"/>
      <c r="DD26" s="22"/>
      <c r="DE26" s="20"/>
      <c r="DF26" s="133" t="e">
        <f t="shared" si="58"/>
        <v>#NUM!</v>
      </c>
      <c r="DG26" s="97" t="e">
        <f t="shared" si="59"/>
        <v>#NUM!</v>
      </c>
      <c r="DH26" s="97" t="e">
        <f t="shared" si="60"/>
        <v>#NUM!</v>
      </c>
      <c r="DI26" s="34" t="e">
        <f t="shared" si="61"/>
        <v>#NUM!</v>
      </c>
      <c r="DK26" s="123">
        <v>21</v>
      </c>
      <c r="DL26" s="165" t="e">
        <f t="shared" si="15"/>
        <v>#NUM!</v>
      </c>
      <c r="DM26" s="45" t="e">
        <f t="shared" si="16"/>
        <v>#NUM!</v>
      </c>
      <c r="DN26" s="45" t="e">
        <f t="shared" si="17"/>
        <v>#NUM!</v>
      </c>
      <c r="DO26" s="30" t="e">
        <f t="shared" si="18"/>
        <v>#NUM!</v>
      </c>
      <c r="DP26" s="45" t="e">
        <f t="shared" si="62"/>
        <v>#NUM!</v>
      </c>
      <c r="DQ26" s="45" t="e">
        <f t="shared" si="63"/>
        <v>#NUM!</v>
      </c>
      <c r="DS26" s="143">
        <v>21</v>
      </c>
      <c r="DT26" s="52" t="e">
        <f t="shared" si="64"/>
        <v>#NUM!</v>
      </c>
      <c r="DU26" s="54" t="e">
        <f t="shared" si="65"/>
        <v>#NUM!</v>
      </c>
      <c r="DV26" s="53" t="e">
        <f t="shared" si="66"/>
        <v>#NUM!</v>
      </c>
      <c r="DW26" s="54" t="e">
        <f t="shared" si="67"/>
        <v>#NUM!</v>
      </c>
      <c r="DX26" s="51" t="e">
        <f t="shared" si="68"/>
        <v>#NUM!</v>
      </c>
      <c r="DY26" s="51" t="e">
        <f t="shared" si="69"/>
        <v>#NUM!</v>
      </c>
    </row>
    <row r="27" spans="1:129" ht="13.8" thickBot="1" x14ac:dyDescent="0.3">
      <c r="A27" s="123">
        <v>22</v>
      </c>
      <c r="B27" s="21"/>
      <c r="C27" s="21"/>
      <c r="D27" s="21"/>
      <c r="E27" s="21"/>
      <c r="F27" s="22"/>
      <c r="G27" s="20"/>
      <c r="H27" s="133" t="e">
        <f t="shared" si="22"/>
        <v>#NUM!</v>
      </c>
      <c r="I27" s="97" t="e">
        <f t="shared" si="23"/>
        <v>#NUM!</v>
      </c>
      <c r="J27" s="97" t="e">
        <f t="shared" si="24"/>
        <v>#NUM!</v>
      </c>
      <c r="K27" s="34" t="e">
        <f t="shared" si="25"/>
        <v>#NUM!</v>
      </c>
      <c r="M27" s="123">
        <v>22</v>
      </c>
      <c r="N27" s="165" t="e">
        <f t="shared" si="0"/>
        <v>#NUM!</v>
      </c>
      <c r="O27" s="45" t="e">
        <f t="shared" si="1"/>
        <v>#NUM!</v>
      </c>
      <c r="P27" s="45" t="e">
        <f t="shared" si="2"/>
        <v>#NUM!</v>
      </c>
      <c r="Q27" s="30" t="e">
        <f t="shared" si="3"/>
        <v>#NUM!</v>
      </c>
      <c r="R27" s="45" t="e">
        <f t="shared" si="26"/>
        <v>#NUM!</v>
      </c>
      <c r="S27" s="45" t="e">
        <f t="shared" si="27"/>
        <v>#NUM!</v>
      </c>
      <c r="U27" s="143">
        <v>22</v>
      </c>
      <c r="V27" s="52" t="e">
        <f t="shared" si="28"/>
        <v>#NUM!</v>
      </c>
      <c r="W27" s="54" t="e">
        <f t="shared" si="29"/>
        <v>#NUM!</v>
      </c>
      <c r="X27" s="53" t="e">
        <f t="shared" si="30"/>
        <v>#NUM!</v>
      </c>
      <c r="Y27" s="54" t="e">
        <f t="shared" si="31"/>
        <v>#NUM!</v>
      </c>
      <c r="Z27" s="51" t="e">
        <f t="shared" si="32"/>
        <v>#NUM!</v>
      </c>
      <c r="AA27" s="51" t="e">
        <f t="shared" si="33"/>
        <v>#NUM!</v>
      </c>
      <c r="AC27" s="72"/>
      <c r="AE27" s="123">
        <v>22</v>
      </c>
      <c r="AF27" s="20"/>
      <c r="AG27" s="21"/>
      <c r="AH27" s="21"/>
      <c r="AI27" s="21"/>
      <c r="AJ27" s="22"/>
      <c r="AK27" s="20"/>
      <c r="AL27" s="133" t="e">
        <f t="shared" si="34"/>
        <v>#NUM!</v>
      </c>
      <c r="AM27" s="97" t="e">
        <f t="shared" si="35"/>
        <v>#NUM!</v>
      </c>
      <c r="AN27" s="97" t="e">
        <f t="shared" si="36"/>
        <v>#NUM!</v>
      </c>
      <c r="AO27" s="34" t="e">
        <f t="shared" si="37"/>
        <v>#NUM!</v>
      </c>
      <c r="AQ27" s="123">
        <v>22</v>
      </c>
      <c r="AR27" s="45" t="e">
        <f t="shared" si="5"/>
        <v>#NUM!</v>
      </c>
      <c r="AS27" s="45" t="e">
        <f t="shared" si="6"/>
        <v>#NUM!</v>
      </c>
      <c r="AT27" s="45" t="e">
        <f t="shared" si="7"/>
        <v>#NUM!</v>
      </c>
      <c r="AU27" s="30" t="e">
        <f t="shared" si="8"/>
        <v>#NUM!</v>
      </c>
      <c r="AV27" s="45" t="e">
        <f t="shared" si="38"/>
        <v>#NUM!</v>
      </c>
      <c r="AW27" s="45" t="e">
        <f t="shared" si="39"/>
        <v>#NUM!</v>
      </c>
      <c r="AY27" s="143">
        <v>22</v>
      </c>
      <c r="AZ27" s="52" t="e">
        <f t="shared" si="40"/>
        <v>#NUM!</v>
      </c>
      <c r="BA27" s="54" t="e">
        <f t="shared" si="41"/>
        <v>#NUM!</v>
      </c>
      <c r="BB27" s="53" t="e">
        <f t="shared" si="42"/>
        <v>#NUM!</v>
      </c>
      <c r="BC27" s="54" t="e">
        <f t="shared" si="43"/>
        <v>#NUM!</v>
      </c>
      <c r="BD27" s="51" t="e">
        <f t="shared" si="44"/>
        <v>#NUM!</v>
      </c>
      <c r="BE27" s="51" t="e">
        <f t="shared" si="45"/>
        <v>#NUM!</v>
      </c>
      <c r="BS27" s="63"/>
      <c r="BU27" s="123">
        <v>22</v>
      </c>
      <c r="BV27" s="20"/>
      <c r="BW27" s="21"/>
      <c r="BX27" s="21"/>
      <c r="BY27" s="21"/>
      <c r="BZ27" s="22"/>
      <c r="CA27" s="20"/>
      <c r="CB27" s="133" t="e">
        <f t="shared" si="46"/>
        <v>#NUM!</v>
      </c>
      <c r="CC27" s="97" t="e">
        <f t="shared" si="47"/>
        <v>#NUM!</v>
      </c>
      <c r="CD27" s="97" t="e">
        <f t="shared" si="48"/>
        <v>#NUM!</v>
      </c>
      <c r="CE27" s="34" t="e">
        <f t="shared" si="49"/>
        <v>#NUM!</v>
      </c>
      <c r="CG27" s="123">
        <v>22</v>
      </c>
      <c r="CH27" s="45" t="e">
        <f t="shared" si="10"/>
        <v>#NUM!</v>
      </c>
      <c r="CI27" s="45" t="e">
        <f t="shared" si="11"/>
        <v>#NUM!</v>
      </c>
      <c r="CJ27" s="45" t="e">
        <f t="shared" si="12"/>
        <v>#NUM!</v>
      </c>
      <c r="CK27" s="30" t="e">
        <f t="shared" si="13"/>
        <v>#NUM!</v>
      </c>
      <c r="CL27" s="45" t="e">
        <f t="shared" si="50"/>
        <v>#NUM!</v>
      </c>
      <c r="CM27" s="45" t="e">
        <f t="shared" si="51"/>
        <v>#NUM!</v>
      </c>
      <c r="CO27" s="143">
        <v>22</v>
      </c>
      <c r="CP27" s="52" t="e">
        <f t="shared" si="52"/>
        <v>#NUM!</v>
      </c>
      <c r="CQ27" s="54" t="e">
        <f t="shared" si="53"/>
        <v>#NUM!</v>
      </c>
      <c r="CR27" s="53" t="e">
        <f t="shared" si="54"/>
        <v>#NUM!</v>
      </c>
      <c r="CS27" s="54" t="e">
        <f t="shared" si="55"/>
        <v>#NUM!</v>
      </c>
      <c r="CT27" s="51" t="e">
        <f t="shared" si="56"/>
        <v>#NUM!</v>
      </c>
      <c r="CU27" s="51" t="e">
        <f t="shared" si="57"/>
        <v>#NUM!</v>
      </c>
      <c r="CW27" s="84"/>
      <c r="CY27" s="123">
        <v>22</v>
      </c>
      <c r="CZ27" s="20"/>
      <c r="DA27" s="21"/>
      <c r="DB27" s="21"/>
      <c r="DC27" s="21"/>
      <c r="DD27" s="22"/>
      <c r="DE27" s="20"/>
      <c r="DF27" s="133" t="e">
        <f t="shared" si="58"/>
        <v>#NUM!</v>
      </c>
      <c r="DG27" s="97" t="e">
        <f t="shared" si="59"/>
        <v>#NUM!</v>
      </c>
      <c r="DH27" s="97" t="e">
        <f t="shared" si="60"/>
        <v>#NUM!</v>
      </c>
      <c r="DI27" s="34" t="e">
        <f t="shared" si="61"/>
        <v>#NUM!</v>
      </c>
      <c r="DK27" s="123">
        <v>22</v>
      </c>
      <c r="DL27" s="165" t="e">
        <f t="shared" si="15"/>
        <v>#NUM!</v>
      </c>
      <c r="DM27" s="45" t="e">
        <f t="shared" si="16"/>
        <v>#NUM!</v>
      </c>
      <c r="DN27" s="45" t="e">
        <f t="shared" si="17"/>
        <v>#NUM!</v>
      </c>
      <c r="DO27" s="30" t="e">
        <f t="shared" si="18"/>
        <v>#NUM!</v>
      </c>
      <c r="DP27" s="45" t="e">
        <f t="shared" si="62"/>
        <v>#NUM!</v>
      </c>
      <c r="DQ27" s="45" t="e">
        <f t="shared" si="63"/>
        <v>#NUM!</v>
      </c>
      <c r="DS27" s="143">
        <v>22</v>
      </c>
      <c r="DT27" s="52" t="e">
        <f t="shared" si="64"/>
        <v>#NUM!</v>
      </c>
      <c r="DU27" s="54" t="e">
        <f t="shared" si="65"/>
        <v>#NUM!</v>
      </c>
      <c r="DV27" s="53" t="e">
        <f t="shared" si="66"/>
        <v>#NUM!</v>
      </c>
      <c r="DW27" s="54" t="e">
        <f t="shared" si="67"/>
        <v>#NUM!</v>
      </c>
      <c r="DX27" s="51" t="e">
        <f t="shared" si="68"/>
        <v>#NUM!</v>
      </c>
      <c r="DY27" s="51" t="e">
        <f t="shared" si="69"/>
        <v>#NUM!</v>
      </c>
    </row>
    <row r="28" spans="1:129" ht="13.8" thickBot="1" x14ac:dyDescent="0.3">
      <c r="A28" s="123">
        <v>23</v>
      </c>
      <c r="B28" s="21"/>
      <c r="C28" s="21"/>
      <c r="D28" s="21"/>
      <c r="E28" s="21"/>
      <c r="F28" s="22"/>
      <c r="G28" s="20"/>
      <c r="H28" s="133" t="e">
        <f t="shared" si="22"/>
        <v>#NUM!</v>
      </c>
      <c r="I28" s="97" t="e">
        <f t="shared" si="23"/>
        <v>#NUM!</v>
      </c>
      <c r="J28" s="97" t="e">
        <f t="shared" si="24"/>
        <v>#NUM!</v>
      </c>
      <c r="K28" s="34" t="e">
        <f t="shared" si="25"/>
        <v>#NUM!</v>
      </c>
      <c r="M28" s="123">
        <v>23</v>
      </c>
      <c r="N28" s="165" t="e">
        <f t="shared" si="0"/>
        <v>#NUM!</v>
      </c>
      <c r="O28" s="45" t="e">
        <f t="shared" si="1"/>
        <v>#NUM!</v>
      </c>
      <c r="P28" s="45" t="e">
        <f t="shared" si="2"/>
        <v>#NUM!</v>
      </c>
      <c r="Q28" s="30" t="e">
        <f t="shared" si="3"/>
        <v>#NUM!</v>
      </c>
      <c r="R28" s="45" t="e">
        <f t="shared" si="26"/>
        <v>#NUM!</v>
      </c>
      <c r="S28" s="45" t="e">
        <f t="shared" si="27"/>
        <v>#NUM!</v>
      </c>
      <c r="U28" s="143">
        <v>23</v>
      </c>
      <c r="V28" s="52" t="e">
        <f t="shared" si="28"/>
        <v>#NUM!</v>
      </c>
      <c r="W28" s="54" t="e">
        <f t="shared" si="29"/>
        <v>#NUM!</v>
      </c>
      <c r="X28" s="53" t="e">
        <f t="shared" si="30"/>
        <v>#NUM!</v>
      </c>
      <c r="Y28" s="54" t="e">
        <f t="shared" si="31"/>
        <v>#NUM!</v>
      </c>
      <c r="Z28" s="51" t="e">
        <f t="shared" si="32"/>
        <v>#NUM!</v>
      </c>
      <c r="AA28" s="51" t="e">
        <f t="shared" si="33"/>
        <v>#NUM!</v>
      </c>
      <c r="AC28" s="72"/>
      <c r="AE28" s="123">
        <v>23</v>
      </c>
      <c r="AF28" s="20"/>
      <c r="AG28" s="21"/>
      <c r="AH28" s="21"/>
      <c r="AI28" s="21"/>
      <c r="AJ28" s="22"/>
      <c r="AK28" s="20"/>
      <c r="AL28" s="133" t="e">
        <f t="shared" si="34"/>
        <v>#NUM!</v>
      </c>
      <c r="AM28" s="97" t="e">
        <f t="shared" si="35"/>
        <v>#NUM!</v>
      </c>
      <c r="AN28" s="97" t="e">
        <f t="shared" si="36"/>
        <v>#NUM!</v>
      </c>
      <c r="AO28" s="34" t="e">
        <f t="shared" si="37"/>
        <v>#NUM!</v>
      </c>
      <c r="AQ28" s="123">
        <v>23</v>
      </c>
      <c r="AR28" s="45" t="e">
        <f t="shared" si="5"/>
        <v>#NUM!</v>
      </c>
      <c r="AS28" s="45" t="e">
        <f t="shared" si="6"/>
        <v>#NUM!</v>
      </c>
      <c r="AT28" s="45" t="e">
        <f t="shared" si="7"/>
        <v>#NUM!</v>
      </c>
      <c r="AU28" s="30" t="e">
        <f t="shared" si="8"/>
        <v>#NUM!</v>
      </c>
      <c r="AV28" s="45" t="e">
        <f t="shared" si="38"/>
        <v>#NUM!</v>
      </c>
      <c r="AW28" s="45" t="e">
        <f t="shared" si="39"/>
        <v>#NUM!</v>
      </c>
      <c r="AY28" s="143">
        <v>23</v>
      </c>
      <c r="AZ28" s="52" t="e">
        <f t="shared" si="40"/>
        <v>#NUM!</v>
      </c>
      <c r="BA28" s="54" t="e">
        <f t="shared" si="41"/>
        <v>#NUM!</v>
      </c>
      <c r="BB28" s="53" t="e">
        <f t="shared" si="42"/>
        <v>#NUM!</v>
      </c>
      <c r="BC28" s="54" t="e">
        <f t="shared" si="43"/>
        <v>#NUM!</v>
      </c>
      <c r="BD28" s="51" t="e">
        <f t="shared" si="44"/>
        <v>#NUM!</v>
      </c>
      <c r="BE28" s="51" t="e">
        <f t="shared" si="45"/>
        <v>#NUM!</v>
      </c>
      <c r="BS28" s="63"/>
      <c r="BU28" s="123">
        <v>23</v>
      </c>
      <c r="BV28" s="20"/>
      <c r="BW28" s="21"/>
      <c r="BX28" s="21"/>
      <c r="BY28" s="21"/>
      <c r="BZ28" s="22"/>
      <c r="CA28" s="20"/>
      <c r="CB28" s="133" t="e">
        <f t="shared" si="46"/>
        <v>#NUM!</v>
      </c>
      <c r="CC28" s="97" t="e">
        <f t="shared" si="47"/>
        <v>#NUM!</v>
      </c>
      <c r="CD28" s="97" t="e">
        <f t="shared" si="48"/>
        <v>#NUM!</v>
      </c>
      <c r="CE28" s="34" t="e">
        <f t="shared" si="49"/>
        <v>#NUM!</v>
      </c>
      <c r="CG28" s="123">
        <v>23</v>
      </c>
      <c r="CH28" s="45" t="e">
        <f t="shared" si="10"/>
        <v>#NUM!</v>
      </c>
      <c r="CI28" s="45" t="e">
        <f t="shared" si="11"/>
        <v>#NUM!</v>
      </c>
      <c r="CJ28" s="45" t="e">
        <f t="shared" si="12"/>
        <v>#NUM!</v>
      </c>
      <c r="CK28" s="30" t="e">
        <f t="shared" si="13"/>
        <v>#NUM!</v>
      </c>
      <c r="CL28" s="45" t="e">
        <f t="shared" si="50"/>
        <v>#NUM!</v>
      </c>
      <c r="CM28" s="45" t="e">
        <f t="shared" si="51"/>
        <v>#NUM!</v>
      </c>
      <c r="CO28" s="143">
        <v>23</v>
      </c>
      <c r="CP28" s="52" t="e">
        <f t="shared" si="52"/>
        <v>#NUM!</v>
      </c>
      <c r="CQ28" s="54" t="e">
        <f t="shared" si="53"/>
        <v>#NUM!</v>
      </c>
      <c r="CR28" s="53" t="e">
        <f t="shared" si="54"/>
        <v>#NUM!</v>
      </c>
      <c r="CS28" s="54" t="e">
        <f t="shared" si="55"/>
        <v>#NUM!</v>
      </c>
      <c r="CT28" s="51" t="e">
        <f t="shared" si="56"/>
        <v>#NUM!</v>
      </c>
      <c r="CU28" s="51" t="e">
        <f t="shared" si="57"/>
        <v>#NUM!</v>
      </c>
      <c r="CW28" s="84"/>
      <c r="CY28" s="123">
        <v>23</v>
      </c>
      <c r="CZ28" s="20"/>
      <c r="DA28" s="21"/>
      <c r="DB28" s="21"/>
      <c r="DC28" s="21"/>
      <c r="DD28" s="22"/>
      <c r="DE28" s="20"/>
      <c r="DF28" s="133" t="e">
        <f t="shared" si="58"/>
        <v>#NUM!</v>
      </c>
      <c r="DG28" s="97" t="e">
        <f t="shared" si="59"/>
        <v>#NUM!</v>
      </c>
      <c r="DH28" s="97" t="e">
        <f t="shared" si="60"/>
        <v>#NUM!</v>
      </c>
      <c r="DI28" s="34" t="e">
        <f t="shared" si="61"/>
        <v>#NUM!</v>
      </c>
      <c r="DK28" s="123">
        <v>23</v>
      </c>
      <c r="DL28" s="165" t="e">
        <f t="shared" si="15"/>
        <v>#NUM!</v>
      </c>
      <c r="DM28" s="45" t="e">
        <f t="shared" si="16"/>
        <v>#NUM!</v>
      </c>
      <c r="DN28" s="45" t="e">
        <f t="shared" si="17"/>
        <v>#NUM!</v>
      </c>
      <c r="DO28" s="30" t="e">
        <f t="shared" si="18"/>
        <v>#NUM!</v>
      </c>
      <c r="DP28" s="45" t="e">
        <f t="shared" si="62"/>
        <v>#NUM!</v>
      </c>
      <c r="DQ28" s="45" t="e">
        <f t="shared" si="63"/>
        <v>#NUM!</v>
      </c>
      <c r="DS28" s="143">
        <v>23</v>
      </c>
      <c r="DT28" s="52" t="e">
        <f t="shared" si="64"/>
        <v>#NUM!</v>
      </c>
      <c r="DU28" s="54" t="e">
        <f t="shared" si="65"/>
        <v>#NUM!</v>
      </c>
      <c r="DV28" s="53" t="e">
        <f t="shared" si="66"/>
        <v>#NUM!</v>
      </c>
      <c r="DW28" s="54" t="e">
        <f t="shared" si="67"/>
        <v>#NUM!</v>
      </c>
      <c r="DX28" s="51" t="e">
        <f t="shared" si="68"/>
        <v>#NUM!</v>
      </c>
      <c r="DY28" s="51" t="e">
        <f t="shared" si="69"/>
        <v>#NUM!</v>
      </c>
    </row>
    <row r="29" spans="1:129" ht="13.8" thickBot="1" x14ac:dyDescent="0.3">
      <c r="A29" s="123">
        <v>24</v>
      </c>
      <c r="B29" s="21"/>
      <c r="C29" s="21"/>
      <c r="D29" s="21"/>
      <c r="E29" s="21"/>
      <c r="F29" s="22"/>
      <c r="G29" s="20"/>
      <c r="H29" s="133" t="e">
        <f t="shared" si="22"/>
        <v>#NUM!</v>
      </c>
      <c r="I29" s="97" t="e">
        <f t="shared" si="23"/>
        <v>#NUM!</v>
      </c>
      <c r="J29" s="97" t="e">
        <f t="shared" si="24"/>
        <v>#NUM!</v>
      </c>
      <c r="K29" s="34" t="e">
        <f t="shared" si="25"/>
        <v>#NUM!</v>
      </c>
      <c r="M29" s="123">
        <v>24</v>
      </c>
      <c r="N29" s="165" t="e">
        <f t="shared" si="0"/>
        <v>#NUM!</v>
      </c>
      <c r="O29" s="45" t="e">
        <f t="shared" si="1"/>
        <v>#NUM!</v>
      </c>
      <c r="P29" s="45" t="e">
        <f t="shared" si="2"/>
        <v>#NUM!</v>
      </c>
      <c r="Q29" s="30" t="e">
        <f t="shared" si="3"/>
        <v>#NUM!</v>
      </c>
      <c r="R29" s="45" t="e">
        <f t="shared" si="26"/>
        <v>#NUM!</v>
      </c>
      <c r="S29" s="45" t="e">
        <f t="shared" si="27"/>
        <v>#NUM!</v>
      </c>
      <c r="U29" s="143">
        <v>24</v>
      </c>
      <c r="V29" s="52" t="e">
        <f t="shared" si="28"/>
        <v>#NUM!</v>
      </c>
      <c r="W29" s="54" t="e">
        <f t="shared" si="29"/>
        <v>#NUM!</v>
      </c>
      <c r="X29" s="53" t="e">
        <f t="shared" si="30"/>
        <v>#NUM!</v>
      </c>
      <c r="Y29" s="54" t="e">
        <f t="shared" si="31"/>
        <v>#NUM!</v>
      </c>
      <c r="Z29" s="51" t="e">
        <f t="shared" si="32"/>
        <v>#NUM!</v>
      </c>
      <c r="AA29" s="51" t="e">
        <f t="shared" si="33"/>
        <v>#NUM!</v>
      </c>
      <c r="AC29" s="72"/>
      <c r="AE29" s="123">
        <v>24</v>
      </c>
      <c r="AF29" s="20"/>
      <c r="AG29" s="21"/>
      <c r="AH29" s="21"/>
      <c r="AI29" s="21"/>
      <c r="AJ29" s="22"/>
      <c r="AK29" s="20"/>
      <c r="AL29" s="133" t="e">
        <f t="shared" si="34"/>
        <v>#NUM!</v>
      </c>
      <c r="AM29" s="97" t="e">
        <f t="shared" si="35"/>
        <v>#NUM!</v>
      </c>
      <c r="AN29" s="97" t="e">
        <f t="shared" si="36"/>
        <v>#NUM!</v>
      </c>
      <c r="AO29" s="34" t="e">
        <f t="shared" si="37"/>
        <v>#NUM!</v>
      </c>
      <c r="AQ29" s="123">
        <v>24</v>
      </c>
      <c r="AR29" s="45" t="e">
        <f t="shared" si="5"/>
        <v>#NUM!</v>
      </c>
      <c r="AS29" s="45" t="e">
        <f t="shared" si="6"/>
        <v>#NUM!</v>
      </c>
      <c r="AT29" s="45" t="e">
        <f t="shared" si="7"/>
        <v>#NUM!</v>
      </c>
      <c r="AU29" s="30" t="e">
        <f t="shared" si="8"/>
        <v>#NUM!</v>
      </c>
      <c r="AV29" s="45" t="e">
        <f t="shared" si="38"/>
        <v>#NUM!</v>
      </c>
      <c r="AW29" s="45" t="e">
        <f t="shared" si="39"/>
        <v>#NUM!</v>
      </c>
      <c r="AY29" s="143">
        <v>24</v>
      </c>
      <c r="AZ29" s="52" t="e">
        <f t="shared" si="40"/>
        <v>#NUM!</v>
      </c>
      <c r="BA29" s="54" t="e">
        <f t="shared" si="41"/>
        <v>#NUM!</v>
      </c>
      <c r="BB29" s="53" t="e">
        <f t="shared" si="42"/>
        <v>#NUM!</v>
      </c>
      <c r="BC29" s="54" t="e">
        <f t="shared" si="43"/>
        <v>#NUM!</v>
      </c>
      <c r="BD29" s="51" t="e">
        <f t="shared" si="44"/>
        <v>#NUM!</v>
      </c>
      <c r="BE29" s="51" t="e">
        <f t="shared" si="45"/>
        <v>#NUM!</v>
      </c>
      <c r="BS29" s="63"/>
      <c r="BU29" s="123">
        <v>24</v>
      </c>
      <c r="BV29" s="20"/>
      <c r="BW29" s="21"/>
      <c r="BX29" s="21"/>
      <c r="BY29" s="21"/>
      <c r="BZ29" s="22"/>
      <c r="CA29" s="20"/>
      <c r="CB29" s="133" t="e">
        <f t="shared" si="46"/>
        <v>#NUM!</v>
      </c>
      <c r="CC29" s="97" t="e">
        <f t="shared" si="47"/>
        <v>#NUM!</v>
      </c>
      <c r="CD29" s="97" t="e">
        <f t="shared" si="48"/>
        <v>#NUM!</v>
      </c>
      <c r="CE29" s="34" t="e">
        <f t="shared" si="49"/>
        <v>#NUM!</v>
      </c>
      <c r="CG29" s="123">
        <v>24</v>
      </c>
      <c r="CH29" s="45" t="e">
        <f t="shared" si="10"/>
        <v>#NUM!</v>
      </c>
      <c r="CI29" s="45" t="e">
        <f t="shared" si="11"/>
        <v>#NUM!</v>
      </c>
      <c r="CJ29" s="45" t="e">
        <f t="shared" si="12"/>
        <v>#NUM!</v>
      </c>
      <c r="CK29" s="30" t="e">
        <f t="shared" si="13"/>
        <v>#NUM!</v>
      </c>
      <c r="CL29" s="45" t="e">
        <f t="shared" si="50"/>
        <v>#NUM!</v>
      </c>
      <c r="CM29" s="45" t="e">
        <f t="shared" si="51"/>
        <v>#NUM!</v>
      </c>
      <c r="CO29" s="143">
        <v>24</v>
      </c>
      <c r="CP29" s="52" t="e">
        <f t="shared" si="52"/>
        <v>#NUM!</v>
      </c>
      <c r="CQ29" s="54" t="e">
        <f t="shared" si="53"/>
        <v>#NUM!</v>
      </c>
      <c r="CR29" s="53" t="e">
        <f t="shared" si="54"/>
        <v>#NUM!</v>
      </c>
      <c r="CS29" s="54" t="e">
        <f t="shared" si="55"/>
        <v>#NUM!</v>
      </c>
      <c r="CT29" s="51" t="e">
        <f t="shared" si="56"/>
        <v>#NUM!</v>
      </c>
      <c r="CU29" s="51" t="e">
        <f t="shared" si="57"/>
        <v>#NUM!</v>
      </c>
      <c r="CW29" s="84"/>
      <c r="CY29" s="123">
        <v>24</v>
      </c>
      <c r="CZ29" s="20"/>
      <c r="DA29" s="21"/>
      <c r="DB29" s="21"/>
      <c r="DC29" s="21"/>
      <c r="DD29" s="22"/>
      <c r="DE29" s="20"/>
      <c r="DF29" s="133" t="e">
        <f t="shared" si="58"/>
        <v>#NUM!</v>
      </c>
      <c r="DG29" s="97" t="e">
        <f t="shared" si="59"/>
        <v>#NUM!</v>
      </c>
      <c r="DH29" s="97" t="e">
        <f t="shared" si="60"/>
        <v>#NUM!</v>
      </c>
      <c r="DI29" s="34" t="e">
        <f t="shared" si="61"/>
        <v>#NUM!</v>
      </c>
      <c r="DK29" s="123">
        <v>24</v>
      </c>
      <c r="DL29" s="165" t="e">
        <f t="shared" si="15"/>
        <v>#NUM!</v>
      </c>
      <c r="DM29" s="45" t="e">
        <f t="shared" si="16"/>
        <v>#NUM!</v>
      </c>
      <c r="DN29" s="45" t="e">
        <f t="shared" si="17"/>
        <v>#NUM!</v>
      </c>
      <c r="DO29" s="30" t="e">
        <f t="shared" si="18"/>
        <v>#NUM!</v>
      </c>
      <c r="DP29" s="45" t="e">
        <f t="shared" si="62"/>
        <v>#NUM!</v>
      </c>
      <c r="DQ29" s="45" t="e">
        <f t="shared" si="63"/>
        <v>#NUM!</v>
      </c>
      <c r="DS29" s="143">
        <v>24</v>
      </c>
      <c r="DT29" s="52" t="e">
        <f t="shared" si="64"/>
        <v>#NUM!</v>
      </c>
      <c r="DU29" s="54" t="e">
        <f t="shared" si="65"/>
        <v>#NUM!</v>
      </c>
      <c r="DV29" s="53" t="e">
        <f t="shared" si="66"/>
        <v>#NUM!</v>
      </c>
      <c r="DW29" s="54" t="e">
        <f t="shared" si="67"/>
        <v>#NUM!</v>
      </c>
      <c r="DX29" s="51" t="e">
        <f t="shared" si="68"/>
        <v>#NUM!</v>
      </c>
      <c r="DY29" s="51" t="e">
        <f t="shared" si="69"/>
        <v>#NUM!</v>
      </c>
    </row>
    <row r="30" spans="1:129" ht="13.8" thickBot="1" x14ac:dyDescent="0.3">
      <c r="A30" s="123">
        <v>25</v>
      </c>
      <c r="B30" s="21"/>
      <c r="C30" s="21"/>
      <c r="D30" s="21"/>
      <c r="E30" s="21"/>
      <c r="F30" s="22"/>
      <c r="G30" s="20"/>
      <c r="H30" s="133" t="e">
        <f t="shared" si="22"/>
        <v>#NUM!</v>
      </c>
      <c r="I30" s="97" t="e">
        <f t="shared" si="23"/>
        <v>#NUM!</v>
      </c>
      <c r="J30" s="97" t="e">
        <f t="shared" si="24"/>
        <v>#NUM!</v>
      </c>
      <c r="K30" s="34" t="e">
        <f t="shared" si="25"/>
        <v>#NUM!</v>
      </c>
      <c r="M30" s="123">
        <v>25</v>
      </c>
      <c r="N30" s="165" t="e">
        <f t="shared" si="0"/>
        <v>#NUM!</v>
      </c>
      <c r="O30" s="45" t="e">
        <f t="shared" si="1"/>
        <v>#NUM!</v>
      </c>
      <c r="P30" s="45" t="e">
        <f t="shared" si="2"/>
        <v>#NUM!</v>
      </c>
      <c r="Q30" s="30" t="e">
        <f t="shared" si="3"/>
        <v>#NUM!</v>
      </c>
      <c r="R30" s="45" t="e">
        <f t="shared" si="26"/>
        <v>#NUM!</v>
      </c>
      <c r="S30" s="45" t="e">
        <f t="shared" si="27"/>
        <v>#NUM!</v>
      </c>
      <c r="U30" s="143">
        <v>25</v>
      </c>
      <c r="V30" s="52" t="e">
        <f t="shared" si="28"/>
        <v>#NUM!</v>
      </c>
      <c r="W30" s="54" t="e">
        <f t="shared" si="29"/>
        <v>#NUM!</v>
      </c>
      <c r="X30" s="53" t="e">
        <f t="shared" si="30"/>
        <v>#NUM!</v>
      </c>
      <c r="Y30" s="54" t="e">
        <f t="shared" si="31"/>
        <v>#NUM!</v>
      </c>
      <c r="Z30" s="51" t="e">
        <f t="shared" si="32"/>
        <v>#NUM!</v>
      </c>
      <c r="AA30" s="51" t="e">
        <f t="shared" si="33"/>
        <v>#NUM!</v>
      </c>
      <c r="AC30" s="72"/>
      <c r="AE30" s="123">
        <v>25</v>
      </c>
      <c r="AF30" s="20"/>
      <c r="AG30" s="21"/>
      <c r="AH30" s="21"/>
      <c r="AI30" s="21"/>
      <c r="AJ30" s="22"/>
      <c r="AK30" s="20"/>
      <c r="AL30" s="133" t="e">
        <f t="shared" si="34"/>
        <v>#NUM!</v>
      </c>
      <c r="AM30" s="97" t="e">
        <f t="shared" si="35"/>
        <v>#NUM!</v>
      </c>
      <c r="AN30" s="97" t="e">
        <f t="shared" si="36"/>
        <v>#NUM!</v>
      </c>
      <c r="AO30" s="34" t="e">
        <f t="shared" si="37"/>
        <v>#NUM!</v>
      </c>
      <c r="AQ30" s="123">
        <v>25</v>
      </c>
      <c r="AR30" s="45" t="e">
        <f t="shared" si="5"/>
        <v>#NUM!</v>
      </c>
      <c r="AS30" s="45" t="e">
        <f t="shared" si="6"/>
        <v>#NUM!</v>
      </c>
      <c r="AT30" s="45" t="e">
        <f t="shared" si="7"/>
        <v>#NUM!</v>
      </c>
      <c r="AU30" s="30" t="e">
        <f t="shared" si="8"/>
        <v>#NUM!</v>
      </c>
      <c r="AV30" s="45" t="e">
        <f t="shared" si="38"/>
        <v>#NUM!</v>
      </c>
      <c r="AW30" s="45" t="e">
        <f t="shared" si="39"/>
        <v>#NUM!</v>
      </c>
      <c r="AY30" s="143">
        <v>25</v>
      </c>
      <c r="AZ30" s="52" t="e">
        <f t="shared" si="40"/>
        <v>#NUM!</v>
      </c>
      <c r="BA30" s="54" t="e">
        <f t="shared" si="41"/>
        <v>#NUM!</v>
      </c>
      <c r="BB30" s="53" t="e">
        <f t="shared" si="42"/>
        <v>#NUM!</v>
      </c>
      <c r="BC30" s="54" t="e">
        <f t="shared" si="43"/>
        <v>#NUM!</v>
      </c>
      <c r="BD30" s="51" t="e">
        <f t="shared" si="44"/>
        <v>#NUM!</v>
      </c>
      <c r="BE30" s="51" t="e">
        <f t="shared" si="45"/>
        <v>#NUM!</v>
      </c>
      <c r="BS30" s="63"/>
      <c r="BU30" s="123">
        <v>25</v>
      </c>
      <c r="BV30" s="20"/>
      <c r="BW30" s="21"/>
      <c r="BX30" s="21"/>
      <c r="BY30" s="21"/>
      <c r="BZ30" s="22"/>
      <c r="CA30" s="20"/>
      <c r="CB30" s="133" t="e">
        <f t="shared" si="46"/>
        <v>#NUM!</v>
      </c>
      <c r="CC30" s="97" t="e">
        <f t="shared" si="47"/>
        <v>#NUM!</v>
      </c>
      <c r="CD30" s="97" t="e">
        <f t="shared" si="48"/>
        <v>#NUM!</v>
      </c>
      <c r="CE30" s="34" t="e">
        <f t="shared" si="49"/>
        <v>#NUM!</v>
      </c>
      <c r="CG30" s="123">
        <v>25</v>
      </c>
      <c r="CH30" s="45" t="e">
        <f t="shared" si="10"/>
        <v>#NUM!</v>
      </c>
      <c r="CI30" s="45" t="e">
        <f t="shared" si="11"/>
        <v>#NUM!</v>
      </c>
      <c r="CJ30" s="45" t="e">
        <f t="shared" si="12"/>
        <v>#NUM!</v>
      </c>
      <c r="CK30" s="30" t="e">
        <f t="shared" si="13"/>
        <v>#NUM!</v>
      </c>
      <c r="CL30" s="45" t="e">
        <f t="shared" si="50"/>
        <v>#NUM!</v>
      </c>
      <c r="CM30" s="45" t="e">
        <f t="shared" si="51"/>
        <v>#NUM!</v>
      </c>
      <c r="CO30" s="143">
        <v>25</v>
      </c>
      <c r="CP30" s="52" t="e">
        <f t="shared" si="52"/>
        <v>#NUM!</v>
      </c>
      <c r="CQ30" s="54" t="e">
        <f t="shared" si="53"/>
        <v>#NUM!</v>
      </c>
      <c r="CR30" s="53" t="e">
        <f t="shared" si="54"/>
        <v>#NUM!</v>
      </c>
      <c r="CS30" s="54" t="e">
        <f t="shared" si="55"/>
        <v>#NUM!</v>
      </c>
      <c r="CT30" s="51" t="e">
        <f t="shared" si="56"/>
        <v>#NUM!</v>
      </c>
      <c r="CU30" s="51" t="e">
        <f t="shared" si="57"/>
        <v>#NUM!</v>
      </c>
      <c r="CW30" s="84"/>
      <c r="CY30" s="123">
        <v>25</v>
      </c>
      <c r="CZ30" s="20"/>
      <c r="DA30" s="21"/>
      <c r="DB30" s="21"/>
      <c r="DC30" s="21"/>
      <c r="DD30" s="22"/>
      <c r="DE30" s="20"/>
      <c r="DF30" s="133" t="e">
        <f t="shared" si="58"/>
        <v>#NUM!</v>
      </c>
      <c r="DG30" s="97" t="e">
        <f t="shared" si="59"/>
        <v>#NUM!</v>
      </c>
      <c r="DH30" s="97" t="e">
        <f t="shared" si="60"/>
        <v>#NUM!</v>
      </c>
      <c r="DI30" s="34" t="e">
        <f t="shared" si="61"/>
        <v>#NUM!</v>
      </c>
      <c r="DK30" s="123">
        <v>25</v>
      </c>
      <c r="DL30" s="165" t="e">
        <f t="shared" si="15"/>
        <v>#NUM!</v>
      </c>
      <c r="DM30" s="45" t="e">
        <f t="shared" si="16"/>
        <v>#NUM!</v>
      </c>
      <c r="DN30" s="45" t="e">
        <f t="shared" si="17"/>
        <v>#NUM!</v>
      </c>
      <c r="DO30" s="30" t="e">
        <f t="shared" si="18"/>
        <v>#NUM!</v>
      </c>
      <c r="DP30" s="45" t="e">
        <f t="shared" si="62"/>
        <v>#NUM!</v>
      </c>
      <c r="DQ30" s="45" t="e">
        <f t="shared" si="63"/>
        <v>#NUM!</v>
      </c>
      <c r="DS30" s="143">
        <v>25</v>
      </c>
      <c r="DT30" s="52" t="e">
        <f t="shared" si="64"/>
        <v>#NUM!</v>
      </c>
      <c r="DU30" s="54" t="e">
        <f t="shared" si="65"/>
        <v>#NUM!</v>
      </c>
      <c r="DV30" s="53" t="e">
        <f t="shared" si="66"/>
        <v>#NUM!</v>
      </c>
      <c r="DW30" s="54" t="e">
        <f t="shared" si="67"/>
        <v>#NUM!</v>
      </c>
      <c r="DX30" s="51" t="e">
        <f t="shared" si="68"/>
        <v>#NUM!</v>
      </c>
      <c r="DY30" s="51" t="e">
        <f t="shared" si="69"/>
        <v>#NUM!</v>
      </c>
    </row>
    <row r="31" spans="1:129" ht="13.8" thickBot="1" x14ac:dyDescent="0.3">
      <c r="A31" s="123">
        <v>26</v>
      </c>
      <c r="B31" s="21"/>
      <c r="C31" s="21"/>
      <c r="D31" s="21"/>
      <c r="E31" s="21"/>
      <c r="F31" s="22"/>
      <c r="G31" s="20"/>
      <c r="H31" s="133" t="e">
        <f t="shared" si="22"/>
        <v>#NUM!</v>
      </c>
      <c r="I31" s="97" t="e">
        <f t="shared" si="23"/>
        <v>#NUM!</v>
      </c>
      <c r="J31" s="97" t="e">
        <f t="shared" si="24"/>
        <v>#NUM!</v>
      </c>
      <c r="K31" s="34" t="e">
        <f t="shared" si="25"/>
        <v>#NUM!</v>
      </c>
      <c r="M31" s="123">
        <v>26</v>
      </c>
      <c r="N31" s="165" t="e">
        <f t="shared" si="0"/>
        <v>#NUM!</v>
      </c>
      <c r="O31" s="45" t="e">
        <f t="shared" si="1"/>
        <v>#NUM!</v>
      </c>
      <c r="P31" s="45" t="e">
        <f t="shared" si="2"/>
        <v>#NUM!</v>
      </c>
      <c r="Q31" s="30" t="e">
        <f t="shared" si="3"/>
        <v>#NUM!</v>
      </c>
      <c r="R31" s="45" t="e">
        <f t="shared" si="26"/>
        <v>#NUM!</v>
      </c>
      <c r="S31" s="45" t="e">
        <f t="shared" si="27"/>
        <v>#NUM!</v>
      </c>
      <c r="U31" s="143">
        <v>26</v>
      </c>
      <c r="V31" s="52" t="e">
        <f t="shared" si="28"/>
        <v>#NUM!</v>
      </c>
      <c r="W31" s="54" t="e">
        <f t="shared" si="29"/>
        <v>#NUM!</v>
      </c>
      <c r="X31" s="53" t="e">
        <f t="shared" si="30"/>
        <v>#NUM!</v>
      </c>
      <c r="Y31" s="54" t="e">
        <f t="shared" si="31"/>
        <v>#NUM!</v>
      </c>
      <c r="Z31" s="51" t="e">
        <f t="shared" si="32"/>
        <v>#NUM!</v>
      </c>
      <c r="AA31" s="51" t="e">
        <f t="shared" si="33"/>
        <v>#NUM!</v>
      </c>
      <c r="AC31" s="72"/>
      <c r="AE31" s="123">
        <v>26</v>
      </c>
      <c r="AF31" s="20"/>
      <c r="AG31" s="21"/>
      <c r="AH31" s="21"/>
      <c r="AI31" s="21"/>
      <c r="AJ31" s="22"/>
      <c r="AK31" s="20"/>
      <c r="AL31" s="133" t="e">
        <f t="shared" si="34"/>
        <v>#NUM!</v>
      </c>
      <c r="AM31" s="97" t="e">
        <f t="shared" si="35"/>
        <v>#NUM!</v>
      </c>
      <c r="AN31" s="97" t="e">
        <f t="shared" si="36"/>
        <v>#NUM!</v>
      </c>
      <c r="AO31" s="34" t="e">
        <f t="shared" si="37"/>
        <v>#NUM!</v>
      </c>
      <c r="AQ31" s="123">
        <v>26</v>
      </c>
      <c r="AR31" s="45" t="e">
        <f t="shared" si="5"/>
        <v>#NUM!</v>
      </c>
      <c r="AS31" s="45" t="e">
        <f t="shared" si="6"/>
        <v>#NUM!</v>
      </c>
      <c r="AT31" s="45" t="e">
        <f t="shared" si="7"/>
        <v>#NUM!</v>
      </c>
      <c r="AU31" s="30" t="e">
        <f t="shared" si="8"/>
        <v>#NUM!</v>
      </c>
      <c r="AV31" s="45" t="e">
        <f t="shared" si="38"/>
        <v>#NUM!</v>
      </c>
      <c r="AW31" s="45" t="e">
        <f t="shared" si="39"/>
        <v>#NUM!</v>
      </c>
      <c r="AY31" s="143">
        <v>26</v>
      </c>
      <c r="AZ31" s="52" t="e">
        <f t="shared" si="40"/>
        <v>#NUM!</v>
      </c>
      <c r="BA31" s="54" t="e">
        <f t="shared" si="41"/>
        <v>#NUM!</v>
      </c>
      <c r="BB31" s="53" t="e">
        <f t="shared" si="42"/>
        <v>#NUM!</v>
      </c>
      <c r="BC31" s="54" t="e">
        <f t="shared" si="43"/>
        <v>#NUM!</v>
      </c>
      <c r="BD31" s="51" t="e">
        <f t="shared" si="44"/>
        <v>#NUM!</v>
      </c>
      <c r="BE31" s="51" t="e">
        <f t="shared" si="45"/>
        <v>#NUM!</v>
      </c>
      <c r="BS31" s="63"/>
      <c r="BU31" s="123">
        <v>26</v>
      </c>
      <c r="BV31" s="20"/>
      <c r="BW31" s="21"/>
      <c r="BX31" s="21"/>
      <c r="BY31" s="21"/>
      <c r="BZ31" s="22"/>
      <c r="CA31" s="20"/>
      <c r="CB31" s="133" t="e">
        <f t="shared" si="46"/>
        <v>#NUM!</v>
      </c>
      <c r="CC31" s="97" t="e">
        <f t="shared" si="47"/>
        <v>#NUM!</v>
      </c>
      <c r="CD31" s="97" t="e">
        <f t="shared" si="48"/>
        <v>#NUM!</v>
      </c>
      <c r="CE31" s="34" t="e">
        <f t="shared" si="49"/>
        <v>#NUM!</v>
      </c>
      <c r="CG31" s="123">
        <v>26</v>
      </c>
      <c r="CH31" s="45" t="e">
        <f t="shared" si="10"/>
        <v>#NUM!</v>
      </c>
      <c r="CI31" s="45" t="e">
        <f t="shared" si="11"/>
        <v>#NUM!</v>
      </c>
      <c r="CJ31" s="45" t="e">
        <f t="shared" si="12"/>
        <v>#NUM!</v>
      </c>
      <c r="CK31" s="30" t="e">
        <f t="shared" si="13"/>
        <v>#NUM!</v>
      </c>
      <c r="CL31" s="45" t="e">
        <f t="shared" si="50"/>
        <v>#NUM!</v>
      </c>
      <c r="CM31" s="45" t="e">
        <f t="shared" si="51"/>
        <v>#NUM!</v>
      </c>
      <c r="CO31" s="143">
        <v>26</v>
      </c>
      <c r="CP31" s="52" t="e">
        <f t="shared" si="52"/>
        <v>#NUM!</v>
      </c>
      <c r="CQ31" s="54" t="e">
        <f t="shared" si="53"/>
        <v>#NUM!</v>
      </c>
      <c r="CR31" s="53" t="e">
        <f t="shared" si="54"/>
        <v>#NUM!</v>
      </c>
      <c r="CS31" s="54" t="e">
        <f t="shared" si="55"/>
        <v>#NUM!</v>
      </c>
      <c r="CT31" s="51" t="e">
        <f t="shared" si="56"/>
        <v>#NUM!</v>
      </c>
      <c r="CU31" s="51" t="e">
        <f t="shared" si="57"/>
        <v>#NUM!</v>
      </c>
      <c r="CW31" s="84"/>
      <c r="CY31" s="123">
        <v>26</v>
      </c>
      <c r="CZ31" s="20"/>
      <c r="DA31" s="21"/>
      <c r="DB31" s="21"/>
      <c r="DC31" s="21"/>
      <c r="DD31" s="22"/>
      <c r="DE31" s="20"/>
      <c r="DF31" s="133" t="e">
        <f t="shared" si="58"/>
        <v>#NUM!</v>
      </c>
      <c r="DG31" s="97" t="e">
        <f t="shared" si="59"/>
        <v>#NUM!</v>
      </c>
      <c r="DH31" s="97" t="e">
        <f t="shared" si="60"/>
        <v>#NUM!</v>
      </c>
      <c r="DI31" s="34" t="e">
        <f t="shared" si="61"/>
        <v>#NUM!</v>
      </c>
      <c r="DK31" s="123">
        <v>26</v>
      </c>
      <c r="DL31" s="165" t="e">
        <f t="shared" si="15"/>
        <v>#NUM!</v>
      </c>
      <c r="DM31" s="45" t="e">
        <f t="shared" si="16"/>
        <v>#NUM!</v>
      </c>
      <c r="DN31" s="45" t="e">
        <f t="shared" si="17"/>
        <v>#NUM!</v>
      </c>
      <c r="DO31" s="30" t="e">
        <f t="shared" si="18"/>
        <v>#NUM!</v>
      </c>
      <c r="DP31" s="45" t="e">
        <f t="shared" si="62"/>
        <v>#NUM!</v>
      </c>
      <c r="DQ31" s="45" t="e">
        <f t="shared" si="63"/>
        <v>#NUM!</v>
      </c>
      <c r="DS31" s="143">
        <v>26</v>
      </c>
      <c r="DT31" s="52" t="e">
        <f t="shared" si="64"/>
        <v>#NUM!</v>
      </c>
      <c r="DU31" s="54" t="e">
        <f t="shared" si="65"/>
        <v>#NUM!</v>
      </c>
      <c r="DV31" s="53" t="e">
        <f t="shared" si="66"/>
        <v>#NUM!</v>
      </c>
      <c r="DW31" s="54" t="e">
        <f t="shared" si="67"/>
        <v>#NUM!</v>
      </c>
      <c r="DX31" s="51" t="e">
        <f t="shared" si="68"/>
        <v>#NUM!</v>
      </c>
      <c r="DY31" s="51" t="e">
        <f t="shared" si="69"/>
        <v>#NUM!</v>
      </c>
    </row>
    <row r="32" spans="1:129" ht="13.8" thickBot="1" x14ac:dyDescent="0.3">
      <c r="A32" s="123">
        <v>27</v>
      </c>
      <c r="B32" s="21"/>
      <c r="C32" s="21"/>
      <c r="D32" s="21"/>
      <c r="E32" s="21"/>
      <c r="F32" s="22"/>
      <c r="G32" s="20"/>
      <c r="H32" s="133" t="e">
        <f t="shared" si="22"/>
        <v>#NUM!</v>
      </c>
      <c r="I32" s="97" t="e">
        <f t="shared" si="23"/>
        <v>#NUM!</v>
      </c>
      <c r="J32" s="97" t="e">
        <f t="shared" si="24"/>
        <v>#NUM!</v>
      </c>
      <c r="K32" s="34" t="e">
        <f t="shared" si="25"/>
        <v>#NUM!</v>
      </c>
      <c r="M32" s="123">
        <v>27</v>
      </c>
      <c r="N32" s="165" t="e">
        <f t="shared" si="0"/>
        <v>#NUM!</v>
      </c>
      <c r="O32" s="45" t="e">
        <f t="shared" si="1"/>
        <v>#NUM!</v>
      </c>
      <c r="P32" s="45" t="e">
        <f t="shared" si="2"/>
        <v>#NUM!</v>
      </c>
      <c r="Q32" s="30" t="e">
        <f t="shared" si="3"/>
        <v>#NUM!</v>
      </c>
      <c r="R32" s="45" t="e">
        <f t="shared" si="26"/>
        <v>#NUM!</v>
      </c>
      <c r="S32" s="45" t="e">
        <f t="shared" si="27"/>
        <v>#NUM!</v>
      </c>
      <c r="U32" s="143">
        <v>27</v>
      </c>
      <c r="V32" s="52" t="e">
        <f t="shared" si="28"/>
        <v>#NUM!</v>
      </c>
      <c r="W32" s="54" t="e">
        <f t="shared" si="29"/>
        <v>#NUM!</v>
      </c>
      <c r="X32" s="53" t="e">
        <f t="shared" si="30"/>
        <v>#NUM!</v>
      </c>
      <c r="Y32" s="54" t="e">
        <f t="shared" si="31"/>
        <v>#NUM!</v>
      </c>
      <c r="Z32" s="51" t="e">
        <f t="shared" si="32"/>
        <v>#NUM!</v>
      </c>
      <c r="AA32" s="51" t="e">
        <f t="shared" si="33"/>
        <v>#NUM!</v>
      </c>
      <c r="AC32" s="72"/>
      <c r="AE32" s="123">
        <v>27</v>
      </c>
      <c r="AF32" s="20"/>
      <c r="AG32" s="21"/>
      <c r="AH32" s="21"/>
      <c r="AI32" s="21"/>
      <c r="AJ32" s="22"/>
      <c r="AK32" s="20"/>
      <c r="AL32" s="133" t="e">
        <f t="shared" si="34"/>
        <v>#NUM!</v>
      </c>
      <c r="AM32" s="97" t="e">
        <f t="shared" si="35"/>
        <v>#NUM!</v>
      </c>
      <c r="AN32" s="97" t="e">
        <f t="shared" si="36"/>
        <v>#NUM!</v>
      </c>
      <c r="AO32" s="34" t="e">
        <f t="shared" si="37"/>
        <v>#NUM!</v>
      </c>
      <c r="AQ32" s="123">
        <v>27</v>
      </c>
      <c r="AR32" s="45" t="e">
        <f t="shared" si="5"/>
        <v>#NUM!</v>
      </c>
      <c r="AS32" s="45" t="e">
        <f t="shared" si="6"/>
        <v>#NUM!</v>
      </c>
      <c r="AT32" s="45" t="e">
        <f t="shared" si="7"/>
        <v>#NUM!</v>
      </c>
      <c r="AU32" s="30" t="e">
        <f t="shared" si="8"/>
        <v>#NUM!</v>
      </c>
      <c r="AV32" s="45" t="e">
        <f t="shared" si="38"/>
        <v>#NUM!</v>
      </c>
      <c r="AW32" s="45" t="e">
        <f t="shared" si="39"/>
        <v>#NUM!</v>
      </c>
      <c r="AY32" s="143">
        <v>27</v>
      </c>
      <c r="AZ32" s="52" t="e">
        <f t="shared" si="40"/>
        <v>#NUM!</v>
      </c>
      <c r="BA32" s="54" t="e">
        <f t="shared" si="41"/>
        <v>#NUM!</v>
      </c>
      <c r="BB32" s="53" t="e">
        <f t="shared" si="42"/>
        <v>#NUM!</v>
      </c>
      <c r="BC32" s="54" t="e">
        <f t="shared" si="43"/>
        <v>#NUM!</v>
      </c>
      <c r="BD32" s="51" t="e">
        <f t="shared" si="44"/>
        <v>#NUM!</v>
      </c>
      <c r="BE32" s="51" t="e">
        <f t="shared" si="45"/>
        <v>#NUM!</v>
      </c>
      <c r="BS32" s="63"/>
      <c r="BU32" s="123">
        <v>27</v>
      </c>
      <c r="BV32" s="20"/>
      <c r="BW32" s="21"/>
      <c r="BX32" s="21"/>
      <c r="BY32" s="21"/>
      <c r="BZ32" s="22"/>
      <c r="CA32" s="20"/>
      <c r="CB32" s="133" t="e">
        <f t="shared" si="46"/>
        <v>#NUM!</v>
      </c>
      <c r="CC32" s="97" t="e">
        <f t="shared" si="47"/>
        <v>#NUM!</v>
      </c>
      <c r="CD32" s="97" t="e">
        <f t="shared" si="48"/>
        <v>#NUM!</v>
      </c>
      <c r="CE32" s="34" t="e">
        <f t="shared" si="49"/>
        <v>#NUM!</v>
      </c>
      <c r="CG32" s="123">
        <v>27</v>
      </c>
      <c r="CH32" s="45" t="e">
        <f t="shared" si="10"/>
        <v>#NUM!</v>
      </c>
      <c r="CI32" s="45" t="e">
        <f t="shared" si="11"/>
        <v>#NUM!</v>
      </c>
      <c r="CJ32" s="45" t="e">
        <f t="shared" si="12"/>
        <v>#NUM!</v>
      </c>
      <c r="CK32" s="30" t="e">
        <f t="shared" si="13"/>
        <v>#NUM!</v>
      </c>
      <c r="CL32" s="45" t="e">
        <f t="shared" si="50"/>
        <v>#NUM!</v>
      </c>
      <c r="CM32" s="45" t="e">
        <f t="shared" si="51"/>
        <v>#NUM!</v>
      </c>
      <c r="CO32" s="143">
        <v>27</v>
      </c>
      <c r="CP32" s="52" t="e">
        <f t="shared" si="52"/>
        <v>#NUM!</v>
      </c>
      <c r="CQ32" s="54" t="e">
        <f t="shared" si="53"/>
        <v>#NUM!</v>
      </c>
      <c r="CR32" s="53" t="e">
        <f t="shared" si="54"/>
        <v>#NUM!</v>
      </c>
      <c r="CS32" s="54" t="e">
        <f t="shared" si="55"/>
        <v>#NUM!</v>
      </c>
      <c r="CT32" s="51" t="e">
        <f t="shared" si="56"/>
        <v>#NUM!</v>
      </c>
      <c r="CU32" s="51" t="e">
        <f t="shared" si="57"/>
        <v>#NUM!</v>
      </c>
      <c r="CW32" s="84"/>
      <c r="CY32" s="123">
        <v>27</v>
      </c>
      <c r="CZ32" s="20"/>
      <c r="DA32" s="21"/>
      <c r="DB32" s="21"/>
      <c r="DC32" s="21"/>
      <c r="DD32" s="22"/>
      <c r="DE32" s="20"/>
      <c r="DF32" s="133" t="e">
        <f t="shared" si="58"/>
        <v>#NUM!</v>
      </c>
      <c r="DG32" s="97" t="e">
        <f t="shared" si="59"/>
        <v>#NUM!</v>
      </c>
      <c r="DH32" s="97" t="e">
        <f t="shared" si="60"/>
        <v>#NUM!</v>
      </c>
      <c r="DI32" s="34" t="e">
        <f t="shared" si="61"/>
        <v>#NUM!</v>
      </c>
      <c r="DK32" s="123">
        <v>27</v>
      </c>
      <c r="DL32" s="165" t="e">
        <f t="shared" si="15"/>
        <v>#NUM!</v>
      </c>
      <c r="DM32" s="45" t="e">
        <f t="shared" si="16"/>
        <v>#NUM!</v>
      </c>
      <c r="DN32" s="45" t="e">
        <f t="shared" si="17"/>
        <v>#NUM!</v>
      </c>
      <c r="DO32" s="30" t="e">
        <f t="shared" si="18"/>
        <v>#NUM!</v>
      </c>
      <c r="DP32" s="45" t="e">
        <f t="shared" si="62"/>
        <v>#NUM!</v>
      </c>
      <c r="DQ32" s="45" t="e">
        <f t="shared" si="63"/>
        <v>#NUM!</v>
      </c>
      <c r="DS32" s="143">
        <v>27</v>
      </c>
      <c r="DT32" s="52" t="e">
        <f t="shared" si="64"/>
        <v>#NUM!</v>
      </c>
      <c r="DU32" s="54" t="e">
        <f t="shared" si="65"/>
        <v>#NUM!</v>
      </c>
      <c r="DV32" s="53" t="e">
        <f t="shared" si="66"/>
        <v>#NUM!</v>
      </c>
      <c r="DW32" s="54" t="e">
        <f t="shared" si="67"/>
        <v>#NUM!</v>
      </c>
      <c r="DX32" s="51" t="e">
        <f t="shared" si="68"/>
        <v>#NUM!</v>
      </c>
      <c r="DY32" s="51" t="e">
        <f t="shared" si="69"/>
        <v>#NUM!</v>
      </c>
    </row>
    <row r="33" spans="1:129" ht="13.8" thickBot="1" x14ac:dyDescent="0.3">
      <c r="A33" s="123">
        <v>28</v>
      </c>
      <c r="B33" s="21"/>
      <c r="C33" s="21"/>
      <c r="D33" s="21"/>
      <c r="E33" s="21"/>
      <c r="F33" s="22"/>
      <c r="G33" s="20"/>
      <c r="H33" s="133" t="e">
        <f t="shared" si="22"/>
        <v>#NUM!</v>
      </c>
      <c r="I33" s="97" t="e">
        <f t="shared" si="23"/>
        <v>#NUM!</v>
      </c>
      <c r="J33" s="97" t="e">
        <f t="shared" si="24"/>
        <v>#NUM!</v>
      </c>
      <c r="K33" s="34" t="e">
        <f t="shared" si="25"/>
        <v>#NUM!</v>
      </c>
      <c r="M33" s="123">
        <v>28</v>
      </c>
      <c r="N33" s="165" t="e">
        <f t="shared" si="0"/>
        <v>#NUM!</v>
      </c>
      <c r="O33" s="45" t="e">
        <f t="shared" si="1"/>
        <v>#NUM!</v>
      </c>
      <c r="P33" s="45" t="e">
        <f t="shared" si="2"/>
        <v>#NUM!</v>
      </c>
      <c r="Q33" s="30" t="e">
        <f t="shared" si="3"/>
        <v>#NUM!</v>
      </c>
      <c r="R33" s="45" t="e">
        <f t="shared" si="26"/>
        <v>#NUM!</v>
      </c>
      <c r="S33" s="45" t="e">
        <f t="shared" si="27"/>
        <v>#NUM!</v>
      </c>
      <c r="U33" s="143">
        <v>28</v>
      </c>
      <c r="V33" s="52" t="e">
        <f t="shared" si="28"/>
        <v>#NUM!</v>
      </c>
      <c r="W33" s="54" t="e">
        <f t="shared" si="29"/>
        <v>#NUM!</v>
      </c>
      <c r="X33" s="53" t="e">
        <f t="shared" si="30"/>
        <v>#NUM!</v>
      </c>
      <c r="Y33" s="54" t="e">
        <f t="shared" si="31"/>
        <v>#NUM!</v>
      </c>
      <c r="Z33" s="51" t="e">
        <f t="shared" si="32"/>
        <v>#NUM!</v>
      </c>
      <c r="AA33" s="51" t="e">
        <f t="shared" si="33"/>
        <v>#NUM!</v>
      </c>
      <c r="AC33" s="72"/>
      <c r="AE33" s="123">
        <v>28</v>
      </c>
      <c r="AF33" s="20"/>
      <c r="AG33" s="21"/>
      <c r="AH33" s="21"/>
      <c r="AI33" s="21"/>
      <c r="AJ33" s="22"/>
      <c r="AK33" s="20"/>
      <c r="AL33" s="133" t="e">
        <f t="shared" si="34"/>
        <v>#NUM!</v>
      </c>
      <c r="AM33" s="97" t="e">
        <f t="shared" si="35"/>
        <v>#NUM!</v>
      </c>
      <c r="AN33" s="97" t="e">
        <f t="shared" si="36"/>
        <v>#NUM!</v>
      </c>
      <c r="AO33" s="34" t="e">
        <f t="shared" si="37"/>
        <v>#NUM!</v>
      </c>
      <c r="AQ33" s="123">
        <v>28</v>
      </c>
      <c r="AR33" s="45" t="e">
        <f t="shared" si="5"/>
        <v>#NUM!</v>
      </c>
      <c r="AS33" s="45" t="e">
        <f t="shared" si="6"/>
        <v>#NUM!</v>
      </c>
      <c r="AT33" s="45" t="e">
        <f t="shared" si="7"/>
        <v>#NUM!</v>
      </c>
      <c r="AU33" s="30" t="e">
        <f t="shared" si="8"/>
        <v>#NUM!</v>
      </c>
      <c r="AV33" s="45" t="e">
        <f t="shared" si="38"/>
        <v>#NUM!</v>
      </c>
      <c r="AW33" s="45" t="e">
        <f t="shared" si="39"/>
        <v>#NUM!</v>
      </c>
      <c r="AY33" s="143">
        <v>28</v>
      </c>
      <c r="AZ33" s="52" t="e">
        <f t="shared" si="40"/>
        <v>#NUM!</v>
      </c>
      <c r="BA33" s="54" t="e">
        <f t="shared" si="41"/>
        <v>#NUM!</v>
      </c>
      <c r="BB33" s="53" t="e">
        <f t="shared" si="42"/>
        <v>#NUM!</v>
      </c>
      <c r="BC33" s="54" t="e">
        <f t="shared" si="43"/>
        <v>#NUM!</v>
      </c>
      <c r="BD33" s="51" t="e">
        <f t="shared" si="44"/>
        <v>#NUM!</v>
      </c>
      <c r="BE33" s="51" t="e">
        <f t="shared" si="45"/>
        <v>#NUM!</v>
      </c>
      <c r="BS33" s="63"/>
      <c r="BU33" s="123">
        <v>28</v>
      </c>
      <c r="BV33" s="20"/>
      <c r="BW33" s="21"/>
      <c r="BX33" s="21"/>
      <c r="BY33" s="21"/>
      <c r="BZ33" s="22"/>
      <c r="CA33" s="20"/>
      <c r="CB33" s="133" t="e">
        <f t="shared" si="46"/>
        <v>#NUM!</v>
      </c>
      <c r="CC33" s="97" t="e">
        <f t="shared" si="47"/>
        <v>#NUM!</v>
      </c>
      <c r="CD33" s="97" t="e">
        <f t="shared" si="48"/>
        <v>#NUM!</v>
      </c>
      <c r="CE33" s="34" t="e">
        <f t="shared" si="49"/>
        <v>#NUM!</v>
      </c>
      <c r="CG33" s="123">
        <v>28</v>
      </c>
      <c r="CH33" s="45" t="e">
        <f t="shared" si="10"/>
        <v>#NUM!</v>
      </c>
      <c r="CI33" s="45" t="e">
        <f t="shared" si="11"/>
        <v>#NUM!</v>
      </c>
      <c r="CJ33" s="45" t="e">
        <f t="shared" si="12"/>
        <v>#NUM!</v>
      </c>
      <c r="CK33" s="30" t="e">
        <f t="shared" si="13"/>
        <v>#NUM!</v>
      </c>
      <c r="CL33" s="45" t="e">
        <f t="shared" si="50"/>
        <v>#NUM!</v>
      </c>
      <c r="CM33" s="45" t="e">
        <f t="shared" si="51"/>
        <v>#NUM!</v>
      </c>
      <c r="CO33" s="143">
        <v>28</v>
      </c>
      <c r="CP33" s="52" t="e">
        <f t="shared" si="52"/>
        <v>#NUM!</v>
      </c>
      <c r="CQ33" s="54" t="e">
        <f t="shared" si="53"/>
        <v>#NUM!</v>
      </c>
      <c r="CR33" s="53" t="e">
        <f t="shared" si="54"/>
        <v>#NUM!</v>
      </c>
      <c r="CS33" s="54" t="e">
        <f t="shared" si="55"/>
        <v>#NUM!</v>
      </c>
      <c r="CT33" s="51" t="e">
        <f t="shared" si="56"/>
        <v>#NUM!</v>
      </c>
      <c r="CU33" s="51" t="e">
        <f t="shared" si="57"/>
        <v>#NUM!</v>
      </c>
      <c r="CW33" s="84"/>
      <c r="CY33" s="123">
        <v>28</v>
      </c>
      <c r="CZ33" s="20"/>
      <c r="DA33" s="21"/>
      <c r="DB33" s="21"/>
      <c r="DC33" s="21"/>
      <c r="DD33" s="22"/>
      <c r="DE33" s="20"/>
      <c r="DF33" s="133" t="e">
        <f t="shared" si="58"/>
        <v>#NUM!</v>
      </c>
      <c r="DG33" s="97" t="e">
        <f t="shared" si="59"/>
        <v>#NUM!</v>
      </c>
      <c r="DH33" s="97" t="e">
        <f t="shared" si="60"/>
        <v>#NUM!</v>
      </c>
      <c r="DI33" s="34" t="e">
        <f t="shared" si="61"/>
        <v>#NUM!</v>
      </c>
      <c r="DK33" s="123">
        <v>28</v>
      </c>
      <c r="DL33" s="165" t="e">
        <f t="shared" si="15"/>
        <v>#NUM!</v>
      </c>
      <c r="DM33" s="45" t="e">
        <f t="shared" si="16"/>
        <v>#NUM!</v>
      </c>
      <c r="DN33" s="45" t="e">
        <f t="shared" si="17"/>
        <v>#NUM!</v>
      </c>
      <c r="DO33" s="30" t="e">
        <f t="shared" si="18"/>
        <v>#NUM!</v>
      </c>
      <c r="DP33" s="45" t="e">
        <f t="shared" si="62"/>
        <v>#NUM!</v>
      </c>
      <c r="DQ33" s="45" t="e">
        <f t="shared" si="63"/>
        <v>#NUM!</v>
      </c>
      <c r="DS33" s="143">
        <v>28</v>
      </c>
      <c r="DT33" s="52" t="e">
        <f t="shared" si="64"/>
        <v>#NUM!</v>
      </c>
      <c r="DU33" s="54" t="e">
        <f t="shared" si="65"/>
        <v>#NUM!</v>
      </c>
      <c r="DV33" s="53" t="e">
        <f t="shared" si="66"/>
        <v>#NUM!</v>
      </c>
      <c r="DW33" s="54" t="e">
        <f t="shared" si="67"/>
        <v>#NUM!</v>
      </c>
      <c r="DX33" s="51" t="e">
        <f t="shared" si="68"/>
        <v>#NUM!</v>
      </c>
      <c r="DY33" s="51" t="e">
        <f t="shared" si="69"/>
        <v>#NUM!</v>
      </c>
    </row>
    <row r="34" spans="1:129" ht="13.8" thickBot="1" x14ac:dyDescent="0.3">
      <c r="A34" s="123">
        <v>29</v>
      </c>
      <c r="B34" s="21"/>
      <c r="C34" s="21"/>
      <c r="D34" s="21"/>
      <c r="E34" s="21"/>
      <c r="F34" s="22"/>
      <c r="G34" s="20"/>
      <c r="H34" s="133" t="e">
        <f t="shared" si="22"/>
        <v>#NUM!</v>
      </c>
      <c r="I34" s="97" t="e">
        <f t="shared" si="23"/>
        <v>#NUM!</v>
      </c>
      <c r="J34" s="97" t="e">
        <f t="shared" si="24"/>
        <v>#NUM!</v>
      </c>
      <c r="K34" s="34" t="e">
        <f t="shared" si="25"/>
        <v>#NUM!</v>
      </c>
      <c r="M34" s="123">
        <v>29</v>
      </c>
      <c r="N34" s="165" t="e">
        <f t="shared" si="0"/>
        <v>#NUM!</v>
      </c>
      <c r="O34" s="45" t="e">
        <f t="shared" si="1"/>
        <v>#NUM!</v>
      </c>
      <c r="P34" s="45" t="e">
        <f t="shared" si="2"/>
        <v>#NUM!</v>
      </c>
      <c r="Q34" s="30" t="e">
        <f t="shared" si="3"/>
        <v>#NUM!</v>
      </c>
      <c r="R34" s="45" t="e">
        <f t="shared" si="26"/>
        <v>#NUM!</v>
      </c>
      <c r="S34" s="45" t="e">
        <f t="shared" si="27"/>
        <v>#NUM!</v>
      </c>
      <c r="U34" s="143">
        <v>29</v>
      </c>
      <c r="V34" s="52" t="e">
        <f t="shared" si="28"/>
        <v>#NUM!</v>
      </c>
      <c r="W34" s="54" t="e">
        <f t="shared" si="29"/>
        <v>#NUM!</v>
      </c>
      <c r="X34" s="53" t="e">
        <f t="shared" si="30"/>
        <v>#NUM!</v>
      </c>
      <c r="Y34" s="54" t="e">
        <f t="shared" si="31"/>
        <v>#NUM!</v>
      </c>
      <c r="Z34" s="51" t="e">
        <f t="shared" si="32"/>
        <v>#NUM!</v>
      </c>
      <c r="AA34" s="51" t="e">
        <f t="shared" si="33"/>
        <v>#NUM!</v>
      </c>
      <c r="AC34" s="72"/>
      <c r="AE34" s="123">
        <v>29</v>
      </c>
      <c r="AF34" s="20"/>
      <c r="AG34" s="21"/>
      <c r="AH34" s="21"/>
      <c r="AI34" s="21"/>
      <c r="AJ34" s="22"/>
      <c r="AK34" s="20"/>
      <c r="AL34" s="133" t="e">
        <f t="shared" si="34"/>
        <v>#NUM!</v>
      </c>
      <c r="AM34" s="97" t="e">
        <f t="shared" si="35"/>
        <v>#NUM!</v>
      </c>
      <c r="AN34" s="97" t="e">
        <f t="shared" si="36"/>
        <v>#NUM!</v>
      </c>
      <c r="AO34" s="34" t="e">
        <f t="shared" si="37"/>
        <v>#NUM!</v>
      </c>
      <c r="AQ34" s="123">
        <v>29</v>
      </c>
      <c r="AR34" s="45" t="e">
        <f t="shared" si="5"/>
        <v>#NUM!</v>
      </c>
      <c r="AS34" s="45" t="e">
        <f t="shared" si="6"/>
        <v>#NUM!</v>
      </c>
      <c r="AT34" s="45" t="e">
        <f t="shared" si="7"/>
        <v>#NUM!</v>
      </c>
      <c r="AU34" s="30" t="e">
        <f t="shared" si="8"/>
        <v>#NUM!</v>
      </c>
      <c r="AV34" s="45" t="e">
        <f t="shared" si="38"/>
        <v>#NUM!</v>
      </c>
      <c r="AW34" s="45" t="e">
        <f t="shared" si="39"/>
        <v>#NUM!</v>
      </c>
      <c r="AY34" s="143">
        <v>29</v>
      </c>
      <c r="AZ34" s="52" t="e">
        <f t="shared" si="40"/>
        <v>#NUM!</v>
      </c>
      <c r="BA34" s="54" t="e">
        <f t="shared" si="41"/>
        <v>#NUM!</v>
      </c>
      <c r="BB34" s="53" t="e">
        <f t="shared" si="42"/>
        <v>#NUM!</v>
      </c>
      <c r="BC34" s="54" t="e">
        <f t="shared" si="43"/>
        <v>#NUM!</v>
      </c>
      <c r="BD34" s="51" t="e">
        <f t="shared" si="44"/>
        <v>#NUM!</v>
      </c>
      <c r="BE34" s="51" t="e">
        <f t="shared" si="45"/>
        <v>#NUM!</v>
      </c>
      <c r="BS34" s="63"/>
      <c r="BU34" s="123">
        <v>29</v>
      </c>
      <c r="BV34" s="20"/>
      <c r="BW34" s="21"/>
      <c r="BX34" s="21"/>
      <c r="BY34" s="21"/>
      <c r="BZ34" s="22"/>
      <c r="CA34" s="20"/>
      <c r="CB34" s="133" t="e">
        <f t="shared" si="46"/>
        <v>#NUM!</v>
      </c>
      <c r="CC34" s="97" t="e">
        <f t="shared" si="47"/>
        <v>#NUM!</v>
      </c>
      <c r="CD34" s="97" t="e">
        <f t="shared" si="48"/>
        <v>#NUM!</v>
      </c>
      <c r="CE34" s="34" t="e">
        <f t="shared" si="49"/>
        <v>#NUM!</v>
      </c>
      <c r="CG34" s="123">
        <v>29</v>
      </c>
      <c r="CH34" s="45" t="e">
        <f t="shared" si="10"/>
        <v>#NUM!</v>
      </c>
      <c r="CI34" s="45" t="e">
        <f t="shared" si="11"/>
        <v>#NUM!</v>
      </c>
      <c r="CJ34" s="45" t="e">
        <f t="shared" si="12"/>
        <v>#NUM!</v>
      </c>
      <c r="CK34" s="30" t="e">
        <f t="shared" si="13"/>
        <v>#NUM!</v>
      </c>
      <c r="CL34" s="45" t="e">
        <f t="shared" si="50"/>
        <v>#NUM!</v>
      </c>
      <c r="CM34" s="45" t="e">
        <f t="shared" si="51"/>
        <v>#NUM!</v>
      </c>
      <c r="CO34" s="143">
        <v>29</v>
      </c>
      <c r="CP34" s="52" t="e">
        <f t="shared" si="52"/>
        <v>#NUM!</v>
      </c>
      <c r="CQ34" s="54" t="e">
        <f t="shared" si="53"/>
        <v>#NUM!</v>
      </c>
      <c r="CR34" s="53" t="e">
        <f t="shared" si="54"/>
        <v>#NUM!</v>
      </c>
      <c r="CS34" s="54" t="e">
        <f t="shared" si="55"/>
        <v>#NUM!</v>
      </c>
      <c r="CT34" s="51" t="e">
        <f t="shared" si="56"/>
        <v>#NUM!</v>
      </c>
      <c r="CU34" s="51" t="e">
        <f t="shared" si="57"/>
        <v>#NUM!</v>
      </c>
      <c r="CW34" s="84"/>
      <c r="CY34" s="123">
        <v>29</v>
      </c>
      <c r="CZ34" s="20"/>
      <c r="DA34" s="21"/>
      <c r="DB34" s="21"/>
      <c r="DC34" s="21"/>
      <c r="DD34" s="22"/>
      <c r="DE34" s="20"/>
      <c r="DF34" s="133" t="e">
        <f t="shared" si="58"/>
        <v>#NUM!</v>
      </c>
      <c r="DG34" s="97" t="e">
        <f t="shared" si="59"/>
        <v>#NUM!</v>
      </c>
      <c r="DH34" s="97" t="e">
        <f t="shared" si="60"/>
        <v>#NUM!</v>
      </c>
      <c r="DI34" s="34" t="e">
        <f t="shared" si="61"/>
        <v>#NUM!</v>
      </c>
      <c r="DK34" s="123">
        <v>29</v>
      </c>
      <c r="DL34" s="165" t="e">
        <f t="shared" si="15"/>
        <v>#NUM!</v>
      </c>
      <c r="DM34" s="45" t="e">
        <f t="shared" si="16"/>
        <v>#NUM!</v>
      </c>
      <c r="DN34" s="45" t="e">
        <f t="shared" si="17"/>
        <v>#NUM!</v>
      </c>
      <c r="DO34" s="30" t="e">
        <f t="shared" si="18"/>
        <v>#NUM!</v>
      </c>
      <c r="DP34" s="45" t="e">
        <f t="shared" si="62"/>
        <v>#NUM!</v>
      </c>
      <c r="DQ34" s="45" t="e">
        <f t="shared" si="63"/>
        <v>#NUM!</v>
      </c>
      <c r="DS34" s="143">
        <v>29</v>
      </c>
      <c r="DT34" s="52" t="e">
        <f t="shared" si="64"/>
        <v>#NUM!</v>
      </c>
      <c r="DU34" s="54" t="e">
        <f t="shared" si="65"/>
        <v>#NUM!</v>
      </c>
      <c r="DV34" s="53" t="e">
        <f t="shared" si="66"/>
        <v>#NUM!</v>
      </c>
      <c r="DW34" s="54" t="e">
        <f t="shared" si="67"/>
        <v>#NUM!</v>
      </c>
      <c r="DX34" s="51" t="e">
        <f t="shared" si="68"/>
        <v>#NUM!</v>
      </c>
      <c r="DY34" s="51" t="e">
        <f t="shared" si="69"/>
        <v>#NUM!</v>
      </c>
    </row>
    <row r="35" spans="1:129" ht="13.8" thickBot="1" x14ac:dyDescent="0.3">
      <c r="A35" s="123">
        <v>30</v>
      </c>
      <c r="B35" s="21"/>
      <c r="C35" s="21"/>
      <c r="D35" s="21"/>
      <c r="E35" s="21"/>
      <c r="F35" s="22"/>
      <c r="G35" s="20"/>
      <c r="H35" s="133" t="e">
        <f t="shared" si="22"/>
        <v>#NUM!</v>
      </c>
      <c r="I35" s="97" t="e">
        <f t="shared" si="23"/>
        <v>#NUM!</v>
      </c>
      <c r="J35" s="97" t="e">
        <f t="shared" si="24"/>
        <v>#NUM!</v>
      </c>
      <c r="K35" s="34" t="e">
        <f t="shared" si="25"/>
        <v>#NUM!</v>
      </c>
      <c r="M35" s="123">
        <v>30</v>
      </c>
      <c r="N35" s="165" t="e">
        <f t="shared" si="0"/>
        <v>#NUM!</v>
      </c>
      <c r="O35" s="45" t="e">
        <f t="shared" si="1"/>
        <v>#NUM!</v>
      </c>
      <c r="P35" s="45" t="e">
        <f t="shared" si="2"/>
        <v>#NUM!</v>
      </c>
      <c r="Q35" s="30" t="e">
        <f t="shared" si="3"/>
        <v>#NUM!</v>
      </c>
      <c r="R35" s="45" t="e">
        <f t="shared" si="26"/>
        <v>#NUM!</v>
      </c>
      <c r="S35" s="45" t="e">
        <f t="shared" si="27"/>
        <v>#NUM!</v>
      </c>
      <c r="U35" s="143">
        <v>30</v>
      </c>
      <c r="V35" s="52" t="e">
        <f t="shared" si="28"/>
        <v>#NUM!</v>
      </c>
      <c r="W35" s="54" t="e">
        <f t="shared" si="29"/>
        <v>#NUM!</v>
      </c>
      <c r="X35" s="53" t="e">
        <f t="shared" si="30"/>
        <v>#NUM!</v>
      </c>
      <c r="Y35" s="54" t="e">
        <f t="shared" si="31"/>
        <v>#NUM!</v>
      </c>
      <c r="Z35" s="51" t="e">
        <f t="shared" si="32"/>
        <v>#NUM!</v>
      </c>
      <c r="AA35" s="51" t="e">
        <f t="shared" si="33"/>
        <v>#NUM!</v>
      </c>
      <c r="AC35" s="72"/>
      <c r="AE35" s="123">
        <v>30</v>
      </c>
      <c r="AF35" s="20"/>
      <c r="AG35" s="21"/>
      <c r="AH35" s="21"/>
      <c r="AI35" s="21"/>
      <c r="AJ35" s="22"/>
      <c r="AK35" s="20"/>
      <c r="AL35" s="133" t="e">
        <f t="shared" si="34"/>
        <v>#NUM!</v>
      </c>
      <c r="AM35" s="97" t="e">
        <f t="shared" si="35"/>
        <v>#NUM!</v>
      </c>
      <c r="AN35" s="97" t="e">
        <f t="shared" si="36"/>
        <v>#NUM!</v>
      </c>
      <c r="AO35" s="34" t="e">
        <f t="shared" si="37"/>
        <v>#NUM!</v>
      </c>
      <c r="AQ35" s="123">
        <v>30</v>
      </c>
      <c r="AR35" s="45" t="e">
        <f t="shared" si="5"/>
        <v>#NUM!</v>
      </c>
      <c r="AS35" s="45" t="e">
        <f t="shared" si="6"/>
        <v>#NUM!</v>
      </c>
      <c r="AT35" s="45" t="e">
        <f t="shared" si="7"/>
        <v>#NUM!</v>
      </c>
      <c r="AU35" s="30" t="e">
        <f t="shared" si="8"/>
        <v>#NUM!</v>
      </c>
      <c r="AV35" s="45" t="e">
        <f t="shared" si="38"/>
        <v>#NUM!</v>
      </c>
      <c r="AW35" s="45" t="e">
        <f t="shared" si="39"/>
        <v>#NUM!</v>
      </c>
      <c r="AY35" s="143">
        <v>30</v>
      </c>
      <c r="AZ35" s="52" t="e">
        <f t="shared" si="40"/>
        <v>#NUM!</v>
      </c>
      <c r="BA35" s="54" t="e">
        <f t="shared" si="41"/>
        <v>#NUM!</v>
      </c>
      <c r="BB35" s="53" t="e">
        <f t="shared" si="42"/>
        <v>#NUM!</v>
      </c>
      <c r="BC35" s="54" t="e">
        <f t="shared" si="43"/>
        <v>#NUM!</v>
      </c>
      <c r="BD35" s="51" t="e">
        <f t="shared" si="44"/>
        <v>#NUM!</v>
      </c>
      <c r="BE35" s="51" t="e">
        <f t="shared" si="45"/>
        <v>#NUM!</v>
      </c>
      <c r="BS35" s="63"/>
      <c r="BU35" s="123">
        <v>30</v>
      </c>
      <c r="BV35" s="20"/>
      <c r="BW35" s="21"/>
      <c r="BX35" s="21"/>
      <c r="BY35" s="21"/>
      <c r="BZ35" s="22"/>
      <c r="CA35" s="20"/>
      <c r="CB35" s="133" t="e">
        <f t="shared" si="46"/>
        <v>#NUM!</v>
      </c>
      <c r="CC35" s="97" t="e">
        <f t="shared" si="47"/>
        <v>#NUM!</v>
      </c>
      <c r="CD35" s="97" t="e">
        <f t="shared" si="48"/>
        <v>#NUM!</v>
      </c>
      <c r="CE35" s="34" t="e">
        <f t="shared" si="49"/>
        <v>#NUM!</v>
      </c>
      <c r="CG35" s="123">
        <v>30</v>
      </c>
      <c r="CH35" s="45" t="e">
        <f t="shared" si="10"/>
        <v>#NUM!</v>
      </c>
      <c r="CI35" s="45" t="e">
        <f t="shared" si="11"/>
        <v>#NUM!</v>
      </c>
      <c r="CJ35" s="45" t="e">
        <f t="shared" si="12"/>
        <v>#NUM!</v>
      </c>
      <c r="CK35" s="30" t="e">
        <f t="shared" si="13"/>
        <v>#NUM!</v>
      </c>
      <c r="CL35" s="45" t="e">
        <f t="shared" si="50"/>
        <v>#NUM!</v>
      </c>
      <c r="CM35" s="45" t="e">
        <f t="shared" si="51"/>
        <v>#NUM!</v>
      </c>
      <c r="CO35" s="143">
        <v>30</v>
      </c>
      <c r="CP35" s="52" t="e">
        <f t="shared" si="52"/>
        <v>#NUM!</v>
      </c>
      <c r="CQ35" s="54" t="e">
        <f t="shared" si="53"/>
        <v>#NUM!</v>
      </c>
      <c r="CR35" s="53" t="e">
        <f t="shared" si="54"/>
        <v>#NUM!</v>
      </c>
      <c r="CS35" s="54" t="e">
        <f t="shared" si="55"/>
        <v>#NUM!</v>
      </c>
      <c r="CT35" s="51" t="e">
        <f t="shared" si="56"/>
        <v>#NUM!</v>
      </c>
      <c r="CU35" s="51" t="e">
        <f t="shared" si="57"/>
        <v>#NUM!</v>
      </c>
      <c r="CW35" s="84"/>
      <c r="CY35" s="123">
        <v>30</v>
      </c>
      <c r="CZ35" s="20"/>
      <c r="DA35" s="21"/>
      <c r="DB35" s="21"/>
      <c r="DC35" s="21"/>
      <c r="DD35" s="22"/>
      <c r="DE35" s="20"/>
      <c r="DF35" s="133" t="e">
        <f t="shared" si="58"/>
        <v>#NUM!</v>
      </c>
      <c r="DG35" s="97" t="e">
        <f t="shared" si="59"/>
        <v>#NUM!</v>
      </c>
      <c r="DH35" s="97" t="e">
        <f t="shared" si="60"/>
        <v>#NUM!</v>
      </c>
      <c r="DI35" s="34" t="e">
        <f t="shared" si="61"/>
        <v>#NUM!</v>
      </c>
      <c r="DK35" s="123">
        <v>30</v>
      </c>
      <c r="DL35" s="165" t="e">
        <f t="shared" si="15"/>
        <v>#NUM!</v>
      </c>
      <c r="DM35" s="45" t="e">
        <f t="shared" si="16"/>
        <v>#NUM!</v>
      </c>
      <c r="DN35" s="45" t="e">
        <f t="shared" si="17"/>
        <v>#NUM!</v>
      </c>
      <c r="DO35" s="30" t="e">
        <f t="shared" si="18"/>
        <v>#NUM!</v>
      </c>
      <c r="DP35" s="45" t="e">
        <f t="shared" si="62"/>
        <v>#NUM!</v>
      </c>
      <c r="DQ35" s="45" t="e">
        <f t="shared" si="63"/>
        <v>#NUM!</v>
      </c>
      <c r="DS35" s="143">
        <v>30</v>
      </c>
      <c r="DT35" s="52" t="e">
        <f t="shared" si="64"/>
        <v>#NUM!</v>
      </c>
      <c r="DU35" s="54" t="e">
        <f t="shared" si="65"/>
        <v>#NUM!</v>
      </c>
      <c r="DV35" s="53" t="e">
        <f t="shared" si="66"/>
        <v>#NUM!</v>
      </c>
      <c r="DW35" s="54" t="e">
        <f t="shared" si="67"/>
        <v>#NUM!</v>
      </c>
      <c r="DX35" s="51" t="e">
        <f t="shared" si="68"/>
        <v>#NUM!</v>
      </c>
      <c r="DY35" s="51" t="e">
        <f t="shared" si="69"/>
        <v>#NUM!</v>
      </c>
    </row>
    <row r="36" spans="1:129" ht="13.8" thickBot="1" x14ac:dyDescent="0.3">
      <c r="A36" s="123">
        <v>31</v>
      </c>
      <c r="B36" s="21"/>
      <c r="C36" s="21"/>
      <c r="D36" s="21"/>
      <c r="E36" s="21"/>
      <c r="F36" s="22"/>
      <c r="G36" s="20"/>
      <c r="H36" s="133" t="e">
        <f t="shared" si="22"/>
        <v>#NUM!</v>
      </c>
      <c r="I36" s="97" t="e">
        <f t="shared" si="23"/>
        <v>#NUM!</v>
      </c>
      <c r="J36" s="97" t="e">
        <f t="shared" si="24"/>
        <v>#NUM!</v>
      </c>
      <c r="K36" s="34" t="e">
        <f t="shared" si="25"/>
        <v>#NUM!</v>
      </c>
      <c r="M36" s="123">
        <v>31</v>
      </c>
      <c r="N36" s="165" t="e">
        <f t="shared" si="0"/>
        <v>#NUM!</v>
      </c>
      <c r="O36" s="45" t="e">
        <f t="shared" si="1"/>
        <v>#NUM!</v>
      </c>
      <c r="P36" s="45" t="e">
        <f t="shared" si="2"/>
        <v>#NUM!</v>
      </c>
      <c r="Q36" s="30" t="e">
        <f t="shared" si="3"/>
        <v>#NUM!</v>
      </c>
      <c r="R36" s="45" t="e">
        <f t="shared" si="26"/>
        <v>#NUM!</v>
      </c>
      <c r="S36" s="45" t="e">
        <f t="shared" si="27"/>
        <v>#NUM!</v>
      </c>
      <c r="U36" s="143">
        <v>31</v>
      </c>
      <c r="V36" s="52" t="e">
        <f t="shared" si="28"/>
        <v>#NUM!</v>
      </c>
      <c r="W36" s="54" t="e">
        <f t="shared" si="29"/>
        <v>#NUM!</v>
      </c>
      <c r="X36" s="53" t="e">
        <f t="shared" si="30"/>
        <v>#NUM!</v>
      </c>
      <c r="Y36" s="54" t="e">
        <f t="shared" si="31"/>
        <v>#NUM!</v>
      </c>
      <c r="Z36" s="51" t="e">
        <f t="shared" si="32"/>
        <v>#NUM!</v>
      </c>
      <c r="AA36" s="51" t="e">
        <f t="shared" si="33"/>
        <v>#NUM!</v>
      </c>
      <c r="AC36" s="72"/>
      <c r="AE36" s="123">
        <v>31</v>
      </c>
      <c r="AF36" s="20"/>
      <c r="AG36" s="21"/>
      <c r="AH36" s="21"/>
      <c r="AI36" s="21"/>
      <c r="AJ36" s="22"/>
      <c r="AK36" s="20"/>
      <c r="AL36" s="133" t="e">
        <f t="shared" si="34"/>
        <v>#NUM!</v>
      </c>
      <c r="AM36" s="97" t="e">
        <f t="shared" si="35"/>
        <v>#NUM!</v>
      </c>
      <c r="AN36" s="97" t="e">
        <f t="shared" si="36"/>
        <v>#NUM!</v>
      </c>
      <c r="AO36" s="34" t="e">
        <f t="shared" si="37"/>
        <v>#NUM!</v>
      </c>
      <c r="AQ36" s="123">
        <v>31</v>
      </c>
      <c r="AR36" s="45" t="e">
        <f t="shared" si="5"/>
        <v>#NUM!</v>
      </c>
      <c r="AS36" s="45" t="e">
        <f t="shared" si="6"/>
        <v>#NUM!</v>
      </c>
      <c r="AT36" s="45" t="e">
        <f t="shared" si="7"/>
        <v>#NUM!</v>
      </c>
      <c r="AU36" s="30" t="e">
        <f t="shared" si="8"/>
        <v>#NUM!</v>
      </c>
      <c r="AV36" s="45" t="e">
        <f t="shared" si="38"/>
        <v>#NUM!</v>
      </c>
      <c r="AW36" s="45" t="e">
        <f t="shared" si="39"/>
        <v>#NUM!</v>
      </c>
      <c r="AY36" s="143">
        <v>31</v>
      </c>
      <c r="AZ36" s="52" t="e">
        <f t="shared" si="40"/>
        <v>#NUM!</v>
      </c>
      <c r="BA36" s="54" t="e">
        <f t="shared" si="41"/>
        <v>#NUM!</v>
      </c>
      <c r="BB36" s="53" t="e">
        <f t="shared" si="42"/>
        <v>#NUM!</v>
      </c>
      <c r="BC36" s="54" t="e">
        <f t="shared" si="43"/>
        <v>#NUM!</v>
      </c>
      <c r="BD36" s="51" t="e">
        <f t="shared" si="44"/>
        <v>#NUM!</v>
      </c>
      <c r="BE36" s="51" t="e">
        <f t="shared" si="45"/>
        <v>#NUM!</v>
      </c>
      <c r="BS36" s="63"/>
      <c r="BU36" s="123">
        <v>31</v>
      </c>
      <c r="BV36" s="20"/>
      <c r="BW36" s="21"/>
      <c r="BX36" s="21"/>
      <c r="BY36" s="21"/>
      <c r="BZ36" s="22"/>
      <c r="CA36" s="20"/>
      <c r="CB36" s="133" t="e">
        <f t="shared" si="46"/>
        <v>#NUM!</v>
      </c>
      <c r="CC36" s="97" t="e">
        <f t="shared" si="47"/>
        <v>#NUM!</v>
      </c>
      <c r="CD36" s="97" t="e">
        <f t="shared" si="48"/>
        <v>#NUM!</v>
      </c>
      <c r="CE36" s="34" t="e">
        <f t="shared" si="49"/>
        <v>#NUM!</v>
      </c>
      <c r="CG36" s="123">
        <v>31</v>
      </c>
      <c r="CH36" s="45" t="e">
        <f t="shared" si="10"/>
        <v>#NUM!</v>
      </c>
      <c r="CI36" s="45" t="e">
        <f t="shared" si="11"/>
        <v>#NUM!</v>
      </c>
      <c r="CJ36" s="45" t="e">
        <f t="shared" si="12"/>
        <v>#NUM!</v>
      </c>
      <c r="CK36" s="30" t="e">
        <f t="shared" si="13"/>
        <v>#NUM!</v>
      </c>
      <c r="CL36" s="45" t="e">
        <f t="shared" si="50"/>
        <v>#NUM!</v>
      </c>
      <c r="CM36" s="45" t="e">
        <f t="shared" si="51"/>
        <v>#NUM!</v>
      </c>
      <c r="CO36" s="143">
        <v>31</v>
      </c>
      <c r="CP36" s="52" t="e">
        <f t="shared" si="52"/>
        <v>#NUM!</v>
      </c>
      <c r="CQ36" s="54" t="e">
        <f t="shared" si="53"/>
        <v>#NUM!</v>
      </c>
      <c r="CR36" s="53" t="e">
        <f t="shared" si="54"/>
        <v>#NUM!</v>
      </c>
      <c r="CS36" s="54" t="e">
        <f t="shared" si="55"/>
        <v>#NUM!</v>
      </c>
      <c r="CT36" s="51" t="e">
        <f t="shared" si="56"/>
        <v>#NUM!</v>
      </c>
      <c r="CU36" s="51" t="e">
        <f t="shared" si="57"/>
        <v>#NUM!</v>
      </c>
      <c r="CW36" s="84"/>
      <c r="CY36" s="123">
        <v>31</v>
      </c>
      <c r="CZ36" s="20"/>
      <c r="DA36" s="21"/>
      <c r="DB36" s="21"/>
      <c r="DC36" s="21"/>
      <c r="DD36" s="22"/>
      <c r="DE36" s="20"/>
      <c r="DF36" s="133" t="e">
        <f t="shared" si="58"/>
        <v>#NUM!</v>
      </c>
      <c r="DG36" s="97" t="e">
        <f t="shared" si="59"/>
        <v>#NUM!</v>
      </c>
      <c r="DH36" s="97" t="e">
        <f t="shared" si="60"/>
        <v>#NUM!</v>
      </c>
      <c r="DI36" s="34" t="e">
        <f t="shared" si="61"/>
        <v>#NUM!</v>
      </c>
      <c r="DK36" s="123">
        <v>31</v>
      </c>
      <c r="DL36" s="165" t="e">
        <f t="shared" si="15"/>
        <v>#NUM!</v>
      </c>
      <c r="DM36" s="45" t="e">
        <f t="shared" si="16"/>
        <v>#NUM!</v>
      </c>
      <c r="DN36" s="45" t="e">
        <f t="shared" si="17"/>
        <v>#NUM!</v>
      </c>
      <c r="DO36" s="30" t="e">
        <f t="shared" si="18"/>
        <v>#NUM!</v>
      </c>
      <c r="DP36" s="45" t="e">
        <f t="shared" si="62"/>
        <v>#NUM!</v>
      </c>
      <c r="DQ36" s="45" t="e">
        <f t="shared" si="63"/>
        <v>#NUM!</v>
      </c>
      <c r="DS36" s="143">
        <v>31</v>
      </c>
      <c r="DT36" s="52" t="e">
        <f t="shared" si="64"/>
        <v>#NUM!</v>
      </c>
      <c r="DU36" s="54" t="e">
        <f t="shared" si="65"/>
        <v>#NUM!</v>
      </c>
      <c r="DV36" s="53" t="e">
        <f t="shared" si="66"/>
        <v>#NUM!</v>
      </c>
      <c r="DW36" s="54" t="e">
        <f t="shared" si="67"/>
        <v>#NUM!</v>
      </c>
      <c r="DX36" s="51" t="e">
        <f t="shared" si="68"/>
        <v>#NUM!</v>
      </c>
      <c r="DY36" s="51" t="e">
        <f t="shared" si="69"/>
        <v>#NUM!</v>
      </c>
    </row>
    <row r="37" spans="1:129" ht="13.8" thickBot="1" x14ac:dyDescent="0.3">
      <c r="A37" s="123">
        <v>32</v>
      </c>
      <c r="B37" s="21"/>
      <c r="C37" s="21"/>
      <c r="D37" s="21"/>
      <c r="E37" s="21"/>
      <c r="F37" s="22"/>
      <c r="G37" s="20"/>
      <c r="H37" s="133" t="e">
        <f t="shared" si="22"/>
        <v>#NUM!</v>
      </c>
      <c r="I37" s="97" t="e">
        <f t="shared" si="23"/>
        <v>#NUM!</v>
      </c>
      <c r="J37" s="97" t="e">
        <f t="shared" si="24"/>
        <v>#NUM!</v>
      </c>
      <c r="K37" s="34" t="e">
        <f t="shared" si="25"/>
        <v>#NUM!</v>
      </c>
      <c r="M37" s="123">
        <v>32</v>
      </c>
      <c r="N37" s="165" t="e">
        <f t="shared" si="0"/>
        <v>#NUM!</v>
      </c>
      <c r="O37" s="45" t="e">
        <f t="shared" si="1"/>
        <v>#NUM!</v>
      </c>
      <c r="P37" s="45" t="e">
        <f t="shared" si="2"/>
        <v>#NUM!</v>
      </c>
      <c r="Q37" s="30" t="e">
        <f t="shared" si="3"/>
        <v>#NUM!</v>
      </c>
      <c r="R37" s="45" t="e">
        <f t="shared" si="26"/>
        <v>#NUM!</v>
      </c>
      <c r="S37" s="45" t="e">
        <f t="shared" si="27"/>
        <v>#NUM!</v>
      </c>
      <c r="U37" s="143">
        <v>32</v>
      </c>
      <c r="V37" s="52" t="e">
        <f t="shared" si="28"/>
        <v>#NUM!</v>
      </c>
      <c r="W37" s="54" t="e">
        <f t="shared" si="29"/>
        <v>#NUM!</v>
      </c>
      <c r="X37" s="53" t="e">
        <f t="shared" si="30"/>
        <v>#NUM!</v>
      </c>
      <c r="Y37" s="54" t="e">
        <f t="shared" si="31"/>
        <v>#NUM!</v>
      </c>
      <c r="Z37" s="51" t="e">
        <f t="shared" si="32"/>
        <v>#NUM!</v>
      </c>
      <c r="AA37" s="51" t="e">
        <f t="shared" si="33"/>
        <v>#NUM!</v>
      </c>
      <c r="AC37" s="72"/>
      <c r="AE37" s="123">
        <v>32</v>
      </c>
      <c r="AF37" s="20"/>
      <c r="AG37" s="21"/>
      <c r="AH37" s="21"/>
      <c r="AI37" s="21"/>
      <c r="AJ37" s="22"/>
      <c r="AK37" s="20"/>
      <c r="AL37" s="133" t="e">
        <f t="shared" si="34"/>
        <v>#NUM!</v>
      </c>
      <c r="AM37" s="97" t="e">
        <f t="shared" si="35"/>
        <v>#NUM!</v>
      </c>
      <c r="AN37" s="97" t="e">
        <f t="shared" si="36"/>
        <v>#NUM!</v>
      </c>
      <c r="AO37" s="34" t="e">
        <f t="shared" si="37"/>
        <v>#NUM!</v>
      </c>
      <c r="AQ37" s="123">
        <v>32</v>
      </c>
      <c r="AR37" s="45" t="e">
        <f t="shared" si="5"/>
        <v>#NUM!</v>
      </c>
      <c r="AS37" s="45" t="e">
        <f t="shared" si="6"/>
        <v>#NUM!</v>
      </c>
      <c r="AT37" s="45" t="e">
        <f t="shared" si="7"/>
        <v>#NUM!</v>
      </c>
      <c r="AU37" s="30" t="e">
        <f t="shared" si="8"/>
        <v>#NUM!</v>
      </c>
      <c r="AV37" s="45" t="e">
        <f t="shared" si="38"/>
        <v>#NUM!</v>
      </c>
      <c r="AW37" s="45" t="e">
        <f t="shared" si="39"/>
        <v>#NUM!</v>
      </c>
      <c r="AY37" s="143">
        <v>32</v>
      </c>
      <c r="AZ37" s="52" t="e">
        <f t="shared" si="40"/>
        <v>#NUM!</v>
      </c>
      <c r="BA37" s="54" t="e">
        <f t="shared" si="41"/>
        <v>#NUM!</v>
      </c>
      <c r="BB37" s="53" t="e">
        <f t="shared" si="42"/>
        <v>#NUM!</v>
      </c>
      <c r="BC37" s="54" t="e">
        <f t="shared" si="43"/>
        <v>#NUM!</v>
      </c>
      <c r="BD37" s="51" t="e">
        <f t="shared" si="44"/>
        <v>#NUM!</v>
      </c>
      <c r="BE37" s="51" t="e">
        <f t="shared" si="45"/>
        <v>#NUM!</v>
      </c>
      <c r="BS37" s="63"/>
      <c r="BU37" s="123">
        <v>32</v>
      </c>
      <c r="BV37" s="20"/>
      <c r="BW37" s="21"/>
      <c r="BX37" s="21"/>
      <c r="BY37" s="21"/>
      <c r="BZ37" s="22"/>
      <c r="CA37" s="20"/>
      <c r="CB37" s="133" t="e">
        <f t="shared" si="46"/>
        <v>#NUM!</v>
      </c>
      <c r="CC37" s="97" t="e">
        <f t="shared" si="47"/>
        <v>#NUM!</v>
      </c>
      <c r="CD37" s="97" t="e">
        <f t="shared" si="48"/>
        <v>#NUM!</v>
      </c>
      <c r="CE37" s="34" t="e">
        <f t="shared" si="49"/>
        <v>#NUM!</v>
      </c>
      <c r="CG37" s="123">
        <v>32</v>
      </c>
      <c r="CH37" s="45" t="e">
        <f t="shared" si="10"/>
        <v>#NUM!</v>
      </c>
      <c r="CI37" s="45" t="e">
        <f t="shared" si="11"/>
        <v>#NUM!</v>
      </c>
      <c r="CJ37" s="45" t="e">
        <f t="shared" si="12"/>
        <v>#NUM!</v>
      </c>
      <c r="CK37" s="30" t="e">
        <f t="shared" si="13"/>
        <v>#NUM!</v>
      </c>
      <c r="CL37" s="45" t="e">
        <f t="shared" si="50"/>
        <v>#NUM!</v>
      </c>
      <c r="CM37" s="45" t="e">
        <f t="shared" si="51"/>
        <v>#NUM!</v>
      </c>
      <c r="CO37" s="143">
        <v>32</v>
      </c>
      <c r="CP37" s="52" t="e">
        <f t="shared" si="52"/>
        <v>#NUM!</v>
      </c>
      <c r="CQ37" s="54" t="e">
        <f t="shared" si="53"/>
        <v>#NUM!</v>
      </c>
      <c r="CR37" s="53" t="e">
        <f t="shared" si="54"/>
        <v>#NUM!</v>
      </c>
      <c r="CS37" s="54" t="e">
        <f t="shared" si="55"/>
        <v>#NUM!</v>
      </c>
      <c r="CT37" s="51" t="e">
        <f t="shared" si="56"/>
        <v>#NUM!</v>
      </c>
      <c r="CU37" s="51" t="e">
        <f t="shared" si="57"/>
        <v>#NUM!</v>
      </c>
      <c r="CW37" s="84"/>
      <c r="CY37" s="123">
        <v>32</v>
      </c>
      <c r="CZ37" s="20"/>
      <c r="DA37" s="21"/>
      <c r="DB37" s="21"/>
      <c r="DC37" s="21"/>
      <c r="DD37" s="22"/>
      <c r="DE37" s="20"/>
      <c r="DF37" s="133" t="e">
        <f t="shared" si="58"/>
        <v>#NUM!</v>
      </c>
      <c r="DG37" s="97" t="e">
        <f t="shared" si="59"/>
        <v>#NUM!</v>
      </c>
      <c r="DH37" s="97" t="e">
        <f t="shared" si="60"/>
        <v>#NUM!</v>
      </c>
      <c r="DI37" s="34" t="e">
        <f t="shared" si="61"/>
        <v>#NUM!</v>
      </c>
      <c r="DK37" s="123">
        <v>32</v>
      </c>
      <c r="DL37" s="165" t="e">
        <f t="shared" si="15"/>
        <v>#NUM!</v>
      </c>
      <c r="DM37" s="45" t="e">
        <f t="shared" si="16"/>
        <v>#NUM!</v>
      </c>
      <c r="DN37" s="45" t="e">
        <f t="shared" si="17"/>
        <v>#NUM!</v>
      </c>
      <c r="DO37" s="30" t="e">
        <f t="shared" si="18"/>
        <v>#NUM!</v>
      </c>
      <c r="DP37" s="45" t="e">
        <f t="shared" si="62"/>
        <v>#NUM!</v>
      </c>
      <c r="DQ37" s="45" t="e">
        <f t="shared" si="63"/>
        <v>#NUM!</v>
      </c>
      <c r="DS37" s="143">
        <v>32</v>
      </c>
      <c r="DT37" s="52" t="e">
        <f t="shared" si="64"/>
        <v>#NUM!</v>
      </c>
      <c r="DU37" s="54" t="e">
        <f t="shared" si="65"/>
        <v>#NUM!</v>
      </c>
      <c r="DV37" s="53" t="e">
        <f t="shared" si="66"/>
        <v>#NUM!</v>
      </c>
      <c r="DW37" s="54" t="e">
        <f t="shared" si="67"/>
        <v>#NUM!</v>
      </c>
      <c r="DX37" s="51" t="e">
        <f t="shared" si="68"/>
        <v>#NUM!</v>
      </c>
      <c r="DY37" s="51" t="e">
        <f t="shared" si="69"/>
        <v>#NUM!</v>
      </c>
    </row>
    <row r="38" spans="1:129" ht="13.8" thickBot="1" x14ac:dyDescent="0.3">
      <c r="A38" s="123">
        <v>33</v>
      </c>
      <c r="B38" s="21"/>
      <c r="C38" s="21"/>
      <c r="D38" s="21"/>
      <c r="E38" s="21"/>
      <c r="F38" s="22"/>
      <c r="G38" s="20"/>
      <c r="H38" s="133" t="e">
        <f t="shared" si="22"/>
        <v>#NUM!</v>
      </c>
      <c r="I38" s="97" t="e">
        <f t="shared" si="23"/>
        <v>#NUM!</v>
      </c>
      <c r="J38" s="97" t="e">
        <f t="shared" si="24"/>
        <v>#NUM!</v>
      </c>
      <c r="K38" s="34" t="e">
        <f t="shared" si="25"/>
        <v>#NUM!</v>
      </c>
      <c r="M38" s="123">
        <v>33</v>
      </c>
      <c r="N38" s="165" t="e">
        <f t="shared" ref="N38:N58" si="70">G38-J38</f>
        <v>#NUM!</v>
      </c>
      <c r="O38" s="45" t="e">
        <f t="shared" ref="O38:O58" si="71">(G38-J38)/J38*100</f>
        <v>#NUM!</v>
      </c>
      <c r="P38" s="45" t="e">
        <f t="shared" ref="P38:P58" si="72">G38-H38</f>
        <v>#NUM!</v>
      </c>
      <c r="Q38" s="30" t="e">
        <f t="shared" ref="Q38:Q58" si="73">(G38-H38)/H38*100</f>
        <v>#NUM!</v>
      </c>
      <c r="R38" s="45" t="e">
        <f t="shared" si="26"/>
        <v>#NUM!</v>
      </c>
      <c r="S38" s="45" t="e">
        <f t="shared" si="27"/>
        <v>#NUM!</v>
      </c>
      <c r="U38" s="143">
        <v>33</v>
      </c>
      <c r="V38" s="52" t="e">
        <f t="shared" si="28"/>
        <v>#NUM!</v>
      </c>
      <c r="W38" s="54" t="e">
        <f t="shared" si="29"/>
        <v>#NUM!</v>
      </c>
      <c r="X38" s="53" t="e">
        <f t="shared" si="30"/>
        <v>#NUM!</v>
      </c>
      <c r="Y38" s="54" t="e">
        <f t="shared" si="31"/>
        <v>#NUM!</v>
      </c>
      <c r="Z38" s="51" t="e">
        <f t="shared" si="32"/>
        <v>#NUM!</v>
      </c>
      <c r="AA38" s="51" t="e">
        <f t="shared" si="33"/>
        <v>#NUM!</v>
      </c>
      <c r="AC38" s="72"/>
      <c r="AE38" s="123">
        <v>33</v>
      </c>
      <c r="AF38" s="20"/>
      <c r="AG38" s="21"/>
      <c r="AH38" s="21"/>
      <c r="AI38" s="21"/>
      <c r="AJ38" s="22"/>
      <c r="AK38" s="20"/>
      <c r="AL38" s="133" t="e">
        <f t="shared" si="34"/>
        <v>#NUM!</v>
      </c>
      <c r="AM38" s="97" t="e">
        <f t="shared" si="35"/>
        <v>#NUM!</v>
      </c>
      <c r="AN38" s="97" t="e">
        <f t="shared" si="36"/>
        <v>#NUM!</v>
      </c>
      <c r="AO38" s="34" t="e">
        <f t="shared" si="37"/>
        <v>#NUM!</v>
      </c>
      <c r="AQ38" s="123">
        <v>33</v>
      </c>
      <c r="AR38" s="45" t="e">
        <f t="shared" ref="AR38:AR58" si="74">AK38-AN38</f>
        <v>#NUM!</v>
      </c>
      <c r="AS38" s="45" t="e">
        <f t="shared" ref="AS38:AS58" si="75">(AK38-AN38)/AN38*100</f>
        <v>#NUM!</v>
      </c>
      <c r="AT38" s="45" t="e">
        <f t="shared" ref="AT38:AT58" si="76">AK38-AL38</f>
        <v>#NUM!</v>
      </c>
      <c r="AU38" s="30" t="e">
        <f t="shared" ref="AU38:AU58" si="77">(AK38-AL38)/AL38*100</f>
        <v>#NUM!</v>
      </c>
      <c r="AV38" s="45" t="e">
        <f t="shared" si="38"/>
        <v>#NUM!</v>
      </c>
      <c r="AW38" s="45" t="e">
        <f t="shared" si="39"/>
        <v>#NUM!</v>
      </c>
      <c r="AY38" s="143">
        <v>33</v>
      </c>
      <c r="AZ38" s="52" t="e">
        <f t="shared" si="40"/>
        <v>#NUM!</v>
      </c>
      <c r="BA38" s="54" t="e">
        <f t="shared" si="41"/>
        <v>#NUM!</v>
      </c>
      <c r="BB38" s="53" t="e">
        <f t="shared" si="42"/>
        <v>#NUM!</v>
      </c>
      <c r="BC38" s="54" t="e">
        <f t="shared" si="43"/>
        <v>#NUM!</v>
      </c>
      <c r="BD38" s="51" t="e">
        <f t="shared" si="44"/>
        <v>#NUM!</v>
      </c>
      <c r="BE38" s="51" t="e">
        <f t="shared" si="45"/>
        <v>#NUM!</v>
      </c>
      <c r="BS38" s="63"/>
      <c r="BU38" s="123">
        <v>33</v>
      </c>
      <c r="BV38" s="20"/>
      <c r="BW38" s="21"/>
      <c r="BX38" s="21"/>
      <c r="BY38" s="21"/>
      <c r="BZ38" s="22"/>
      <c r="CA38" s="20"/>
      <c r="CB38" s="133" t="e">
        <f t="shared" si="46"/>
        <v>#NUM!</v>
      </c>
      <c r="CC38" s="97" t="e">
        <f t="shared" si="47"/>
        <v>#NUM!</v>
      </c>
      <c r="CD38" s="97" t="e">
        <f t="shared" si="48"/>
        <v>#NUM!</v>
      </c>
      <c r="CE38" s="34" t="e">
        <f t="shared" si="49"/>
        <v>#NUM!</v>
      </c>
      <c r="CG38" s="123">
        <v>33</v>
      </c>
      <c r="CH38" s="45" t="e">
        <f t="shared" ref="CH38:CH58" si="78">CA38-CD38</f>
        <v>#NUM!</v>
      </c>
      <c r="CI38" s="45" t="e">
        <f t="shared" ref="CI38:CI58" si="79">(CA38-CD38)/CD38*100</f>
        <v>#NUM!</v>
      </c>
      <c r="CJ38" s="45" t="e">
        <f t="shared" ref="CJ38:CJ58" si="80">CA38-CB38</f>
        <v>#NUM!</v>
      </c>
      <c r="CK38" s="30" t="e">
        <f t="shared" ref="CK38:CK58" si="81">(CA38-CB38)/CB38*100</f>
        <v>#NUM!</v>
      </c>
      <c r="CL38" s="45" t="e">
        <f t="shared" si="50"/>
        <v>#NUM!</v>
      </c>
      <c r="CM38" s="45" t="e">
        <f t="shared" si="51"/>
        <v>#NUM!</v>
      </c>
      <c r="CO38" s="143">
        <v>33</v>
      </c>
      <c r="CP38" s="52" t="e">
        <f t="shared" si="52"/>
        <v>#NUM!</v>
      </c>
      <c r="CQ38" s="54" t="e">
        <f t="shared" si="53"/>
        <v>#NUM!</v>
      </c>
      <c r="CR38" s="53" t="e">
        <f t="shared" si="54"/>
        <v>#NUM!</v>
      </c>
      <c r="CS38" s="54" t="e">
        <f t="shared" si="55"/>
        <v>#NUM!</v>
      </c>
      <c r="CT38" s="51" t="e">
        <f t="shared" si="56"/>
        <v>#NUM!</v>
      </c>
      <c r="CU38" s="51" t="e">
        <f t="shared" si="57"/>
        <v>#NUM!</v>
      </c>
      <c r="CW38" s="84"/>
      <c r="CY38" s="123">
        <v>33</v>
      </c>
      <c r="CZ38" s="20"/>
      <c r="DA38" s="21"/>
      <c r="DB38" s="21"/>
      <c r="DC38" s="21"/>
      <c r="DD38" s="22"/>
      <c r="DE38" s="20"/>
      <c r="DF38" s="133" t="e">
        <f t="shared" si="58"/>
        <v>#NUM!</v>
      </c>
      <c r="DG38" s="97" t="e">
        <f t="shared" si="59"/>
        <v>#NUM!</v>
      </c>
      <c r="DH38" s="97" t="e">
        <f t="shared" si="60"/>
        <v>#NUM!</v>
      </c>
      <c r="DI38" s="34" t="e">
        <f t="shared" si="61"/>
        <v>#NUM!</v>
      </c>
      <c r="DK38" s="123">
        <v>33</v>
      </c>
      <c r="DL38" s="165" t="e">
        <f t="shared" ref="DL38:DL58" si="82">DE38-DH38</f>
        <v>#NUM!</v>
      </c>
      <c r="DM38" s="45" t="e">
        <f t="shared" ref="DM38:DM58" si="83">(DE38-DH38)/DH38*100</f>
        <v>#NUM!</v>
      </c>
      <c r="DN38" s="45" t="e">
        <f t="shared" ref="DN38:DN58" si="84">DE38-DF38</f>
        <v>#NUM!</v>
      </c>
      <c r="DO38" s="30" t="e">
        <f t="shared" ref="DO38:DO58" si="85">(DE38-DF38)/DF38*100</f>
        <v>#NUM!</v>
      </c>
      <c r="DP38" s="45" t="e">
        <f t="shared" si="62"/>
        <v>#NUM!</v>
      </c>
      <c r="DQ38" s="45" t="e">
        <f t="shared" si="63"/>
        <v>#NUM!</v>
      </c>
      <c r="DS38" s="143">
        <v>33</v>
      </c>
      <c r="DT38" s="52" t="e">
        <f t="shared" si="64"/>
        <v>#NUM!</v>
      </c>
      <c r="DU38" s="54" t="e">
        <f t="shared" si="65"/>
        <v>#NUM!</v>
      </c>
      <c r="DV38" s="53" t="e">
        <f t="shared" si="66"/>
        <v>#NUM!</v>
      </c>
      <c r="DW38" s="54" t="e">
        <f t="shared" si="67"/>
        <v>#NUM!</v>
      </c>
      <c r="DX38" s="51" t="e">
        <f t="shared" si="68"/>
        <v>#NUM!</v>
      </c>
      <c r="DY38" s="51" t="e">
        <f t="shared" si="69"/>
        <v>#NUM!</v>
      </c>
    </row>
    <row r="39" spans="1:129" ht="13.8" thickBot="1" x14ac:dyDescent="0.3">
      <c r="A39" s="123">
        <v>34</v>
      </c>
      <c r="B39" s="21"/>
      <c r="C39" s="21"/>
      <c r="D39" s="21"/>
      <c r="E39" s="21"/>
      <c r="F39" s="22"/>
      <c r="G39" s="20"/>
      <c r="H39" s="133" t="e">
        <f t="shared" si="22"/>
        <v>#NUM!</v>
      </c>
      <c r="I39" s="97" t="e">
        <f t="shared" si="23"/>
        <v>#NUM!</v>
      </c>
      <c r="J39" s="97" t="e">
        <f t="shared" si="24"/>
        <v>#NUM!</v>
      </c>
      <c r="K39" s="34" t="e">
        <f t="shared" si="25"/>
        <v>#NUM!</v>
      </c>
      <c r="M39" s="123">
        <v>34</v>
      </c>
      <c r="N39" s="165" t="e">
        <f t="shared" si="70"/>
        <v>#NUM!</v>
      </c>
      <c r="O39" s="45" t="e">
        <f t="shared" si="71"/>
        <v>#NUM!</v>
      </c>
      <c r="P39" s="45" t="e">
        <f t="shared" si="72"/>
        <v>#NUM!</v>
      </c>
      <c r="Q39" s="30" t="e">
        <f t="shared" si="73"/>
        <v>#NUM!</v>
      </c>
      <c r="R39" s="45" t="e">
        <f t="shared" si="26"/>
        <v>#NUM!</v>
      </c>
      <c r="S39" s="45" t="e">
        <f t="shared" si="27"/>
        <v>#NUM!</v>
      </c>
      <c r="U39" s="143">
        <v>34</v>
      </c>
      <c r="V39" s="52" t="e">
        <f t="shared" si="28"/>
        <v>#NUM!</v>
      </c>
      <c r="W39" s="54" t="e">
        <f t="shared" si="29"/>
        <v>#NUM!</v>
      </c>
      <c r="X39" s="53" t="e">
        <f t="shared" si="30"/>
        <v>#NUM!</v>
      </c>
      <c r="Y39" s="54" t="e">
        <f t="shared" si="31"/>
        <v>#NUM!</v>
      </c>
      <c r="Z39" s="51" t="e">
        <f t="shared" si="32"/>
        <v>#NUM!</v>
      </c>
      <c r="AA39" s="51" t="e">
        <f t="shared" si="33"/>
        <v>#NUM!</v>
      </c>
      <c r="AC39" s="72"/>
      <c r="AE39" s="123">
        <v>34</v>
      </c>
      <c r="AF39" s="20"/>
      <c r="AG39" s="21"/>
      <c r="AH39" s="21"/>
      <c r="AI39" s="21"/>
      <c r="AJ39" s="22"/>
      <c r="AK39" s="20"/>
      <c r="AL39" s="133" t="e">
        <f t="shared" si="34"/>
        <v>#NUM!</v>
      </c>
      <c r="AM39" s="97" t="e">
        <f t="shared" si="35"/>
        <v>#NUM!</v>
      </c>
      <c r="AN39" s="97" t="e">
        <f t="shared" si="36"/>
        <v>#NUM!</v>
      </c>
      <c r="AO39" s="34" t="e">
        <f t="shared" si="37"/>
        <v>#NUM!</v>
      </c>
      <c r="AQ39" s="123">
        <v>34</v>
      </c>
      <c r="AR39" s="45" t="e">
        <f t="shared" si="74"/>
        <v>#NUM!</v>
      </c>
      <c r="AS39" s="45" t="e">
        <f t="shared" si="75"/>
        <v>#NUM!</v>
      </c>
      <c r="AT39" s="45" t="e">
        <f t="shared" si="76"/>
        <v>#NUM!</v>
      </c>
      <c r="AU39" s="30" t="e">
        <f t="shared" si="77"/>
        <v>#NUM!</v>
      </c>
      <c r="AV39" s="45" t="e">
        <f t="shared" si="38"/>
        <v>#NUM!</v>
      </c>
      <c r="AW39" s="45" t="e">
        <f t="shared" si="39"/>
        <v>#NUM!</v>
      </c>
      <c r="AY39" s="143">
        <v>34</v>
      </c>
      <c r="AZ39" s="52" t="e">
        <f t="shared" si="40"/>
        <v>#NUM!</v>
      </c>
      <c r="BA39" s="54" t="e">
        <f t="shared" si="41"/>
        <v>#NUM!</v>
      </c>
      <c r="BB39" s="53" t="e">
        <f t="shared" si="42"/>
        <v>#NUM!</v>
      </c>
      <c r="BC39" s="54" t="e">
        <f t="shared" si="43"/>
        <v>#NUM!</v>
      </c>
      <c r="BD39" s="51" t="e">
        <f t="shared" si="44"/>
        <v>#NUM!</v>
      </c>
      <c r="BE39" s="51" t="e">
        <f t="shared" si="45"/>
        <v>#NUM!</v>
      </c>
      <c r="BS39" s="63"/>
      <c r="BU39" s="123">
        <v>34</v>
      </c>
      <c r="BV39" s="20"/>
      <c r="BW39" s="21"/>
      <c r="BX39" s="21"/>
      <c r="BY39" s="21"/>
      <c r="BZ39" s="22"/>
      <c r="CA39" s="20"/>
      <c r="CB39" s="133" t="e">
        <f t="shared" si="46"/>
        <v>#NUM!</v>
      </c>
      <c r="CC39" s="97" t="e">
        <f t="shared" si="47"/>
        <v>#NUM!</v>
      </c>
      <c r="CD39" s="97" t="e">
        <f t="shared" si="48"/>
        <v>#NUM!</v>
      </c>
      <c r="CE39" s="34" t="e">
        <f t="shared" si="49"/>
        <v>#NUM!</v>
      </c>
      <c r="CG39" s="123">
        <v>34</v>
      </c>
      <c r="CH39" s="45" t="e">
        <f t="shared" si="78"/>
        <v>#NUM!</v>
      </c>
      <c r="CI39" s="45" t="e">
        <f t="shared" si="79"/>
        <v>#NUM!</v>
      </c>
      <c r="CJ39" s="45" t="e">
        <f t="shared" si="80"/>
        <v>#NUM!</v>
      </c>
      <c r="CK39" s="30" t="e">
        <f t="shared" si="81"/>
        <v>#NUM!</v>
      </c>
      <c r="CL39" s="45" t="e">
        <f t="shared" si="50"/>
        <v>#NUM!</v>
      </c>
      <c r="CM39" s="45" t="e">
        <f t="shared" si="51"/>
        <v>#NUM!</v>
      </c>
      <c r="CO39" s="143">
        <v>34</v>
      </c>
      <c r="CP39" s="52" t="e">
        <f t="shared" si="52"/>
        <v>#NUM!</v>
      </c>
      <c r="CQ39" s="54" t="e">
        <f t="shared" si="53"/>
        <v>#NUM!</v>
      </c>
      <c r="CR39" s="53" t="e">
        <f t="shared" si="54"/>
        <v>#NUM!</v>
      </c>
      <c r="CS39" s="54" t="e">
        <f t="shared" si="55"/>
        <v>#NUM!</v>
      </c>
      <c r="CT39" s="51" t="e">
        <f t="shared" si="56"/>
        <v>#NUM!</v>
      </c>
      <c r="CU39" s="51" t="e">
        <f t="shared" si="57"/>
        <v>#NUM!</v>
      </c>
      <c r="CW39" s="84"/>
      <c r="CY39" s="123">
        <v>34</v>
      </c>
      <c r="CZ39" s="20"/>
      <c r="DA39" s="21"/>
      <c r="DB39" s="21"/>
      <c r="DC39" s="21"/>
      <c r="DD39" s="22"/>
      <c r="DE39" s="20"/>
      <c r="DF39" s="133" t="e">
        <f t="shared" si="58"/>
        <v>#NUM!</v>
      </c>
      <c r="DG39" s="97" t="e">
        <f t="shared" si="59"/>
        <v>#NUM!</v>
      </c>
      <c r="DH39" s="97" t="e">
        <f t="shared" si="60"/>
        <v>#NUM!</v>
      </c>
      <c r="DI39" s="34" t="e">
        <f t="shared" si="61"/>
        <v>#NUM!</v>
      </c>
      <c r="DK39" s="123">
        <v>34</v>
      </c>
      <c r="DL39" s="165" t="e">
        <f t="shared" si="82"/>
        <v>#NUM!</v>
      </c>
      <c r="DM39" s="45" t="e">
        <f t="shared" si="83"/>
        <v>#NUM!</v>
      </c>
      <c r="DN39" s="45" t="e">
        <f t="shared" si="84"/>
        <v>#NUM!</v>
      </c>
      <c r="DO39" s="30" t="e">
        <f t="shared" si="85"/>
        <v>#NUM!</v>
      </c>
      <c r="DP39" s="45" t="e">
        <f t="shared" si="62"/>
        <v>#NUM!</v>
      </c>
      <c r="DQ39" s="45" t="e">
        <f t="shared" si="63"/>
        <v>#NUM!</v>
      </c>
      <c r="DS39" s="143">
        <v>34</v>
      </c>
      <c r="DT39" s="52" t="e">
        <f t="shared" si="64"/>
        <v>#NUM!</v>
      </c>
      <c r="DU39" s="54" t="e">
        <f t="shared" si="65"/>
        <v>#NUM!</v>
      </c>
      <c r="DV39" s="53" t="e">
        <f t="shared" si="66"/>
        <v>#NUM!</v>
      </c>
      <c r="DW39" s="54" t="e">
        <f t="shared" si="67"/>
        <v>#NUM!</v>
      </c>
      <c r="DX39" s="51" t="e">
        <f t="shared" si="68"/>
        <v>#NUM!</v>
      </c>
      <c r="DY39" s="51" t="e">
        <f t="shared" si="69"/>
        <v>#NUM!</v>
      </c>
    </row>
    <row r="40" spans="1:129" ht="13.8" thickBot="1" x14ac:dyDescent="0.3">
      <c r="A40" s="123">
        <v>35</v>
      </c>
      <c r="B40" s="21"/>
      <c r="C40" s="21"/>
      <c r="D40" s="21"/>
      <c r="E40" s="21"/>
      <c r="F40" s="22"/>
      <c r="G40" s="20"/>
      <c r="H40" s="133" t="e">
        <f t="shared" si="22"/>
        <v>#NUM!</v>
      </c>
      <c r="I40" s="97" t="e">
        <f t="shared" si="23"/>
        <v>#NUM!</v>
      </c>
      <c r="J40" s="97" t="e">
        <f t="shared" si="24"/>
        <v>#NUM!</v>
      </c>
      <c r="K40" s="34" t="e">
        <f t="shared" si="25"/>
        <v>#NUM!</v>
      </c>
      <c r="M40" s="123">
        <v>35</v>
      </c>
      <c r="N40" s="165" t="e">
        <f t="shared" si="70"/>
        <v>#NUM!</v>
      </c>
      <c r="O40" s="45" t="e">
        <f t="shared" si="71"/>
        <v>#NUM!</v>
      </c>
      <c r="P40" s="45" t="e">
        <f t="shared" si="72"/>
        <v>#NUM!</v>
      </c>
      <c r="Q40" s="30" t="e">
        <f t="shared" si="73"/>
        <v>#NUM!</v>
      </c>
      <c r="R40" s="45" t="e">
        <f t="shared" si="26"/>
        <v>#NUM!</v>
      </c>
      <c r="S40" s="45" t="e">
        <f t="shared" si="27"/>
        <v>#NUM!</v>
      </c>
      <c r="U40" s="143">
        <v>35</v>
      </c>
      <c r="V40" s="52" t="e">
        <f t="shared" si="28"/>
        <v>#NUM!</v>
      </c>
      <c r="W40" s="54" t="e">
        <f t="shared" si="29"/>
        <v>#NUM!</v>
      </c>
      <c r="X40" s="53" t="e">
        <f t="shared" si="30"/>
        <v>#NUM!</v>
      </c>
      <c r="Y40" s="54" t="e">
        <f t="shared" si="31"/>
        <v>#NUM!</v>
      </c>
      <c r="Z40" s="51" t="e">
        <f t="shared" si="32"/>
        <v>#NUM!</v>
      </c>
      <c r="AA40" s="51" t="e">
        <f t="shared" si="33"/>
        <v>#NUM!</v>
      </c>
      <c r="AC40" s="72"/>
      <c r="AE40" s="123">
        <v>35</v>
      </c>
      <c r="AF40" s="20"/>
      <c r="AG40" s="21"/>
      <c r="AH40" s="21"/>
      <c r="AI40" s="21"/>
      <c r="AJ40" s="22"/>
      <c r="AK40" s="20"/>
      <c r="AL40" s="133" t="e">
        <f t="shared" si="34"/>
        <v>#NUM!</v>
      </c>
      <c r="AM40" s="97" t="e">
        <f t="shared" si="35"/>
        <v>#NUM!</v>
      </c>
      <c r="AN40" s="97" t="e">
        <f t="shared" si="36"/>
        <v>#NUM!</v>
      </c>
      <c r="AO40" s="34" t="e">
        <f t="shared" si="37"/>
        <v>#NUM!</v>
      </c>
      <c r="AQ40" s="123">
        <v>35</v>
      </c>
      <c r="AR40" s="45" t="e">
        <f t="shared" si="74"/>
        <v>#NUM!</v>
      </c>
      <c r="AS40" s="45" t="e">
        <f t="shared" si="75"/>
        <v>#NUM!</v>
      </c>
      <c r="AT40" s="45" t="e">
        <f t="shared" si="76"/>
        <v>#NUM!</v>
      </c>
      <c r="AU40" s="30" t="e">
        <f t="shared" si="77"/>
        <v>#NUM!</v>
      </c>
      <c r="AV40" s="45" t="e">
        <f t="shared" si="38"/>
        <v>#NUM!</v>
      </c>
      <c r="AW40" s="45" t="e">
        <f t="shared" si="39"/>
        <v>#NUM!</v>
      </c>
      <c r="AY40" s="143">
        <v>35</v>
      </c>
      <c r="AZ40" s="52" t="e">
        <f t="shared" si="40"/>
        <v>#NUM!</v>
      </c>
      <c r="BA40" s="54" t="e">
        <f t="shared" si="41"/>
        <v>#NUM!</v>
      </c>
      <c r="BB40" s="53" t="e">
        <f t="shared" si="42"/>
        <v>#NUM!</v>
      </c>
      <c r="BC40" s="54" t="e">
        <f t="shared" si="43"/>
        <v>#NUM!</v>
      </c>
      <c r="BD40" s="51" t="e">
        <f t="shared" si="44"/>
        <v>#NUM!</v>
      </c>
      <c r="BE40" s="51" t="e">
        <f t="shared" si="45"/>
        <v>#NUM!</v>
      </c>
      <c r="BS40" s="63"/>
      <c r="BU40" s="123">
        <v>35</v>
      </c>
      <c r="BV40" s="20"/>
      <c r="BW40" s="21"/>
      <c r="BX40" s="21"/>
      <c r="BY40" s="21"/>
      <c r="BZ40" s="22"/>
      <c r="CA40" s="20"/>
      <c r="CB40" s="133" t="e">
        <f t="shared" si="46"/>
        <v>#NUM!</v>
      </c>
      <c r="CC40" s="97" t="e">
        <f t="shared" si="47"/>
        <v>#NUM!</v>
      </c>
      <c r="CD40" s="97" t="e">
        <f t="shared" si="48"/>
        <v>#NUM!</v>
      </c>
      <c r="CE40" s="34" t="e">
        <f t="shared" si="49"/>
        <v>#NUM!</v>
      </c>
      <c r="CG40" s="123">
        <v>35</v>
      </c>
      <c r="CH40" s="45" t="e">
        <f t="shared" si="78"/>
        <v>#NUM!</v>
      </c>
      <c r="CI40" s="45" t="e">
        <f t="shared" si="79"/>
        <v>#NUM!</v>
      </c>
      <c r="CJ40" s="45" t="e">
        <f t="shared" si="80"/>
        <v>#NUM!</v>
      </c>
      <c r="CK40" s="30" t="e">
        <f t="shared" si="81"/>
        <v>#NUM!</v>
      </c>
      <c r="CL40" s="45" t="e">
        <f t="shared" si="50"/>
        <v>#NUM!</v>
      </c>
      <c r="CM40" s="45" t="e">
        <f t="shared" si="51"/>
        <v>#NUM!</v>
      </c>
      <c r="CO40" s="143">
        <v>35</v>
      </c>
      <c r="CP40" s="52" t="e">
        <f t="shared" si="52"/>
        <v>#NUM!</v>
      </c>
      <c r="CQ40" s="54" t="e">
        <f t="shared" si="53"/>
        <v>#NUM!</v>
      </c>
      <c r="CR40" s="53" t="e">
        <f t="shared" si="54"/>
        <v>#NUM!</v>
      </c>
      <c r="CS40" s="54" t="e">
        <f t="shared" si="55"/>
        <v>#NUM!</v>
      </c>
      <c r="CT40" s="51" t="e">
        <f t="shared" si="56"/>
        <v>#NUM!</v>
      </c>
      <c r="CU40" s="51" t="e">
        <f t="shared" si="57"/>
        <v>#NUM!</v>
      </c>
      <c r="CW40" s="84"/>
      <c r="CY40" s="123">
        <v>35</v>
      </c>
      <c r="CZ40" s="20"/>
      <c r="DA40" s="21"/>
      <c r="DB40" s="21"/>
      <c r="DC40" s="21"/>
      <c r="DD40" s="22"/>
      <c r="DE40" s="20"/>
      <c r="DF40" s="133" t="e">
        <f t="shared" si="58"/>
        <v>#NUM!</v>
      </c>
      <c r="DG40" s="97" t="e">
        <f t="shared" si="59"/>
        <v>#NUM!</v>
      </c>
      <c r="DH40" s="97" t="e">
        <f t="shared" si="60"/>
        <v>#NUM!</v>
      </c>
      <c r="DI40" s="34" t="e">
        <f t="shared" si="61"/>
        <v>#NUM!</v>
      </c>
      <c r="DK40" s="123">
        <v>35</v>
      </c>
      <c r="DL40" s="165" t="e">
        <f t="shared" si="82"/>
        <v>#NUM!</v>
      </c>
      <c r="DM40" s="45" t="e">
        <f t="shared" si="83"/>
        <v>#NUM!</v>
      </c>
      <c r="DN40" s="45" t="e">
        <f t="shared" si="84"/>
        <v>#NUM!</v>
      </c>
      <c r="DO40" s="30" t="e">
        <f t="shared" si="85"/>
        <v>#NUM!</v>
      </c>
      <c r="DP40" s="45" t="e">
        <f t="shared" si="62"/>
        <v>#NUM!</v>
      </c>
      <c r="DQ40" s="45" t="e">
        <f t="shared" si="63"/>
        <v>#NUM!</v>
      </c>
      <c r="DS40" s="143">
        <v>35</v>
      </c>
      <c r="DT40" s="52" t="e">
        <f t="shared" si="64"/>
        <v>#NUM!</v>
      </c>
      <c r="DU40" s="54" t="e">
        <f t="shared" si="65"/>
        <v>#NUM!</v>
      </c>
      <c r="DV40" s="53" t="e">
        <f t="shared" si="66"/>
        <v>#NUM!</v>
      </c>
      <c r="DW40" s="54" t="e">
        <f t="shared" si="67"/>
        <v>#NUM!</v>
      </c>
      <c r="DX40" s="51" t="e">
        <f t="shared" si="68"/>
        <v>#NUM!</v>
      </c>
      <c r="DY40" s="51" t="e">
        <f t="shared" si="69"/>
        <v>#NUM!</v>
      </c>
    </row>
    <row r="41" spans="1:129" ht="13.8" thickBot="1" x14ac:dyDescent="0.3">
      <c r="A41" s="123">
        <v>36</v>
      </c>
      <c r="B41" s="21"/>
      <c r="C41" s="21"/>
      <c r="D41" s="21"/>
      <c r="E41" s="21"/>
      <c r="F41" s="22"/>
      <c r="G41" s="20"/>
      <c r="H41" s="133" t="e">
        <f t="shared" si="22"/>
        <v>#NUM!</v>
      </c>
      <c r="I41" s="97" t="e">
        <f t="shared" si="23"/>
        <v>#NUM!</v>
      </c>
      <c r="J41" s="97" t="e">
        <f t="shared" si="24"/>
        <v>#NUM!</v>
      </c>
      <c r="K41" s="34" t="e">
        <f t="shared" si="25"/>
        <v>#NUM!</v>
      </c>
      <c r="M41" s="123">
        <v>36</v>
      </c>
      <c r="N41" s="165" t="e">
        <f t="shared" si="70"/>
        <v>#NUM!</v>
      </c>
      <c r="O41" s="45" t="e">
        <f t="shared" si="71"/>
        <v>#NUM!</v>
      </c>
      <c r="P41" s="45" t="e">
        <f t="shared" si="72"/>
        <v>#NUM!</v>
      </c>
      <c r="Q41" s="30" t="e">
        <f t="shared" si="73"/>
        <v>#NUM!</v>
      </c>
      <c r="R41" s="45" t="e">
        <f t="shared" si="26"/>
        <v>#NUM!</v>
      </c>
      <c r="S41" s="45" t="e">
        <f t="shared" si="27"/>
        <v>#NUM!</v>
      </c>
      <c r="U41" s="143">
        <v>36</v>
      </c>
      <c r="V41" s="52" t="e">
        <f t="shared" si="28"/>
        <v>#NUM!</v>
      </c>
      <c r="W41" s="54" t="e">
        <f t="shared" si="29"/>
        <v>#NUM!</v>
      </c>
      <c r="X41" s="53" t="e">
        <f t="shared" si="30"/>
        <v>#NUM!</v>
      </c>
      <c r="Y41" s="54" t="e">
        <f t="shared" si="31"/>
        <v>#NUM!</v>
      </c>
      <c r="Z41" s="51" t="e">
        <f t="shared" si="32"/>
        <v>#NUM!</v>
      </c>
      <c r="AA41" s="51" t="e">
        <f t="shared" si="33"/>
        <v>#NUM!</v>
      </c>
      <c r="AC41" s="72"/>
      <c r="AE41" s="123">
        <v>36</v>
      </c>
      <c r="AF41" s="20"/>
      <c r="AG41" s="21"/>
      <c r="AH41" s="21"/>
      <c r="AI41" s="21"/>
      <c r="AJ41" s="22"/>
      <c r="AK41" s="20"/>
      <c r="AL41" s="133" t="e">
        <f t="shared" si="34"/>
        <v>#NUM!</v>
      </c>
      <c r="AM41" s="97" t="e">
        <f t="shared" si="35"/>
        <v>#NUM!</v>
      </c>
      <c r="AN41" s="97" t="e">
        <f t="shared" si="36"/>
        <v>#NUM!</v>
      </c>
      <c r="AO41" s="34" t="e">
        <f t="shared" si="37"/>
        <v>#NUM!</v>
      </c>
      <c r="AQ41" s="123">
        <v>36</v>
      </c>
      <c r="AR41" s="45" t="e">
        <f t="shared" si="74"/>
        <v>#NUM!</v>
      </c>
      <c r="AS41" s="45" t="e">
        <f t="shared" si="75"/>
        <v>#NUM!</v>
      </c>
      <c r="AT41" s="45" t="e">
        <f t="shared" si="76"/>
        <v>#NUM!</v>
      </c>
      <c r="AU41" s="30" t="e">
        <f t="shared" si="77"/>
        <v>#NUM!</v>
      </c>
      <c r="AV41" s="45" t="e">
        <f t="shared" si="38"/>
        <v>#NUM!</v>
      </c>
      <c r="AW41" s="45" t="e">
        <f t="shared" si="39"/>
        <v>#NUM!</v>
      </c>
      <c r="AY41" s="143">
        <v>36</v>
      </c>
      <c r="AZ41" s="52" t="e">
        <f t="shared" si="40"/>
        <v>#NUM!</v>
      </c>
      <c r="BA41" s="54" t="e">
        <f t="shared" si="41"/>
        <v>#NUM!</v>
      </c>
      <c r="BB41" s="53" t="e">
        <f t="shared" si="42"/>
        <v>#NUM!</v>
      </c>
      <c r="BC41" s="54" t="e">
        <f t="shared" si="43"/>
        <v>#NUM!</v>
      </c>
      <c r="BD41" s="51" t="e">
        <f t="shared" si="44"/>
        <v>#NUM!</v>
      </c>
      <c r="BE41" s="51" t="e">
        <f t="shared" si="45"/>
        <v>#NUM!</v>
      </c>
      <c r="BS41" s="63"/>
      <c r="BU41" s="123">
        <v>36</v>
      </c>
      <c r="BV41" s="20"/>
      <c r="BW41" s="21"/>
      <c r="BX41" s="21"/>
      <c r="BY41" s="21"/>
      <c r="BZ41" s="22"/>
      <c r="CA41" s="20"/>
      <c r="CB41" s="133" t="e">
        <f t="shared" si="46"/>
        <v>#NUM!</v>
      </c>
      <c r="CC41" s="97" t="e">
        <f t="shared" si="47"/>
        <v>#NUM!</v>
      </c>
      <c r="CD41" s="97" t="e">
        <f t="shared" si="48"/>
        <v>#NUM!</v>
      </c>
      <c r="CE41" s="34" t="e">
        <f t="shared" si="49"/>
        <v>#NUM!</v>
      </c>
      <c r="CG41" s="123">
        <v>36</v>
      </c>
      <c r="CH41" s="45" t="e">
        <f t="shared" si="78"/>
        <v>#NUM!</v>
      </c>
      <c r="CI41" s="45" t="e">
        <f t="shared" si="79"/>
        <v>#NUM!</v>
      </c>
      <c r="CJ41" s="45" t="e">
        <f t="shared" si="80"/>
        <v>#NUM!</v>
      </c>
      <c r="CK41" s="30" t="e">
        <f t="shared" si="81"/>
        <v>#NUM!</v>
      </c>
      <c r="CL41" s="45" t="e">
        <f t="shared" si="50"/>
        <v>#NUM!</v>
      </c>
      <c r="CM41" s="45" t="e">
        <f t="shared" si="51"/>
        <v>#NUM!</v>
      </c>
      <c r="CO41" s="143">
        <v>36</v>
      </c>
      <c r="CP41" s="52" t="e">
        <f t="shared" si="52"/>
        <v>#NUM!</v>
      </c>
      <c r="CQ41" s="54" t="e">
        <f t="shared" si="53"/>
        <v>#NUM!</v>
      </c>
      <c r="CR41" s="53" t="e">
        <f t="shared" si="54"/>
        <v>#NUM!</v>
      </c>
      <c r="CS41" s="54" t="e">
        <f t="shared" si="55"/>
        <v>#NUM!</v>
      </c>
      <c r="CT41" s="51" t="e">
        <f t="shared" si="56"/>
        <v>#NUM!</v>
      </c>
      <c r="CU41" s="51" t="e">
        <f t="shared" si="57"/>
        <v>#NUM!</v>
      </c>
      <c r="CW41" s="84"/>
      <c r="CY41" s="123">
        <v>36</v>
      </c>
      <c r="CZ41" s="20"/>
      <c r="DA41" s="21"/>
      <c r="DB41" s="21"/>
      <c r="DC41" s="21"/>
      <c r="DD41" s="22"/>
      <c r="DE41" s="20"/>
      <c r="DF41" s="133" t="e">
        <f t="shared" si="58"/>
        <v>#NUM!</v>
      </c>
      <c r="DG41" s="97" t="e">
        <f t="shared" si="59"/>
        <v>#NUM!</v>
      </c>
      <c r="DH41" s="97" t="e">
        <f t="shared" si="60"/>
        <v>#NUM!</v>
      </c>
      <c r="DI41" s="34" t="e">
        <f t="shared" si="61"/>
        <v>#NUM!</v>
      </c>
      <c r="DK41" s="123">
        <v>36</v>
      </c>
      <c r="DL41" s="165" t="e">
        <f t="shared" si="82"/>
        <v>#NUM!</v>
      </c>
      <c r="DM41" s="45" t="e">
        <f t="shared" si="83"/>
        <v>#NUM!</v>
      </c>
      <c r="DN41" s="45" t="e">
        <f t="shared" si="84"/>
        <v>#NUM!</v>
      </c>
      <c r="DO41" s="30" t="e">
        <f t="shared" si="85"/>
        <v>#NUM!</v>
      </c>
      <c r="DP41" s="45" t="e">
        <f t="shared" si="62"/>
        <v>#NUM!</v>
      </c>
      <c r="DQ41" s="45" t="e">
        <f t="shared" si="63"/>
        <v>#NUM!</v>
      </c>
      <c r="DS41" s="143">
        <v>36</v>
      </c>
      <c r="DT41" s="52" t="e">
        <f t="shared" si="64"/>
        <v>#NUM!</v>
      </c>
      <c r="DU41" s="54" t="e">
        <f t="shared" si="65"/>
        <v>#NUM!</v>
      </c>
      <c r="DV41" s="53" t="e">
        <f t="shared" si="66"/>
        <v>#NUM!</v>
      </c>
      <c r="DW41" s="54" t="e">
        <f t="shared" si="67"/>
        <v>#NUM!</v>
      </c>
      <c r="DX41" s="51" t="e">
        <f t="shared" si="68"/>
        <v>#NUM!</v>
      </c>
      <c r="DY41" s="51" t="e">
        <f t="shared" si="69"/>
        <v>#NUM!</v>
      </c>
    </row>
    <row r="42" spans="1:129" ht="13.8" thickBot="1" x14ac:dyDescent="0.3">
      <c r="A42" s="123">
        <v>37</v>
      </c>
      <c r="B42" s="21"/>
      <c r="C42" s="21"/>
      <c r="D42" s="21"/>
      <c r="E42" s="21"/>
      <c r="F42" s="22"/>
      <c r="G42" s="20"/>
      <c r="H42" s="133" t="e">
        <f t="shared" si="22"/>
        <v>#NUM!</v>
      </c>
      <c r="I42" s="97" t="e">
        <f t="shared" si="23"/>
        <v>#NUM!</v>
      </c>
      <c r="J42" s="97" t="e">
        <f t="shared" si="24"/>
        <v>#NUM!</v>
      </c>
      <c r="K42" s="34" t="e">
        <f t="shared" si="25"/>
        <v>#NUM!</v>
      </c>
      <c r="M42" s="123">
        <v>37</v>
      </c>
      <c r="N42" s="165" t="e">
        <f t="shared" si="70"/>
        <v>#NUM!</v>
      </c>
      <c r="O42" s="45" t="e">
        <f t="shared" si="71"/>
        <v>#NUM!</v>
      </c>
      <c r="P42" s="45" t="e">
        <f t="shared" si="72"/>
        <v>#NUM!</v>
      </c>
      <c r="Q42" s="30" t="e">
        <f t="shared" si="73"/>
        <v>#NUM!</v>
      </c>
      <c r="R42" s="45" t="e">
        <f t="shared" si="26"/>
        <v>#NUM!</v>
      </c>
      <c r="S42" s="45" t="e">
        <f t="shared" si="27"/>
        <v>#NUM!</v>
      </c>
      <c r="U42" s="143">
        <v>37</v>
      </c>
      <c r="V42" s="52" t="e">
        <f t="shared" si="28"/>
        <v>#NUM!</v>
      </c>
      <c r="W42" s="54" t="e">
        <f t="shared" si="29"/>
        <v>#NUM!</v>
      </c>
      <c r="X42" s="53" t="e">
        <f t="shared" si="30"/>
        <v>#NUM!</v>
      </c>
      <c r="Y42" s="54" t="e">
        <f t="shared" si="31"/>
        <v>#NUM!</v>
      </c>
      <c r="Z42" s="51" t="e">
        <f t="shared" si="32"/>
        <v>#NUM!</v>
      </c>
      <c r="AA42" s="51" t="e">
        <f t="shared" si="33"/>
        <v>#NUM!</v>
      </c>
      <c r="AC42" s="72"/>
      <c r="AE42" s="123">
        <v>37</v>
      </c>
      <c r="AF42" s="20"/>
      <c r="AG42" s="21"/>
      <c r="AH42" s="21"/>
      <c r="AI42" s="21"/>
      <c r="AJ42" s="22"/>
      <c r="AK42" s="20"/>
      <c r="AL42" s="133" t="e">
        <f t="shared" si="34"/>
        <v>#NUM!</v>
      </c>
      <c r="AM42" s="97" t="e">
        <f t="shared" si="35"/>
        <v>#NUM!</v>
      </c>
      <c r="AN42" s="97" t="e">
        <f t="shared" si="36"/>
        <v>#NUM!</v>
      </c>
      <c r="AO42" s="34" t="e">
        <f t="shared" si="37"/>
        <v>#NUM!</v>
      </c>
      <c r="AQ42" s="123">
        <v>37</v>
      </c>
      <c r="AR42" s="45" t="e">
        <f t="shared" si="74"/>
        <v>#NUM!</v>
      </c>
      <c r="AS42" s="45" t="e">
        <f t="shared" si="75"/>
        <v>#NUM!</v>
      </c>
      <c r="AT42" s="45" t="e">
        <f t="shared" si="76"/>
        <v>#NUM!</v>
      </c>
      <c r="AU42" s="30" t="e">
        <f t="shared" si="77"/>
        <v>#NUM!</v>
      </c>
      <c r="AV42" s="45" t="e">
        <f t="shared" si="38"/>
        <v>#NUM!</v>
      </c>
      <c r="AW42" s="45" t="e">
        <f t="shared" si="39"/>
        <v>#NUM!</v>
      </c>
      <c r="AY42" s="143">
        <v>37</v>
      </c>
      <c r="AZ42" s="52" t="e">
        <f t="shared" si="40"/>
        <v>#NUM!</v>
      </c>
      <c r="BA42" s="54" t="e">
        <f t="shared" si="41"/>
        <v>#NUM!</v>
      </c>
      <c r="BB42" s="53" t="e">
        <f t="shared" si="42"/>
        <v>#NUM!</v>
      </c>
      <c r="BC42" s="54" t="e">
        <f t="shared" si="43"/>
        <v>#NUM!</v>
      </c>
      <c r="BD42" s="51" t="e">
        <f t="shared" si="44"/>
        <v>#NUM!</v>
      </c>
      <c r="BE42" s="51" t="e">
        <f t="shared" si="45"/>
        <v>#NUM!</v>
      </c>
      <c r="BS42" s="63"/>
      <c r="BU42" s="123">
        <v>37</v>
      </c>
      <c r="BV42" s="20"/>
      <c r="BW42" s="21"/>
      <c r="BX42" s="21"/>
      <c r="BY42" s="21"/>
      <c r="BZ42" s="22"/>
      <c r="CA42" s="20"/>
      <c r="CB42" s="133" t="e">
        <f t="shared" si="46"/>
        <v>#NUM!</v>
      </c>
      <c r="CC42" s="97" t="e">
        <f t="shared" si="47"/>
        <v>#NUM!</v>
      </c>
      <c r="CD42" s="97" t="e">
        <f t="shared" si="48"/>
        <v>#NUM!</v>
      </c>
      <c r="CE42" s="34" t="e">
        <f t="shared" si="49"/>
        <v>#NUM!</v>
      </c>
      <c r="CG42" s="123">
        <v>37</v>
      </c>
      <c r="CH42" s="45" t="e">
        <f t="shared" si="78"/>
        <v>#NUM!</v>
      </c>
      <c r="CI42" s="45" t="e">
        <f t="shared" si="79"/>
        <v>#NUM!</v>
      </c>
      <c r="CJ42" s="45" t="e">
        <f t="shared" si="80"/>
        <v>#NUM!</v>
      </c>
      <c r="CK42" s="30" t="e">
        <f t="shared" si="81"/>
        <v>#NUM!</v>
      </c>
      <c r="CL42" s="45" t="e">
        <f t="shared" si="50"/>
        <v>#NUM!</v>
      </c>
      <c r="CM42" s="45" t="e">
        <f t="shared" si="51"/>
        <v>#NUM!</v>
      </c>
      <c r="CO42" s="143">
        <v>37</v>
      </c>
      <c r="CP42" s="52" t="e">
        <f t="shared" si="52"/>
        <v>#NUM!</v>
      </c>
      <c r="CQ42" s="54" t="e">
        <f t="shared" si="53"/>
        <v>#NUM!</v>
      </c>
      <c r="CR42" s="53" t="e">
        <f t="shared" si="54"/>
        <v>#NUM!</v>
      </c>
      <c r="CS42" s="54" t="e">
        <f t="shared" si="55"/>
        <v>#NUM!</v>
      </c>
      <c r="CT42" s="51" t="e">
        <f t="shared" si="56"/>
        <v>#NUM!</v>
      </c>
      <c r="CU42" s="51" t="e">
        <f t="shared" si="57"/>
        <v>#NUM!</v>
      </c>
      <c r="CW42" s="84"/>
      <c r="CY42" s="123">
        <v>37</v>
      </c>
      <c r="CZ42" s="20"/>
      <c r="DA42" s="21"/>
      <c r="DB42" s="21"/>
      <c r="DC42" s="21"/>
      <c r="DD42" s="22"/>
      <c r="DE42" s="20"/>
      <c r="DF42" s="133" t="e">
        <f t="shared" si="58"/>
        <v>#NUM!</v>
      </c>
      <c r="DG42" s="97" t="e">
        <f t="shared" si="59"/>
        <v>#NUM!</v>
      </c>
      <c r="DH42" s="97" t="e">
        <f t="shared" si="60"/>
        <v>#NUM!</v>
      </c>
      <c r="DI42" s="34" t="e">
        <f t="shared" si="61"/>
        <v>#NUM!</v>
      </c>
      <c r="DK42" s="123">
        <v>37</v>
      </c>
      <c r="DL42" s="165" t="e">
        <f t="shared" si="82"/>
        <v>#NUM!</v>
      </c>
      <c r="DM42" s="45" t="e">
        <f t="shared" si="83"/>
        <v>#NUM!</v>
      </c>
      <c r="DN42" s="45" t="e">
        <f t="shared" si="84"/>
        <v>#NUM!</v>
      </c>
      <c r="DO42" s="30" t="e">
        <f t="shared" si="85"/>
        <v>#NUM!</v>
      </c>
      <c r="DP42" s="45" t="e">
        <f t="shared" si="62"/>
        <v>#NUM!</v>
      </c>
      <c r="DQ42" s="45" t="e">
        <f t="shared" si="63"/>
        <v>#NUM!</v>
      </c>
      <c r="DS42" s="143">
        <v>37</v>
      </c>
      <c r="DT42" s="52" t="e">
        <f t="shared" si="64"/>
        <v>#NUM!</v>
      </c>
      <c r="DU42" s="54" t="e">
        <f t="shared" si="65"/>
        <v>#NUM!</v>
      </c>
      <c r="DV42" s="53" t="e">
        <f t="shared" si="66"/>
        <v>#NUM!</v>
      </c>
      <c r="DW42" s="54" t="e">
        <f t="shared" si="67"/>
        <v>#NUM!</v>
      </c>
      <c r="DX42" s="51" t="e">
        <f t="shared" si="68"/>
        <v>#NUM!</v>
      </c>
      <c r="DY42" s="51" t="e">
        <f t="shared" si="69"/>
        <v>#NUM!</v>
      </c>
    </row>
    <row r="43" spans="1:129" ht="13.8" thickBot="1" x14ac:dyDescent="0.3">
      <c r="A43" s="123">
        <v>38</v>
      </c>
      <c r="B43" s="21"/>
      <c r="C43" s="21"/>
      <c r="D43" s="21"/>
      <c r="E43" s="21"/>
      <c r="F43" s="22"/>
      <c r="G43" s="20"/>
      <c r="H43" s="133" t="e">
        <f t="shared" si="22"/>
        <v>#NUM!</v>
      </c>
      <c r="I43" s="97" t="e">
        <f t="shared" si="23"/>
        <v>#NUM!</v>
      </c>
      <c r="J43" s="97" t="e">
        <f t="shared" si="24"/>
        <v>#NUM!</v>
      </c>
      <c r="K43" s="34" t="e">
        <f t="shared" si="25"/>
        <v>#NUM!</v>
      </c>
      <c r="M43" s="123">
        <v>38</v>
      </c>
      <c r="N43" s="165" t="e">
        <f t="shared" si="70"/>
        <v>#NUM!</v>
      </c>
      <c r="O43" s="45" t="e">
        <f t="shared" si="71"/>
        <v>#NUM!</v>
      </c>
      <c r="P43" s="45" t="e">
        <f t="shared" si="72"/>
        <v>#NUM!</v>
      </c>
      <c r="Q43" s="30" t="e">
        <f t="shared" si="73"/>
        <v>#NUM!</v>
      </c>
      <c r="R43" s="45" t="e">
        <f t="shared" si="26"/>
        <v>#NUM!</v>
      </c>
      <c r="S43" s="45" t="e">
        <f t="shared" si="27"/>
        <v>#NUM!</v>
      </c>
      <c r="U43" s="143">
        <v>38</v>
      </c>
      <c r="V43" s="52" t="e">
        <f t="shared" si="28"/>
        <v>#NUM!</v>
      </c>
      <c r="W43" s="54" t="e">
        <f t="shared" si="29"/>
        <v>#NUM!</v>
      </c>
      <c r="X43" s="53" t="e">
        <f t="shared" si="30"/>
        <v>#NUM!</v>
      </c>
      <c r="Y43" s="54" t="e">
        <f t="shared" si="31"/>
        <v>#NUM!</v>
      </c>
      <c r="Z43" s="51" t="e">
        <f t="shared" si="32"/>
        <v>#NUM!</v>
      </c>
      <c r="AA43" s="51" t="e">
        <f t="shared" si="33"/>
        <v>#NUM!</v>
      </c>
      <c r="AC43" s="72"/>
      <c r="AE43" s="123">
        <v>38</v>
      </c>
      <c r="AF43" s="20"/>
      <c r="AG43" s="21"/>
      <c r="AH43" s="21"/>
      <c r="AI43" s="21"/>
      <c r="AJ43" s="22"/>
      <c r="AK43" s="20"/>
      <c r="AL43" s="133" t="e">
        <f t="shared" si="34"/>
        <v>#NUM!</v>
      </c>
      <c r="AM43" s="97" t="e">
        <f t="shared" si="35"/>
        <v>#NUM!</v>
      </c>
      <c r="AN43" s="97" t="e">
        <f t="shared" si="36"/>
        <v>#NUM!</v>
      </c>
      <c r="AO43" s="34" t="e">
        <f t="shared" si="37"/>
        <v>#NUM!</v>
      </c>
      <c r="AQ43" s="123">
        <v>38</v>
      </c>
      <c r="AR43" s="45" t="e">
        <f t="shared" si="74"/>
        <v>#NUM!</v>
      </c>
      <c r="AS43" s="45" t="e">
        <f t="shared" si="75"/>
        <v>#NUM!</v>
      </c>
      <c r="AT43" s="45" t="e">
        <f t="shared" si="76"/>
        <v>#NUM!</v>
      </c>
      <c r="AU43" s="30" t="e">
        <f t="shared" si="77"/>
        <v>#NUM!</v>
      </c>
      <c r="AV43" s="45" t="e">
        <f t="shared" si="38"/>
        <v>#NUM!</v>
      </c>
      <c r="AW43" s="45" t="e">
        <f t="shared" si="39"/>
        <v>#NUM!</v>
      </c>
      <c r="AY43" s="143">
        <v>38</v>
      </c>
      <c r="AZ43" s="52" t="e">
        <f t="shared" si="40"/>
        <v>#NUM!</v>
      </c>
      <c r="BA43" s="54" t="e">
        <f t="shared" si="41"/>
        <v>#NUM!</v>
      </c>
      <c r="BB43" s="53" t="e">
        <f t="shared" si="42"/>
        <v>#NUM!</v>
      </c>
      <c r="BC43" s="54" t="e">
        <f t="shared" si="43"/>
        <v>#NUM!</v>
      </c>
      <c r="BD43" s="51" t="e">
        <f t="shared" si="44"/>
        <v>#NUM!</v>
      </c>
      <c r="BE43" s="51" t="e">
        <f t="shared" si="45"/>
        <v>#NUM!</v>
      </c>
      <c r="BS43" s="63"/>
      <c r="BU43" s="123">
        <v>38</v>
      </c>
      <c r="BV43" s="20"/>
      <c r="BW43" s="21"/>
      <c r="BX43" s="21"/>
      <c r="BY43" s="21"/>
      <c r="BZ43" s="22"/>
      <c r="CA43" s="20"/>
      <c r="CB43" s="133" t="e">
        <f t="shared" si="46"/>
        <v>#NUM!</v>
      </c>
      <c r="CC43" s="97" t="e">
        <f t="shared" si="47"/>
        <v>#NUM!</v>
      </c>
      <c r="CD43" s="97" t="e">
        <f t="shared" si="48"/>
        <v>#NUM!</v>
      </c>
      <c r="CE43" s="34" t="e">
        <f t="shared" si="49"/>
        <v>#NUM!</v>
      </c>
      <c r="CG43" s="123">
        <v>38</v>
      </c>
      <c r="CH43" s="45" t="e">
        <f t="shared" si="78"/>
        <v>#NUM!</v>
      </c>
      <c r="CI43" s="45" t="e">
        <f t="shared" si="79"/>
        <v>#NUM!</v>
      </c>
      <c r="CJ43" s="45" t="e">
        <f t="shared" si="80"/>
        <v>#NUM!</v>
      </c>
      <c r="CK43" s="30" t="e">
        <f t="shared" si="81"/>
        <v>#NUM!</v>
      </c>
      <c r="CL43" s="45" t="e">
        <f t="shared" si="50"/>
        <v>#NUM!</v>
      </c>
      <c r="CM43" s="45" t="e">
        <f t="shared" si="51"/>
        <v>#NUM!</v>
      </c>
      <c r="CO43" s="143">
        <v>38</v>
      </c>
      <c r="CP43" s="52" t="e">
        <f t="shared" si="52"/>
        <v>#NUM!</v>
      </c>
      <c r="CQ43" s="54" t="e">
        <f t="shared" si="53"/>
        <v>#NUM!</v>
      </c>
      <c r="CR43" s="53" t="e">
        <f t="shared" si="54"/>
        <v>#NUM!</v>
      </c>
      <c r="CS43" s="54" t="e">
        <f t="shared" si="55"/>
        <v>#NUM!</v>
      </c>
      <c r="CT43" s="51" t="e">
        <f t="shared" si="56"/>
        <v>#NUM!</v>
      </c>
      <c r="CU43" s="51" t="e">
        <f t="shared" si="57"/>
        <v>#NUM!</v>
      </c>
      <c r="CW43" s="84"/>
      <c r="CY43" s="123">
        <v>38</v>
      </c>
      <c r="CZ43" s="20"/>
      <c r="DA43" s="21"/>
      <c r="DB43" s="21"/>
      <c r="DC43" s="21"/>
      <c r="DD43" s="22"/>
      <c r="DE43" s="20"/>
      <c r="DF43" s="133" t="e">
        <f t="shared" si="58"/>
        <v>#NUM!</v>
      </c>
      <c r="DG43" s="97" t="e">
        <f t="shared" si="59"/>
        <v>#NUM!</v>
      </c>
      <c r="DH43" s="97" t="e">
        <f t="shared" si="60"/>
        <v>#NUM!</v>
      </c>
      <c r="DI43" s="34" t="e">
        <f t="shared" si="61"/>
        <v>#NUM!</v>
      </c>
      <c r="DK43" s="123">
        <v>38</v>
      </c>
      <c r="DL43" s="165" t="e">
        <f t="shared" si="82"/>
        <v>#NUM!</v>
      </c>
      <c r="DM43" s="45" t="e">
        <f t="shared" si="83"/>
        <v>#NUM!</v>
      </c>
      <c r="DN43" s="45" t="e">
        <f t="shared" si="84"/>
        <v>#NUM!</v>
      </c>
      <c r="DO43" s="30" t="e">
        <f t="shared" si="85"/>
        <v>#NUM!</v>
      </c>
      <c r="DP43" s="45" t="e">
        <f t="shared" si="62"/>
        <v>#NUM!</v>
      </c>
      <c r="DQ43" s="45" t="e">
        <f t="shared" si="63"/>
        <v>#NUM!</v>
      </c>
      <c r="DS43" s="143">
        <v>38</v>
      </c>
      <c r="DT43" s="52" t="e">
        <f t="shared" si="64"/>
        <v>#NUM!</v>
      </c>
      <c r="DU43" s="54" t="e">
        <f t="shared" si="65"/>
        <v>#NUM!</v>
      </c>
      <c r="DV43" s="53" t="e">
        <f t="shared" si="66"/>
        <v>#NUM!</v>
      </c>
      <c r="DW43" s="54" t="e">
        <f t="shared" si="67"/>
        <v>#NUM!</v>
      </c>
      <c r="DX43" s="51" t="e">
        <f t="shared" si="68"/>
        <v>#NUM!</v>
      </c>
      <c r="DY43" s="51" t="e">
        <f t="shared" si="69"/>
        <v>#NUM!</v>
      </c>
    </row>
    <row r="44" spans="1:129" ht="13.8" thickBot="1" x14ac:dyDescent="0.3">
      <c r="A44" s="123">
        <v>39</v>
      </c>
      <c r="B44" s="21"/>
      <c r="C44" s="21"/>
      <c r="D44" s="21"/>
      <c r="E44" s="21"/>
      <c r="F44" s="22"/>
      <c r="G44" s="20"/>
      <c r="H44" s="133" t="e">
        <f t="shared" si="22"/>
        <v>#NUM!</v>
      </c>
      <c r="I44" s="97" t="e">
        <f t="shared" si="23"/>
        <v>#NUM!</v>
      </c>
      <c r="J44" s="97" t="e">
        <f t="shared" si="24"/>
        <v>#NUM!</v>
      </c>
      <c r="K44" s="34" t="e">
        <f t="shared" si="25"/>
        <v>#NUM!</v>
      </c>
      <c r="M44" s="123">
        <v>39</v>
      </c>
      <c r="N44" s="165" t="e">
        <f t="shared" si="70"/>
        <v>#NUM!</v>
      </c>
      <c r="O44" s="45" t="e">
        <f t="shared" si="71"/>
        <v>#NUM!</v>
      </c>
      <c r="P44" s="45" t="e">
        <f t="shared" si="72"/>
        <v>#NUM!</v>
      </c>
      <c r="Q44" s="30" t="e">
        <f t="shared" si="73"/>
        <v>#NUM!</v>
      </c>
      <c r="R44" s="45" t="e">
        <f t="shared" si="26"/>
        <v>#NUM!</v>
      </c>
      <c r="S44" s="45" t="e">
        <f t="shared" si="27"/>
        <v>#NUM!</v>
      </c>
      <c r="U44" s="143">
        <v>39</v>
      </c>
      <c r="V44" s="52" t="e">
        <f t="shared" si="28"/>
        <v>#NUM!</v>
      </c>
      <c r="W44" s="54" t="e">
        <f t="shared" si="29"/>
        <v>#NUM!</v>
      </c>
      <c r="X44" s="53" t="e">
        <f t="shared" si="30"/>
        <v>#NUM!</v>
      </c>
      <c r="Y44" s="54" t="e">
        <f t="shared" si="31"/>
        <v>#NUM!</v>
      </c>
      <c r="Z44" s="51" t="e">
        <f t="shared" si="32"/>
        <v>#NUM!</v>
      </c>
      <c r="AA44" s="51" t="e">
        <f t="shared" si="33"/>
        <v>#NUM!</v>
      </c>
      <c r="AC44" s="72"/>
      <c r="AE44" s="123">
        <v>39</v>
      </c>
      <c r="AF44" s="20"/>
      <c r="AG44" s="21"/>
      <c r="AH44" s="21"/>
      <c r="AI44" s="21"/>
      <c r="AJ44" s="22"/>
      <c r="AK44" s="20"/>
      <c r="AL44" s="133" t="e">
        <f t="shared" si="34"/>
        <v>#NUM!</v>
      </c>
      <c r="AM44" s="97" t="e">
        <f t="shared" si="35"/>
        <v>#NUM!</v>
      </c>
      <c r="AN44" s="97" t="e">
        <f t="shared" si="36"/>
        <v>#NUM!</v>
      </c>
      <c r="AO44" s="34" t="e">
        <f t="shared" si="37"/>
        <v>#NUM!</v>
      </c>
      <c r="AQ44" s="123">
        <v>39</v>
      </c>
      <c r="AR44" s="45" t="e">
        <f t="shared" si="74"/>
        <v>#NUM!</v>
      </c>
      <c r="AS44" s="45" t="e">
        <f t="shared" si="75"/>
        <v>#NUM!</v>
      </c>
      <c r="AT44" s="45" t="e">
        <f t="shared" si="76"/>
        <v>#NUM!</v>
      </c>
      <c r="AU44" s="30" t="e">
        <f t="shared" si="77"/>
        <v>#NUM!</v>
      </c>
      <c r="AV44" s="45" t="e">
        <f t="shared" si="38"/>
        <v>#NUM!</v>
      </c>
      <c r="AW44" s="45" t="e">
        <f t="shared" si="39"/>
        <v>#NUM!</v>
      </c>
      <c r="AY44" s="143">
        <v>39</v>
      </c>
      <c r="AZ44" s="52" t="e">
        <f t="shared" si="40"/>
        <v>#NUM!</v>
      </c>
      <c r="BA44" s="54" t="e">
        <f t="shared" si="41"/>
        <v>#NUM!</v>
      </c>
      <c r="BB44" s="53" t="e">
        <f t="shared" si="42"/>
        <v>#NUM!</v>
      </c>
      <c r="BC44" s="54" t="e">
        <f t="shared" si="43"/>
        <v>#NUM!</v>
      </c>
      <c r="BD44" s="51" t="e">
        <f t="shared" si="44"/>
        <v>#NUM!</v>
      </c>
      <c r="BE44" s="51" t="e">
        <f t="shared" si="45"/>
        <v>#NUM!</v>
      </c>
      <c r="BS44" s="63"/>
      <c r="BU44" s="123">
        <v>39</v>
      </c>
      <c r="BV44" s="20"/>
      <c r="BW44" s="21"/>
      <c r="BX44" s="21"/>
      <c r="BY44" s="21"/>
      <c r="BZ44" s="22"/>
      <c r="CA44" s="20"/>
      <c r="CB44" s="133" t="e">
        <f t="shared" si="46"/>
        <v>#NUM!</v>
      </c>
      <c r="CC44" s="97" t="e">
        <f t="shared" si="47"/>
        <v>#NUM!</v>
      </c>
      <c r="CD44" s="97" t="e">
        <f t="shared" si="48"/>
        <v>#NUM!</v>
      </c>
      <c r="CE44" s="34" t="e">
        <f t="shared" si="49"/>
        <v>#NUM!</v>
      </c>
      <c r="CG44" s="123">
        <v>39</v>
      </c>
      <c r="CH44" s="45" t="e">
        <f t="shared" si="78"/>
        <v>#NUM!</v>
      </c>
      <c r="CI44" s="45" t="e">
        <f t="shared" si="79"/>
        <v>#NUM!</v>
      </c>
      <c r="CJ44" s="45" t="e">
        <f t="shared" si="80"/>
        <v>#NUM!</v>
      </c>
      <c r="CK44" s="30" t="e">
        <f t="shared" si="81"/>
        <v>#NUM!</v>
      </c>
      <c r="CL44" s="45" t="e">
        <f t="shared" si="50"/>
        <v>#NUM!</v>
      </c>
      <c r="CM44" s="45" t="e">
        <f t="shared" si="51"/>
        <v>#NUM!</v>
      </c>
      <c r="CO44" s="143">
        <v>39</v>
      </c>
      <c r="CP44" s="52" t="e">
        <f t="shared" si="52"/>
        <v>#NUM!</v>
      </c>
      <c r="CQ44" s="54" t="e">
        <f t="shared" si="53"/>
        <v>#NUM!</v>
      </c>
      <c r="CR44" s="53" t="e">
        <f t="shared" si="54"/>
        <v>#NUM!</v>
      </c>
      <c r="CS44" s="54" t="e">
        <f t="shared" si="55"/>
        <v>#NUM!</v>
      </c>
      <c r="CT44" s="51" t="e">
        <f t="shared" si="56"/>
        <v>#NUM!</v>
      </c>
      <c r="CU44" s="51" t="e">
        <f t="shared" si="57"/>
        <v>#NUM!</v>
      </c>
      <c r="CW44" s="84"/>
      <c r="CY44" s="123">
        <v>39</v>
      </c>
      <c r="CZ44" s="20"/>
      <c r="DA44" s="21"/>
      <c r="DB44" s="21"/>
      <c r="DC44" s="21"/>
      <c r="DD44" s="22"/>
      <c r="DE44" s="20"/>
      <c r="DF44" s="133" t="e">
        <f t="shared" si="58"/>
        <v>#NUM!</v>
      </c>
      <c r="DG44" s="97" t="e">
        <f t="shared" si="59"/>
        <v>#NUM!</v>
      </c>
      <c r="DH44" s="97" t="e">
        <f t="shared" si="60"/>
        <v>#NUM!</v>
      </c>
      <c r="DI44" s="34" t="e">
        <f t="shared" si="61"/>
        <v>#NUM!</v>
      </c>
      <c r="DK44" s="123">
        <v>39</v>
      </c>
      <c r="DL44" s="165" t="e">
        <f t="shared" si="82"/>
        <v>#NUM!</v>
      </c>
      <c r="DM44" s="45" t="e">
        <f t="shared" si="83"/>
        <v>#NUM!</v>
      </c>
      <c r="DN44" s="45" t="e">
        <f t="shared" si="84"/>
        <v>#NUM!</v>
      </c>
      <c r="DO44" s="30" t="e">
        <f t="shared" si="85"/>
        <v>#NUM!</v>
      </c>
      <c r="DP44" s="45" t="e">
        <f t="shared" si="62"/>
        <v>#NUM!</v>
      </c>
      <c r="DQ44" s="45" t="e">
        <f t="shared" si="63"/>
        <v>#NUM!</v>
      </c>
      <c r="DS44" s="143">
        <v>39</v>
      </c>
      <c r="DT44" s="52" t="e">
        <f t="shared" si="64"/>
        <v>#NUM!</v>
      </c>
      <c r="DU44" s="54" t="e">
        <f t="shared" si="65"/>
        <v>#NUM!</v>
      </c>
      <c r="DV44" s="53" t="e">
        <f t="shared" si="66"/>
        <v>#NUM!</v>
      </c>
      <c r="DW44" s="54" t="e">
        <f t="shared" si="67"/>
        <v>#NUM!</v>
      </c>
      <c r="DX44" s="51" t="e">
        <f t="shared" si="68"/>
        <v>#NUM!</v>
      </c>
      <c r="DY44" s="51" t="e">
        <f t="shared" si="69"/>
        <v>#NUM!</v>
      </c>
    </row>
    <row r="45" spans="1:129" ht="13.8" thickBot="1" x14ac:dyDescent="0.3">
      <c r="A45" s="123">
        <v>40</v>
      </c>
      <c r="B45" s="21"/>
      <c r="C45" s="21"/>
      <c r="D45" s="21"/>
      <c r="E45" s="21"/>
      <c r="F45" s="22"/>
      <c r="G45" s="20"/>
      <c r="H45" s="133" t="e">
        <f t="shared" si="22"/>
        <v>#NUM!</v>
      </c>
      <c r="I45" s="97" t="e">
        <f t="shared" si="23"/>
        <v>#NUM!</v>
      </c>
      <c r="J45" s="97" t="e">
        <f t="shared" si="24"/>
        <v>#NUM!</v>
      </c>
      <c r="K45" s="34" t="e">
        <f t="shared" si="25"/>
        <v>#NUM!</v>
      </c>
      <c r="M45" s="123">
        <v>40</v>
      </c>
      <c r="N45" s="165" t="e">
        <f t="shared" si="70"/>
        <v>#NUM!</v>
      </c>
      <c r="O45" s="45" t="e">
        <f t="shared" si="71"/>
        <v>#NUM!</v>
      </c>
      <c r="P45" s="45" t="e">
        <f t="shared" si="72"/>
        <v>#NUM!</v>
      </c>
      <c r="Q45" s="30" t="e">
        <f t="shared" si="73"/>
        <v>#NUM!</v>
      </c>
      <c r="R45" s="45" t="e">
        <f t="shared" si="26"/>
        <v>#NUM!</v>
      </c>
      <c r="S45" s="45" t="e">
        <f t="shared" si="27"/>
        <v>#NUM!</v>
      </c>
      <c r="U45" s="143">
        <v>40</v>
      </c>
      <c r="V45" s="52" t="e">
        <f t="shared" si="28"/>
        <v>#NUM!</v>
      </c>
      <c r="W45" s="54" t="e">
        <f t="shared" si="29"/>
        <v>#NUM!</v>
      </c>
      <c r="X45" s="53" t="e">
        <f t="shared" si="30"/>
        <v>#NUM!</v>
      </c>
      <c r="Y45" s="54" t="e">
        <f t="shared" si="31"/>
        <v>#NUM!</v>
      </c>
      <c r="Z45" s="51" t="e">
        <f t="shared" si="32"/>
        <v>#NUM!</v>
      </c>
      <c r="AA45" s="51" t="e">
        <f t="shared" si="33"/>
        <v>#NUM!</v>
      </c>
      <c r="AC45" s="72"/>
      <c r="AE45" s="123">
        <v>40</v>
      </c>
      <c r="AF45" s="20"/>
      <c r="AG45" s="21"/>
      <c r="AH45" s="21"/>
      <c r="AI45" s="21"/>
      <c r="AJ45" s="22"/>
      <c r="AK45" s="20"/>
      <c r="AL45" s="133" t="e">
        <f t="shared" si="34"/>
        <v>#NUM!</v>
      </c>
      <c r="AM45" s="97" t="e">
        <f t="shared" si="35"/>
        <v>#NUM!</v>
      </c>
      <c r="AN45" s="97" t="e">
        <f t="shared" si="36"/>
        <v>#NUM!</v>
      </c>
      <c r="AO45" s="34" t="e">
        <f t="shared" si="37"/>
        <v>#NUM!</v>
      </c>
      <c r="AQ45" s="123">
        <v>40</v>
      </c>
      <c r="AR45" s="45" t="e">
        <f t="shared" si="74"/>
        <v>#NUM!</v>
      </c>
      <c r="AS45" s="45" t="e">
        <f t="shared" si="75"/>
        <v>#NUM!</v>
      </c>
      <c r="AT45" s="45" t="e">
        <f t="shared" si="76"/>
        <v>#NUM!</v>
      </c>
      <c r="AU45" s="30" t="e">
        <f t="shared" si="77"/>
        <v>#NUM!</v>
      </c>
      <c r="AV45" s="45" t="e">
        <f t="shared" si="38"/>
        <v>#NUM!</v>
      </c>
      <c r="AW45" s="45" t="e">
        <f t="shared" si="39"/>
        <v>#NUM!</v>
      </c>
      <c r="AY45" s="143">
        <v>40</v>
      </c>
      <c r="AZ45" s="52" t="e">
        <f t="shared" si="40"/>
        <v>#NUM!</v>
      </c>
      <c r="BA45" s="54" t="e">
        <f t="shared" si="41"/>
        <v>#NUM!</v>
      </c>
      <c r="BB45" s="53" t="e">
        <f t="shared" si="42"/>
        <v>#NUM!</v>
      </c>
      <c r="BC45" s="54" t="e">
        <f t="shared" si="43"/>
        <v>#NUM!</v>
      </c>
      <c r="BD45" s="51" t="e">
        <f t="shared" si="44"/>
        <v>#NUM!</v>
      </c>
      <c r="BE45" s="51" t="e">
        <f t="shared" si="45"/>
        <v>#NUM!</v>
      </c>
      <c r="BS45" s="63"/>
      <c r="BU45" s="123">
        <v>40</v>
      </c>
      <c r="BV45" s="20"/>
      <c r="BW45" s="21"/>
      <c r="BX45" s="21"/>
      <c r="BY45" s="21"/>
      <c r="BZ45" s="22"/>
      <c r="CA45" s="20"/>
      <c r="CB45" s="133" t="e">
        <f t="shared" si="46"/>
        <v>#NUM!</v>
      </c>
      <c r="CC45" s="97" t="e">
        <f t="shared" si="47"/>
        <v>#NUM!</v>
      </c>
      <c r="CD45" s="97" t="e">
        <f t="shared" si="48"/>
        <v>#NUM!</v>
      </c>
      <c r="CE45" s="34" t="e">
        <f t="shared" si="49"/>
        <v>#NUM!</v>
      </c>
      <c r="CG45" s="123">
        <v>40</v>
      </c>
      <c r="CH45" s="45" t="e">
        <f t="shared" si="78"/>
        <v>#NUM!</v>
      </c>
      <c r="CI45" s="45" t="e">
        <f t="shared" si="79"/>
        <v>#NUM!</v>
      </c>
      <c r="CJ45" s="45" t="e">
        <f t="shared" si="80"/>
        <v>#NUM!</v>
      </c>
      <c r="CK45" s="30" t="e">
        <f t="shared" si="81"/>
        <v>#NUM!</v>
      </c>
      <c r="CL45" s="45" t="e">
        <f t="shared" si="50"/>
        <v>#NUM!</v>
      </c>
      <c r="CM45" s="45" t="e">
        <f t="shared" si="51"/>
        <v>#NUM!</v>
      </c>
      <c r="CO45" s="143">
        <v>40</v>
      </c>
      <c r="CP45" s="52" t="e">
        <f t="shared" si="52"/>
        <v>#NUM!</v>
      </c>
      <c r="CQ45" s="54" t="e">
        <f t="shared" si="53"/>
        <v>#NUM!</v>
      </c>
      <c r="CR45" s="53" t="e">
        <f t="shared" si="54"/>
        <v>#NUM!</v>
      </c>
      <c r="CS45" s="54" t="e">
        <f t="shared" si="55"/>
        <v>#NUM!</v>
      </c>
      <c r="CT45" s="51" t="e">
        <f t="shared" si="56"/>
        <v>#NUM!</v>
      </c>
      <c r="CU45" s="51" t="e">
        <f t="shared" si="57"/>
        <v>#NUM!</v>
      </c>
      <c r="CW45" s="84"/>
      <c r="CY45" s="123">
        <v>40</v>
      </c>
      <c r="CZ45" s="20"/>
      <c r="DA45" s="21"/>
      <c r="DB45" s="21"/>
      <c r="DC45" s="21"/>
      <c r="DD45" s="22"/>
      <c r="DE45" s="20"/>
      <c r="DF45" s="133" t="e">
        <f t="shared" si="58"/>
        <v>#NUM!</v>
      </c>
      <c r="DG45" s="97" t="e">
        <f t="shared" si="59"/>
        <v>#NUM!</v>
      </c>
      <c r="DH45" s="97" t="e">
        <f t="shared" si="60"/>
        <v>#NUM!</v>
      </c>
      <c r="DI45" s="34" t="e">
        <f t="shared" si="61"/>
        <v>#NUM!</v>
      </c>
      <c r="DK45" s="123">
        <v>40</v>
      </c>
      <c r="DL45" s="165" t="e">
        <f t="shared" si="82"/>
        <v>#NUM!</v>
      </c>
      <c r="DM45" s="45" t="e">
        <f t="shared" si="83"/>
        <v>#NUM!</v>
      </c>
      <c r="DN45" s="45" t="e">
        <f t="shared" si="84"/>
        <v>#NUM!</v>
      </c>
      <c r="DO45" s="30" t="e">
        <f t="shared" si="85"/>
        <v>#NUM!</v>
      </c>
      <c r="DP45" s="45" t="e">
        <f t="shared" si="62"/>
        <v>#NUM!</v>
      </c>
      <c r="DQ45" s="45" t="e">
        <f t="shared" si="63"/>
        <v>#NUM!</v>
      </c>
      <c r="DS45" s="143">
        <v>40</v>
      </c>
      <c r="DT45" s="52" t="e">
        <f t="shared" si="64"/>
        <v>#NUM!</v>
      </c>
      <c r="DU45" s="54" t="e">
        <f t="shared" si="65"/>
        <v>#NUM!</v>
      </c>
      <c r="DV45" s="53" t="e">
        <f t="shared" si="66"/>
        <v>#NUM!</v>
      </c>
      <c r="DW45" s="54" t="e">
        <f t="shared" si="67"/>
        <v>#NUM!</v>
      </c>
      <c r="DX45" s="51" t="e">
        <f t="shared" si="68"/>
        <v>#NUM!</v>
      </c>
      <c r="DY45" s="51" t="e">
        <f t="shared" si="69"/>
        <v>#NUM!</v>
      </c>
    </row>
    <row r="46" spans="1:129" ht="13.8" thickBot="1" x14ac:dyDescent="0.3">
      <c r="A46" s="123">
        <v>41</v>
      </c>
      <c r="B46" s="21"/>
      <c r="C46" s="21"/>
      <c r="D46" s="21"/>
      <c r="E46" s="21"/>
      <c r="F46" s="22"/>
      <c r="G46" s="20"/>
      <c r="H46" s="133" t="e">
        <f t="shared" si="22"/>
        <v>#NUM!</v>
      </c>
      <c r="I46" s="97" t="e">
        <f t="shared" si="23"/>
        <v>#NUM!</v>
      </c>
      <c r="J46" s="97" t="e">
        <f t="shared" si="24"/>
        <v>#NUM!</v>
      </c>
      <c r="K46" s="34" t="e">
        <f t="shared" si="25"/>
        <v>#NUM!</v>
      </c>
      <c r="M46" s="123">
        <v>41</v>
      </c>
      <c r="N46" s="165" t="e">
        <f t="shared" si="70"/>
        <v>#NUM!</v>
      </c>
      <c r="O46" s="45" t="e">
        <f t="shared" si="71"/>
        <v>#NUM!</v>
      </c>
      <c r="P46" s="45" t="e">
        <f t="shared" si="72"/>
        <v>#NUM!</v>
      </c>
      <c r="Q46" s="30" t="e">
        <f t="shared" si="73"/>
        <v>#NUM!</v>
      </c>
      <c r="R46" s="45" t="e">
        <f t="shared" si="26"/>
        <v>#NUM!</v>
      </c>
      <c r="S46" s="45" t="e">
        <f t="shared" si="27"/>
        <v>#NUM!</v>
      </c>
      <c r="U46" s="143">
        <v>41</v>
      </c>
      <c r="V46" s="52" t="e">
        <f t="shared" si="28"/>
        <v>#NUM!</v>
      </c>
      <c r="W46" s="54" t="e">
        <f t="shared" si="29"/>
        <v>#NUM!</v>
      </c>
      <c r="X46" s="53" t="e">
        <f t="shared" si="30"/>
        <v>#NUM!</v>
      </c>
      <c r="Y46" s="54" t="e">
        <f t="shared" si="31"/>
        <v>#NUM!</v>
      </c>
      <c r="Z46" s="51" t="e">
        <f t="shared" si="32"/>
        <v>#NUM!</v>
      </c>
      <c r="AA46" s="51" t="e">
        <f t="shared" si="33"/>
        <v>#NUM!</v>
      </c>
      <c r="AC46" s="72"/>
      <c r="AE46" s="123">
        <v>41</v>
      </c>
      <c r="AF46" s="20"/>
      <c r="AG46" s="21"/>
      <c r="AH46" s="21"/>
      <c r="AI46" s="21"/>
      <c r="AJ46" s="22"/>
      <c r="AK46" s="20"/>
      <c r="AL46" s="133" t="e">
        <f t="shared" si="34"/>
        <v>#NUM!</v>
      </c>
      <c r="AM46" s="97" t="e">
        <f t="shared" si="35"/>
        <v>#NUM!</v>
      </c>
      <c r="AN46" s="97" t="e">
        <f t="shared" si="36"/>
        <v>#NUM!</v>
      </c>
      <c r="AO46" s="34" t="e">
        <f t="shared" si="37"/>
        <v>#NUM!</v>
      </c>
      <c r="AQ46" s="123">
        <v>41</v>
      </c>
      <c r="AR46" s="45" t="e">
        <f t="shared" si="74"/>
        <v>#NUM!</v>
      </c>
      <c r="AS46" s="45" t="e">
        <f t="shared" si="75"/>
        <v>#NUM!</v>
      </c>
      <c r="AT46" s="45" t="e">
        <f t="shared" si="76"/>
        <v>#NUM!</v>
      </c>
      <c r="AU46" s="30" t="e">
        <f t="shared" si="77"/>
        <v>#NUM!</v>
      </c>
      <c r="AV46" s="45" t="e">
        <f t="shared" si="38"/>
        <v>#NUM!</v>
      </c>
      <c r="AW46" s="45" t="e">
        <f t="shared" si="39"/>
        <v>#NUM!</v>
      </c>
      <c r="AY46" s="143">
        <v>41</v>
      </c>
      <c r="AZ46" s="52" t="e">
        <f t="shared" si="40"/>
        <v>#NUM!</v>
      </c>
      <c r="BA46" s="54" t="e">
        <f t="shared" si="41"/>
        <v>#NUM!</v>
      </c>
      <c r="BB46" s="53" t="e">
        <f t="shared" si="42"/>
        <v>#NUM!</v>
      </c>
      <c r="BC46" s="54" t="e">
        <f t="shared" si="43"/>
        <v>#NUM!</v>
      </c>
      <c r="BD46" s="51" t="e">
        <f t="shared" si="44"/>
        <v>#NUM!</v>
      </c>
      <c r="BE46" s="51" t="e">
        <f t="shared" si="45"/>
        <v>#NUM!</v>
      </c>
      <c r="BS46" s="63"/>
      <c r="BU46" s="123">
        <v>41</v>
      </c>
      <c r="BV46" s="20"/>
      <c r="BW46" s="21"/>
      <c r="BX46" s="21"/>
      <c r="BY46" s="21"/>
      <c r="BZ46" s="22"/>
      <c r="CA46" s="20"/>
      <c r="CB46" s="133" t="e">
        <f t="shared" si="46"/>
        <v>#NUM!</v>
      </c>
      <c r="CC46" s="97" t="e">
        <f t="shared" si="47"/>
        <v>#NUM!</v>
      </c>
      <c r="CD46" s="97" t="e">
        <f t="shared" si="48"/>
        <v>#NUM!</v>
      </c>
      <c r="CE46" s="34" t="e">
        <f t="shared" si="49"/>
        <v>#NUM!</v>
      </c>
      <c r="CG46" s="123">
        <v>41</v>
      </c>
      <c r="CH46" s="45" t="e">
        <f t="shared" si="78"/>
        <v>#NUM!</v>
      </c>
      <c r="CI46" s="45" t="e">
        <f t="shared" si="79"/>
        <v>#NUM!</v>
      </c>
      <c r="CJ46" s="45" t="e">
        <f t="shared" si="80"/>
        <v>#NUM!</v>
      </c>
      <c r="CK46" s="30" t="e">
        <f t="shared" si="81"/>
        <v>#NUM!</v>
      </c>
      <c r="CL46" s="45" t="e">
        <f t="shared" si="50"/>
        <v>#NUM!</v>
      </c>
      <c r="CM46" s="45" t="e">
        <f t="shared" si="51"/>
        <v>#NUM!</v>
      </c>
      <c r="CO46" s="143">
        <v>41</v>
      </c>
      <c r="CP46" s="52" t="e">
        <f t="shared" si="52"/>
        <v>#NUM!</v>
      </c>
      <c r="CQ46" s="54" t="e">
        <f t="shared" si="53"/>
        <v>#NUM!</v>
      </c>
      <c r="CR46" s="53" t="e">
        <f t="shared" si="54"/>
        <v>#NUM!</v>
      </c>
      <c r="CS46" s="54" t="e">
        <f t="shared" si="55"/>
        <v>#NUM!</v>
      </c>
      <c r="CT46" s="51" t="e">
        <f t="shared" si="56"/>
        <v>#NUM!</v>
      </c>
      <c r="CU46" s="51" t="e">
        <f t="shared" si="57"/>
        <v>#NUM!</v>
      </c>
      <c r="CW46" s="84"/>
      <c r="CY46" s="123">
        <v>41</v>
      </c>
      <c r="CZ46" s="20"/>
      <c r="DA46" s="21"/>
      <c r="DB46" s="21"/>
      <c r="DC46" s="21"/>
      <c r="DD46" s="22"/>
      <c r="DE46" s="20"/>
      <c r="DF46" s="133" t="e">
        <f t="shared" si="58"/>
        <v>#NUM!</v>
      </c>
      <c r="DG46" s="97" t="e">
        <f t="shared" si="59"/>
        <v>#NUM!</v>
      </c>
      <c r="DH46" s="97" t="e">
        <f t="shared" si="60"/>
        <v>#NUM!</v>
      </c>
      <c r="DI46" s="34" t="e">
        <f t="shared" si="61"/>
        <v>#NUM!</v>
      </c>
      <c r="DK46" s="123">
        <v>41</v>
      </c>
      <c r="DL46" s="165" t="e">
        <f t="shared" si="82"/>
        <v>#NUM!</v>
      </c>
      <c r="DM46" s="45" t="e">
        <f t="shared" si="83"/>
        <v>#NUM!</v>
      </c>
      <c r="DN46" s="45" t="e">
        <f t="shared" si="84"/>
        <v>#NUM!</v>
      </c>
      <c r="DO46" s="30" t="e">
        <f t="shared" si="85"/>
        <v>#NUM!</v>
      </c>
      <c r="DP46" s="45" t="e">
        <f t="shared" si="62"/>
        <v>#NUM!</v>
      </c>
      <c r="DQ46" s="45" t="e">
        <f t="shared" si="63"/>
        <v>#NUM!</v>
      </c>
      <c r="DS46" s="143">
        <v>41</v>
      </c>
      <c r="DT46" s="52" t="e">
        <f t="shared" si="64"/>
        <v>#NUM!</v>
      </c>
      <c r="DU46" s="54" t="e">
        <f t="shared" si="65"/>
        <v>#NUM!</v>
      </c>
      <c r="DV46" s="53" t="e">
        <f t="shared" si="66"/>
        <v>#NUM!</v>
      </c>
      <c r="DW46" s="54" t="e">
        <f t="shared" si="67"/>
        <v>#NUM!</v>
      </c>
      <c r="DX46" s="51" t="e">
        <f t="shared" si="68"/>
        <v>#NUM!</v>
      </c>
      <c r="DY46" s="51" t="e">
        <f t="shared" si="69"/>
        <v>#NUM!</v>
      </c>
    </row>
    <row r="47" spans="1:129" ht="13.8" thickBot="1" x14ac:dyDescent="0.3">
      <c r="A47" s="123">
        <v>42</v>
      </c>
      <c r="B47" s="21"/>
      <c r="C47" s="21"/>
      <c r="D47" s="21"/>
      <c r="E47" s="21"/>
      <c r="F47" s="22"/>
      <c r="G47" s="20"/>
      <c r="H47" s="133" t="e">
        <f t="shared" si="22"/>
        <v>#NUM!</v>
      </c>
      <c r="I47" s="97" t="e">
        <f t="shared" si="23"/>
        <v>#NUM!</v>
      </c>
      <c r="J47" s="97" t="e">
        <f t="shared" si="24"/>
        <v>#NUM!</v>
      </c>
      <c r="K47" s="34" t="e">
        <f t="shared" si="25"/>
        <v>#NUM!</v>
      </c>
      <c r="M47" s="123">
        <v>42</v>
      </c>
      <c r="N47" s="165" t="e">
        <f t="shared" si="70"/>
        <v>#NUM!</v>
      </c>
      <c r="O47" s="45" t="e">
        <f t="shared" si="71"/>
        <v>#NUM!</v>
      </c>
      <c r="P47" s="45" t="e">
        <f t="shared" si="72"/>
        <v>#NUM!</v>
      </c>
      <c r="Q47" s="30" t="e">
        <f t="shared" si="73"/>
        <v>#NUM!</v>
      </c>
      <c r="R47" s="45" t="e">
        <f t="shared" si="26"/>
        <v>#NUM!</v>
      </c>
      <c r="S47" s="45" t="e">
        <f t="shared" si="27"/>
        <v>#NUM!</v>
      </c>
      <c r="U47" s="143">
        <v>42</v>
      </c>
      <c r="V47" s="52" t="e">
        <f t="shared" si="28"/>
        <v>#NUM!</v>
      </c>
      <c r="W47" s="54" t="e">
        <f t="shared" si="29"/>
        <v>#NUM!</v>
      </c>
      <c r="X47" s="53" t="e">
        <f t="shared" si="30"/>
        <v>#NUM!</v>
      </c>
      <c r="Y47" s="54" t="e">
        <f t="shared" si="31"/>
        <v>#NUM!</v>
      </c>
      <c r="Z47" s="51" t="e">
        <f t="shared" si="32"/>
        <v>#NUM!</v>
      </c>
      <c r="AA47" s="51" t="e">
        <f t="shared" si="33"/>
        <v>#NUM!</v>
      </c>
      <c r="AC47" s="72"/>
      <c r="AE47" s="123">
        <v>42</v>
      </c>
      <c r="AF47" s="20"/>
      <c r="AG47" s="21"/>
      <c r="AH47" s="21"/>
      <c r="AI47" s="21"/>
      <c r="AJ47" s="22"/>
      <c r="AK47" s="20"/>
      <c r="AL47" s="133" t="e">
        <f t="shared" si="34"/>
        <v>#NUM!</v>
      </c>
      <c r="AM47" s="97" t="e">
        <f t="shared" si="35"/>
        <v>#NUM!</v>
      </c>
      <c r="AN47" s="97" t="e">
        <f t="shared" si="36"/>
        <v>#NUM!</v>
      </c>
      <c r="AO47" s="34" t="e">
        <f t="shared" si="37"/>
        <v>#NUM!</v>
      </c>
      <c r="AQ47" s="123">
        <v>42</v>
      </c>
      <c r="AR47" s="45" t="e">
        <f t="shared" si="74"/>
        <v>#NUM!</v>
      </c>
      <c r="AS47" s="45" t="e">
        <f t="shared" si="75"/>
        <v>#NUM!</v>
      </c>
      <c r="AT47" s="45" t="e">
        <f t="shared" si="76"/>
        <v>#NUM!</v>
      </c>
      <c r="AU47" s="30" t="e">
        <f t="shared" si="77"/>
        <v>#NUM!</v>
      </c>
      <c r="AV47" s="45" t="e">
        <f t="shared" si="38"/>
        <v>#NUM!</v>
      </c>
      <c r="AW47" s="45" t="e">
        <f t="shared" si="39"/>
        <v>#NUM!</v>
      </c>
      <c r="AY47" s="143">
        <v>42</v>
      </c>
      <c r="AZ47" s="52" t="e">
        <f t="shared" si="40"/>
        <v>#NUM!</v>
      </c>
      <c r="BA47" s="54" t="e">
        <f t="shared" si="41"/>
        <v>#NUM!</v>
      </c>
      <c r="BB47" s="53" t="e">
        <f t="shared" si="42"/>
        <v>#NUM!</v>
      </c>
      <c r="BC47" s="54" t="e">
        <f t="shared" si="43"/>
        <v>#NUM!</v>
      </c>
      <c r="BD47" s="51" t="e">
        <f t="shared" si="44"/>
        <v>#NUM!</v>
      </c>
      <c r="BE47" s="51" t="e">
        <f t="shared" si="45"/>
        <v>#NUM!</v>
      </c>
      <c r="BS47" s="63"/>
      <c r="BU47" s="123">
        <v>42</v>
      </c>
      <c r="BV47" s="20"/>
      <c r="BW47" s="21"/>
      <c r="BX47" s="21"/>
      <c r="BY47" s="21"/>
      <c r="BZ47" s="22"/>
      <c r="CA47" s="20"/>
      <c r="CB47" s="133" t="e">
        <f t="shared" si="46"/>
        <v>#NUM!</v>
      </c>
      <c r="CC47" s="97" t="e">
        <f t="shared" si="47"/>
        <v>#NUM!</v>
      </c>
      <c r="CD47" s="97" t="e">
        <f t="shared" si="48"/>
        <v>#NUM!</v>
      </c>
      <c r="CE47" s="34" t="e">
        <f t="shared" si="49"/>
        <v>#NUM!</v>
      </c>
      <c r="CG47" s="123">
        <v>42</v>
      </c>
      <c r="CH47" s="45" t="e">
        <f t="shared" si="78"/>
        <v>#NUM!</v>
      </c>
      <c r="CI47" s="45" t="e">
        <f t="shared" si="79"/>
        <v>#NUM!</v>
      </c>
      <c r="CJ47" s="45" t="e">
        <f t="shared" si="80"/>
        <v>#NUM!</v>
      </c>
      <c r="CK47" s="30" t="e">
        <f t="shared" si="81"/>
        <v>#NUM!</v>
      </c>
      <c r="CL47" s="45" t="e">
        <f t="shared" si="50"/>
        <v>#NUM!</v>
      </c>
      <c r="CM47" s="45" t="e">
        <f t="shared" si="51"/>
        <v>#NUM!</v>
      </c>
      <c r="CO47" s="143">
        <v>42</v>
      </c>
      <c r="CP47" s="52" t="e">
        <f t="shared" si="52"/>
        <v>#NUM!</v>
      </c>
      <c r="CQ47" s="54" t="e">
        <f t="shared" si="53"/>
        <v>#NUM!</v>
      </c>
      <c r="CR47" s="53" t="e">
        <f t="shared" si="54"/>
        <v>#NUM!</v>
      </c>
      <c r="CS47" s="54" t="e">
        <f t="shared" si="55"/>
        <v>#NUM!</v>
      </c>
      <c r="CT47" s="51" t="e">
        <f t="shared" si="56"/>
        <v>#NUM!</v>
      </c>
      <c r="CU47" s="51" t="e">
        <f t="shared" si="57"/>
        <v>#NUM!</v>
      </c>
      <c r="CW47" s="84"/>
      <c r="CY47" s="123">
        <v>42</v>
      </c>
      <c r="CZ47" s="20"/>
      <c r="DA47" s="21"/>
      <c r="DB47" s="21"/>
      <c r="DC47" s="21"/>
      <c r="DD47" s="22"/>
      <c r="DE47" s="20"/>
      <c r="DF47" s="133" t="e">
        <f t="shared" si="58"/>
        <v>#NUM!</v>
      </c>
      <c r="DG47" s="97" t="e">
        <f t="shared" si="59"/>
        <v>#NUM!</v>
      </c>
      <c r="DH47" s="97" t="e">
        <f t="shared" si="60"/>
        <v>#NUM!</v>
      </c>
      <c r="DI47" s="34" t="e">
        <f t="shared" si="61"/>
        <v>#NUM!</v>
      </c>
      <c r="DK47" s="123">
        <v>42</v>
      </c>
      <c r="DL47" s="165" t="e">
        <f t="shared" si="82"/>
        <v>#NUM!</v>
      </c>
      <c r="DM47" s="45" t="e">
        <f t="shared" si="83"/>
        <v>#NUM!</v>
      </c>
      <c r="DN47" s="45" t="e">
        <f t="shared" si="84"/>
        <v>#NUM!</v>
      </c>
      <c r="DO47" s="30" t="e">
        <f t="shared" si="85"/>
        <v>#NUM!</v>
      </c>
      <c r="DP47" s="45" t="e">
        <f t="shared" si="62"/>
        <v>#NUM!</v>
      </c>
      <c r="DQ47" s="45" t="e">
        <f t="shared" si="63"/>
        <v>#NUM!</v>
      </c>
      <c r="DS47" s="143">
        <v>42</v>
      </c>
      <c r="DT47" s="52" t="e">
        <f t="shared" si="64"/>
        <v>#NUM!</v>
      </c>
      <c r="DU47" s="54" t="e">
        <f t="shared" si="65"/>
        <v>#NUM!</v>
      </c>
      <c r="DV47" s="53" t="e">
        <f t="shared" si="66"/>
        <v>#NUM!</v>
      </c>
      <c r="DW47" s="54" t="e">
        <f t="shared" si="67"/>
        <v>#NUM!</v>
      </c>
      <c r="DX47" s="51" t="e">
        <f t="shared" si="68"/>
        <v>#NUM!</v>
      </c>
      <c r="DY47" s="51" t="e">
        <f t="shared" si="69"/>
        <v>#NUM!</v>
      </c>
    </row>
    <row r="48" spans="1:129" ht="13.8" thickBot="1" x14ac:dyDescent="0.3">
      <c r="A48" s="123">
        <v>43</v>
      </c>
      <c r="B48" s="21"/>
      <c r="C48" s="21"/>
      <c r="D48" s="21"/>
      <c r="E48" s="21"/>
      <c r="F48" s="22"/>
      <c r="G48" s="20"/>
      <c r="H48" s="133" t="e">
        <f t="shared" si="22"/>
        <v>#NUM!</v>
      </c>
      <c r="I48" s="97" t="e">
        <f t="shared" si="23"/>
        <v>#NUM!</v>
      </c>
      <c r="J48" s="97" t="e">
        <f t="shared" si="24"/>
        <v>#NUM!</v>
      </c>
      <c r="K48" s="34" t="e">
        <f t="shared" si="25"/>
        <v>#NUM!</v>
      </c>
      <c r="M48" s="123">
        <v>43</v>
      </c>
      <c r="N48" s="165" t="e">
        <f t="shared" si="70"/>
        <v>#NUM!</v>
      </c>
      <c r="O48" s="45" t="e">
        <f t="shared" si="71"/>
        <v>#NUM!</v>
      </c>
      <c r="P48" s="45" t="e">
        <f t="shared" si="72"/>
        <v>#NUM!</v>
      </c>
      <c r="Q48" s="30" t="e">
        <f t="shared" si="73"/>
        <v>#NUM!</v>
      </c>
      <c r="R48" s="45" t="e">
        <f t="shared" si="26"/>
        <v>#NUM!</v>
      </c>
      <c r="S48" s="45" t="e">
        <f t="shared" si="27"/>
        <v>#NUM!</v>
      </c>
      <c r="U48" s="143">
        <v>43</v>
      </c>
      <c r="V48" s="52" t="e">
        <f t="shared" si="28"/>
        <v>#NUM!</v>
      </c>
      <c r="W48" s="54" t="e">
        <f t="shared" si="29"/>
        <v>#NUM!</v>
      </c>
      <c r="X48" s="53" t="e">
        <f t="shared" si="30"/>
        <v>#NUM!</v>
      </c>
      <c r="Y48" s="54" t="e">
        <f t="shared" si="31"/>
        <v>#NUM!</v>
      </c>
      <c r="Z48" s="51" t="e">
        <f t="shared" si="32"/>
        <v>#NUM!</v>
      </c>
      <c r="AA48" s="51" t="e">
        <f t="shared" si="33"/>
        <v>#NUM!</v>
      </c>
      <c r="AC48" s="72"/>
      <c r="AE48" s="123">
        <v>43</v>
      </c>
      <c r="AF48" s="20"/>
      <c r="AG48" s="21"/>
      <c r="AH48" s="21"/>
      <c r="AI48" s="21"/>
      <c r="AJ48" s="22"/>
      <c r="AK48" s="20"/>
      <c r="AL48" s="133" t="e">
        <f t="shared" si="34"/>
        <v>#NUM!</v>
      </c>
      <c r="AM48" s="97" t="e">
        <f t="shared" si="35"/>
        <v>#NUM!</v>
      </c>
      <c r="AN48" s="97" t="e">
        <f t="shared" si="36"/>
        <v>#NUM!</v>
      </c>
      <c r="AO48" s="34" t="e">
        <f t="shared" si="37"/>
        <v>#NUM!</v>
      </c>
      <c r="AQ48" s="123">
        <v>43</v>
      </c>
      <c r="AR48" s="45" t="e">
        <f t="shared" si="74"/>
        <v>#NUM!</v>
      </c>
      <c r="AS48" s="45" t="e">
        <f t="shared" si="75"/>
        <v>#NUM!</v>
      </c>
      <c r="AT48" s="45" t="e">
        <f t="shared" si="76"/>
        <v>#NUM!</v>
      </c>
      <c r="AU48" s="30" t="e">
        <f t="shared" si="77"/>
        <v>#NUM!</v>
      </c>
      <c r="AV48" s="45" t="e">
        <f t="shared" si="38"/>
        <v>#NUM!</v>
      </c>
      <c r="AW48" s="45" t="e">
        <f t="shared" si="39"/>
        <v>#NUM!</v>
      </c>
      <c r="AY48" s="143">
        <v>43</v>
      </c>
      <c r="AZ48" s="52" t="e">
        <f t="shared" si="40"/>
        <v>#NUM!</v>
      </c>
      <c r="BA48" s="54" t="e">
        <f t="shared" si="41"/>
        <v>#NUM!</v>
      </c>
      <c r="BB48" s="53" t="e">
        <f t="shared" si="42"/>
        <v>#NUM!</v>
      </c>
      <c r="BC48" s="54" t="e">
        <f t="shared" si="43"/>
        <v>#NUM!</v>
      </c>
      <c r="BD48" s="51" t="e">
        <f t="shared" si="44"/>
        <v>#NUM!</v>
      </c>
      <c r="BE48" s="51" t="e">
        <f t="shared" si="45"/>
        <v>#NUM!</v>
      </c>
      <c r="BS48" s="63"/>
      <c r="BU48" s="123">
        <v>43</v>
      </c>
      <c r="BV48" s="20"/>
      <c r="BW48" s="21"/>
      <c r="BX48" s="21"/>
      <c r="BY48" s="21"/>
      <c r="BZ48" s="22"/>
      <c r="CA48" s="20"/>
      <c r="CB48" s="133" t="e">
        <f t="shared" si="46"/>
        <v>#NUM!</v>
      </c>
      <c r="CC48" s="97" t="e">
        <f t="shared" si="47"/>
        <v>#NUM!</v>
      </c>
      <c r="CD48" s="97" t="e">
        <f t="shared" si="48"/>
        <v>#NUM!</v>
      </c>
      <c r="CE48" s="34" t="e">
        <f t="shared" si="49"/>
        <v>#NUM!</v>
      </c>
      <c r="CG48" s="123">
        <v>43</v>
      </c>
      <c r="CH48" s="45" t="e">
        <f t="shared" si="78"/>
        <v>#NUM!</v>
      </c>
      <c r="CI48" s="45" t="e">
        <f t="shared" si="79"/>
        <v>#NUM!</v>
      </c>
      <c r="CJ48" s="45" t="e">
        <f t="shared" si="80"/>
        <v>#NUM!</v>
      </c>
      <c r="CK48" s="30" t="e">
        <f t="shared" si="81"/>
        <v>#NUM!</v>
      </c>
      <c r="CL48" s="45" t="e">
        <f t="shared" si="50"/>
        <v>#NUM!</v>
      </c>
      <c r="CM48" s="45" t="e">
        <f t="shared" si="51"/>
        <v>#NUM!</v>
      </c>
      <c r="CO48" s="143">
        <v>43</v>
      </c>
      <c r="CP48" s="52" t="e">
        <f t="shared" si="52"/>
        <v>#NUM!</v>
      </c>
      <c r="CQ48" s="54" t="e">
        <f t="shared" si="53"/>
        <v>#NUM!</v>
      </c>
      <c r="CR48" s="53" t="e">
        <f t="shared" si="54"/>
        <v>#NUM!</v>
      </c>
      <c r="CS48" s="54" t="e">
        <f t="shared" si="55"/>
        <v>#NUM!</v>
      </c>
      <c r="CT48" s="51" t="e">
        <f t="shared" si="56"/>
        <v>#NUM!</v>
      </c>
      <c r="CU48" s="51" t="e">
        <f t="shared" si="57"/>
        <v>#NUM!</v>
      </c>
      <c r="CW48" s="84"/>
      <c r="CY48" s="123">
        <v>43</v>
      </c>
      <c r="CZ48" s="20"/>
      <c r="DA48" s="21"/>
      <c r="DB48" s="21"/>
      <c r="DC48" s="21"/>
      <c r="DD48" s="22"/>
      <c r="DE48" s="20"/>
      <c r="DF48" s="133" t="e">
        <f t="shared" si="58"/>
        <v>#NUM!</v>
      </c>
      <c r="DG48" s="97" t="e">
        <f t="shared" si="59"/>
        <v>#NUM!</v>
      </c>
      <c r="DH48" s="97" t="e">
        <f t="shared" si="60"/>
        <v>#NUM!</v>
      </c>
      <c r="DI48" s="34" t="e">
        <f t="shared" si="61"/>
        <v>#NUM!</v>
      </c>
      <c r="DK48" s="123">
        <v>43</v>
      </c>
      <c r="DL48" s="165" t="e">
        <f t="shared" si="82"/>
        <v>#NUM!</v>
      </c>
      <c r="DM48" s="45" t="e">
        <f t="shared" si="83"/>
        <v>#NUM!</v>
      </c>
      <c r="DN48" s="45" t="e">
        <f t="shared" si="84"/>
        <v>#NUM!</v>
      </c>
      <c r="DO48" s="30" t="e">
        <f t="shared" si="85"/>
        <v>#NUM!</v>
      </c>
      <c r="DP48" s="45" t="e">
        <f t="shared" si="62"/>
        <v>#NUM!</v>
      </c>
      <c r="DQ48" s="45" t="e">
        <f t="shared" si="63"/>
        <v>#NUM!</v>
      </c>
      <c r="DS48" s="143">
        <v>43</v>
      </c>
      <c r="DT48" s="52" t="e">
        <f t="shared" si="64"/>
        <v>#NUM!</v>
      </c>
      <c r="DU48" s="54" t="e">
        <f t="shared" si="65"/>
        <v>#NUM!</v>
      </c>
      <c r="DV48" s="53" t="e">
        <f t="shared" si="66"/>
        <v>#NUM!</v>
      </c>
      <c r="DW48" s="54" t="e">
        <f t="shared" si="67"/>
        <v>#NUM!</v>
      </c>
      <c r="DX48" s="51" t="e">
        <f t="shared" si="68"/>
        <v>#NUM!</v>
      </c>
      <c r="DY48" s="51" t="e">
        <f t="shared" si="69"/>
        <v>#NUM!</v>
      </c>
    </row>
    <row r="49" spans="1:129" ht="13.8" thickBot="1" x14ac:dyDescent="0.3">
      <c r="A49" s="123">
        <v>44</v>
      </c>
      <c r="B49" s="21"/>
      <c r="C49" s="21"/>
      <c r="D49" s="21"/>
      <c r="E49" s="21"/>
      <c r="F49" s="22"/>
      <c r="G49" s="20"/>
      <c r="H49" s="133" t="e">
        <f t="shared" si="22"/>
        <v>#NUM!</v>
      </c>
      <c r="I49" s="97" t="e">
        <f t="shared" si="23"/>
        <v>#NUM!</v>
      </c>
      <c r="J49" s="97" t="e">
        <f t="shared" si="24"/>
        <v>#NUM!</v>
      </c>
      <c r="K49" s="34" t="e">
        <f t="shared" si="25"/>
        <v>#NUM!</v>
      </c>
      <c r="M49" s="123">
        <v>44</v>
      </c>
      <c r="N49" s="165" t="e">
        <f t="shared" si="70"/>
        <v>#NUM!</v>
      </c>
      <c r="O49" s="45" t="e">
        <f t="shared" si="71"/>
        <v>#NUM!</v>
      </c>
      <c r="P49" s="45" t="e">
        <f t="shared" si="72"/>
        <v>#NUM!</v>
      </c>
      <c r="Q49" s="30" t="e">
        <f t="shared" si="73"/>
        <v>#NUM!</v>
      </c>
      <c r="R49" s="45" t="e">
        <f t="shared" si="26"/>
        <v>#NUM!</v>
      </c>
      <c r="S49" s="45" t="e">
        <f t="shared" si="27"/>
        <v>#NUM!</v>
      </c>
      <c r="U49" s="143">
        <v>44</v>
      </c>
      <c r="V49" s="52" t="e">
        <f t="shared" si="28"/>
        <v>#NUM!</v>
      </c>
      <c r="W49" s="54" t="e">
        <f t="shared" si="29"/>
        <v>#NUM!</v>
      </c>
      <c r="X49" s="53" t="e">
        <f t="shared" si="30"/>
        <v>#NUM!</v>
      </c>
      <c r="Y49" s="54" t="e">
        <f t="shared" si="31"/>
        <v>#NUM!</v>
      </c>
      <c r="Z49" s="51" t="e">
        <f t="shared" si="32"/>
        <v>#NUM!</v>
      </c>
      <c r="AA49" s="51" t="e">
        <f t="shared" si="33"/>
        <v>#NUM!</v>
      </c>
      <c r="AC49" s="72"/>
      <c r="AE49" s="123">
        <v>44</v>
      </c>
      <c r="AF49" s="20"/>
      <c r="AG49" s="21"/>
      <c r="AH49" s="21"/>
      <c r="AI49" s="21"/>
      <c r="AJ49" s="22"/>
      <c r="AK49" s="20"/>
      <c r="AL49" s="133" t="e">
        <f t="shared" si="34"/>
        <v>#NUM!</v>
      </c>
      <c r="AM49" s="97" t="e">
        <f t="shared" si="35"/>
        <v>#NUM!</v>
      </c>
      <c r="AN49" s="97" t="e">
        <f t="shared" si="36"/>
        <v>#NUM!</v>
      </c>
      <c r="AO49" s="34" t="e">
        <f t="shared" si="37"/>
        <v>#NUM!</v>
      </c>
      <c r="AQ49" s="123">
        <v>44</v>
      </c>
      <c r="AR49" s="45" t="e">
        <f t="shared" si="74"/>
        <v>#NUM!</v>
      </c>
      <c r="AS49" s="45" t="e">
        <f t="shared" si="75"/>
        <v>#NUM!</v>
      </c>
      <c r="AT49" s="45" t="e">
        <f t="shared" si="76"/>
        <v>#NUM!</v>
      </c>
      <c r="AU49" s="30" t="e">
        <f t="shared" si="77"/>
        <v>#NUM!</v>
      </c>
      <c r="AV49" s="45" t="e">
        <f t="shared" si="38"/>
        <v>#NUM!</v>
      </c>
      <c r="AW49" s="45" t="e">
        <f t="shared" si="39"/>
        <v>#NUM!</v>
      </c>
      <c r="AY49" s="143">
        <v>44</v>
      </c>
      <c r="AZ49" s="52" t="e">
        <f t="shared" si="40"/>
        <v>#NUM!</v>
      </c>
      <c r="BA49" s="54" t="e">
        <f t="shared" si="41"/>
        <v>#NUM!</v>
      </c>
      <c r="BB49" s="53" t="e">
        <f t="shared" si="42"/>
        <v>#NUM!</v>
      </c>
      <c r="BC49" s="54" t="e">
        <f t="shared" si="43"/>
        <v>#NUM!</v>
      </c>
      <c r="BD49" s="51" t="e">
        <f t="shared" si="44"/>
        <v>#NUM!</v>
      </c>
      <c r="BE49" s="51" t="e">
        <f t="shared" si="45"/>
        <v>#NUM!</v>
      </c>
      <c r="BS49" s="63"/>
      <c r="BU49" s="123">
        <v>44</v>
      </c>
      <c r="BV49" s="20"/>
      <c r="BW49" s="21"/>
      <c r="BX49" s="21"/>
      <c r="BY49" s="21"/>
      <c r="BZ49" s="22"/>
      <c r="CA49" s="20"/>
      <c r="CB49" s="133" t="e">
        <f t="shared" si="46"/>
        <v>#NUM!</v>
      </c>
      <c r="CC49" s="97" t="e">
        <f t="shared" si="47"/>
        <v>#NUM!</v>
      </c>
      <c r="CD49" s="97" t="e">
        <f t="shared" si="48"/>
        <v>#NUM!</v>
      </c>
      <c r="CE49" s="34" t="e">
        <f t="shared" si="49"/>
        <v>#NUM!</v>
      </c>
      <c r="CG49" s="123">
        <v>44</v>
      </c>
      <c r="CH49" s="45" t="e">
        <f t="shared" si="78"/>
        <v>#NUM!</v>
      </c>
      <c r="CI49" s="45" t="e">
        <f t="shared" si="79"/>
        <v>#NUM!</v>
      </c>
      <c r="CJ49" s="45" t="e">
        <f t="shared" si="80"/>
        <v>#NUM!</v>
      </c>
      <c r="CK49" s="30" t="e">
        <f t="shared" si="81"/>
        <v>#NUM!</v>
      </c>
      <c r="CL49" s="45" t="e">
        <f t="shared" si="50"/>
        <v>#NUM!</v>
      </c>
      <c r="CM49" s="45" t="e">
        <f t="shared" si="51"/>
        <v>#NUM!</v>
      </c>
      <c r="CO49" s="143">
        <v>44</v>
      </c>
      <c r="CP49" s="52" t="e">
        <f t="shared" si="52"/>
        <v>#NUM!</v>
      </c>
      <c r="CQ49" s="54" t="e">
        <f t="shared" si="53"/>
        <v>#NUM!</v>
      </c>
      <c r="CR49" s="53" t="e">
        <f t="shared" si="54"/>
        <v>#NUM!</v>
      </c>
      <c r="CS49" s="54" t="e">
        <f t="shared" si="55"/>
        <v>#NUM!</v>
      </c>
      <c r="CT49" s="51" t="e">
        <f t="shared" si="56"/>
        <v>#NUM!</v>
      </c>
      <c r="CU49" s="51" t="e">
        <f t="shared" si="57"/>
        <v>#NUM!</v>
      </c>
      <c r="CW49" s="84"/>
      <c r="CY49" s="123">
        <v>44</v>
      </c>
      <c r="CZ49" s="20"/>
      <c r="DA49" s="21"/>
      <c r="DB49" s="21"/>
      <c r="DC49" s="21"/>
      <c r="DD49" s="22"/>
      <c r="DE49" s="20"/>
      <c r="DF49" s="133" t="e">
        <f t="shared" si="58"/>
        <v>#NUM!</v>
      </c>
      <c r="DG49" s="97" t="e">
        <f t="shared" si="59"/>
        <v>#NUM!</v>
      </c>
      <c r="DH49" s="97" t="e">
        <f t="shared" si="60"/>
        <v>#NUM!</v>
      </c>
      <c r="DI49" s="34" t="e">
        <f t="shared" si="61"/>
        <v>#NUM!</v>
      </c>
      <c r="DK49" s="123">
        <v>44</v>
      </c>
      <c r="DL49" s="165" t="e">
        <f t="shared" si="82"/>
        <v>#NUM!</v>
      </c>
      <c r="DM49" s="45" t="e">
        <f t="shared" si="83"/>
        <v>#NUM!</v>
      </c>
      <c r="DN49" s="45" t="e">
        <f t="shared" si="84"/>
        <v>#NUM!</v>
      </c>
      <c r="DO49" s="30" t="e">
        <f t="shared" si="85"/>
        <v>#NUM!</v>
      </c>
      <c r="DP49" s="45" t="e">
        <f t="shared" si="62"/>
        <v>#NUM!</v>
      </c>
      <c r="DQ49" s="45" t="e">
        <f t="shared" si="63"/>
        <v>#NUM!</v>
      </c>
      <c r="DS49" s="143">
        <v>44</v>
      </c>
      <c r="DT49" s="52" t="e">
        <f t="shared" si="64"/>
        <v>#NUM!</v>
      </c>
      <c r="DU49" s="54" t="e">
        <f t="shared" si="65"/>
        <v>#NUM!</v>
      </c>
      <c r="DV49" s="53" t="e">
        <f t="shared" si="66"/>
        <v>#NUM!</v>
      </c>
      <c r="DW49" s="54" t="e">
        <f t="shared" si="67"/>
        <v>#NUM!</v>
      </c>
      <c r="DX49" s="51" t="e">
        <f t="shared" si="68"/>
        <v>#NUM!</v>
      </c>
      <c r="DY49" s="51" t="e">
        <f t="shared" si="69"/>
        <v>#NUM!</v>
      </c>
    </row>
    <row r="50" spans="1:129" ht="13.8" thickBot="1" x14ac:dyDescent="0.3">
      <c r="A50" s="123">
        <v>45</v>
      </c>
      <c r="B50" s="21"/>
      <c r="C50" s="21"/>
      <c r="D50" s="21"/>
      <c r="E50" s="21"/>
      <c r="F50" s="22"/>
      <c r="G50" s="20"/>
      <c r="H50" s="133" t="e">
        <f t="shared" si="22"/>
        <v>#NUM!</v>
      </c>
      <c r="I50" s="97" t="e">
        <f t="shared" si="23"/>
        <v>#NUM!</v>
      </c>
      <c r="J50" s="97" t="e">
        <f t="shared" si="24"/>
        <v>#NUM!</v>
      </c>
      <c r="K50" s="34" t="e">
        <f t="shared" si="25"/>
        <v>#NUM!</v>
      </c>
      <c r="M50" s="123">
        <v>45</v>
      </c>
      <c r="N50" s="165" t="e">
        <f t="shared" si="70"/>
        <v>#NUM!</v>
      </c>
      <c r="O50" s="45" t="e">
        <f t="shared" si="71"/>
        <v>#NUM!</v>
      </c>
      <c r="P50" s="45" t="e">
        <f t="shared" si="72"/>
        <v>#NUM!</v>
      </c>
      <c r="Q50" s="30" t="e">
        <f t="shared" si="73"/>
        <v>#NUM!</v>
      </c>
      <c r="R50" s="45" t="e">
        <f t="shared" si="26"/>
        <v>#NUM!</v>
      </c>
      <c r="S50" s="45" t="e">
        <f t="shared" si="27"/>
        <v>#NUM!</v>
      </c>
      <c r="U50" s="143">
        <v>45</v>
      </c>
      <c r="V50" s="52" t="e">
        <f t="shared" si="28"/>
        <v>#NUM!</v>
      </c>
      <c r="W50" s="54" t="e">
        <f t="shared" si="29"/>
        <v>#NUM!</v>
      </c>
      <c r="X50" s="53" t="e">
        <f t="shared" si="30"/>
        <v>#NUM!</v>
      </c>
      <c r="Y50" s="54" t="e">
        <f t="shared" si="31"/>
        <v>#NUM!</v>
      </c>
      <c r="Z50" s="51" t="e">
        <f t="shared" si="32"/>
        <v>#NUM!</v>
      </c>
      <c r="AA50" s="51" t="e">
        <f t="shared" si="33"/>
        <v>#NUM!</v>
      </c>
      <c r="AC50" s="72"/>
      <c r="AE50" s="123">
        <v>45</v>
      </c>
      <c r="AF50" s="20"/>
      <c r="AG50" s="21"/>
      <c r="AH50" s="21"/>
      <c r="AI50" s="21"/>
      <c r="AJ50" s="22"/>
      <c r="AK50" s="20"/>
      <c r="AL50" s="133" t="e">
        <f t="shared" si="34"/>
        <v>#NUM!</v>
      </c>
      <c r="AM50" s="97" t="e">
        <f t="shared" si="35"/>
        <v>#NUM!</v>
      </c>
      <c r="AN50" s="97" t="e">
        <f t="shared" si="36"/>
        <v>#NUM!</v>
      </c>
      <c r="AO50" s="34" t="e">
        <f t="shared" si="37"/>
        <v>#NUM!</v>
      </c>
      <c r="AQ50" s="123">
        <v>45</v>
      </c>
      <c r="AR50" s="45" t="e">
        <f t="shared" si="74"/>
        <v>#NUM!</v>
      </c>
      <c r="AS50" s="45" t="e">
        <f t="shared" si="75"/>
        <v>#NUM!</v>
      </c>
      <c r="AT50" s="45" t="e">
        <f t="shared" si="76"/>
        <v>#NUM!</v>
      </c>
      <c r="AU50" s="30" t="e">
        <f t="shared" si="77"/>
        <v>#NUM!</v>
      </c>
      <c r="AV50" s="45" t="e">
        <f t="shared" si="38"/>
        <v>#NUM!</v>
      </c>
      <c r="AW50" s="45" t="e">
        <f t="shared" si="39"/>
        <v>#NUM!</v>
      </c>
      <c r="AY50" s="143">
        <v>45</v>
      </c>
      <c r="AZ50" s="52" t="e">
        <f t="shared" si="40"/>
        <v>#NUM!</v>
      </c>
      <c r="BA50" s="54" t="e">
        <f t="shared" si="41"/>
        <v>#NUM!</v>
      </c>
      <c r="BB50" s="53" t="e">
        <f t="shared" si="42"/>
        <v>#NUM!</v>
      </c>
      <c r="BC50" s="54" t="e">
        <f t="shared" si="43"/>
        <v>#NUM!</v>
      </c>
      <c r="BD50" s="51" t="e">
        <f t="shared" si="44"/>
        <v>#NUM!</v>
      </c>
      <c r="BE50" s="51" t="e">
        <f t="shared" si="45"/>
        <v>#NUM!</v>
      </c>
      <c r="BS50" s="63"/>
      <c r="BU50" s="123">
        <v>45</v>
      </c>
      <c r="BV50" s="20"/>
      <c r="BW50" s="21"/>
      <c r="BX50" s="21"/>
      <c r="BY50" s="21"/>
      <c r="BZ50" s="22"/>
      <c r="CA50" s="20"/>
      <c r="CB50" s="133" t="e">
        <f t="shared" si="46"/>
        <v>#NUM!</v>
      </c>
      <c r="CC50" s="97" t="e">
        <f t="shared" si="47"/>
        <v>#NUM!</v>
      </c>
      <c r="CD50" s="97" t="e">
        <f t="shared" si="48"/>
        <v>#NUM!</v>
      </c>
      <c r="CE50" s="34" t="e">
        <f t="shared" si="49"/>
        <v>#NUM!</v>
      </c>
      <c r="CG50" s="123">
        <v>45</v>
      </c>
      <c r="CH50" s="45" t="e">
        <f t="shared" si="78"/>
        <v>#NUM!</v>
      </c>
      <c r="CI50" s="45" t="e">
        <f t="shared" si="79"/>
        <v>#NUM!</v>
      </c>
      <c r="CJ50" s="45" t="e">
        <f t="shared" si="80"/>
        <v>#NUM!</v>
      </c>
      <c r="CK50" s="30" t="e">
        <f t="shared" si="81"/>
        <v>#NUM!</v>
      </c>
      <c r="CL50" s="45" t="e">
        <f t="shared" si="50"/>
        <v>#NUM!</v>
      </c>
      <c r="CM50" s="45" t="e">
        <f t="shared" si="51"/>
        <v>#NUM!</v>
      </c>
      <c r="CO50" s="143">
        <v>45</v>
      </c>
      <c r="CP50" s="52" t="e">
        <f t="shared" si="52"/>
        <v>#NUM!</v>
      </c>
      <c r="CQ50" s="54" t="e">
        <f t="shared" si="53"/>
        <v>#NUM!</v>
      </c>
      <c r="CR50" s="53" t="e">
        <f t="shared" si="54"/>
        <v>#NUM!</v>
      </c>
      <c r="CS50" s="54" t="e">
        <f t="shared" si="55"/>
        <v>#NUM!</v>
      </c>
      <c r="CT50" s="51" t="e">
        <f t="shared" si="56"/>
        <v>#NUM!</v>
      </c>
      <c r="CU50" s="51" t="e">
        <f t="shared" si="57"/>
        <v>#NUM!</v>
      </c>
      <c r="CW50" s="84"/>
      <c r="CY50" s="123">
        <v>45</v>
      </c>
      <c r="CZ50" s="20"/>
      <c r="DA50" s="21"/>
      <c r="DB50" s="21"/>
      <c r="DC50" s="21"/>
      <c r="DD50" s="22"/>
      <c r="DE50" s="20"/>
      <c r="DF50" s="133" t="e">
        <f t="shared" si="58"/>
        <v>#NUM!</v>
      </c>
      <c r="DG50" s="97" t="e">
        <f t="shared" si="59"/>
        <v>#NUM!</v>
      </c>
      <c r="DH50" s="97" t="e">
        <f t="shared" si="60"/>
        <v>#NUM!</v>
      </c>
      <c r="DI50" s="34" t="e">
        <f t="shared" si="61"/>
        <v>#NUM!</v>
      </c>
      <c r="DK50" s="123">
        <v>45</v>
      </c>
      <c r="DL50" s="165" t="e">
        <f t="shared" si="82"/>
        <v>#NUM!</v>
      </c>
      <c r="DM50" s="45" t="e">
        <f t="shared" si="83"/>
        <v>#NUM!</v>
      </c>
      <c r="DN50" s="45" t="e">
        <f t="shared" si="84"/>
        <v>#NUM!</v>
      </c>
      <c r="DO50" s="30" t="e">
        <f t="shared" si="85"/>
        <v>#NUM!</v>
      </c>
      <c r="DP50" s="45" t="e">
        <f t="shared" si="62"/>
        <v>#NUM!</v>
      </c>
      <c r="DQ50" s="45" t="e">
        <f t="shared" si="63"/>
        <v>#NUM!</v>
      </c>
      <c r="DS50" s="143">
        <v>45</v>
      </c>
      <c r="DT50" s="52" t="e">
        <f t="shared" si="64"/>
        <v>#NUM!</v>
      </c>
      <c r="DU50" s="54" t="e">
        <f t="shared" si="65"/>
        <v>#NUM!</v>
      </c>
      <c r="DV50" s="53" t="e">
        <f t="shared" si="66"/>
        <v>#NUM!</v>
      </c>
      <c r="DW50" s="54" t="e">
        <f t="shared" si="67"/>
        <v>#NUM!</v>
      </c>
      <c r="DX50" s="51" t="e">
        <f t="shared" si="68"/>
        <v>#NUM!</v>
      </c>
      <c r="DY50" s="51" t="e">
        <f t="shared" si="69"/>
        <v>#NUM!</v>
      </c>
    </row>
    <row r="51" spans="1:129" ht="13.8" thickBot="1" x14ac:dyDescent="0.3">
      <c r="A51" s="123">
        <v>46</v>
      </c>
      <c r="B51" s="21"/>
      <c r="C51" s="21"/>
      <c r="D51" s="21"/>
      <c r="E51" s="21"/>
      <c r="F51" s="22"/>
      <c r="G51" s="20"/>
      <c r="H51" s="133" t="e">
        <f t="shared" si="22"/>
        <v>#NUM!</v>
      </c>
      <c r="I51" s="97" t="e">
        <f t="shared" si="23"/>
        <v>#NUM!</v>
      </c>
      <c r="J51" s="97" t="e">
        <f t="shared" si="24"/>
        <v>#NUM!</v>
      </c>
      <c r="K51" s="34" t="e">
        <f t="shared" si="25"/>
        <v>#NUM!</v>
      </c>
      <c r="M51" s="123">
        <v>46</v>
      </c>
      <c r="N51" s="165" t="e">
        <f t="shared" si="70"/>
        <v>#NUM!</v>
      </c>
      <c r="O51" s="45" t="e">
        <f t="shared" si="71"/>
        <v>#NUM!</v>
      </c>
      <c r="P51" s="45" t="e">
        <f t="shared" si="72"/>
        <v>#NUM!</v>
      </c>
      <c r="Q51" s="30" t="e">
        <f t="shared" si="73"/>
        <v>#NUM!</v>
      </c>
      <c r="R51" s="45" t="e">
        <f t="shared" si="26"/>
        <v>#NUM!</v>
      </c>
      <c r="S51" s="45" t="e">
        <f t="shared" si="27"/>
        <v>#NUM!</v>
      </c>
      <c r="U51" s="143">
        <v>46</v>
      </c>
      <c r="V51" s="52" t="e">
        <f t="shared" si="28"/>
        <v>#NUM!</v>
      </c>
      <c r="W51" s="54" t="e">
        <f t="shared" si="29"/>
        <v>#NUM!</v>
      </c>
      <c r="X51" s="53" t="e">
        <f t="shared" si="30"/>
        <v>#NUM!</v>
      </c>
      <c r="Y51" s="54" t="e">
        <f t="shared" si="31"/>
        <v>#NUM!</v>
      </c>
      <c r="Z51" s="51" t="e">
        <f t="shared" si="32"/>
        <v>#NUM!</v>
      </c>
      <c r="AA51" s="51" t="e">
        <f t="shared" si="33"/>
        <v>#NUM!</v>
      </c>
      <c r="AC51" s="72"/>
      <c r="AE51" s="123">
        <v>46</v>
      </c>
      <c r="AF51" s="20"/>
      <c r="AG51" s="21"/>
      <c r="AH51" s="21"/>
      <c r="AI51" s="21"/>
      <c r="AJ51" s="22"/>
      <c r="AK51" s="20"/>
      <c r="AL51" s="133" t="e">
        <f t="shared" si="34"/>
        <v>#NUM!</v>
      </c>
      <c r="AM51" s="97" t="e">
        <f t="shared" si="35"/>
        <v>#NUM!</v>
      </c>
      <c r="AN51" s="97" t="e">
        <f t="shared" si="36"/>
        <v>#NUM!</v>
      </c>
      <c r="AO51" s="34" t="e">
        <f t="shared" si="37"/>
        <v>#NUM!</v>
      </c>
      <c r="AQ51" s="123">
        <v>46</v>
      </c>
      <c r="AR51" s="45" t="e">
        <f t="shared" si="74"/>
        <v>#NUM!</v>
      </c>
      <c r="AS51" s="45" t="e">
        <f t="shared" si="75"/>
        <v>#NUM!</v>
      </c>
      <c r="AT51" s="45" t="e">
        <f t="shared" si="76"/>
        <v>#NUM!</v>
      </c>
      <c r="AU51" s="30" t="e">
        <f t="shared" si="77"/>
        <v>#NUM!</v>
      </c>
      <c r="AV51" s="45" t="e">
        <f t="shared" si="38"/>
        <v>#NUM!</v>
      </c>
      <c r="AW51" s="45" t="e">
        <f t="shared" si="39"/>
        <v>#NUM!</v>
      </c>
      <c r="AY51" s="143">
        <v>46</v>
      </c>
      <c r="AZ51" s="52" t="e">
        <f t="shared" si="40"/>
        <v>#NUM!</v>
      </c>
      <c r="BA51" s="54" t="e">
        <f t="shared" si="41"/>
        <v>#NUM!</v>
      </c>
      <c r="BB51" s="53" t="e">
        <f t="shared" si="42"/>
        <v>#NUM!</v>
      </c>
      <c r="BC51" s="54" t="e">
        <f t="shared" si="43"/>
        <v>#NUM!</v>
      </c>
      <c r="BD51" s="51" t="e">
        <f t="shared" si="44"/>
        <v>#NUM!</v>
      </c>
      <c r="BE51" s="51" t="e">
        <f t="shared" si="45"/>
        <v>#NUM!</v>
      </c>
      <c r="BS51" s="63"/>
      <c r="BU51" s="123">
        <v>46</v>
      </c>
      <c r="BV51" s="20"/>
      <c r="BW51" s="21"/>
      <c r="BX51" s="21"/>
      <c r="BY51" s="21"/>
      <c r="BZ51" s="22"/>
      <c r="CA51" s="20"/>
      <c r="CB51" s="133" t="e">
        <f t="shared" si="46"/>
        <v>#NUM!</v>
      </c>
      <c r="CC51" s="97" t="e">
        <f t="shared" si="47"/>
        <v>#NUM!</v>
      </c>
      <c r="CD51" s="97" t="e">
        <f t="shared" si="48"/>
        <v>#NUM!</v>
      </c>
      <c r="CE51" s="34" t="e">
        <f t="shared" si="49"/>
        <v>#NUM!</v>
      </c>
      <c r="CG51" s="123">
        <v>46</v>
      </c>
      <c r="CH51" s="45" t="e">
        <f t="shared" si="78"/>
        <v>#NUM!</v>
      </c>
      <c r="CI51" s="45" t="e">
        <f t="shared" si="79"/>
        <v>#NUM!</v>
      </c>
      <c r="CJ51" s="45" t="e">
        <f t="shared" si="80"/>
        <v>#NUM!</v>
      </c>
      <c r="CK51" s="30" t="e">
        <f t="shared" si="81"/>
        <v>#NUM!</v>
      </c>
      <c r="CL51" s="45" t="e">
        <f t="shared" si="50"/>
        <v>#NUM!</v>
      </c>
      <c r="CM51" s="45" t="e">
        <f t="shared" si="51"/>
        <v>#NUM!</v>
      </c>
      <c r="CO51" s="143">
        <v>46</v>
      </c>
      <c r="CP51" s="52" t="e">
        <f t="shared" si="52"/>
        <v>#NUM!</v>
      </c>
      <c r="CQ51" s="54" t="e">
        <f t="shared" si="53"/>
        <v>#NUM!</v>
      </c>
      <c r="CR51" s="53" t="e">
        <f t="shared" si="54"/>
        <v>#NUM!</v>
      </c>
      <c r="CS51" s="54" t="e">
        <f t="shared" si="55"/>
        <v>#NUM!</v>
      </c>
      <c r="CT51" s="51" t="e">
        <f t="shared" si="56"/>
        <v>#NUM!</v>
      </c>
      <c r="CU51" s="51" t="e">
        <f t="shared" si="57"/>
        <v>#NUM!</v>
      </c>
      <c r="CW51" s="84"/>
      <c r="CY51" s="123">
        <v>46</v>
      </c>
      <c r="CZ51" s="20"/>
      <c r="DA51" s="21"/>
      <c r="DB51" s="21"/>
      <c r="DC51" s="21"/>
      <c r="DD51" s="22"/>
      <c r="DE51" s="20"/>
      <c r="DF51" s="133" t="e">
        <f t="shared" si="58"/>
        <v>#NUM!</v>
      </c>
      <c r="DG51" s="97" t="e">
        <f t="shared" si="59"/>
        <v>#NUM!</v>
      </c>
      <c r="DH51" s="97" t="e">
        <f t="shared" si="60"/>
        <v>#NUM!</v>
      </c>
      <c r="DI51" s="34" t="e">
        <f t="shared" si="61"/>
        <v>#NUM!</v>
      </c>
      <c r="DK51" s="123">
        <v>46</v>
      </c>
      <c r="DL51" s="165" t="e">
        <f t="shared" si="82"/>
        <v>#NUM!</v>
      </c>
      <c r="DM51" s="45" t="e">
        <f t="shared" si="83"/>
        <v>#NUM!</v>
      </c>
      <c r="DN51" s="45" t="e">
        <f t="shared" si="84"/>
        <v>#NUM!</v>
      </c>
      <c r="DO51" s="30" t="e">
        <f t="shared" si="85"/>
        <v>#NUM!</v>
      </c>
      <c r="DP51" s="45" t="e">
        <f t="shared" si="62"/>
        <v>#NUM!</v>
      </c>
      <c r="DQ51" s="45" t="e">
        <f t="shared" si="63"/>
        <v>#NUM!</v>
      </c>
      <c r="DS51" s="143">
        <v>46</v>
      </c>
      <c r="DT51" s="52" t="e">
        <f t="shared" si="64"/>
        <v>#NUM!</v>
      </c>
      <c r="DU51" s="54" t="e">
        <f t="shared" si="65"/>
        <v>#NUM!</v>
      </c>
      <c r="DV51" s="53" t="e">
        <f t="shared" si="66"/>
        <v>#NUM!</v>
      </c>
      <c r="DW51" s="54" t="e">
        <f t="shared" si="67"/>
        <v>#NUM!</v>
      </c>
      <c r="DX51" s="51" t="e">
        <f t="shared" si="68"/>
        <v>#NUM!</v>
      </c>
      <c r="DY51" s="51" t="e">
        <f t="shared" si="69"/>
        <v>#NUM!</v>
      </c>
    </row>
    <row r="52" spans="1:129" ht="13.8" thickBot="1" x14ac:dyDescent="0.3">
      <c r="A52" s="123">
        <v>47</v>
      </c>
      <c r="B52" s="21"/>
      <c r="C52" s="21"/>
      <c r="D52" s="21"/>
      <c r="E52" s="21"/>
      <c r="F52" s="22"/>
      <c r="G52" s="20"/>
      <c r="H52" s="133" t="e">
        <f t="shared" si="22"/>
        <v>#NUM!</v>
      </c>
      <c r="I52" s="97" t="e">
        <f t="shared" si="23"/>
        <v>#NUM!</v>
      </c>
      <c r="J52" s="97" t="e">
        <f t="shared" si="24"/>
        <v>#NUM!</v>
      </c>
      <c r="K52" s="34" t="e">
        <f t="shared" si="25"/>
        <v>#NUM!</v>
      </c>
      <c r="M52" s="123">
        <v>47</v>
      </c>
      <c r="N52" s="165" t="e">
        <f t="shared" si="70"/>
        <v>#NUM!</v>
      </c>
      <c r="O52" s="45" t="e">
        <f t="shared" si="71"/>
        <v>#NUM!</v>
      </c>
      <c r="P52" s="45" t="e">
        <f t="shared" si="72"/>
        <v>#NUM!</v>
      </c>
      <c r="Q52" s="30" t="e">
        <f t="shared" si="73"/>
        <v>#NUM!</v>
      </c>
      <c r="R52" s="45" t="e">
        <f t="shared" si="26"/>
        <v>#NUM!</v>
      </c>
      <c r="S52" s="45" t="e">
        <f t="shared" si="27"/>
        <v>#NUM!</v>
      </c>
      <c r="U52" s="143">
        <v>47</v>
      </c>
      <c r="V52" s="52" t="e">
        <f t="shared" si="28"/>
        <v>#NUM!</v>
      </c>
      <c r="W52" s="54" t="e">
        <f t="shared" si="29"/>
        <v>#NUM!</v>
      </c>
      <c r="X52" s="53" t="e">
        <f t="shared" si="30"/>
        <v>#NUM!</v>
      </c>
      <c r="Y52" s="54" t="e">
        <f t="shared" si="31"/>
        <v>#NUM!</v>
      </c>
      <c r="Z52" s="51" t="e">
        <f t="shared" si="32"/>
        <v>#NUM!</v>
      </c>
      <c r="AA52" s="51" t="e">
        <f t="shared" si="33"/>
        <v>#NUM!</v>
      </c>
      <c r="AC52" s="72"/>
      <c r="AE52" s="123">
        <v>47</v>
      </c>
      <c r="AF52" s="20"/>
      <c r="AG52" s="21"/>
      <c r="AH52" s="21"/>
      <c r="AI52" s="21"/>
      <c r="AJ52" s="22"/>
      <c r="AK52" s="20"/>
      <c r="AL52" s="133" t="e">
        <f t="shared" si="34"/>
        <v>#NUM!</v>
      </c>
      <c r="AM52" s="97" t="e">
        <f t="shared" si="35"/>
        <v>#NUM!</v>
      </c>
      <c r="AN52" s="97" t="e">
        <f t="shared" si="36"/>
        <v>#NUM!</v>
      </c>
      <c r="AO52" s="34" t="e">
        <f t="shared" si="37"/>
        <v>#NUM!</v>
      </c>
      <c r="AQ52" s="123">
        <v>47</v>
      </c>
      <c r="AR52" s="45" t="e">
        <f t="shared" si="74"/>
        <v>#NUM!</v>
      </c>
      <c r="AS52" s="45" t="e">
        <f t="shared" si="75"/>
        <v>#NUM!</v>
      </c>
      <c r="AT52" s="45" t="e">
        <f t="shared" si="76"/>
        <v>#NUM!</v>
      </c>
      <c r="AU52" s="30" t="e">
        <f t="shared" si="77"/>
        <v>#NUM!</v>
      </c>
      <c r="AV52" s="45" t="e">
        <f t="shared" si="38"/>
        <v>#NUM!</v>
      </c>
      <c r="AW52" s="45" t="e">
        <f t="shared" si="39"/>
        <v>#NUM!</v>
      </c>
      <c r="AY52" s="143">
        <v>47</v>
      </c>
      <c r="AZ52" s="52" t="e">
        <f t="shared" si="40"/>
        <v>#NUM!</v>
      </c>
      <c r="BA52" s="54" t="e">
        <f t="shared" si="41"/>
        <v>#NUM!</v>
      </c>
      <c r="BB52" s="53" t="e">
        <f t="shared" si="42"/>
        <v>#NUM!</v>
      </c>
      <c r="BC52" s="54" t="e">
        <f t="shared" si="43"/>
        <v>#NUM!</v>
      </c>
      <c r="BD52" s="51" t="e">
        <f t="shared" si="44"/>
        <v>#NUM!</v>
      </c>
      <c r="BE52" s="51" t="e">
        <f t="shared" si="45"/>
        <v>#NUM!</v>
      </c>
      <c r="BS52" s="63"/>
      <c r="BU52" s="123">
        <v>47</v>
      </c>
      <c r="BV52" s="20"/>
      <c r="BW52" s="21"/>
      <c r="BX52" s="21"/>
      <c r="BY52" s="21"/>
      <c r="BZ52" s="22"/>
      <c r="CA52" s="20"/>
      <c r="CB52" s="133" t="e">
        <f t="shared" si="46"/>
        <v>#NUM!</v>
      </c>
      <c r="CC52" s="97" t="e">
        <f t="shared" si="47"/>
        <v>#NUM!</v>
      </c>
      <c r="CD52" s="97" t="e">
        <f t="shared" si="48"/>
        <v>#NUM!</v>
      </c>
      <c r="CE52" s="34" t="e">
        <f t="shared" si="49"/>
        <v>#NUM!</v>
      </c>
      <c r="CG52" s="123">
        <v>47</v>
      </c>
      <c r="CH52" s="45" t="e">
        <f t="shared" si="78"/>
        <v>#NUM!</v>
      </c>
      <c r="CI52" s="45" t="e">
        <f t="shared" si="79"/>
        <v>#NUM!</v>
      </c>
      <c r="CJ52" s="45" t="e">
        <f t="shared" si="80"/>
        <v>#NUM!</v>
      </c>
      <c r="CK52" s="30" t="e">
        <f t="shared" si="81"/>
        <v>#NUM!</v>
      </c>
      <c r="CL52" s="45" t="e">
        <f t="shared" si="50"/>
        <v>#NUM!</v>
      </c>
      <c r="CM52" s="45" t="e">
        <f t="shared" si="51"/>
        <v>#NUM!</v>
      </c>
      <c r="CO52" s="143">
        <v>47</v>
      </c>
      <c r="CP52" s="52" t="e">
        <f t="shared" si="52"/>
        <v>#NUM!</v>
      </c>
      <c r="CQ52" s="54" t="e">
        <f t="shared" si="53"/>
        <v>#NUM!</v>
      </c>
      <c r="CR52" s="53" t="e">
        <f t="shared" si="54"/>
        <v>#NUM!</v>
      </c>
      <c r="CS52" s="54" t="e">
        <f t="shared" si="55"/>
        <v>#NUM!</v>
      </c>
      <c r="CT52" s="51" t="e">
        <f t="shared" si="56"/>
        <v>#NUM!</v>
      </c>
      <c r="CU52" s="51" t="e">
        <f t="shared" si="57"/>
        <v>#NUM!</v>
      </c>
      <c r="CW52" s="84"/>
      <c r="CY52" s="123">
        <v>47</v>
      </c>
      <c r="CZ52" s="20"/>
      <c r="DA52" s="21"/>
      <c r="DB52" s="21"/>
      <c r="DC52" s="21"/>
      <c r="DD52" s="22"/>
      <c r="DE52" s="20"/>
      <c r="DF52" s="133" t="e">
        <f t="shared" si="58"/>
        <v>#NUM!</v>
      </c>
      <c r="DG52" s="97" t="e">
        <f t="shared" si="59"/>
        <v>#NUM!</v>
      </c>
      <c r="DH52" s="97" t="e">
        <f t="shared" si="60"/>
        <v>#NUM!</v>
      </c>
      <c r="DI52" s="34" t="e">
        <f t="shared" si="61"/>
        <v>#NUM!</v>
      </c>
      <c r="DK52" s="123">
        <v>47</v>
      </c>
      <c r="DL52" s="165" t="e">
        <f t="shared" si="82"/>
        <v>#NUM!</v>
      </c>
      <c r="DM52" s="45" t="e">
        <f t="shared" si="83"/>
        <v>#NUM!</v>
      </c>
      <c r="DN52" s="45" t="e">
        <f t="shared" si="84"/>
        <v>#NUM!</v>
      </c>
      <c r="DO52" s="30" t="e">
        <f t="shared" si="85"/>
        <v>#NUM!</v>
      </c>
      <c r="DP52" s="45" t="e">
        <f t="shared" si="62"/>
        <v>#NUM!</v>
      </c>
      <c r="DQ52" s="45" t="e">
        <f t="shared" si="63"/>
        <v>#NUM!</v>
      </c>
      <c r="DS52" s="143">
        <v>47</v>
      </c>
      <c r="DT52" s="52" t="e">
        <f t="shared" si="64"/>
        <v>#NUM!</v>
      </c>
      <c r="DU52" s="54" t="e">
        <f t="shared" si="65"/>
        <v>#NUM!</v>
      </c>
      <c r="DV52" s="53" t="e">
        <f t="shared" si="66"/>
        <v>#NUM!</v>
      </c>
      <c r="DW52" s="54" t="e">
        <f t="shared" si="67"/>
        <v>#NUM!</v>
      </c>
      <c r="DX52" s="51" t="e">
        <f t="shared" si="68"/>
        <v>#NUM!</v>
      </c>
      <c r="DY52" s="51" t="e">
        <f t="shared" si="69"/>
        <v>#NUM!</v>
      </c>
    </row>
    <row r="53" spans="1:129" ht="13.8" thickBot="1" x14ac:dyDescent="0.3">
      <c r="A53" s="123">
        <v>48</v>
      </c>
      <c r="B53" s="21"/>
      <c r="C53" s="21"/>
      <c r="D53" s="21"/>
      <c r="E53" s="21"/>
      <c r="F53" s="22"/>
      <c r="G53" s="20"/>
      <c r="H53" s="133" t="e">
        <f t="shared" si="22"/>
        <v>#NUM!</v>
      </c>
      <c r="I53" s="97" t="e">
        <f t="shared" si="23"/>
        <v>#NUM!</v>
      </c>
      <c r="J53" s="97" t="e">
        <f t="shared" si="24"/>
        <v>#NUM!</v>
      </c>
      <c r="K53" s="34" t="e">
        <f t="shared" si="25"/>
        <v>#NUM!</v>
      </c>
      <c r="M53" s="123">
        <v>48</v>
      </c>
      <c r="N53" s="165" t="e">
        <f t="shared" si="70"/>
        <v>#NUM!</v>
      </c>
      <c r="O53" s="45" t="e">
        <f t="shared" si="71"/>
        <v>#NUM!</v>
      </c>
      <c r="P53" s="45" t="e">
        <f t="shared" si="72"/>
        <v>#NUM!</v>
      </c>
      <c r="Q53" s="30" t="e">
        <f t="shared" si="73"/>
        <v>#NUM!</v>
      </c>
      <c r="R53" s="45" t="e">
        <f t="shared" si="26"/>
        <v>#NUM!</v>
      </c>
      <c r="S53" s="45" t="e">
        <f t="shared" si="27"/>
        <v>#NUM!</v>
      </c>
      <c r="U53" s="143">
        <v>48</v>
      </c>
      <c r="V53" s="52" t="e">
        <f t="shared" si="28"/>
        <v>#NUM!</v>
      </c>
      <c r="W53" s="54" t="e">
        <f t="shared" si="29"/>
        <v>#NUM!</v>
      </c>
      <c r="X53" s="53" t="e">
        <f t="shared" si="30"/>
        <v>#NUM!</v>
      </c>
      <c r="Y53" s="54" t="e">
        <f t="shared" si="31"/>
        <v>#NUM!</v>
      </c>
      <c r="Z53" s="51" t="e">
        <f t="shared" si="32"/>
        <v>#NUM!</v>
      </c>
      <c r="AA53" s="51" t="e">
        <f t="shared" si="33"/>
        <v>#NUM!</v>
      </c>
      <c r="AC53" s="72"/>
      <c r="AE53" s="123">
        <v>48</v>
      </c>
      <c r="AF53" s="20"/>
      <c r="AG53" s="21"/>
      <c r="AH53" s="21"/>
      <c r="AI53" s="21"/>
      <c r="AJ53" s="22"/>
      <c r="AK53" s="20"/>
      <c r="AL53" s="133" t="e">
        <f t="shared" si="34"/>
        <v>#NUM!</v>
      </c>
      <c r="AM53" s="97" t="e">
        <f t="shared" si="35"/>
        <v>#NUM!</v>
      </c>
      <c r="AN53" s="97" t="e">
        <f t="shared" si="36"/>
        <v>#NUM!</v>
      </c>
      <c r="AO53" s="34" t="e">
        <f t="shared" si="37"/>
        <v>#NUM!</v>
      </c>
      <c r="AQ53" s="123">
        <v>48</v>
      </c>
      <c r="AR53" s="45" t="e">
        <f t="shared" si="74"/>
        <v>#NUM!</v>
      </c>
      <c r="AS53" s="45" t="e">
        <f t="shared" si="75"/>
        <v>#NUM!</v>
      </c>
      <c r="AT53" s="45" t="e">
        <f t="shared" si="76"/>
        <v>#NUM!</v>
      </c>
      <c r="AU53" s="30" t="e">
        <f t="shared" si="77"/>
        <v>#NUM!</v>
      </c>
      <c r="AV53" s="45" t="e">
        <f t="shared" si="38"/>
        <v>#NUM!</v>
      </c>
      <c r="AW53" s="45" t="e">
        <f t="shared" si="39"/>
        <v>#NUM!</v>
      </c>
      <c r="AY53" s="143">
        <v>48</v>
      </c>
      <c r="AZ53" s="52" t="e">
        <f t="shared" si="40"/>
        <v>#NUM!</v>
      </c>
      <c r="BA53" s="54" t="e">
        <f t="shared" si="41"/>
        <v>#NUM!</v>
      </c>
      <c r="BB53" s="53" t="e">
        <f t="shared" si="42"/>
        <v>#NUM!</v>
      </c>
      <c r="BC53" s="54" t="e">
        <f t="shared" si="43"/>
        <v>#NUM!</v>
      </c>
      <c r="BD53" s="51" t="e">
        <f t="shared" si="44"/>
        <v>#NUM!</v>
      </c>
      <c r="BE53" s="51" t="e">
        <f t="shared" si="45"/>
        <v>#NUM!</v>
      </c>
      <c r="BS53" s="63"/>
      <c r="BU53" s="123">
        <v>48</v>
      </c>
      <c r="BV53" s="20"/>
      <c r="BW53" s="21"/>
      <c r="BX53" s="21"/>
      <c r="BY53" s="21"/>
      <c r="BZ53" s="22"/>
      <c r="CA53" s="20"/>
      <c r="CB53" s="133" t="e">
        <f t="shared" si="46"/>
        <v>#NUM!</v>
      </c>
      <c r="CC53" s="97" t="e">
        <f t="shared" si="47"/>
        <v>#NUM!</v>
      </c>
      <c r="CD53" s="97" t="e">
        <f t="shared" si="48"/>
        <v>#NUM!</v>
      </c>
      <c r="CE53" s="34" t="e">
        <f t="shared" si="49"/>
        <v>#NUM!</v>
      </c>
      <c r="CG53" s="123">
        <v>48</v>
      </c>
      <c r="CH53" s="45" t="e">
        <f t="shared" si="78"/>
        <v>#NUM!</v>
      </c>
      <c r="CI53" s="45" t="e">
        <f t="shared" si="79"/>
        <v>#NUM!</v>
      </c>
      <c r="CJ53" s="45" t="e">
        <f t="shared" si="80"/>
        <v>#NUM!</v>
      </c>
      <c r="CK53" s="30" t="e">
        <f t="shared" si="81"/>
        <v>#NUM!</v>
      </c>
      <c r="CL53" s="45" t="e">
        <f t="shared" si="50"/>
        <v>#NUM!</v>
      </c>
      <c r="CM53" s="45" t="e">
        <f t="shared" si="51"/>
        <v>#NUM!</v>
      </c>
      <c r="CO53" s="143">
        <v>48</v>
      </c>
      <c r="CP53" s="52" t="e">
        <f t="shared" si="52"/>
        <v>#NUM!</v>
      </c>
      <c r="CQ53" s="54" t="e">
        <f t="shared" si="53"/>
        <v>#NUM!</v>
      </c>
      <c r="CR53" s="53" t="e">
        <f t="shared" si="54"/>
        <v>#NUM!</v>
      </c>
      <c r="CS53" s="54" t="e">
        <f t="shared" si="55"/>
        <v>#NUM!</v>
      </c>
      <c r="CT53" s="51" t="e">
        <f t="shared" si="56"/>
        <v>#NUM!</v>
      </c>
      <c r="CU53" s="51" t="e">
        <f t="shared" si="57"/>
        <v>#NUM!</v>
      </c>
      <c r="CW53" s="84"/>
      <c r="CY53" s="123">
        <v>48</v>
      </c>
      <c r="CZ53" s="20"/>
      <c r="DA53" s="21"/>
      <c r="DB53" s="21"/>
      <c r="DC53" s="21"/>
      <c r="DD53" s="22"/>
      <c r="DE53" s="20"/>
      <c r="DF53" s="133" t="e">
        <f t="shared" si="58"/>
        <v>#NUM!</v>
      </c>
      <c r="DG53" s="97" t="e">
        <f t="shared" si="59"/>
        <v>#NUM!</v>
      </c>
      <c r="DH53" s="97" t="e">
        <f t="shared" si="60"/>
        <v>#NUM!</v>
      </c>
      <c r="DI53" s="34" t="e">
        <f t="shared" si="61"/>
        <v>#NUM!</v>
      </c>
      <c r="DK53" s="123">
        <v>48</v>
      </c>
      <c r="DL53" s="165" t="e">
        <f t="shared" si="82"/>
        <v>#NUM!</v>
      </c>
      <c r="DM53" s="45" t="e">
        <f t="shared" si="83"/>
        <v>#NUM!</v>
      </c>
      <c r="DN53" s="45" t="e">
        <f t="shared" si="84"/>
        <v>#NUM!</v>
      </c>
      <c r="DO53" s="30" t="e">
        <f t="shared" si="85"/>
        <v>#NUM!</v>
      </c>
      <c r="DP53" s="45" t="e">
        <f t="shared" si="62"/>
        <v>#NUM!</v>
      </c>
      <c r="DQ53" s="45" t="e">
        <f t="shared" si="63"/>
        <v>#NUM!</v>
      </c>
      <c r="DS53" s="143">
        <v>48</v>
      </c>
      <c r="DT53" s="52" t="e">
        <f t="shared" si="64"/>
        <v>#NUM!</v>
      </c>
      <c r="DU53" s="54" t="e">
        <f t="shared" si="65"/>
        <v>#NUM!</v>
      </c>
      <c r="DV53" s="53" t="e">
        <f t="shared" si="66"/>
        <v>#NUM!</v>
      </c>
      <c r="DW53" s="54" t="e">
        <f t="shared" si="67"/>
        <v>#NUM!</v>
      </c>
      <c r="DX53" s="51" t="e">
        <f t="shared" si="68"/>
        <v>#NUM!</v>
      </c>
      <c r="DY53" s="51" t="e">
        <f t="shared" si="69"/>
        <v>#NUM!</v>
      </c>
    </row>
    <row r="54" spans="1:129" ht="13.8" thickBot="1" x14ac:dyDescent="0.3">
      <c r="A54" s="123">
        <v>49</v>
      </c>
      <c r="B54" s="21"/>
      <c r="C54" s="21"/>
      <c r="D54" s="21"/>
      <c r="E54" s="21"/>
      <c r="F54" s="22"/>
      <c r="G54" s="20"/>
      <c r="H54" s="133" t="e">
        <f t="shared" si="22"/>
        <v>#NUM!</v>
      </c>
      <c r="I54" s="97" t="e">
        <f t="shared" si="23"/>
        <v>#NUM!</v>
      </c>
      <c r="J54" s="97" t="e">
        <f t="shared" si="24"/>
        <v>#NUM!</v>
      </c>
      <c r="K54" s="34" t="e">
        <f t="shared" si="25"/>
        <v>#NUM!</v>
      </c>
      <c r="M54" s="123">
        <v>49</v>
      </c>
      <c r="N54" s="165" t="e">
        <f t="shared" si="70"/>
        <v>#NUM!</v>
      </c>
      <c r="O54" s="45" t="e">
        <f t="shared" si="71"/>
        <v>#NUM!</v>
      </c>
      <c r="P54" s="45" t="e">
        <f t="shared" si="72"/>
        <v>#NUM!</v>
      </c>
      <c r="Q54" s="30" t="e">
        <f t="shared" si="73"/>
        <v>#NUM!</v>
      </c>
      <c r="R54" s="45" t="e">
        <f t="shared" si="26"/>
        <v>#NUM!</v>
      </c>
      <c r="S54" s="45" t="e">
        <f t="shared" si="27"/>
        <v>#NUM!</v>
      </c>
      <c r="U54" s="143">
        <v>49</v>
      </c>
      <c r="V54" s="52" t="e">
        <f t="shared" si="28"/>
        <v>#NUM!</v>
      </c>
      <c r="W54" s="54" t="e">
        <f t="shared" si="29"/>
        <v>#NUM!</v>
      </c>
      <c r="X54" s="53" t="e">
        <f t="shared" si="30"/>
        <v>#NUM!</v>
      </c>
      <c r="Y54" s="54" t="e">
        <f t="shared" si="31"/>
        <v>#NUM!</v>
      </c>
      <c r="Z54" s="51" t="e">
        <f t="shared" si="32"/>
        <v>#NUM!</v>
      </c>
      <c r="AA54" s="51" t="e">
        <f t="shared" si="33"/>
        <v>#NUM!</v>
      </c>
      <c r="AC54" s="72"/>
      <c r="AE54" s="123">
        <v>49</v>
      </c>
      <c r="AF54" s="20"/>
      <c r="AG54" s="21"/>
      <c r="AH54" s="21"/>
      <c r="AI54" s="21"/>
      <c r="AJ54" s="22"/>
      <c r="AK54" s="20"/>
      <c r="AL54" s="133" t="e">
        <f t="shared" si="34"/>
        <v>#NUM!</v>
      </c>
      <c r="AM54" s="97" t="e">
        <f t="shared" si="35"/>
        <v>#NUM!</v>
      </c>
      <c r="AN54" s="97" t="e">
        <f t="shared" si="36"/>
        <v>#NUM!</v>
      </c>
      <c r="AO54" s="34" t="e">
        <f t="shared" si="37"/>
        <v>#NUM!</v>
      </c>
      <c r="AQ54" s="123">
        <v>49</v>
      </c>
      <c r="AR54" s="45" t="e">
        <f t="shared" si="74"/>
        <v>#NUM!</v>
      </c>
      <c r="AS54" s="45" t="e">
        <f t="shared" si="75"/>
        <v>#NUM!</v>
      </c>
      <c r="AT54" s="45" t="e">
        <f t="shared" si="76"/>
        <v>#NUM!</v>
      </c>
      <c r="AU54" s="30" t="e">
        <f t="shared" si="77"/>
        <v>#NUM!</v>
      </c>
      <c r="AV54" s="45" t="e">
        <f t="shared" si="38"/>
        <v>#NUM!</v>
      </c>
      <c r="AW54" s="45" t="e">
        <f t="shared" si="39"/>
        <v>#NUM!</v>
      </c>
      <c r="AY54" s="143">
        <v>49</v>
      </c>
      <c r="AZ54" s="52" t="e">
        <f t="shared" si="40"/>
        <v>#NUM!</v>
      </c>
      <c r="BA54" s="54" t="e">
        <f t="shared" si="41"/>
        <v>#NUM!</v>
      </c>
      <c r="BB54" s="53" t="e">
        <f t="shared" si="42"/>
        <v>#NUM!</v>
      </c>
      <c r="BC54" s="54" t="e">
        <f t="shared" si="43"/>
        <v>#NUM!</v>
      </c>
      <c r="BD54" s="51" t="e">
        <f t="shared" si="44"/>
        <v>#NUM!</v>
      </c>
      <c r="BE54" s="51" t="e">
        <f t="shared" si="45"/>
        <v>#NUM!</v>
      </c>
      <c r="BS54" s="63"/>
      <c r="BU54" s="123">
        <v>49</v>
      </c>
      <c r="BV54" s="20"/>
      <c r="BW54" s="21"/>
      <c r="BX54" s="21"/>
      <c r="BY54" s="21"/>
      <c r="BZ54" s="22"/>
      <c r="CA54" s="20"/>
      <c r="CB54" s="133" t="e">
        <f t="shared" si="46"/>
        <v>#NUM!</v>
      </c>
      <c r="CC54" s="97" t="e">
        <f t="shared" si="47"/>
        <v>#NUM!</v>
      </c>
      <c r="CD54" s="97" t="e">
        <f t="shared" si="48"/>
        <v>#NUM!</v>
      </c>
      <c r="CE54" s="34" t="e">
        <f t="shared" si="49"/>
        <v>#NUM!</v>
      </c>
      <c r="CG54" s="123">
        <v>49</v>
      </c>
      <c r="CH54" s="45" t="e">
        <f t="shared" si="78"/>
        <v>#NUM!</v>
      </c>
      <c r="CI54" s="45" t="e">
        <f t="shared" si="79"/>
        <v>#NUM!</v>
      </c>
      <c r="CJ54" s="45" t="e">
        <f t="shared" si="80"/>
        <v>#NUM!</v>
      </c>
      <c r="CK54" s="30" t="e">
        <f t="shared" si="81"/>
        <v>#NUM!</v>
      </c>
      <c r="CL54" s="45" t="e">
        <f t="shared" si="50"/>
        <v>#NUM!</v>
      </c>
      <c r="CM54" s="45" t="e">
        <f t="shared" si="51"/>
        <v>#NUM!</v>
      </c>
      <c r="CO54" s="143">
        <v>49</v>
      </c>
      <c r="CP54" s="52" t="e">
        <f t="shared" si="52"/>
        <v>#NUM!</v>
      </c>
      <c r="CQ54" s="54" t="e">
        <f t="shared" si="53"/>
        <v>#NUM!</v>
      </c>
      <c r="CR54" s="53" t="e">
        <f t="shared" si="54"/>
        <v>#NUM!</v>
      </c>
      <c r="CS54" s="54" t="e">
        <f t="shared" si="55"/>
        <v>#NUM!</v>
      </c>
      <c r="CT54" s="51" t="e">
        <f t="shared" si="56"/>
        <v>#NUM!</v>
      </c>
      <c r="CU54" s="51" t="e">
        <f t="shared" si="57"/>
        <v>#NUM!</v>
      </c>
      <c r="CW54" s="84"/>
      <c r="CY54" s="123">
        <v>49</v>
      </c>
      <c r="CZ54" s="20"/>
      <c r="DA54" s="21"/>
      <c r="DB54" s="21"/>
      <c r="DC54" s="21"/>
      <c r="DD54" s="22"/>
      <c r="DE54" s="20"/>
      <c r="DF54" s="133" t="e">
        <f t="shared" si="58"/>
        <v>#NUM!</v>
      </c>
      <c r="DG54" s="97" t="e">
        <f t="shared" si="59"/>
        <v>#NUM!</v>
      </c>
      <c r="DH54" s="97" t="e">
        <f t="shared" si="60"/>
        <v>#NUM!</v>
      </c>
      <c r="DI54" s="34" t="e">
        <f t="shared" si="61"/>
        <v>#NUM!</v>
      </c>
      <c r="DK54" s="123">
        <v>49</v>
      </c>
      <c r="DL54" s="165" t="e">
        <f t="shared" si="82"/>
        <v>#NUM!</v>
      </c>
      <c r="DM54" s="45" t="e">
        <f t="shared" si="83"/>
        <v>#NUM!</v>
      </c>
      <c r="DN54" s="45" t="e">
        <f t="shared" si="84"/>
        <v>#NUM!</v>
      </c>
      <c r="DO54" s="30" t="e">
        <f t="shared" si="85"/>
        <v>#NUM!</v>
      </c>
      <c r="DP54" s="45" t="e">
        <f t="shared" si="62"/>
        <v>#NUM!</v>
      </c>
      <c r="DQ54" s="45" t="e">
        <f t="shared" si="63"/>
        <v>#NUM!</v>
      </c>
      <c r="DS54" s="143">
        <v>49</v>
      </c>
      <c r="DT54" s="52" t="e">
        <f t="shared" si="64"/>
        <v>#NUM!</v>
      </c>
      <c r="DU54" s="54" t="e">
        <f t="shared" si="65"/>
        <v>#NUM!</v>
      </c>
      <c r="DV54" s="53" t="e">
        <f t="shared" si="66"/>
        <v>#NUM!</v>
      </c>
      <c r="DW54" s="54" t="e">
        <f t="shared" si="67"/>
        <v>#NUM!</v>
      </c>
      <c r="DX54" s="51" t="e">
        <f t="shared" si="68"/>
        <v>#NUM!</v>
      </c>
      <c r="DY54" s="51" t="e">
        <f t="shared" si="69"/>
        <v>#NUM!</v>
      </c>
    </row>
    <row r="55" spans="1:129" ht="13.8" thickBot="1" x14ac:dyDescent="0.3">
      <c r="A55" s="123">
        <v>50</v>
      </c>
      <c r="B55" s="21"/>
      <c r="C55" s="21"/>
      <c r="D55" s="21"/>
      <c r="E55" s="21"/>
      <c r="F55" s="22"/>
      <c r="G55" s="20"/>
      <c r="H55" s="133" t="e">
        <f t="shared" si="22"/>
        <v>#NUM!</v>
      </c>
      <c r="I55" s="97" t="e">
        <f t="shared" si="23"/>
        <v>#NUM!</v>
      </c>
      <c r="J55" s="97" t="e">
        <f t="shared" si="24"/>
        <v>#NUM!</v>
      </c>
      <c r="K55" s="34" t="e">
        <f t="shared" si="25"/>
        <v>#NUM!</v>
      </c>
      <c r="M55" s="123">
        <v>50</v>
      </c>
      <c r="N55" s="165" t="e">
        <f t="shared" si="70"/>
        <v>#NUM!</v>
      </c>
      <c r="O55" s="45" t="e">
        <f t="shared" si="71"/>
        <v>#NUM!</v>
      </c>
      <c r="P55" s="45" t="e">
        <f t="shared" si="72"/>
        <v>#NUM!</v>
      </c>
      <c r="Q55" s="30" t="e">
        <f t="shared" si="73"/>
        <v>#NUM!</v>
      </c>
      <c r="R55" s="45" t="e">
        <f t="shared" si="26"/>
        <v>#NUM!</v>
      </c>
      <c r="S55" s="45" t="e">
        <f t="shared" si="27"/>
        <v>#NUM!</v>
      </c>
      <c r="U55" s="143">
        <v>50</v>
      </c>
      <c r="V55" s="52" t="e">
        <f t="shared" si="28"/>
        <v>#NUM!</v>
      </c>
      <c r="W55" s="54" t="e">
        <f t="shared" si="29"/>
        <v>#NUM!</v>
      </c>
      <c r="X55" s="53" t="e">
        <f t="shared" si="30"/>
        <v>#NUM!</v>
      </c>
      <c r="Y55" s="54" t="e">
        <f t="shared" si="31"/>
        <v>#NUM!</v>
      </c>
      <c r="Z55" s="51" t="e">
        <f t="shared" si="32"/>
        <v>#NUM!</v>
      </c>
      <c r="AA55" s="51" t="e">
        <f t="shared" si="33"/>
        <v>#NUM!</v>
      </c>
      <c r="AC55" s="72"/>
      <c r="AE55" s="123">
        <v>50</v>
      </c>
      <c r="AF55" s="20"/>
      <c r="AG55" s="21"/>
      <c r="AH55" s="21"/>
      <c r="AI55" s="21"/>
      <c r="AJ55" s="22"/>
      <c r="AK55" s="20"/>
      <c r="AL55" s="133" t="e">
        <f t="shared" si="34"/>
        <v>#NUM!</v>
      </c>
      <c r="AM55" s="97" t="e">
        <f t="shared" si="35"/>
        <v>#NUM!</v>
      </c>
      <c r="AN55" s="97" t="e">
        <f t="shared" si="36"/>
        <v>#NUM!</v>
      </c>
      <c r="AO55" s="34" t="e">
        <f t="shared" si="37"/>
        <v>#NUM!</v>
      </c>
      <c r="AQ55" s="123">
        <v>50</v>
      </c>
      <c r="AR55" s="45" t="e">
        <f t="shared" si="74"/>
        <v>#NUM!</v>
      </c>
      <c r="AS55" s="45" t="e">
        <f t="shared" si="75"/>
        <v>#NUM!</v>
      </c>
      <c r="AT55" s="45" t="e">
        <f t="shared" si="76"/>
        <v>#NUM!</v>
      </c>
      <c r="AU55" s="30" t="e">
        <f t="shared" si="77"/>
        <v>#NUM!</v>
      </c>
      <c r="AV55" s="45" t="e">
        <f t="shared" si="38"/>
        <v>#NUM!</v>
      </c>
      <c r="AW55" s="45" t="e">
        <f t="shared" si="39"/>
        <v>#NUM!</v>
      </c>
      <c r="AY55" s="143">
        <v>50</v>
      </c>
      <c r="AZ55" s="52" t="e">
        <f t="shared" si="40"/>
        <v>#NUM!</v>
      </c>
      <c r="BA55" s="54" t="e">
        <f t="shared" si="41"/>
        <v>#NUM!</v>
      </c>
      <c r="BB55" s="53" t="e">
        <f t="shared" si="42"/>
        <v>#NUM!</v>
      </c>
      <c r="BC55" s="54" t="e">
        <f t="shared" si="43"/>
        <v>#NUM!</v>
      </c>
      <c r="BD55" s="51" t="e">
        <f t="shared" si="44"/>
        <v>#NUM!</v>
      </c>
      <c r="BE55" s="51" t="e">
        <f t="shared" si="45"/>
        <v>#NUM!</v>
      </c>
      <c r="BS55" s="63"/>
      <c r="BU55" s="123">
        <v>50</v>
      </c>
      <c r="BV55" s="20"/>
      <c r="BW55" s="21"/>
      <c r="BX55" s="21"/>
      <c r="BY55" s="21"/>
      <c r="BZ55" s="22"/>
      <c r="CA55" s="20"/>
      <c r="CB55" s="133" t="e">
        <f t="shared" si="46"/>
        <v>#NUM!</v>
      </c>
      <c r="CC55" s="97" t="e">
        <f t="shared" si="47"/>
        <v>#NUM!</v>
      </c>
      <c r="CD55" s="97" t="e">
        <f t="shared" si="48"/>
        <v>#NUM!</v>
      </c>
      <c r="CE55" s="34" t="e">
        <f t="shared" si="49"/>
        <v>#NUM!</v>
      </c>
      <c r="CG55" s="123">
        <v>50</v>
      </c>
      <c r="CH55" s="45" t="e">
        <f t="shared" si="78"/>
        <v>#NUM!</v>
      </c>
      <c r="CI55" s="45" t="e">
        <f t="shared" si="79"/>
        <v>#NUM!</v>
      </c>
      <c r="CJ55" s="45" t="e">
        <f t="shared" si="80"/>
        <v>#NUM!</v>
      </c>
      <c r="CK55" s="30" t="e">
        <f t="shared" si="81"/>
        <v>#NUM!</v>
      </c>
      <c r="CL55" s="45" t="e">
        <f t="shared" si="50"/>
        <v>#NUM!</v>
      </c>
      <c r="CM55" s="45" t="e">
        <f t="shared" si="51"/>
        <v>#NUM!</v>
      </c>
      <c r="CO55" s="143">
        <v>50</v>
      </c>
      <c r="CP55" s="52" t="e">
        <f t="shared" si="52"/>
        <v>#NUM!</v>
      </c>
      <c r="CQ55" s="54" t="e">
        <f t="shared" si="53"/>
        <v>#NUM!</v>
      </c>
      <c r="CR55" s="53" t="e">
        <f t="shared" si="54"/>
        <v>#NUM!</v>
      </c>
      <c r="CS55" s="54" t="e">
        <f t="shared" si="55"/>
        <v>#NUM!</v>
      </c>
      <c r="CT55" s="51" t="e">
        <f t="shared" si="56"/>
        <v>#NUM!</v>
      </c>
      <c r="CU55" s="51" t="e">
        <f t="shared" si="57"/>
        <v>#NUM!</v>
      </c>
      <c r="CW55" s="84"/>
      <c r="CY55" s="123">
        <v>50</v>
      </c>
      <c r="CZ55" s="20"/>
      <c r="DA55" s="21"/>
      <c r="DB55" s="21"/>
      <c r="DC55" s="21"/>
      <c r="DD55" s="22"/>
      <c r="DE55" s="20"/>
      <c r="DF55" s="133" t="e">
        <f t="shared" si="58"/>
        <v>#NUM!</v>
      </c>
      <c r="DG55" s="97" t="e">
        <f t="shared" si="59"/>
        <v>#NUM!</v>
      </c>
      <c r="DH55" s="97" t="e">
        <f t="shared" si="60"/>
        <v>#NUM!</v>
      </c>
      <c r="DI55" s="34" t="e">
        <f t="shared" si="61"/>
        <v>#NUM!</v>
      </c>
      <c r="DK55" s="123">
        <v>50</v>
      </c>
      <c r="DL55" s="165" t="e">
        <f t="shared" si="82"/>
        <v>#NUM!</v>
      </c>
      <c r="DM55" s="45" t="e">
        <f t="shared" si="83"/>
        <v>#NUM!</v>
      </c>
      <c r="DN55" s="45" t="e">
        <f t="shared" si="84"/>
        <v>#NUM!</v>
      </c>
      <c r="DO55" s="30" t="e">
        <f t="shared" si="85"/>
        <v>#NUM!</v>
      </c>
      <c r="DP55" s="45" t="e">
        <f t="shared" si="62"/>
        <v>#NUM!</v>
      </c>
      <c r="DQ55" s="45" t="e">
        <f t="shared" si="63"/>
        <v>#NUM!</v>
      </c>
      <c r="DS55" s="143">
        <v>50</v>
      </c>
      <c r="DT55" s="52" t="e">
        <f t="shared" si="64"/>
        <v>#NUM!</v>
      </c>
      <c r="DU55" s="54" t="e">
        <f t="shared" si="65"/>
        <v>#NUM!</v>
      </c>
      <c r="DV55" s="53" t="e">
        <f t="shared" si="66"/>
        <v>#NUM!</v>
      </c>
      <c r="DW55" s="54" t="e">
        <f t="shared" si="67"/>
        <v>#NUM!</v>
      </c>
      <c r="DX55" s="51" t="e">
        <f t="shared" si="68"/>
        <v>#NUM!</v>
      </c>
      <c r="DY55" s="51" t="e">
        <f t="shared" si="69"/>
        <v>#NUM!</v>
      </c>
    </row>
    <row r="56" spans="1:129" ht="13.8" thickBot="1" x14ac:dyDescent="0.3">
      <c r="A56" s="123">
        <v>51</v>
      </c>
      <c r="B56" s="21"/>
      <c r="C56" s="21"/>
      <c r="D56" s="21"/>
      <c r="E56" s="21"/>
      <c r="F56" s="22"/>
      <c r="G56" s="20"/>
      <c r="H56" s="133" t="e">
        <f t="shared" si="22"/>
        <v>#NUM!</v>
      </c>
      <c r="I56" s="97" t="e">
        <f t="shared" si="23"/>
        <v>#NUM!</v>
      </c>
      <c r="J56" s="97" t="e">
        <f t="shared" si="24"/>
        <v>#NUM!</v>
      </c>
      <c r="K56" s="34" t="e">
        <f t="shared" si="25"/>
        <v>#NUM!</v>
      </c>
      <c r="M56" s="123">
        <v>51</v>
      </c>
      <c r="N56" s="165" t="e">
        <f t="shared" si="70"/>
        <v>#NUM!</v>
      </c>
      <c r="O56" s="45" t="e">
        <f t="shared" si="71"/>
        <v>#NUM!</v>
      </c>
      <c r="P56" s="45" t="e">
        <f t="shared" si="72"/>
        <v>#NUM!</v>
      </c>
      <c r="Q56" s="30" t="e">
        <f t="shared" si="73"/>
        <v>#NUM!</v>
      </c>
      <c r="R56" s="45" t="e">
        <f t="shared" si="26"/>
        <v>#NUM!</v>
      </c>
      <c r="S56" s="45" t="e">
        <f t="shared" si="27"/>
        <v>#NUM!</v>
      </c>
      <c r="U56" s="143">
        <v>51</v>
      </c>
      <c r="V56" s="52" t="e">
        <f t="shared" si="28"/>
        <v>#NUM!</v>
      </c>
      <c r="W56" s="54" t="e">
        <f t="shared" si="29"/>
        <v>#NUM!</v>
      </c>
      <c r="X56" s="53" t="e">
        <f t="shared" si="30"/>
        <v>#NUM!</v>
      </c>
      <c r="Y56" s="54" t="e">
        <f t="shared" si="31"/>
        <v>#NUM!</v>
      </c>
      <c r="Z56" s="51" t="e">
        <f t="shared" si="32"/>
        <v>#NUM!</v>
      </c>
      <c r="AA56" s="51" t="e">
        <f t="shared" si="33"/>
        <v>#NUM!</v>
      </c>
      <c r="AC56" s="72"/>
      <c r="AE56" s="123">
        <v>51</v>
      </c>
      <c r="AF56" s="20"/>
      <c r="AG56" s="21"/>
      <c r="AH56" s="21"/>
      <c r="AI56" s="21"/>
      <c r="AJ56" s="22"/>
      <c r="AK56" s="20"/>
      <c r="AL56" s="133" t="e">
        <f t="shared" si="34"/>
        <v>#NUM!</v>
      </c>
      <c r="AM56" s="97" t="e">
        <f t="shared" si="35"/>
        <v>#NUM!</v>
      </c>
      <c r="AN56" s="97" t="e">
        <f t="shared" si="36"/>
        <v>#NUM!</v>
      </c>
      <c r="AO56" s="34" t="e">
        <f t="shared" si="37"/>
        <v>#NUM!</v>
      </c>
      <c r="AQ56" s="123">
        <v>51</v>
      </c>
      <c r="AR56" s="45" t="e">
        <f t="shared" si="74"/>
        <v>#NUM!</v>
      </c>
      <c r="AS56" s="45" t="e">
        <f t="shared" si="75"/>
        <v>#NUM!</v>
      </c>
      <c r="AT56" s="45" t="e">
        <f t="shared" si="76"/>
        <v>#NUM!</v>
      </c>
      <c r="AU56" s="30" t="e">
        <f t="shared" si="77"/>
        <v>#NUM!</v>
      </c>
      <c r="AV56" s="45" t="e">
        <f t="shared" si="38"/>
        <v>#NUM!</v>
      </c>
      <c r="AW56" s="45" t="e">
        <f t="shared" si="39"/>
        <v>#NUM!</v>
      </c>
      <c r="AY56" s="143">
        <v>51</v>
      </c>
      <c r="AZ56" s="52" t="e">
        <f t="shared" si="40"/>
        <v>#NUM!</v>
      </c>
      <c r="BA56" s="54" t="e">
        <f t="shared" si="41"/>
        <v>#NUM!</v>
      </c>
      <c r="BB56" s="53" t="e">
        <f t="shared" si="42"/>
        <v>#NUM!</v>
      </c>
      <c r="BC56" s="54" t="e">
        <f t="shared" si="43"/>
        <v>#NUM!</v>
      </c>
      <c r="BD56" s="51" t="e">
        <f t="shared" si="44"/>
        <v>#NUM!</v>
      </c>
      <c r="BE56" s="51" t="e">
        <f t="shared" si="45"/>
        <v>#NUM!</v>
      </c>
      <c r="BS56" s="63"/>
      <c r="BU56" s="123">
        <v>51</v>
      </c>
      <c r="BV56" s="20"/>
      <c r="BW56" s="21"/>
      <c r="BX56" s="21"/>
      <c r="BY56" s="21"/>
      <c r="BZ56" s="22"/>
      <c r="CA56" s="20"/>
      <c r="CB56" s="133" t="e">
        <f t="shared" si="46"/>
        <v>#NUM!</v>
      </c>
      <c r="CC56" s="97" t="e">
        <f t="shared" si="47"/>
        <v>#NUM!</v>
      </c>
      <c r="CD56" s="97" t="e">
        <f t="shared" si="48"/>
        <v>#NUM!</v>
      </c>
      <c r="CE56" s="34" t="e">
        <f t="shared" si="49"/>
        <v>#NUM!</v>
      </c>
      <c r="CG56" s="123">
        <v>51</v>
      </c>
      <c r="CH56" s="45" t="e">
        <f t="shared" si="78"/>
        <v>#NUM!</v>
      </c>
      <c r="CI56" s="45" t="e">
        <f t="shared" si="79"/>
        <v>#NUM!</v>
      </c>
      <c r="CJ56" s="45" t="e">
        <f t="shared" si="80"/>
        <v>#NUM!</v>
      </c>
      <c r="CK56" s="30" t="e">
        <f t="shared" si="81"/>
        <v>#NUM!</v>
      </c>
      <c r="CL56" s="45" t="e">
        <f t="shared" si="50"/>
        <v>#NUM!</v>
      </c>
      <c r="CM56" s="45" t="e">
        <f t="shared" si="51"/>
        <v>#NUM!</v>
      </c>
      <c r="CO56" s="143">
        <v>51</v>
      </c>
      <c r="CP56" s="52" t="e">
        <f t="shared" si="52"/>
        <v>#NUM!</v>
      </c>
      <c r="CQ56" s="54" t="e">
        <f t="shared" si="53"/>
        <v>#NUM!</v>
      </c>
      <c r="CR56" s="53" t="e">
        <f t="shared" si="54"/>
        <v>#NUM!</v>
      </c>
      <c r="CS56" s="54" t="e">
        <f t="shared" si="55"/>
        <v>#NUM!</v>
      </c>
      <c r="CT56" s="51" t="e">
        <f t="shared" si="56"/>
        <v>#NUM!</v>
      </c>
      <c r="CU56" s="51" t="e">
        <f t="shared" si="57"/>
        <v>#NUM!</v>
      </c>
      <c r="CW56" s="84"/>
      <c r="CY56" s="123">
        <v>51</v>
      </c>
      <c r="CZ56" s="20"/>
      <c r="DA56" s="21"/>
      <c r="DB56" s="21"/>
      <c r="DC56" s="21"/>
      <c r="DD56" s="22"/>
      <c r="DE56" s="20"/>
      <c r="DF56" s="133" t="e">
        <f t="shared" si="58"/>
        <v>#NUM!</v>
      </c>
      <c r="DG56" s="97" t="e">
        <f t="shared" si="59"/>
        <v>#NUM!</v>
      </c>
      <c r="DH56" s="97" t="e">
        <f t="shared" si="60"/>
        <v>#NUM!</v>
      </c>
      <c r="DI56" s="34" t="e">
        <f t="shared" si="61"/>
        <v>#NUM!</v>
      </c>
      <c r="DK56" s="123">
        <v>51</v>
      </c>
      <c r="DL56" s="165" t="e">
        <f t="shared" si="82"/>
        <v>#NUM!</v>
      </c>
      <c r="DM56" s="45" t="e">
        <f t="shared" si="83"/>
        <v>#NUM!</v>
      </c>
      <c r="DN56" s="45" t="e">
        <f t="shared" si="84"/>
        <v>#NUM!</v>
      </c>
      <c r="DO56" s="30" t="e">
        <f t="shared" si="85"/>
        <v>#NUM!</v>
      </c>
      <c r="DP56" s="45" t="e">
        <f t="shared" si="62"/>
        <v>#NUM!</v>
      </c>
      <c r="DQ56" s="45" t="e">
        <f t="shared" si="63"/>
        <v>#NUM!</v>
      </c>
      <c r="DS56" s="143">
        <v>51</v>
      </c>
      <c r="DT56" s="52" t="e">
        <f t="shared" si="64"/>
        <v>#NUM!</v>
      </c>
      <c r="DU56" s="54" t="e">
        <f t="shared" si="65"/>
        <v>#NUM!</v>
      </c>
      <c r="DV56" s="53" t="e">
        <f t="shared" si="66"/>
        <v>#NUM!</v>
      </c>
      <c r="DW56" s="54" t="e">
        <f t="shared" si="67"/>
        <v>#NUM!</v>
      </c>
      <c r="DX56" s="51" t="e">
        <f t="shared" si="68"/>
        <v>#NUM!</v>
      </c>
      <c r="DY56" s="51" t="e">
        <f t="shared" si="69"/>
        <v>#NUM!</v>
      </c>
    </row>
    <row r="57" spans="1:129" ht="13.8" thickBot="1" x14ac:dyDescent="0.3">
      <c r="A57" s="123">
        <v>52</v>
      </c>
      <c r="B57" s="21"/>
      <c r="C57" s="21"/>
      <c r="D57" s="21"/>
      <c r="E57" s="21"/>
      <c r="F57" s="22"/>
      <c r="G57" s="20"/>
      <c r="H57" s="133" t="e">
        <f t="shared" si="22"/>
        <v>#NUM!</v>
      </c>
      <c r="I57" s="97" t="e">
        <f t="shared" si="23"/>
        <v>#NUM!</v>
      </c>
      <c r="J57" s="97" t="e">
        <f t="shared" si="24"/>
        <v>#NUM!</v>
      </c>
      <c r="K57" s="34" t="e">
        <f t="shared" si="25"/>
        <v>#NUM!</v>
      </c>
      <c r="M57" s="123">
        <v>52</v>
      </c>
      <c r="N57" s="165" t="e">
        <f t="shared" si="70"/>
        <v>#NUM!</v>
      </c>
      <c r="O57" s="45" t="e">
        <f t="shared" si="71"/>
        <v>#NUM!</v>
      </c>
      <c r="P57" s="45" t="e">
        <f t="shared" si="72"/>
        <v>#NUM!</v>
      </c>
      <c r="Q57" s="30" t="e">
        <f t="shared" si="73"/>
        <v>#NUM!</v>
      </c>
      <c r="R57" s="45" t="e">
        <f t="shared" si="26"/>
        <v>#NUM!</v>
      </c>
      <c r="S57" s="45" t="e">
        <f t="shared" si="27"/>
        <v>#NUM!</v>
      </c>
      <c r="U57" s="143">
        <v>52</v>
      </c>
      <c r="V57" s="52" t="e">
        <f t="shared" si="28"/>
        <v>#NUM!</v>
      </c>
      <c r="W57" s="54" t="e">
        <f t="shared" si="29"/>
        <v>#NUM!</v>
      </c>
      <c r="X57" s="53" t="e">
        <f t="shared" si="30"/>
        <v>#NUM!</v>
      </c>
      <c r="Y57" s="54" t="e">
        <f t="shared" si="31"/>
        <v>#NUM!</v>
      </c>
      <c r="Z57" s="51" t="e">
        <f t="shared" si="32"/>
        <v>#NUM!</v>
      </c>
      <c r="AA57" s="51" t="e">
        <f t="shared" si="33"/>
        <v>#NUM!</v>
      </c>
      <c r="AC57" s="72"/>
      <c r="AE57" s="123">
        <v>52</v>
      </c>
      <c r="AF57" s="20"/>
      <c r="AG57" s="21"/>
      <c r="AH57" s="21"/>
      <c r="AI57" s="21"/>
      <c r="AJ57" s="22"/>
      <c r="AK57" s="20"/>
      <c r="AL57" s="133" t="e">
        <f t="shared" si="34"/>
        <v>#NUM!</v>
      </c>
      <c r="AM57" s="97" t="e">
        <f t="shared" si="35"/>
        <v>#NUM!</v>
      </c>
      <c r="AN57" s="97" t="e">
        <f t="shared" si="36"/>
        <v>#NUM!</v>
      </c>
      <c r="AO57" s="34" t="e">
        <f t="shared" si="37"/>
        <v>#NUM!</v>
      </c>
      <c r="AQ57" s="123">
        <v>52</v>
      </c>
      <c r="AR57" s="45" t="e">
        <f t="shared" si="74"/>
        <v>#NUM!</v>
      </c>
      <c r="AS57" s="45" t="e">
        <f t="shared" si="75"/>
        <v>#NUM!</v>
      </c>
      <c r="AT57" s="45" t="e">
        <f t="shared" si="76"/>
        <v>#NUM!</v>
      </c>
      <c r="AU57" s="30" t="e">
        <f t="shared" si="77"/>
        <v>#NUM!</v>
      </c>
      <c r="AV57" s="45" t="e">
        <f t="shared" si="38"/>
        <v>#NUM!</v>
      </c>
      <c r="AW57" s="45" t="e">
        <f t="shared" si="39"/>
        <v>#NUM!</v>
      </c>
      <c r="AY57" s="143">
        <v>52</v>
      </c>
      <c r="AZ57" s="52" t="e">
        <f t="shared" si="40"/>
        <v>#NUM!</v>
      </c>
      <c r="BA57" s="54" t="e">
        <f t="shared" si="41"/>
        <v>#NUM!</v>
      </c>
      <c r="BB57" s="53" t="e">
        <f t="shared" si="42"/>
        <v>#NUM!</v>
      </c>
      <c r="BC57" s="54" t="e">
        <f t="shared" si="43"/>
        <v>#NUM!</v>
      </c>
      <c r="BD57" s="51" t="e">
        <f t="shared" si="44"/>
        <v>#NUM!</v>
      </c>
      <c r="BE57" s="51" t="e">
        <f t="shared" si="45"/>
        <v>#NUM!</v>
      </c>
      <c r="BS57" s="63"/>
      <c r="BU57" s="123">
        <v>52</v>
      </c>
      <c r="BV57" s="20"/>
      <c r="BW57" s="21"/>
      <c r="BX57" s="21"/>
      <c r="BY57" s="21"/>
      <c r="BZ57" s="22"/>
      <c r="CA57" s="20"/>
      <c r="CB57" s="133" t="e">
        <f t="shared" si="46"/>
        <v>#NUM!</v>
      </c>
      <c r="CC57" s="97" t="e">
        <f t="shared" si="47"/>
        <v>#NUM!</v>
      </c>
      <c r="CD57" s="97" t="e">
        <f t="shared" si="48"/>
        <v>#NUM!</v>
      </c>
      <c r="CE57" s="34" t="e">
        <f t="shared" si="49"/>
        <v>#NUM!</v>
      </c>
      <c r="CG57" s="123">
        <v>52</v>
      </c>
      <c r="CH57" s="45" t="e">
        <f t="shared" si="78"/>
        <v>#NUM!</v>
      </c>
      <c r="CI57" s="45" t="e">
        <f t="shared" si="79"/>
        <v>#NUM!</v>
      </c>
      <c r="CJ57" s="45" t="e">
        <f t="shared" si="80"/>
        <v>#NUM!</v>
      </c>
      <c r="CK57" s="30" t="e">
        <f t="shared" si="81"/>
        <v>#NUM!</v>
      </c>
      <c r="CL57" s="45" t="e">
        <f t="shared" si="50"/>
        <v>#NUM!</v>
      </c>
      <c r="CM57" s="45" t="e">
        <f t="shared" si="51"/>
        <v>#NUM!</v>
      </c>
      <c r="CO57" s="143">
        <v>52</v>
      </c>
      <c r="CP57" s="52" t="e">
        <f t="shared" si="52"/>
        <v>#NUM!</v>
      </c>
      <c r="CQ57" s="54" t="e">
        <f t="shared" si="53"/>
        <v>#NUM!</v>
      </c>
      <c r="CR57" s="53" t="e">
        <f t="shared" si="54"/>
        <v>#NUM!</v>
      </c>
      <c r="CS57" s="54" t="e">
        <f t="shared" si="55"/>
        <v>#NUM!</v>
      </c>
      <c r="CT57" s="51" t="e">
        <f t="shared" si="56"/>
        <v>#NUM!</v>
      </c>
      <c r="CU57" s="51" t="e">
        <f t="shared" si="57"/>
        <v>#NUM!</v>
      </c>
      <c r="CW57" s="84"/>
      <c r="CY57" s="123">
        <v>52</v>
      </c>
      <c r="CZ57" s="20"/>
      <c r="DA57" s="21"/>
      <c r="DB57" s="21"/>
      <c r="DC57" s="21"/>
      <c r="DD57" s="22"/>
      <c r="DE57" s="20"/>
      <c r="DF57" s="133" t="e">
        <f t="shared" si="58"/>
        <v>#NUM!</v>
      </c>
      <c r="DG57" s="97" t="e">
        <f t="shared" si="59"/>
        <v>#NUM!</v>
      </c>
      <c r="DH57" s="97" t="e">
        <f t="shared" si="60"/>
        <v>#NUM!</v>
      </c>
      <c r="DI57" s="34" t="e">
        <f t="shared" si="61"/>
        <v>#NUM!</v>
      </c>
      <c r="DK57" s="123">
        <v>52</v>
      </c>
      <c r="DL57" s="165" t="e">
        <f t="shared" si="82"/>
        <v>#NUM!</v>
      </c>
      <c r="DM57" s="45" t="e">
        <f t="shared" si="83"/>
        <v>#NUM!</v>
      </c>
      <c r="DN57" s="45" t="e">
        <f t="shared" si="84"/>
        <v>#NUM!</v>
      </c>
      <c r="DO57" s="30" t="e">
        <f t="shared" si="85"/>
        <v>#NUM!</v>
      </c>
      <c r="DP57" s="45" t="e">
        <f t="shared" si="62"/>
        <v>#NUM!</v>
      </c>
      <c r="DQ57" s="45" t="e">
        <f t="shared" si="63"/>
        <v>#NUM!</v>
      </c>
      <c r="DS57" s="143">
        <v>52</v>
      </c>
      <c r="DT57" s="52" t="e">
        <f t="shared" si="64"/>
        <v>#NUM!</v>
      </c>
      <c r="DU57" s="54" t="e">
        <f t="shared" si="65"/>
        <v>#NUM!</v>
      </c>
      <c r="DV57" s="53" t="e">
        <f t="shared" si="66"/>
        <v>#NUM!</v>
      </c>
      <c r="DW57" s="54" t="e">
        <f t="shared" si="67"/>
        <v>#NUM!</v>
      </c>
      <c r="DX57" s="51" t="e">
        <f t="shared" si="68"/>
        <v>#NUM!</v>
      </c>
      <c r="DY57" s="51" t="e">
        <f t="shared" si="69"/>
        <v>#NUM!</v>
      </c>
    </row>
    <row r="58" spans="1:129" ht="13.8" thickBot="1" x14ac:dyDescent="0.3">
      <c r="A58" s="130">
        <v>53</v>
      </c>
      <c r="B58" s="85"/>
      <c r="C58" s="85"/>
      <c r="D58" s="85"/>
      <c r="E58" s="85"/>
      <c r="F58" s="86"/>
      <c r="G58" s="23"/>
      <c r="H58" s="133" t="e">
        <f t="shared" si="22"/>
        <v>#NUM!</v>
      </c>
      <c r="I58" s="97" t="e">
        <f t="shared" si="23"/>
        <v>#NUM!</v>
      </c>
      <c r="J58" s="97" t="e">
        <f t="shared" si="24"/>
        <v>#NUM!</v>
      </c>
      <c r="K58" s="37" t="e">
        <f t="shared" si="25"/>
        <v>#NUM!</v>
      </c>
      <c r="M58" s="130">
        <v>53</v>
      </c>
      <c r="N58" s="166" t="e">
        <f t="shared" si="70"/>
        <v>#NUM!</v>
      </c>
      <c r="O58" s="46" t="e">
        <f t="shared" si="71"/>
        <v>#NUM!</v>
      </c>
      <c r="P58" s="46" t="e">
        <f t="shared" si="72"/>
        <v>#NUM!</v>
      </c>
      <c r="Q58" s="47" t="e">
        <f t="shared" si="73"/>
        <v>#NUM!</v>
      </c>
      <c r="R58" s="45" t="e">
        <f t="shared" si="26"/>
        <v>#NUM!</v>
      </c>
      <c r="S58" s="45" t="e">
        <f t="shared" si="27"/>
        <v>#NUM!</v>
      </c>
      <c r="U58" s="147">
        <v>53</v>
      </c>
      <c r="V58" s="55" t="e">
        <f t="shared" si="28"/>
        <v>#NUM!</v>
      </c>
      <c r="W58" s="57" t="e">
        <f t="shared" si="29"/>
        <v>#NUM!</v>
      </c>
      <c r="X58" s="56" t="e">
        <f t="shared" si="30"/>
        <v>#NUM!</v>
      </c>
      <c r="Y58" s="57" t="e">
        <f t="shared" si="31"/>
        <v>#NUM!</v>
      </c>
      <c r="Z58" s="51" t="e">
        <f t="shared" si="32"/>
        <v>#NUM!</v>
      </c>
      <c r="AA58" s="51" t="e">
        <f t="shared" si="33"/>
        <v>#NUM!</v>
      </c>
      <c r="AC58" s="72"/>
      <c r="AE58" s="130">
        <v>53</v>
      </c>
      <c r="AF58" s="23"/>
      <c r="AG58" s="85"/>
      <c r="AH58" s="85"/>
      <c r="AI58" s="85"/>
      <c r="AJ58" s="86"/>
      <c r="AK58" s="23"/>
      <c r="AL58" s="133" t="e">
        <f t="shared" si="34"/>
        <v>#NUM!</v>
      </c>
      <c r="AM58" s="97" t="e">
        <f t="shared" si="35"/>
        <v>#NUM!</v>
      </c>
      <c r="AN58" s="97" t="e">
        <f t="shared" si="36"/>
        <v>#NUM!</v>
      </c>
      <c r="AO58" s="37" t="e">
        <f t="shared" si="37"/>
        <v>#NUM!</v>
      </c>
      <c r="AQ58" s="130">
        <v>53</v>
      </c>
      <c r="AR58" s="45" t="e">
        <f t="shared" si="74"/>
        <v>#NUM!</v>
      </c>
      <c r="AS58" s="45" t="e">
        <f t="shared" si="75"/>
        <v>#NUM!</v>
      </c>
      <c r="AT58" s="45" t="e">
        <f t="shared" si="76"/>
        <v>#NUM!</v>
      </c>
      <c r="AU58" s="30" t="e">
        <f t="shared" si="77"/>
        <v>#NUM!</v>
      </c>
      <c r="AV58" s="45" t="e">
        <f t="shared" si="38"/>
        <v>#NUM!</v>
      </c>
      <c r="AW58" s="45" t="e">
        <f t="shared" si="39"/>
        <v>#NUM!</v>
      </c>
      <c r="AY58" s="147">
        <v>53</v>
      </c>
      <c r="AZ58" s="55" t="e">
        <f t="shared" si="40"/>
        <v>#NUM!</v>
      </c>
      <c r="BA58" s="57" t="e">
        <f t="shared" si="41"/>
        <v>#NUM!</v>
      </c>
      <c r="BB58" s="56" t="e">
        <f t="shared" si="42"/>
        <v>#NUM!</v>
      </c>
      <c r="BC58" s="57" t="e">
        <f t="shared" si="43"/>
        <v>#NUM!</v>
      </c>
      <c r="BD58" s="51" t="e">
        <f t="shared" si="44"/>
        <v>#NUM!</v>
      </c>
      <c r="BE58" s="51" t="e">
        <f t="shared" si="45"/>
        <v>#NUM!</v>
      </c>
      <c r="BS58" s="63"/>
      <c r="BU58" s="130">
        <v>53</v>
      </c>
      <c r="BV58" s="23"/>
      <c r="BW58" s="85"/>
      <c r="BX58" s="85"/>
      <c r="BY58" s="85"/>
      <c r="BZ58" s="86"/>
      <c r="CA58" s="23"/>
      <c r="CB58" s="133" t="e">
        <f t="shared" si="46"/>
        <v>#NUM!</v>
      </c>
      <c r="CC58" s="97" t="e">
        <f t="shared" si="47"/>
        <v>#NUM!</v>
      </c>
      <c r="CD58" s="97" t="e">
        <f t="shared" si="48"/>
        <v>#NUM!</v>
      </c>
      <c r="CE58" s="37" t="e">
        <f t="shared" si="49"/>
        <v>#NUM!</v>
      </c>
      <c r="CG58" s="130">
        <v>53</v>
      </c>
      <c r="CH58" s="45" t="e">
        <f t="shared" si="78"/>
        <v>#NUM!</v>
      </c>
      <c r="CI58" s="45" t="e">
        <f t="shared" si="79"/>
        <v>#NUM!</v>
      </c>
      <c r="CJ58" s="45" t="e">
        <f t="shared" si="80"/>
        <v>#NUM!</v>
      </c>
      <c r="CK58" s="30" t="e">
        <f t="shared" si="81"/>
        <v>#NUM!</v>
      </c>
      <c r="CL58" s="45" t="e">
        <f t="shared" si="50"/>
        <v>#NUM!</v>
      </c>
      <c r="CM58" s="45" t="e">
        <f t="shared" si="51"/>
        <v>#NUM!</v>
      </c>
      <c r="CO58" s="147">
        <v>53</v>
      </c>
      <c r="CP58" s="55" t="e">
        <f t="shared" si="52"/>
        <v>#NUM!</v>
      </c>
      <c r="CQ58" s="57" t="e">
        <f t="shared" si="53"/>
        <v>#NUM!</v>
      </c>
      <c r="CR58" s="56" t="e">
        <f t="shared" si="54"/>
        <v>#NUM!</v>
      </c>
      <c r="CS58" s="57" t="e">
        <f t="shared" si="55"/>
        <v>#NUM!</v>
      </c>
      <c r="CT58" s="51" t="e">
        <f t="shared" si="56"/>
        <v>#NUM!</v>
      </c>
      <c r="CU58" s="51" t="e">
        <f t="shared" si="57"/>
        <v>#NUM!</v>
      </c>
      <c r="CW58" s="84"/>
      <c r="CY58" s="130">
        <v>53</v>
      </c>
      <c r="CZ58" s="23"/>
      <c r="DA58" s="85"/>
      <c r="DB58" s="85"/>
      <c r="DC58" s="85"/>
      <c r="DD58" s="86"/>
      <c r="DE58" s="23"/>
      <c r="DF58" s="133" t="e">
        <f t="shared" si="58"/>
        <v>#NUM!</v>
      </c>
      <c r="DG58" s="97" t="e">
        <f t="shared" si="59"/>
        <v>#NUM!</v>
      </c>
      <c r="DH58" s="97" t="e">
        <f t="shared" si="60"/>
        <v>#NUM!</v>
      </c>
      <c r="DI58" s="37" t="e">
        <f t="shared" si="61"/>
        <v>#NUM!</v>
      </c>
      <c r="DK58" s="130">
        <v>53</v>
      </c>
      <c r="DL58" s="166" t="e">
        <f t="shared" si="82"/>
        <v>#NUM!</v>
      </c>
      <c r="DM58" s="46" t="e">
        <f t="shared" si="83"/>
        <v>#NUM!</v>
      </c>
      <c r="DN58" s="46" t="e">
        <f t="shared" si="84"/>
        <v>#NUM!</v>
      </c>
      <c r="DO58" s="47" t="e">
        <f t="shared" si="85"/>
        <v>#NUM!</v>
      </c>
      <c r="DP58" s="45" t="e">
        <f t="shared" si="62"/>
        <v>#NUM!</v>
      </c>
      <c r="DQ58" s="45" t="e">
        <f t="shared" si="63"/>
        <v>#NUM!</v>
      </c>
      <c r="DS58" s="147">
        <v>53</v>
      </c>
      <c r="DT58" s="55" t="e">
        <f t="shared" si="64"/>
        <v>#NUM!</v>
      </c>
      <c r="DU58" s="57" t="e">
        <f t="shared" si="65"/>
        <v>#NUM!</v>
      </c>
      <c r="DV58" s="56" t="e">
        <f t="shared" si="66"/>
        <v>#NUM!</v>
      </c>
      <c r="DW58" s="57" t="e">
        <f t="shared" si="67"/>
        <v>#NUM!</v>
      </c>
      <c r="DX58" s="51" t="e">
        <f t="shared" si="68"/>
        <v>#NUM!</v>
      </c>
      <c r="DY58" s="51" t="e">
        <f t="shared" si="69"/>
        <v>#NUM!</v>
      </c>
    </row>
    <row r="59" spans="1:129" x14ac:dyDescent="0.25">
      <c r="A59" s="7"/>
      <c r="I59" s="6"/>
      <c r="K59" s="6"/>
      <c r="AC59" s="148"/>
      <c r="AE59" s="7"/>
      <c r="AM59" s="6"/>
      <c r="AO59" s="6"/>
      <c r="BS59" s="63"/>
      <c r="BU59" s="7"/>
      <c r="CC59" s="6"/>
      <c r="CE59" s="6"/>
      <c r="CW59" s="84"/>
      <c r="CY59" s="7"/>
      <c r="DG59" s="6"/>
      <c r="DI59" s="6"/>
    </row>
    <row r="60" spans="1:129" x14ac:dyDescent="0.25">
      <c r="N60" s="1"/>
      <c r="O60" s="1"/>
      <c r="P60" s="1"/>
      <c r="Q60" s="1"/>
      <c r="R60" s="1"/>
      <c r="S60" s="1"/>
      <c r="V60" s="1"/>
      <c r="W60" s="1"/>
      <c r="X60" s="1"/>
      <c r="Y60" s="1"/>
      <c r="Z60" s="1"/>
      <c r="AA60" s="1"/>
      <c r="AR60" s="1"/>
      <c r="AS60" s="1"/>
      <c r="AT60" s="1"/>
      <c r="AU60" s="1"/>
      <c r="AV60" s="1"/>
      <c r="AW60" s="1"/>
      <c r="AZ60" s="1"/>
      <c r="BA60" s="1"/>
      <c r="BB60" s="1"/>
      <c r="BC60" s="1"/>
      <c r="BD60" s="1"/>
      <c r="BE60" s="1"/>
      <c r="CH60" s="1"/>
      <c r="CI60" s="1"/>
      <c r="CJ60" s="1"/>
      <c r="CK60" s="1"/>
      <c r="CL60" s="1"/>
      <c r="CM60" s="1"/>
      <c r="CP60" s="1"/>
      <c r="CQ60" s="1"/>
      <c r="CR60" s="1"/>
      <c r="CS60" s="1"/>
      <c r="CT60" s="1"/>
      <c r="CU60" s="1"/>
      <c r="DL60" s="1"/>
      <c r="DM60" s="1"/>
      <c r="DN60" s="1"/>
      <c r="DO60" s="1"/>
      <c r="DP60" s="1"/>
      <c r="DQ60" s="1"/>
      <c r="DT60" s="1"/>
      <c r="DU60" s="1"/>
      <c r="DV60" s="1"/>
      <c r="DW60" s="1"/>
      <c r="DX60" s="1"/>
      <c r="DY60" s="1"/>
    </row>
    <row r="61" spans="1:129" x14ac:dyDescent="0.25">
      <c r="B61" s="4"/>
      <c r="C61" s="4"/>
      <c r="D61" s="4"/>
      <c r="E61" s="4"/>
      <c r="F61" s="4"/>
      <c r="H61" s="4"/>
      <c r="N61" s="1"/>
      <c r="O61" s="1"/>
      <c r="P61" s="1"/>
      <c r="Q61" s="1"/>
      <c r="R61" s="1"/>
      <c r="S61" s="1"/>
      <c r="V61" s="1"/>
      <c r="W61" s="1"/>
      <c r="X61" s="1"/>
      <c r="Y61" s="1"/>
      <c r="Z61" s="1"/>
      <c r="AA61" s="1"/>
      <c r="AF61" s="4"/>
      <c r="AG61" s="4"/>
      <c r="AH61" s="4"/>
      <c r="AI61" s="4"/>
      <c r="AJ61" s="4"/>
      <c r="AL61" s="4"/>
      <c r="AR61" s="1"/>
      <c r="AS61" s="1"/>
      <c r="AT61" s="1"/>
      <c r="AU61" s="1"/>
      <c r="AV61" s="1"/>
      <c r="AW61" s="1"/>
      <c r="AZ61" s="1"/>
      <c r="BA61" s="1"/>
      <c r="BB61" s="1"/>
      <c r="BC61" s="1"/>
      <c r="BD61" s="1"/>
      <c r="BE61" s="1"/>
      <c r="BV61" s="4"/>
      <c r="BW61" s="4"/>
      <c r="BX61" s="4"/>
      <c r="BY61" s="4"/>
      <c r="BZ61" s="4"/>
      <c r="CB61" s="4"/>
      <c r="CH61" s="1"/>
      <c r="CI61" s="1"/>
      <c r="CJ61" s="1"/>
      <c r="CK61" s="1"/>
      <c r="CL61" s="1"/>
      <c r="CM61" s="1"/>
      <c r="CP61" s="1"/>
      <c r="CQ61" s="1"/>
      <c r="CR61" s="1"/>
      <c r="CS61" s="1"/>
      <c r="CT61" s="1"/>
      <c r="CU61" s="1"/>
      <c r="CZ61" s="4"/>
      <c r="DA61" s="4"/>
      <c r="DB61" s="4"/>
      <c r="DC61" s="4"/>
      <c r="DD61" s="4"/>
      <c r="DF61" s="4"/>
      <c r="DL61" s="1"/>
      <c r="DM61" s="1"/>
      <c r="DN61" s="1"/>
      <c r="DO61" s="1"/>
      <c r="DP61" s="1"/>
      <c r="DQ61" s="1"/>
      <c r="DT61" s="1"/>
      <c r="DU61" s="1"/>
      <c r="DV61" s="1"/>
      <c r="DW61" s="1"/>
      <c r="DX61" s="1"/>
      <c r="DY61" s="1"/>
    </row>
    <row r="62" spans="1:129" x14ac:dyDescent="0.25">
      <c r="A62" s="4"/>
      <c r="B62" s="4"/>
      <c r="C62" s="4"/>
      <c r="D62" s="4"/>
      <c r="E62" s="4"/>
      <c r="F62" s="4"/>
      <c r="H62" s="4"/>
      <c r="N62" s="1"/>
      <c r="O62" s="1"/>
      <c r="P62" s="1"/>
      <c r="Q62" s="1"/>
      <c r="R62" s="1"/>
      <c r="S62" s="1"/>
      <c r="V62" s="1"/>
      <c r="W62" s="1"/>
      <c r="X62" s="1"/>
      <c r="Y62" s="1"/>
      <c r="Z62" s="1"/>
      <c r="AA62" s="1"/>
      <c r="AE62" s="4"/>
      <c r="AF62" s="4"/>
      <c r="AG62" s="4"/>
      <c r="AH62" s="4"/>
      <c r="AI62" s="4"/>
      <c r="AJ62" s="4"/>
      <c r="AL62" s="4"/>
      <c r="AR62" s="1"/>
      <c r="AS62" s="1"/>
      <c r="AT62" s="1"/>
      <c r="AU62" s="1"/>
      <c r="AV62" s="1"/>
      <c r="AW62" s="1"/>
      <c r="AZ62" s="1"/>
      <c r="BA62" s="1"/>
      <c r="BB62" s="1"/>
      <c r="BC62" s="1"/>
      <c r="BD62" s="1"/>
      <c r="BE62" s="1"/>
      <c r="BU62" s="4"/>
      <c r="BV62" s="4"/>
      <c r="BW62" s="4"/>
      <c r="BX62" s="4"/>
      <c r="BY62" s="4"/>
      <c r="BZ62" s="4"/>
      <c r="CB62" s="4"/>
      <c r="CH62" s="1"/>
      <c r="CI62" s="1"/>
      <c r="CJ62" s="1"/>
      <c r="CK62" s="1"/>
      <c r="CL62" s="1"/>
      <c r="CM62" s="1"/>
      <c r="CP62" s="1"/>
      <c r="CQ62" s="1"/>
      <c r="CR62" s="1"/>
      <c r="CS62" s="1"/>
      <c r="CT62" s="1"/>
      <c r="CU62" s="1"/>
      <c r="CY62" s="4"/>
      <c r="CZ62" s="4"/>
      <c r="DA62" s="4"/>
      <c r="DB62" s="4"/>
      <c r="DC62" s="4"/>
      <c r="DD62" s="4"/>
      <c r="DF62" s="4"/>
      <c r="DL62" s="1"/>
      <c r="DM62" s="1"/>
      <c r="DN62" s="1"/>
      <c r="DO62" s="1"/>
      <c r="DP62" s="1"/>
      <c r="DQ62" s="1"/>
      <c r="DT62" s="1"/>
      <c r="DU62" s="1"/>
      <c r="DV62" s="1"/>
      <c r="DW62" s="1"/>
      <c r="DX62" s="1"/>
      <c r="DY62" s="1"/>
    </row>
    <row r="63" spans="1:129" x14ac:dyDescent="0.25">
      <c r="A63" s="4"/>
      <c r="B63" s="4"/>
      <c r="C63" s="4"/>
      <c r="D63" s="4"/>
      <c r="E63" s="4"/>
      <c r="F63" s="4"/>
      <c r="H63" s="4"/>
      <c r="N63" s="1"/>
      <c r="O63" s="1"/>
      <c r="P63" s="1"/>
      <c r="Q63" s="1"/>
      <c r="R63" s="1"/>
      <c r="S63" s="1"/>
      <c r="V63" s="1"/>
      <c r="W63" s="1"/>
      <c r="X63" s="1"/>
      <c r="Y63" s="1"/>
      <c r="Z63" s="1"/>
      <c r="AA63" s="1"/>
      <c r="AE63" s="4"/>
      <c r="AF63" s="4"/>
      <c r="AG63" s="4"/>
      <c r="AH63" s="4"/>
      <c r="AI63" s="4"/>
      <c r="AJ63" s="4"/>
      <c r="AL63" s="4"/>
      <c r="AR63" s="1"/>
      <c r="AS63" s="1"/>
      <c r="AT63" s="1"/>
      <c r="AU63" s="1"/>
      <c r="AV63" s="1"/>
      <c r="AW63" s="1"/>
      <c r="AZ63" s="1"/>
      <c r="BA63" s="1"/>
      <c r="BB63" s="1"/>
      <c r="BC63" s="1"/>
      <c r="BD63" s="1"/>
      <c r="BE63" s="1"/>
      <c r="BU63" s="4"/>
      <c r="BV63" s="4"/>
      <c r="BW63" s="4"/>
      <c r="BX63" s="4"/>
      <c r="BY63" s="4"/>
      <c r="BZ63" s="4"/>
      <c r="CB63" s="4"/>
      <c r="CH63" s="1"/>
      <c r="CI63" s="1"/>
      <c r="CJ63" s="1"/>
      <c r="CK63" s="1"/>
      <c r="CL63" s="1"/>
      <c r="CM63" s="1"/>
      <c r="CP63" s="1"/>
      <c r="CQ63" s="1"/>
      <c r="CR63" s="1"/>
      <c r="CS63" s="1"/>
      <c r="CT63" s="1"/>
      <c r="CU63" s="1"/>
      <c r="CY63" s="4"/>
      <c r="CZ63" s="4"/>
      <c r="DA63" s="4"/>
      <c r="DB63" s="4"/>
      <c r="DC63" s="4"/>
      <c r="DD63" s="4"/>
      <c r="DF63" s="4"/>
      <c r="DL63" s="1"/>
      <c r="DM63" s="1"/>
      <c r="DN63" s="1"/>
      <c r="DO63" s="1"/>
      <c r="DP63" s="1"/>
      <c r="DQ63" s="1"/>
      <c r="DT63" s="1"/>
      <c r="DU63" s="1"/>
      <c r="DV63" s="1"/>
      <c r="DW63" s="1"/>
      <c r="DX63" s="1"/>
      <c r="DY63" s="1"/>
    </row>
    <row r="64" spans="1:129" x14ac:dyDescent="0.25">
      <c r="A64" s="4"/>
      <c r="N64" s="1"/>
      <c r="O64" s="1"/>
      <c r="P64" s="1"/>
      <c r="Q64" s="1"/>
      <c r="R64" s="1"/>
      <c r="S64" s="1"/>
      <c r="V64" s="1"/>
      <c r="W64" s="1"/>
      <c r="X64" s="1"/>
      <c r="Y64" s="1"/>
      <c r="Z64" s="1"/>
      <c r="AA64" s="1"/>
      <c r="AE64" s="4"/>
      <c r="AR64" s="1"/>
      <c r="AS64" s="1"/>
      <c r="AT64" s="1"/>
      <c r="AU64" s="1"/>
      <c r="AV64" s="1"/>
      <c r="AW64" s="1"/>
      <c r="AZ64" s="1"/>
      <c r="BA64" s="1"/>
      <c r="BB64" s="1"/>
      <c r="BC64" s="1"/>
      <c r="BD64" s="1"/>
      <c r="BE64" s="1"/>
      <c r="BU64" s="4"/>
      <c r="CH64" s="1"/>
      <c r="CI64" s="1"/>
      <c r="CJ64" s="1"/>
      <c r="CK64" s="1"/>
      <c r="CL64" s="1"/>
      <c r="CM64" s="1"/>
      <c r="CP64" s="1"/>
      <c r="CQ64" s="1"/>
      <c r="CR64" s="1"/>
      <c r="CS64" s="1"/>
      <c r="CT64" s="1"/>
      <c r="CU64" s="1"/>
      <c r="CY64" s="4"/>
      <c r="DL64" s="1"/>
      <c r="DM64" s="1"/>
      <c r="DN64" s="1"/>
      <c r="DO64" s="1"/>
      <c r="DP64" s="1"/>
      <c r="DQ64" s="1"/>
      <c r="DT64" s="1"/>
      <c r="DU64" s="1"/>
      <c r="DV64" s="1"/>
      <c r="DW64" s="1"/>
      <c r="DX64" s="1"/>
      <c r="DY64" s="1"/>
    </row>
    <row r="65" spans="1:129" x14ac:dyDescent="0.25">
      <c r="A65" s="4"/>
      <c r="N65" s="1"/>
      <c r="O65" s="1"/>
      <c r="P65" s="1"/>
      <c r="Q65" s="1"/>
      <c r="R65" s="1"/>
      <c r="S65" s="1"/>
      <c r="V65" s="1"/>
      <c r="W65" s="1"/>
      <c r="X65" s="1"/>
      <c r="Y65" s="1"/>
      <c r="Z65" s="1"/>
      <c r="AA65" s="1"/>
      <c r="AE65" s="4"/>
      <c r="AR65" s="1"/>
      <c r="AS65" s="1"/>
      <c r="AT65" s="1"/>
      <c r="AU65" s="1"/>
      <c r="AV65" s="1"/>
      <c r="AW65" s="1"/>
      <c r="AZ65" s="1"/>
      <c r="BA65" s="1"/>
      <c r="BB65" s="1"/>
      <c r="BC65" s="1"/>
      <c r="BD65" s="1"/>
      <c r="BE65" s="1"/>
      <c r="BU65" s="4"/>
      <c r="CH65" s="1"/>
      <c r="CI65" s="1"/>
      <c r="CJ65" s="1"/>
      <c r="CK65" s="1"/>
      <c r="CL65" s="1"/>
      <c r="CM65" s="1"/>
      <c r="CP65" s="1"/>
      <c r="CQ65" s="1"/>
      <c r="CR65" s="1"/>
      <c r="CS65" s="1"/>
      <c r="CT65" s="1"/>
      <c r="CU65" s="1"/>
      <c r="CY65" s="4"/>
      <c r="DL65" s="1"/>
      <c r="DM65" s="1"/>
      <c r="DN65" s="1"/>
      <c r="DO65" s="1"/>
      <c r="DP65" s="1"/>
      <c r="DQ65" s="1"/>
      <c r="DT65" s="1"/>
      <c r="DU65" s="1"/>
      <c r="DV65" s="1"/>
      <c r="DW65" s="1"/>
      <c r="DX65" s="1"/>
      <c r="DY65" s="1"/>
    </row>
    <row r="66" spans="1:129" x14ac:dyDescent="0.25">
      <c r="A66" s="4"/>
      <c r="N66" s="1"/>
      <c r="O66" s="1"/>
      <c r="P66" s="1"/>
      <c r="Q66" s="1"/>
      <c r="R66" s="1"/>
      <c r="S66" s="1"/>
      <c r="V66" s="1"/>
      <c r="W66" s="1"/>
      <c r="X66" s="1"/>
      <c r="Y66" s="1"/>
      <c r="Z66" s="1"/>
      <c r="AA66" s="1"/>
      <c r="AE66" s="4"/>
      <c r="AR66" s="1"/>
      <c r="AS66" s="1"/>
      <c r="AT66" s="1"/>
      <c r="AU66" s="1"/>
      <c r="AV66" s="1"/>
      <c r="AW66" s="1"/>
      <c r="AZ66" s="1"/>
      <c r="BA66" s="1"/>
      <c r="BB66" s="1"/>
      <c r="BC66" s="1"/>
      <c r="BD66" s="1"/>
      <c r="BE66" s="1"/>
      <c r="BU66" s="4"/>
      <c r="CH66" s="1"/>
      <c r="CI66" s="1"/>
      <c r="CJ66" s="1"/>
      <c r="CK66" s="1"/>
      <c r="CL66" s="1"/>
      <c r="CM66" s="1"/>
      <c r="CP66" s="1"/>
      <c r="CQ66" s="1"/>
      <c r="CR66" s="1"/>
      <c r="CS66" s="1"/>
      <c r="CT66" s="1"/>
      <c r="CU66" s="1"/>
      <c r="CY66" s="4"/>
      <c r="DL66" s="1"/>
      <c r="DM66" s="1"/>
      <c r="DN66" s="1"/>
      <c r="DO66" s="1"/>
      <c r="DP66" s="1"/>
      <c r="DQ66" s="1"/>
      <c r="DT66" s="1"/>
      <c r="DU66" s="1"/>
      <c r="DV66" s="1"/>
      <c r="DW66" s="1"/>
      <c r="DX66" s="1"/>
      <c r="DY66" s="1"/>
    </row>
    <row r="67" spans="1:129" x14ac:dyDescent="0.25">
      <c r="A67" s="4"/>
      <c r="C67" s="4"/>
      <c r="N67" s="1"/>
      <c r="O67" s="1"/>
      <c r="P67" s="1"/>
      <c r="Q67" s="1"/>
      <c r="R67" s="1"/>
      <c r="S67" s="1"/>
      <c r="V67" s="1"/>
      <c r="W67" s="1"/>
      <c r="X67" s="1"/>
      <c r="Y67" s="1"/>
      <c r="Z67" s="1"/>
      <c r="AA67" s="1"/>
      <c r="AE67" s="4"/>
      <c r="AG67" s="4"/>
      <c r="AR67" s="1"/>
      <c r="AS67" s="1"/>
      <c r="AT67" s="1"/>
      <c r="AU67" s="1"/>
      <c r="AV67" s="1"/>
      <c r="AW67" s="1"/>
      <c r="AZ67" s="1"/>
      <c r="BA67" s="1"/>
      <c r="BB67" s="1"/>
      <c r="BC67" s="1"/>
      <c r="BD67" s="1"/>
      <c r="BE67" s="1"/>
      <c r="BU67" s="4"/>
      <c r="BW67" s="4"/>
      <c r="CH67" s="1"/>
      <c r="CI67" s="1"/>
      <c r="CJ67" s="1"/>
      <c r="CK67" s="1"/>
      <c r="CL67" s="1"/>
      <c r="CM67" s="1"/>
      <c r="CP67" s="1"/>
      <c r="CQ67" s="1"/>
      <c r="CR67" s="1"/>
      <c r="CS67" s="1"/>
      <c r="CT67" s="1"/>
      <c r="CU67" s="1"/>
      <c r="CY67" s="4"/>
      <c r="DA67" s="4"/>
      <c r="DL67" s="1"/>
      <c r="DM67" s="1"/>
      <c r="DN67" s="1"/>
      <c r="DO67" s="1"/>
      <c r="DP67" s="1"/>
      <c r="DQ67" s="1"/>
      <c r="DT67" s="1"/>
      <c r="DU67" s="1"/>
      <c r="DV67" s="1"/>
      <c r="DW67" s="1"/>
      <c r="DX67" s="1"/>
      <c r="DY67" s="1"/>
    </row>
    <row r="68" spans="1:129" x14ac:dyDescent="0.25">
      <c r="A68" s="4"/>
      <c r="C68" s="4"/>
      <c r="N68" s="1"/>
      <c r="O68" s="1"/>
      <c r="P68" s="1"/>
      <c r="Q68" s="1"/>
      <c r="R68" s="1"/>
      <c r="S68" s="1"/>
      <c r="V68" s="1"/>
      <c r="W68" s="1"/>
      <c r="X68" s="1"/>
      <c r="Y68" s="1"/>
      <c r="Z68" s="1"/>
      <c r="AA68" s="1"/>
      <c r="AE68" s="4"/>
      <c r="AG68" s="4"/>
      <c r="AR68" s="1"/>
      <c r="AS68" s="1"/>
      <c r="AT68" s="1"/>
      <c r="AU68" s="1"/>
      <c r="AV68" s="1"/>
      <c r="AW68" s="1"/>
      <c r="AZ68" s="1"/>
      <c r="BA68" s="1"/>
      <c r="BB68" s="1"/>
      <c r="BC68" s="1"/>
      <c r="BD68" s="1"/>
      <c r="BE68" s="1"/>
      <c r="BU68" s="4"/>
      <c r="BW68" s="4"/>
      <c r="CH68" s="1"/>
      <c r="CI68" s="1"/>
      <c r="CJ68" s="1"/>
      <c r="CK68" s="1"/>
      <c r="CL68" s="1"/>
      <c r="CM68" s="1"/>
      <c r="CP68" s="1"/>
      <c r="CQ68" s="1"/>
      <c r="CR68" s="1"/>
      <c r="CS68" s="1"/>
      <c r="CT68" s="1"/>
      <c r="CU68" s="1"/>
      <c r="CY68" s="4"/>
      <c r="DA68" s="4"/>
      <c r="DL68" s="1"/>
      <c r="DM68" s="1"/>
      <c r="DN68" s="1"/>
      <c r="DO68" s="1"/>
      <c r="DP68" s="1"/>
      <c r="DQ68" s="1"/>
      <c r="DT68" s="1"/>
      <c r="DU68" s="1"/>
      <c r="DV68" s="1"/>
      <c r="DW68" s="1"/>
      <c r="DX68" s="1"/>
      <c r="DY68" s="1"/>
    </row>
    <row r="69" spans="1:129" x14ac:dyDescent="0.25">
      <c r="A69" s="4"/>
      <c r="C69" s="4"/>
      <c r="N69" s="1"/>
      <c r="O69" s="1"/>
      <c r="P69" s="1"/>
      <c r="Q69" s="1"/>
      <c r="R69" s="1"/>
      <c r="S69" s="1"/>
      <c r="V69" s="1"/>
      <c r="W69" s="1"/>
      <c r="X69" s="1"/>
      <c r="Y69" s="1"/>
      <c r="Z69" s="1"/>
      <c r="AA69" s="1"/>
      <c r="AE69" s="4"/>
      <c r="AG69" s="4"/>
      <c r="AR69" s="1"/>
      <c r="AS69" s="1"/>
      <c r="AT69" s="1"/>
      <c r="AU69" s="1"/>
      <c r="AV69" s="1"/>
      <c r="AW69" s="1"/>
      <c r="AZ69" s="1"/>
      <c r="BA69" s="1"/>
      <c r="BB69" s="1"/>
      <c r="BC69" s="1"/>
      <c r="BD69" s="1"/>
      <c r="BE69" s="1"/>
      <c r="BU69" s="4"/>
      <c r="BW69" s="4"/>
      <c r="CH69" s="1"/>
      <c r="CI69" s="1"/>
      <c r="CJ69" s="1"/>
      <c r="CK69" s="1"/>
      <c r="CL69" s="1"/>
      <c r="CM69" s="1"/>
      <c r="CP69" s="1"/>
      <c r="CQ69" s="1"/>
      <c r="CR69" s="1"/>
      <c r="CS69" s="1"/>
      <c r="CT69" s="1"/>
      <c r="CU69" s="1"/>
      <c r="CY69" s="4"/>
      <c r="DA69" s="4"/>
      <c r="DL69" s="1"/>
      <c r="DM69" s="1"/>
      <c r="DN69" s="1"/>
      <c r="DO69" s="1"/>
      <c r="DP69" s="1"/>
      <c r="DQ69" s="1"/>
      <c r="DT69" s="1"/>
      <c r="DU69" s="1"/>
      <c r="DV69" s="1"/>
      <c r="DW69" s="1"/>
      <c r="DX69" s="1"/>
      <c r="DY69" s="1"/>
    </row>
    <row r="70" spans="1:129" x14ac:dyDescent="0.25">
      <c r="A70" s="4"/>
      <c r="C70" s="4"/>
      <c r="N70" s="1"/>
      <c r="O70" s="1"/>
      <c r="P70" s="1"/>
      <c r="Q70" s="1"/>
      <c r="R70" s="1"/>
      <c r="S70" s="1"/>
      <c r="V70" s="1"/>
      <c r="W70" s="1"/>
      <c r="X70" s="1"/>
      <c r="Y70" s="1"/>
      <c r="Z70" s="1"/>
      <c r="AA70" s="1"/>
      <c r="AE70" s="4"/>
      <c r="AG70" s="4"/>
      <c r="AR70" s="1"/>
      <c r="AS70" s="1"/>
      <c r="AT70" s="1"/>
      <c r="AU70" s="1"/>
      <c r="AV70" s="1"/>
      <c r="AW70" s="1"/>
      <c r="AZ70" s="1"/>
      <c r="BA70" s="1"/>
      <c r="BB70" s="1"/>
      <c r="BC70" s="1"/>
      <c r="BD70" s="1"/>
      <c r="BE70" s="1"/>
      <c r="BU70" s="4"/>
      <c r="BW70" s="4"/>
      <c r="CH70" s="1"/>
      <c r="CI70" s="1"/>
      <c r="CJ70" s="1"/>
      <c r="CK70" s="1"/>
      <c r="CL70" s="1"/>
      <c r="CM70" s="1"/>
      <c r="CP70" s="1"/>
      <c r="CQ70" s="1"/>
      <c r="CR70" s="1"/>
      <c r="CS70" s="1"/>
      <c r="CT70" s="1"/>
      <c r="CU70" s="1"/>
      <c r="CY70" s="4"/>
      <c r="DA70" s="4"/>
      <c r="DL70" s="1"/>
      <c r="DM70" s="1"/>
      <c r="DN70" s="1"/>
      <c r="DO70" s="1"/>
      <c r="DP70" s="1"/>
      <c r="DQ70" s="1"/>
      <c r="DT70" s="1"/>
      <c r="DU70" s="1"/>
      <c r="DV70" s="1"/>
      <c r="DW70" s="1"/>
      <c r="DX70" s="1"/>
      <c r="DY70" s="1"/>
    </row>
    <row r="71" spans="1:129" x14ac:dyDescent="0.25">
      <c r="A71" s="4"/>
      <c r="C71" s="4"/>
      <c r="N71" s="1"/>
      <c r="O71" s="1"/>
      <c r="P71" s="1"/>
      <c r="Q71" s="1"/>
      <c r="R71" s="1"/>
      <c r="S71" s="1"/>
      <c r="V71" s="1"/>
      <c r="W71" s="1"/>
      <c r="X71" s="1"/>
      <c r="Y71" s="1"/>
      <c r="Z71" s="1"/>
      <c r="AA71" s="1"/>
      <c r="AE71" s="4"/>
      <c r="AG71" s="4"/>
      <c r="AR71" s="1"/>
      <c r="AS71" s="1"/>
      <c r="AT71" s="1"/>
      <c r="AU71" s="1"/>
      <c r="AV71" s="1"/>
      <c r="AW71" s="1"/>
      <c r="AZ71" s="1"/>
      <c r="BA71" s="1"/>
      <c r="BB71" s="1"/>
      <c r="BC71" s="1"/>
      <c r="BD71" s="1"/>
      <c r="BE71" s="1"/>
      <c r="BU71" s="4"/>
      <c r="BW71" s="4"/>
      <c r="CH71" s="1"/>
      <c r="CI71" s="1"/>
      <c r="CJ71" s="1"/>
      <c r="CK71" s="1"/>
      <c r="CL71" s="1"/>
      <c r="CM71" s="1"/>
      <c r="CP71" s="1"/>
      <c r="CQ71" s="1"/>
      <c r="CR71" s="1"/>
      <c r="CS71" s="1"/>
      <c r="CT71" s="1"/>
      <c r="CU71" s="1"/>
      <c r="CY71" s="4"/>
      <c r="DA71" s="4"/>
      <c r="DL71" s="1"/>
      <c r="DM71" s="1"/>
      <c r="DN71" s="1"/>
      <c r="DO71" s="1"/>
      <c r="DP71" s="1"/>
      <c r="DQ71" s="1"/>
      <c r="DT71" s="1"/>
      <c r="DU71" s="1"/>
      <c r="DV71" s="1"/>
      <c r="DW71" s="1"/>
      <c r="DX71" s="1"/>
      <c r="DY71" s="1"/>
    </row>
    <row r="72" spans="1:129" x14ac:dyDescent="0.25">
      <c r="A72" s="4"/>
      <c r="C72" s="4"/>
      <c r="AE72" s="4"/>
      <c r="AG72" s="4"/>
      <c r="BU72" s="4"/>
      <c r="BW72" s="4"/>
      <c r="CY72" s="4"/>
      <c r="DA72" s="4"/>
    </row>
    <row r="73" spans="1:129" x14ac:dyDescent="0.25">
      <c r="A73" s="4"/>
      <c r="C73" s="4"/>
      <c r="AE73" s="4"/>
      <c r="AG73" s="4"/>
      <c r="BU73" s="4"/>
      <c r="BW73" s="4"/>
      <c r="CY73" s="4"/>
      <c r="DA73" s="4"/>
    </row>
    <row r="74" spans="1:129" x14ac:dyDescent="0.25">
      <c r="A74" s="4"/>
      <c r="C74" s="4"/>
      <c r="AE74" s="4"/>
      <c r="AG74" s="4"/>
      <c r="BU74" s="4"/>
      <c r="BW74" s="4"/>
      <c r="CY74" s="4"/>
      <c r="DA74" s="4"/>
    </row>
    <row r="75" spans="1:129" x14ac:dyDescent="0.25">
      <c r="A75" s="4"/>
      <c r="C75" s="4"/>
      <c r="AE75" s="4"/>
      <c r="AG75" s="4"/>
      <c r="BU75" s="4"/>
      <c r="BW75" s="4"/>
      <c r="CY75" s="4"/>
      <c r="DA75" s="4"/>
    </row>
    <row r="76" spans="1:129" x14ac:dyDescent="0.25">
      <c r="A76" s="4"/>
      <c r="C76" s="4"/>
      <c r="AE76" s="4"/>
      <c r="AG76" s="4"/>
      <c r="BU76" s="4"/>
      <c r="BW76" s="4"/>
      <c r="CY76" s="4"/>
      <c r="DA76" s="4"/>
    </row>
    <row r="77" spans="1:129" x14ac:dyDescent="0.25">
      <c r="A77" s="4"/>
      <c r="C77" s="4"/>
      <c r="AE77" s="4"/>
      <c r="AG77" s="4"/>
      <c r="BU77" s="4"/>
      <c r="BW77" s="4"/>
      <c r="CY77" s="4"/>
      <c r="DA77" s="4"/>
    </row>
    <row r="78" spans="1:129" x14ac:dyDescent="0.25">
      <c r="A78" s="4"/>
      <c r="C78" s="4"/>
      <c r="AE78" s="4"/>
      <c r="AG78" s="4"/>
      <c r="BU78" s="4"/>
      <c r="BW78" s="4"/>
      <c r="CY78" s="4"/>
      <c r="DA78" s="4"/>
    </row>
    <row r="79" spans="1:129" x14ac:dyDescent="0.25">
      <c r="A79" s="4"/>
      <c r="C79" s="4"/>
      <c r="AE79" s="4"/>
      <c r="AG79" s="4"/>
      <c r="BU79" s="4"/>
      <c r="BW79" s="4"/>
      <c r="CY79" s="4"/>
      <c r="DA79" s="4"/>
    </row>
    <row r="80" spans="1:129" x14ac:dyDescent="0.25">
      <c r="A80" s="4"/>
      <c r="C80" s="4"/>
      <c r="AE80" s="4"/>
      <c r="AG80" s="4"/>
      <c r="BU80" s="4"/>
      <c r="BW80" s="4"/>
      <c r="CY80" s="4"/>
      <c r="DA80" s="4"/>
    </row>
    <row r="81" spans="1:105" x14ac:dyDescent="0.25">
      <c r="A81" s="5"/>
      <c r="C81" s="4"/>
      <c r="AE81" s="5"/>
      <c r="AG81" s="4"/>
      <c r="BU81" s="5"/>
      <c r="BW81" s="4"/>
      <c r="CY81" s="5"/>
      <c r="DA81" s="4"/>
    </row>
    <row r="82" spans="1:105" x14ac:dyDescent="0.25">
      <c r="A82" s="5"/>
      <c r="C82" s="4"/>
      <c r="AE82" s="5"/>
      <c r="AG82" s="4"/>
      <c r="BU82" s="5"/>
      <c r="BW82" s="4"/>
      <c r="CY82" s="5"/>
      <c r="DA82" s="4"/>
    </row>
    <row r="83" spans="1:105" x14ac:dyDescent="0.25">
      <c r="A83" s="5"/>
      <c r="C83" s="4"/>
      <c r="AE83" s="5"/>
      <c r="AG83" s="4"/>
      <c r="BU83" s="5"/>
      <c r="BW83" s="4"/>
      <c r="CY83" s="5"/>
      <c r="DA83" s="4"/>
    </row>
    <row r="84" spans="1:105" x14ac:dyDescent="0.25">
      <c r="A84" s="4"/>
      <c r="C84" s="4"/>
      <c r="AE84" s="4"/>
      <c r="AG84" s="4"/>
      <c r="BU84" s="4"/>
      <c r="BW84" s="4"/>
      <c r="CY84" s="4"/>
      <c r="DA84" s="4"/>
    </row>
    <row r="85" spans="1:105" x14ac:dyDescent="0.25">
      <c r="A85" s="4"/>
      <c r="C85" s="4"/>
      <c r="AE85" s="4"/>
      <c r="AG85" s="4"/>
      <c r="BU85" s="4"/>
      <c r="BW85" s="4"/>
      <c r="CY85" s="4"/>
      <c r="DA85" s="4"/>
    </row>
    <row r="86" spans="1:105" x14ac:dyDescent="0.25">
      <c r="A86" s="4"/>
      <c r="C86" s="5"/>
      <c r="AE86" s="4"/>
      <c r="AG86" s="5"/>
      <c r="BU86" s="4"/>
      <c r="BW86" s="5"/>
      <c r="CY86" s="4"/>
      <c r="DA86" s="5"/>
    </row>
    <row r="87" spans="1:105" x14ac:dyDescent="0.25">
      <c r="A87" s="4"/>
      <c r="C87" s="5"/>
      <c r="AE87" s="4"/>
      <c r="AG87" s="5"/>
      <c r="BU87" s="4"/>
      <c r="BW87" s="5"/>
      <c r="CY87" s="4"/>
      <c r="DA87" s="5"/>
    </row>
    <row r="88" spans="1:105" x14ac:dyDescent="0.25">
      <c r="A88" s="4"/>
      <c r="C88" s="5"/>
      <c r="AE88" s="4"/>
      <c r="AG88" s="5"/>
      <c r="BU88" s="4"/>
      <c r="BW88" s="5"/>
      <c r="CY88" s="4"/>
      <c r="DA88" s="5"/>
    </row>
    <row r="89" spans="1:105" x14ac:dyDescent="0.25">
      <c r="A89" s="4"/>
      <c r="C89" s="4"/>
      <c r="AE89" s="4"/>
      <c r="AG89" s="4"/>
      <c r="BU89" s="4"/>
      <c r="BW89" s="4"/>
      <c r="CY89" s="4"/>
      <c r="DA89" s="4"/>
    </row>
    <row r="90" spans="1:105" x14ac:dyDescent="0.25">
      <c r="A90" s="4"/>
      <c r="C90" s="4"/>
      <c r="AE90" s="4"/>
      <c r="AG90" s="4"/>
      <c r="BU90" s="4"/>
      <c r="BW90" s="4"/>
      <c r="CY90" s="4"/>
      <c r="DA90" s="4"/>
    </row>
    <row r="91" spans="1:105" x14ac:dyDescent="0.25">
      <c r="A91" s="4"/>
      <c r="C91" s="4"/>
      <c r="AE91" s="4"/>
      <c r="AG91" s="4"/>
      <c r="BU91" s="4"/>
      <c r="BW91" s="4"/>
      <c r="CY91" s="4"/>
      <c r="DA91" s="4"/>
    </row>
    <row r="92" spans="1:105" x14ac:dyDescent="0.25">
      <c r="A92" s="4"/>
      <c r="C92" s="4"/>
      <c r="AE92" s="4"/>
      <c r="AG92" s="4"/>
      <c r="BU92" s="4"/>
      <c r="BW92" s="4"/>
      <c r="CY92" s="4"/>
      <c r="DA92" s="4"/>
    </row>
    <row r="93" spans="1:105" x14ac:dyDescent="0.25">
      <c r="A93" s="4"/>
      <c r="C93" s="4"/>
      <c r="AE93" s="4"/>
      <c r="AG93" s="4"/>
      <c r="BU93" s="4"/>
      <c r="BW93" s="4"/>
      <c r="CY93" s="4"/>
      <c r="DA93" s="4"/>
    </row>
    <row r="94" spans="1:105" x14ac:dyDescent="0.25">
      <c r="A94" s="4"/>
      <c r="C94" s="4"/>
      <c r="AE94" s="4"/>
      <c r="AG94" s="4"/>
      <c r="BU94" s="4"/>
      <c r="BW94" s="4"/>
      <c r="CY94" s="4"/>
      <c r="DA94" s="4"/>
    </row>
    <row r="95" spans="1:105" x14ac:dyDescent="0.25">
      <c r="A95" s="4"/>
      <c r="C95" s="4"/>
      <c r="AE95" s="4"/>
      <c r="AG95" s="4"/>
      <c r="BU95" s="4"/>
      <c r="BW95" s="4"/>
      <c r="CY95" s="4"/>
      <c r="DA95" s="4"/>
    </row>
    <row r="96" spans="1:105" x14ac:dyDescent="0.25">
      <c r="A96" s="4"/>
      <c r="C96" s="4"/>
      <c r="AE96" s="4"/>
      <c r="AG96" s="4"/>
      <c r="BU96" s="4"/>
      <c r="BW96" s="4"/>
      <c r="CY96" s="4"/>
      <c r="DA96" s="4"/>
    </row>
    <row r="97" spans="1:105" x14ac:dyDescent="0.25">
      <c r="A97" s="4"/>
      <c r="C97" s="4"/>
      <c r="AE97" s="4"/>
      <c r="AG97" s="4"/>
      <c r="BU97" s="4"/>
      <c r="BW97" s="4"/>
      <c r="CY97" s="4"/>
      <c r="DA97" s="4"/>
    </row>
    <row r="98" spans="1:105" x14ac:dyDescent="0.25">
      <c r="A98" s="4"/>
      <c r="C98" s="4"/>
      <c r="AE98" s="4"/>
      <c r="AG98" s="4"/>
      <c r="BU98" s="4"/>
      <c r="BW98" s="4"/>
      <c r="CY98" s="4"/>
      <c r="DA98" s="4"/>
    </row>
    <row r="99" spans="1:105" x14ac:dyDescent="0.25">
      <c r="A99" s="5"/>
      <c r="C99" s="4"/>
      <c r="AE99" s="5"/>
      <c r="AG99" s="4"/>
      <c r="BU99" s="5"/>
      <c r="BW99" s="4"/>
      <c r="CY99" s="5"/>
      <c r="DA99" s="4"/>
    </row>
    <row r="100" spans="1:105" x14ac:dyDescent="0.25">
      <c r="A100" s="4"/>
      <c r="C100" s="4"/>
      <c r="AE100" s="4"/>
      <c r="AG100" s="4"/>
      <c r="BU100" s="4"/>
      <c r="BW100" s="4"/>
      <c r="CY100" s="4"/>
      <c r="DA100" s="4"/>
    </row>
    <row r="101" spans="1:105" x14ac:dyDescent="0.25">
      <c r="A101" s="4"/>
      <c r="C101" s="4"/>
      <c r="AE101" s="4"/>
      <c r="AG101" s="4"/>
      <c r="BU101" s="4"/>
      <c r="BW101" s="4"/>
      <c r="CY101" s="4"/>
      <c r="DA101" s="4"/>
    </row>
    <row r="102" spans="1:105" x14ac:dyDescent="0.25">
      <c r="A102" s="4"/>
      <c r="C102" s="4"/>
      <c r="AE102" s="4"/>
      <c r="AG102" s="4"/>
      <c r="BU102" s="4"/>
      <c r="BW102" s="4"/>
      <c r="CY102" s="4"/>
      <c r="DA102" s="4"/>
    </row>
    <row r="103" spans="1:105" x14ac:dyDescent="0.25">
      <c r="A103" s="4"/>
      <c r="C103" s="4"/>
      <c r="AE103" s="4"/>
      <c r="AG103" s="4"/>
      <c r="BU103" s="4"/>
      <c r="BW103" s="4"/>
      <c r="CY103" s="4"/>
      <c r="DA103" s="4"/>
    </row>
    <row r="104" spans="1:105" x14ac:dyDescent="0.25">
      <c r="A104" s="4"/>
      <c r="C104" s="5"/>
      <c r="AE104" s="4"/>
      <c r="AG104" s="5"/>
      <c r="BU104" s="4"/>
      <c r="BW104" s="5"/>
      <c r="CY104" s="4"/>
      <c r="DA104" s="5"/>
    </row>
    <row r="105" spans="1:105" x14ac:dyDescent="0.25">
      <c r="A105" s="4"/>
      <c r="C105" s="4"/>
      <c r="AE105" s="4"/>
      <c r="AG105" s="4"/>
      <c r="BU105" s="4"/>
      <c r="BW105" s="4"/>
      <c r="CY105" s="4"/>
      <c r="DA105" s="4"/>
    </row>
    <row r="106" spans="1:105" x14ac:dyDescent="0.25">
      <c r="A106" s="4"/>
      <c r="C106" s="4"/>
      <c r="AE106" s="4"/>
      <c r="AG106" s="4"/>
      <c r="BU106" s="4"/>
      <c r="BW106" s="4"/>
      <c r="CY106" s="4"/>
      <c r="DA106" s="4"/>
    </row>
    <row r="107" spans="1:105" x14ac:dyDescent="0.25">
      <c r="A107" s="4"/>
      <c r="C107" s="4"/>
      <c r="AE107" s="4"/>
      <c r="AG107" s="4"/>
      <c r="BU107" s="4"/>
      <c r="BW107" s="4"/>
      <c r="CY107" s="4"/>
      <c r="DA107" s="4"/>
    </row>
    <row r="108" spans="1:105" x14ac:dyDescent="0.25">
      <c r="A108" s="4"/>
      <c r="C108" s="4"/>
      <c r="AE108" s="4"/>
      <c r="AG108" s="4"/>
      <c r="BU108" s="4"/>
      <c r="BW108" s="4"/>
      <c r="CY108" s="4"/>
      <c r="DA108" s="4"/>
    </row>
    <row r="109" spans="1:105" x14ac:dyDescent="0.25">
      <c r="A109" s="4"/>
      <c r="C109" s="4"/>
      <c r="AE109" s="4"/>
      <c r="AG109" s="4"/>
      <c r="BU109" s="4"/>
      <c r="BW109" s="4"/>
      <c r="CY109" s="4"/>
      <c r="DA109" s="4"/>
    </row>
    <row r="110" spans="1:105" x14ac:dyDescent="0.25">
      <c r="A110" s="4"/>
      <c r="C110" s="4"/>
      <c r="AE110" s="4"/>
      <c r="AG110" s="4"/>
      <c r="BU110" s="4"/>
      <c r="BW110" s="4"/>
      <c r="CY110" s="4"/>
      <c r="DA110" s="4"/>
    </row>
    <row r="111" spans="1:105" x14ac:dyDescent="0.25">
      <c r="A111" s="4"/>
      <c r="C111" s="4"/>
      <c r="AE111" s="4"/>
      <c r="AG111" s="4"/>
      <c r="BU111" s="4"/>
      <c r="BW111" s="4"/>
      <c r="CY111" s="4"/>
      <c r="DA111" s="4"/>
    </row>
    <row r="112" spans="1:105" x14ac:dyDescent="0.25">
      <c r="A112" s="4"/>
      <c r="C112" s="4"/>
      <c r="AE112" s="4"/>
      <c r="AG112" s="4"/>
      <c r="BU112" s="4"/>
      <c r="BW112" s="4"/>
      <c r="CY112" s="4"/>
      <c r="DA112" s="4"/>
    </row>
    <row r="113" spans="1:105" x14ac:dyDescent="0.25">
      <c r="A113" s="4"/>
      <c r="C113" s="4"/>
      <c r="AE113" s="4"/>
      <c r="AG113" s="4"/>
      <c r="BU113" s="4"/>
      <c r="BW113" s="4"/>
      <c r="CY113" s="4"/>
      <c r="DA113" s="4"/>
    </row>
    <row r="114" spans="1:105" x14ac:dyDescent="0.25">
      <c r="C114" s="4"/>
      <c r="AG114" s="4"/>
      <c r="BW114" s="4"/>
      <c r="DA114" s="4"/>
    </row>
    <row r="115" spans="1:105" x14ac:dyDescent="0.25">
      <c r="C115" s="4"/>
      <c r="AG115" s="4"/>
      <c r="BW115" s="4"/>
      <c r="DA115" s="4"/>
    </row>
    <row r="116" spans="1:105" x14ac:dyDescent="0.25">
      <c r="C116" s="4"/>
      <c r="AG116" s="4"/>
      <c r="BW116" s="4"/>
      <c r="DA116" s="4"/>
    </row>
    <row r="117" spans="1:105" x14ac:dyDescent="0.25">
      <c r="C117" s="4"/>
      <c r="AG117" s="4"/>
      <c r="BW117" s="4"/>
      <c r="DA117" s="4"/>
    </row>
    <row r="118" spans="1:105" x14ac:dyDescent="0.25">
      <c r="C118" s="4"/>
      <c r="AG118" s="4"/>
      <c r="BW118" s="4"/>
      <c r="DA118" s="4"/>
    </row>
  </sheetData>
  <mergeCells count="22">
    <mergeCell ref="CO4:CU4"/>
    <mergeCell ref="BV4:BZ4"/>
    <mergeCell ref="CC4:CE4"/>
    <mergeCell ref="AY4:BE4"/>
    <mergeCell ref="AQ4:AW4"/>
    <mergeCell ref="CG4:CM4"/>
    <mergeCell ref="BU3:CU3"/>
    <mergeCell ref="CY3:DY3"/>
    <mergeCell ref="DS4:DY4"/>
    <mergeCell ref="BU2:DY2"/>
    <mergeCell ref="M4:S4"/>
    <mergeCell ref="U4:AA4"/>
    <mergeCell ref="A3:AA3"/>
    <mergeCell ref="AE3:BE3"/>
    <mergeCell ref="A2:BE2"/>
    <mergeCell ref="AM4:AO4"/>
    <mergeCell ref="B4:F4"/>
    <mergeCell ref="I4:K4"/>
    <mergeCell ref="AF4:AJ4"/>
    <mergeCell ref="CZ4:DD4"/>
    <mergeCell ref="DG4:DI4"/>
    <mergeCell ref="DK4:DO4"/>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AD9DC-ABBD-429C-BF18-E713CCBBF0A0}">
  <sheetPr>
    <tabColor theme="9" tint="0.39997558519241921"/>
  </sheetPr>
  <dimension ref="A1:AM74"/>
  <sheetViews>
    <sheetView tabSelected="1" topLeftCell="AC1" zoomScale="71" zoomScaleNormal="100" workbookViewId="0">
      <selection activeCell="AI28" sqref="AI28"/>
    </sheetView>
  </sheetViews>
  <sheetFormatPr defaultColWidth="8.88671875" defaultRowHeight="13.2" x14ac:dyDescent="0.25"/>
  <cols>
    <col min="1" max="5" width="8.88671875" style="1"/>
    <col min="6" max="6" width="10.33203125" style="1" customWidth="1"/>
    <col min="7" max="7" width="12.33203125" style="1" customWidth="1"/>
    <col min="8" max="11" width="8.88671875" style="1"/>
    <col min="12" max="12" width="10.33203125" style="1" customWidth="1"/>
    <col min="13" max="13" width="12.33203125" style="1" customWidth="1"/>
    <col min="14" max="17" width="8.88671875" style="1"/>
    <col min="18" max="18" width="10.33203125" style="1" customWidth="1"/>
    <col min="19" max="19" width="12.33203125" style="1" customWidth="1"/>
    <col min="20" max="20" width="15.6640625" style="1" customWidth="1"/>
    <col min="21" max="21" width="18.33203125" style="1" customWidth="1"/>
    <col min="22" max="23" width="13.6640625" style="1" customWidth="1"/>
    <col min="24" max="24" width="6.5546875" style="1" customWidth="1"/>
    <col min="25" max="25" width="7.44140625" style="10" customWidth="1"/>
    <col min="26" max="31" width="13.109375" style="9" customWidth="1"/>
    <col min="32" max="32" width="5.6640625" style="1" customWidth="1"/>
    <col min="33" max="33" width="6.5546875" style="1" customWidth="1"/>
    <col min="34" max="34" width="16.33203125" style="9" customWidth="1"/>
    <col min="35" max="35" width="17.33203125" style="9" customWidth="1"/>
    <col min="36" max="36" width="16.88671875" style="9" customWidth="1"/>
    <col min="37" max="39" width="15.33203125" style="9" customWidth="1"/>
    <col min="40" max="16384" width="8.88671875" style="1"/>
  </cols>
  <sheetData>
    <row r="1" spans="1:39" s="2" customFormat="1" ht="19.2" customHeight="1" x14ac:dyDescent="0.3">
      <c r="A1" s="3" t="s">
        <v>143</v>
      </c>
      <c r="Y1" s="10"/>
      <c r="Z1" s="8"/>
      <c r="AA1" s="8"/>
      <c r="AB1" s="8"/>
      <c r="AC1" s="8"/>
      <c r="AD1" s="8"/>
      <c r="AE1" s="8"/>
      <c r="AH1" s="8"/>
      <c r="AI1" s="8"/>
      <c r="AJ1" s="8"/>
      <c r="AK1" s="8"/>
      <c r="AL1" s="8"/>
      <c r="AM1" s="8"/>
    </row>
    <row r="2" spans="1:39" s="2" customFormat="1" ht="19.2" customHeight="1" x14ac:dyDescent="0.3">
      <c r="A2" s="3"/>
      <c r="Y2" s="10"/>
      <c r="Z2" s="8"/>
      <c r="AA2" s="8"/>
      <c r="AB2" s="8"/>
      <c r="AC2" s="8"/>
      <c r="AD2" s="8"/>
      <c r="AE2" s="8"/>
      <c r="AH2" s="8"/>
      <c r="AI2" s="8"/>
      <c r="AJ2" s="8"/>
      <c r="AK2" s="8"/>
      <c r="AL2" s="8"/>
      <c r="AM2" s="8"/>
    </row>
    <row r="3" spans="1:39" s="2" customFormat="1" ht="19.2" customHeight="1" thickBot="1" x14ac:dyDescent="0.35">
      <c r="A3" s="3"/>
      <c r="Y3" s="10"/>
      <c r="Z3" s="8"/>
      <c r="AA3" s="8"/>
      <c r="AB3" s="8"/>
      <c r="AC3" s="8"/>
      <c r="AD3" s="8"/>
      <c r="AE3" s="8"/>
      <c r="AH3" s="8"/>
      <c r="AI3" s="8"/>
      <c r="AJ3" s="8"/>
      <c r="AK3" s="8"/>
      <c r="AL3" s="8"/>
      <c r="AM3" s="8"/>
    </row>
    <row r="4" spans="1:39" s="11" customFormat="1" ht="27" thickBot="1" x14ac:dyDescent="0.3">
      <c r="B4" s="202" t="s">
        <v>144</v>
      </c>
      <c r="C4" s="203"/>
      <c r="D4" s="203"/>
      <c r="E4" s="203"/>
      <c r="F4" s="204"/>
      <c r="G4" s="64" t="s">
        <v>145</v>
      </c>
      <c r="H4" s="202" t="s">
        <v>146</v>
      </c>
      <c r="I4" s="203"/>
      <c r="J4" s="203"/>
      <c r="K4" s="203"/>
      <c r="L4" s="204"/>
      <c r="M4" s="64" t="s">
        <v>147</v>
      </c>
      <c r="N4" s="202" t="s">
        <v>148</v>
      </c>
      <c r="O4" s="203"/>
      <c r="P4" s="203"/>
      <c r="Q4" s="203"/>
      <c r="R4" s="203"/>
      <c r="S4" s="204"/>
      <c r="T4" s="64" t="s">
        <v>182</v>
      </c>
      <c r="U4" s="203"/>
      <c r="V4" s="203"/>
      <c r="W4" s="204"/>
      <c r="Y4" s="206" t="s">
        <v>33</v>
      </c>
      <c r="Z4" s="207"/>
      <c r="AA4" s="207"/>
      <c r="AB4" s="207"/>
      <c r="AC4" s="207"/>
      <c r="AD4" s="207"/>
      <c r="AE4" s="208"/>
      <c r="AG4" s="209" t="s">
        <v>34</v>
      </c>
      <c r="AH4" s="210"/>
      <c r="AI4" s="210"/>
      <c r="AJ4" s="210"/>
      <c r="AK4" s="210"/>
      <c r="AL4" s="210"/>
      <c r="AM4" s="210"/>
    </row>
    <row r="5" spans="1:39" ht="43.5" customHeight="1" thickBot="1" x14ac:dyDescent="0.3">
      <c r="A5" s="170" t="s">
        <v>196</v>
      </c>
      <c r="B5" s="14">
        <v>2015</v>
      </c>
      <c r="C5" s="15">
        <v>2016</v>
      </c>
      <c r="D5" s="15">
        <v>2017</v>
      </c>
      <c r="E5" s="15">
        <v>2018</v>
      </c>
      <c r="F5" s="16">
        <v>2019</v>
      </c>
      <c r="G5" s="28">
        <v>2020</v>
      </c>
      <c r="H5" s="93">
        <v>2015</v>
      </c>
      <c r="I5" s="94">
        <v>2016</v>
      </c>
      <c r="J5" s="94">
        <v>2017</v>
      </c>
      <c r="K5" s="94">
        <v>2018</v>
      </c>
      <c r="L5" s="95">
        <v>2019</v>
      </c>
      <c r="M5" s="96">
        <v>2020</v>
      </c>
      <c r="N5" s="93">
        <v>2015</v>
      </c>
      <c r="O5" s="94">
        <v>2016</v>
      </c>
      <c r="P5" s="94">
        <v>2017</v>
      </c>
      <c r="Q5" s="94">
        <v>2018</v>
      </c>
      <c r="R5" s="95">
        <v>2019</v>
      </c>
      <c r="S5" s="96">
        <v>2020</v>
      </c>
      <c r="T5" s="171" t="s">
        <v>197</v>
      </c>
      <c r="U5" s="171" t="s">
        <v>183</v>
      </c>
      <c r="V5" s="172" t="s">
        <v>184</v>
      </c>
      <c r="W5" s="95" t="s">
        <v>39</v>
      </c>
      <c r="Y5" s="184" t="s">
        <v>196</v>
      </c>
      <c r="Z5" s="198" t="s">
        <v>40</v>
      </c>
      <c r="AA5" s="199" t="s">
        <v>41</v>
      </c>
      <c r="AB5" s="182" t="s">
        <v>212</v>
      </c>
      <c r="AC5" s="200" t="s">
        <v>43</v>
      </c>
      <c r="AD5" s="201" t="s">
        <v>213</v>
      </c>
      <c r="AE5" s="197" t="s">
        <v>214</v>
      </c>
      <c r="AG5" s="134" t="s">
        <v>196</v>
      </c>
      <c r="AH5" s="93" t="s">
        <v>40</v>
      </c>
      <c r="AI5" s="95" t="s">
        <v>41</v>
      </c>
      <c r="AJ5" s="162" t="s">
        <v>212</v>
      </c>
      <c r="AK5" s="95" t="s">
        <v>43</v>
      </c>
      <c r="AL5" s="190" t="s">
        <v>213</v>
      </c>
      <c r="AM5" s="191" t="s">
        <v>214</v>
      </c>
    </row>
    <row r="6" spans="1:39" ht="13.8" thickBot="1" x14ac:dyDescent="0.3">
      <c r="A6" s="129">
        <v>1</v>
      </c>
      <c r="B6" s="18">
        <v>90</v>
      </c>
      <c r="C6" s="18">
        <v>80</v>
      </c>
      <c r="D6" s="18">
        <v>90</v>
      </c>
      <c r="E6" s="18">
        <v>91</v>
      </c>
      <c r="F6" s="19">
        <v>98</v>
      </c>
      <c r="G6" s="17">
        <v>715</v>
      </c>
      <c r="H6" s="17">
        <f>B6*9.4</f>
        <v>846</v>
      </c>
      <c r="I6" s="18">
        <f>C6*9.1</f>
        <v>728</v>
      </c>
      <c r="J6" s="18">
        <f>D6*9.6</f>
        <v>864</v>
      </c>
      <c r="K6" s="18">
        <f>E6*9</f>
        <v>819</v>
      </c>
      <c r="L6" s="18">
        <f>F6*9.2</f>
        <v>901.59999999999991</v>
      </c>
      <c r="M6" s="17">
        <f>G6*8</f>
        <v>5720</v>
      </c>
      <c r="N6" s="174">
        <f>B6/H6*10000</f>
        <v>1063.8297872340427</v>
      </c>
      <c r="O6" s="89">
        <f t="shared" ref="O6:S59" si="0">C6/I6*10000</f>
        <v>1098.901098901099</v>
      </c>
      <c r="P6" s="89">
        <f t="shared" si="0"/>
        <v>1041.6666666666667</v>
      </c>
      <c r="Q6" s="89">
        <f t="shared" si="0"/>
        <v>1111.1111111111111</v>
      </c>
      <c r="R6" s="89">
        <f t="shared" si="0"/>
        <v>1086.9565217391305</v>
      </c>
      <c r="S6" s="176">
        <f>G6/M6*10000</f>
        <v>1250</v>
      </c>
      <c r="T6" s="97">
        <f>PERCENTILE(N6:R6,0.5)</f>
        <v>1086.9565217391305</v>
      </c>
      <c r="U6" s="97">
        <f>PERCENTILE(N6:R6,0.25)</f>
        <v>1063.8297872340427</v>
      </c>
      <c r="V6" s="97">
        <f>PERCENTILE(N6:R6,0.75)</f>
        <v>1098.901098901099</v>
      </c>
      <c r="W6" s="92">
        <f>V6-U6</f>
        <v>35.071311667056307</v>
      </c>
      <c r="Y6" s="129">
        <v>1</v>
      </c>
      <c r="Z6" s="164">
        <f t="shared" ref="Z6:Z37" si="1">S6-V6</f>
        <v>151.09890109890102</v>
      </c>
      <c r="AA6" s="131">
        <f t="shared" ref="AA6:AA37" si="2">(S6-V6)/V6*100</f>
        <v>13.749999999999993</v>
      </c>
      <c r="AB6" s="131">
        <f t="shared" ref="AB6:AB37" si="3">S6-T6</f>
        <v>163.04347826086951</v>
      </c>
      <c r="AC6" s="132">
        <f t="shared" ref="AC6:AC37" si="4">(S6-T6)/T6*100</f>
        <v>14.999999999999995</v>
      </c>
      <c r="AD6" s="45">
        <f>S6-U6</f>
        <v>186.17021276595733</v>
      </c>
      <c r="AE6" s="45">
        <f>S6-V6</f>
        <v>151.09890109890102</v>
      </c>
      <c r="AG6" s="142">
        <v>1</v>
      </c>
      <c r="AH6" s="49">
        <f>IF(Z6&lt;0,0,Z6)</f>
        <v>151.09890109890102</v>
      </c>
      <c r="AI6" s="51">
        <f t="shared" ref="AI6:AK59" si="5">IF(AA6&lt;0,0,AA6)</f>
        <v>13.749999999999993</v>
      </c>
      <c r="AJ6" s="50">
        <f t="shared" si="5"/>
        <v>163.04347826086951</v>
      </c>
      <c r="AK6" s="51">
        <f t="shared" si="5"/>
        <v>14.999999999999995</v>
      </c>
      <c r="AL6" s="51">
        <f t="shared" ref="AL6" si="6">IF(AD6&lt;0,0,AD6)</f>
        <v>186.17021276595733</v>
      </c>
      <c r="AM6" s="51">
        <f t="shared" ref="AM6" si="7">IF(AE6&lt;0,0,AE6)</f>
        <v>151.09890109890102</v>
      </c>
    </row>
    <row r="7" spans="1:39" ht="13.8" thickBot="1" x14ac:dyDescent="0.3">
      <c r="A7" s="123">
        <v>2</v>
      </c>
      <c r="B7" s="21">
        <v>103</v>
      </c>
      <c r="C7" s="21">
        <v>88</v>
      </c>
      <c r="D7" s="21">
        <v>134</v>
      </c>
      <c r="E7" s="21">
        <v>98</v>
      </c>
      <c r="F7" s="22">
        <v>121</v>
      </c>
      <c r="G7" s="20">
        <v>1585</v>
      </c>
      <c r="H7" s="20">
        <f>B7*9.2</f>
        <v>947.59999999999991</v>
      </c>
      <c r="I7" s="21">
        <f>C7*9.2</f>
        <v>809.59999999999991</v>
      </c>
      <c r="J7" s="21">
        <f>D7*9.7</f>
        <v>1299.8</v>
      </c>
      <c r="K7" s="21">
        <f>E7*9.1</f>
        <v>891.8</v>
      </c>
      <c r="L7" s="21">
        <f>F7*9.3</f>
        <v>1125.3000000000002</v>
      </c>
      <c r="M7" s="20">
        <f>G7*7</f>
        <v>11095</v>
      </c>
      <c r="N7" s="175">
        <f t="shared" ref="N7:N58" si="8">B7/H7*10000</f>
        <v>1086.9565217391305</v>
      </c>
      <c r="O7" s="90">
        <f t="shared" ref="O7:O58" si="9">C7/I7*10000</f>
        <v>1086.9565217391305</v>
      </c>
      <c r="P7" s="90">
        <f t="shared" ref="P7:P58" si="10">D7/J7*10000</f>
        <v>1030.9278350515465</v>
      </c>
      <c r="Q7" s="90">
        <f t="shared" ref="Q7:Q58" si="11">E7/K7*10000</f>
        <v>1098.901098901099</v>
      </c>
      <c r="R7" s="90">
        <f t="shared" ref="R7:R58" si="12">F7/L7*10000</f>
        <v>1075.2688172043011</v>
      </c>
      <c r="S7" s="177">
        <f t="shared" ref="S7:S58" si="13">G7/M7*10000</f>
        <v>1428.5714285714284</v>
      </c>
      <c r="T7" s="97">
        <f t="shared" ref="T7:T58" si="14">PERCENTILE(N7:R7,0.5)</f>
        <v>1086.9565217391305</v>
      </c>
      <c r="U7" s="97">
        <f t="shared" ref="U7:U58" si="15">PERCENTILE(N7:R7,0.25)</f>
        <v>1075.2688172043011</v>
      </c>
      <c r="V7" s="97">
        <f t="shared" ref="V7:V58" si="16">PERCENTILE(N7:R7,0.75)</f>
        <v>1086.9565217391305</v>
      </c>
      <c r="W7" s="34">
        <f t="shared" ref="W7:W58" si="17">V7-U7</f>
        <v>11.687704534829436</v>
      </c>
      <c r="Y7" s="123">
        <v>2</v>
      </c>
      <c r="Z7" s="165">
        <f t="shared" si="1"/>
        <v>341.61490683229795</v>
      </c>
      <c r="AA7" s="45">
        <f t="shared" si="2"/>
        <v>31.428571428571413</v>
      </c>
      <c r="AB7" s="45">
        <f t="shared" si="3"/>
        <v>341.61490683229795</v>
      </c>
      <c r="AC7" s="30">
        <f t="shared" si="4"/>
        <v>31.428571428571413</v>
      </c>
      <c r="AD7" s="45">
        <f t="shared" ref="AD7:AD59" si="18">S7-U7</f>
        <v>353.30261136712738</v>
      </c>
      <c r="AE7" s="45">
        <f t="shared" ref="AE7:AE59" si="19">S7-V7</f>
        <v>341.61490683229795</v>
      </c>
      <c r="AG7" s="143">
        <v>2</v>
      </c>
      <c r="AH7" s="52">
        <f t="shared" ref="AH7:AH58" si="20">IF(Z7&lt;0,0,Z7)</f>
        <v>341.61490683229795</v>
      </c>
      <c r="AI7" s="54">
        <f t="shared" ref="AI7:AI58" si="21">IF(AA7&lt;0,0,AA7)</f>
        <v>31.428571428571413</v>
      </c>
      <c r="AJ7" s="53">
        <f t="shared" ref="AJ7:AJ58" si="22">IF(AB7&lt;0,0,AB7)</f>
        <v>341.61490683229795</v>
      </c>
      <c r="AK7" s="54">
        <f t="shared" ref="AK7:AK58" si="23">IF(AC7&lt;0,0,AC7)</f>
        <v>31.428571428571413</v>
      </c>
      <c r="AL7" s="51">
        <f t="shared" ref="AL7:AL59" si="24">IF(AD7&lt;0,0,AD7)</f>
        <v>353.30261136712738</v>
      </c>
      <c r="AM7" s="51">
        <f t="shared" ref="AM7:AM59" si="25">IF(AE7&lt;0,0,AE7)</f>
        <v>341.61490683229795</v>
      </c>
    </row>
    <row r="8" spans="1:39" ht="13.8" thickBot="1" x14ac:dyDescent="0.3">
      <c r="A8" s="123">
        <v>3</v>
      </c>
      <c r="B8" s="21">
        <v>128</v>
      </c>
      <c r="C8" s="21">
        <v>113</v>
      </c>
      <c r="D8" s="21">
        <v>135</v>
      </c>
      <c r="E8" s="21">
        <v>94</v>
      </c>
      <c r="F8" s="22">
        <v>140</v>
      </c>
      <c r="G8" s="20">
        <v>2232</v>
      </c>
      <c r="H8" s="20">
        <f>B8*9.1</f>
        <v>1164.8</v>
      </c>
      <c r="I8" s="21">
        <f>C8*9.3</f>
        <v>1050.9000000000001</v>
      </c>
      <c r="J8" s="21">
        <f>D8*9.8</f>
        <v>1323</v>
      </c>
      <c r="K8" s="21">
        <f>E8*9.3</f>
        <v>874.2</v>
      </c>
      <c r="L8" s="21">
        <f t="shared" ref="I8:L10" si="26">F8*9.4</f>
        <v>1316</v>
      </c>
      <c r="M8" s="20">
        <f>G8*9</f>
        <v>20088</v>
      </c>
      <c r="N8" s="175">
        <f t="shared" si="8"/>
        <v>1098.901098901099</v>
      </c>
      <c r="O8" s="90">
        <f t="shared" si="9"/>
        <v>1075.2688172043011</v>
      </c>
      <c r="P8" s="90">
        <f t="shared" si="10"/>
        <v>1020.4081632653061</v>
      </c>
      <c r="Q8" s="90">
        <f t="shared" si="11"/>
        <v>1075.2688172043011</v>
      </c>
      <c r="R8" s="90">
        <f t="shared" si="12"/>
        <v>1063.8297872340427</v>
      </c>
      <c r="S8" s="177">
        <f t="shared" si="13"/>
        <v>1111.1111111111111</v>
      </c>
      <c r="T8" s="97">
        <f t="shared" si="14"/>
        <v>1075.2688172043011</v>
      </c>
      <c r="U8" s="97">
        <f t="shared" si="15"/>
        <v>1063.8297872340427</v>
      </c>
      <c r="V8" s="97">
        <f t="shared" si="16"/>
        <v>1075.2688172043011</v>
      </c>
      <c r="W8" s="34">
        <f t="shared" si="17"/>
        <v>11.439029970258389</v>
      </c>
      <c r="Y8" s="123">
        <v>3</v>
      </c>
      <c r="Z8" s="165">
        <f t="shared" si="1"/>
        <v>35.842293906810028</v>
      </c>
      <c r="AA8" s="45">
        <f t="shared" si="2"/>
        <v>3.3333333333333326</v>
      </c>
      <c r="AB8" s="45">
        <f t="shared" si="3"/>
        <v>35.842293906810028</v>
      </c>
      <c r="AC8" s="30">
        <f t="shared" si="4"/>
        <v>3.3333333333333326</v>
      </c>
      <c r="AD8" s="45">
        <f t="shared" si="18"/>
        <v>47.281323877068417</v>
      </c>
      <c r="AE8" s="45">
        <f t="shared" si="19"/>
        <v>35.842293906810028</v>
      </c>
      <c r="AG8" s="143">
        <v>3</v>
      </c>
      <c r="AH8" s="52">
        <f t="shared" si="20"/>
        <v>35.842293906810028</v>
      </c>
      <c r="AI8" s="54">
        <f t="shared" si="21"/>
        <v>3.3333333333333326</v>
      </c>
      <c r="AJ8" s="53">
        <f t="shared" si="22"/>
        <v>35.842293906810028</v>
      </c>
      <c r="AK8" s="54">
        <f t="shared" si="23"/>
        <v>3.3333333333333326</v>
      </c>
      <c r="AL8" s="51">
        <f t="shared" si="24"/>
        <v>47.281323877068417</v>
      </c>
      <c r="AM8" s="51">
        <f t="shared" si="25"/>
        <v>35.842293906810028</v>
      </c>
    </row>
    <row r="9" spans="1:39" ht="13.8" thickBot="1" x14ac:dyDescent="0.3">
      <c r="A9" s="123">
        <v>4</v>
      </c>
      <c r="B9" s="21">
        <v>94</v>
      </c>
      <c r="C9" s="21">
        <v>116</v>
      </c>
      <c r="D9" s="21">
        <v>109</v>
      </c>
      <c r="E9" s="21">
        <v>130</v>
      </c>
      <c r="F9" s="22">
        <v>113</v>
      </c>
      <c r="G9" s="20">
        <v>7223</v>
      </c>
      <c r="H9" s="20">
        <f>B9*9.8</f>
        <v>921.2</v>
      </c>
      <c r="I9" s="21">
        <f t="shared" si="26"/>
        <v>1090.4000000000001</v>
      </c>
      <c r="J9" s="21">
        <f>D9*9.9</f>
        <v>1079.1000000000001</v>
      </c>
      <c r="K9" s="21">
        <f>E9*9.3</f>
        <v>1209</v>
      </c>
      <c r="L9" s="21">
        <f>F9*9.5</f>
        <v>1073.5</v>
      </c>
      <c r="M9" s="20">
        <f>G9*9.5</f>
        <v>68618.5</v>
      </c>
      <c r="N9" s="175">
        <f t="shared" si="8"/>
        <v>1020.408163265306</v>
      </c>
      <c r="O9" s="90">
        <f t="shared" si="9"/>
        <v>1063.8297872340424</v>
      </c>
      <c r="P9" s="90">
        <f t="shared" si="10"/>
        <v>1010.1010101010099</v>
      </c>
      <c r="Q9" s="90">
        <f t="shared" si="11"/>
        <v>1075.2688172043011</v>
      </c>
      <c r="R9" s="90">
        <f t="shared" si="12"/>
        <v>1052.6315789473683</v>
      </c>
      <c r="S9" s="177">
        <f t="shared" si="13"/>
        <v>1052.6315789473683</v>
      </c>
      <c r="T9" s="97">
        <f t="shared" si="14"/>
        <v>1052.6315789473683</v>
      </c>
      <c r="U9" s="97">
        <f t="shared" si="15"/>
        <v>1020.408163265306</v>
      </c>
      <c r="V9" s="97">
        <f t="shared" si="16"/>
        <v>1063.8297872340424</v>
      </c>
      <c r="W9" s="34">
        <f t="shared" si="17"/>
        <v>43.421623968736412</v>
      </c>
      <c r="Y9" s="123">
        <v>4</v>
      </c>
      <c r="Z9" s="165">
        <f t="shared" si="1"/>
        <v>-11.198208286674117</v>
      </c>
      <c r="AA9" s="45">
        <f t="shared" si="2"/>
        <v>-1.052631578947367</v>
      </c>
      <c r="AB9" s="45">
        <f t="shared" si="3"/>
        <v>0</v>
      </c>
      <c r="AC9" s="30">
        <f t="shared" si="4"/>
        <v>0</v>
      </c>
      <c r="AD9" s="45">
        <f t="shared" si="18"/>
        <v>32.223415682062296</v>
      </c>
      <c r="AE9" s="45">
        <f t="shared" si="19"/>
        <v>-11.198208286674117</v>
      </c>
      <c r="AG9" s="143">
        <v>4</v>
      </c>
      <c r="AH9" s="52">
        <f t="shared" si="20"/>
        <v>0</v>
      </c>
      <c r="AI9" s="54">
        <f t="shared" si="21"/>
        <v>0</v>
      </c>
      <c r="AJ9" s="53">
        <f t="shared" si="22"/>
        <v>0</v>
      </c>
      <c r="AK9" s="54">
        <f t="shared" si="23"/>
        <v>0</v>
      </c>
      <c r="AL9" s="51">
        <f t="shared" si="24"/>
        <v>32.223415682062296</v>
      </c>
      <c r="AM9" s="51">
        <f t="shared" si="25"/>
        <v>0</v>
      </c>
    </row>
    <row r="10" spans="1:39" ht="13.2" customHeight="1" thickBot="1" x14ac:dyDescent="0.3">
      <c r="A10" s="123">
        <v>5</v>
      </c>
      <c r="B10" s="21">
        <v>94</v>
      </c>
      <c r="C10" s="21">
        <v>114</v>
      </c>
      <c r="D10" s="21">
        <v>108</v>
      </c>
      <c r="E10" s="21">
        <v>134</v>
      </c>
      <c r="F10" s="22">
        <v>92</v>
      </c>
      <c r="G10" s="20">
        <v>11470</v>
      </c>
      <c r="H10" s="20">
        <f>B10*9</f>
        <v>846</v>
      </c>
      <c r="I10" s="21">
        <f>C10*9.7</f>
        <v>1105.8</v>
      </c>
      <c r="J10" s="21">
        <f>D10*10</f>
        <v>1080</v>
      </c>
      <c r="K10" s="21">
        <f t="shared" si="26"/>
        <v>1259.6000000000001</v>
      </c>
      <c r="L10" s="21">
        <f>F10*9.6</f>
        <v>883.19999999999993</v>
      </c>
      <c r="M10" s="20">
        <f>G10*8.4</f>
        <v>96348</v>
      </c>
      <c r="N10" s="175">
        <f t="shared" si="8"/>
        <v>1111.1111111111111</v>
      </c>
      <c r="O10" s="90">
        <f t="shared" si="9"/>
        <v>1030.9278350515465</v>
      </c>
      <c r="P10" s="90">
        <f t="shared" si="10"/>
        <v>1000</v>
      </c>
      <c r="Q10" s="90">
        <f t="shared" si="11"/>
        <v>1063.8297872340424</v>
      </c>
      <c r="R10" s="90">
        <f t="shared" si="12"/>
        <v>1041.6666666666667</v>
      </c>
      <c r="S10" s="177">
        <f t="shared" si="13"/>
        <v>1190.4761904761904</v>
      </c>
      <c r="T10" s="97">
        <f t="shared" si="14"/>
        <v>1041.6666666666667</v>
      </c>
      <c r="U10" s="97">
        <f t="shared" si="15"/>
        <v>1030.9278350515465</v>
      </c>
      <c r="V10" s="97">
        <f t="shared" si="16"/>
        <v>1063.8297872340424</v>
      </c>
      <c r="W10" s="34">
        <f t="shared" si="17"/>
        <v>32.901952182495961</v>
      </c>
      <c r="Y10" s="123">
        <v>5</v>
      </c>
      <c r="Z10" s="165">
        <f t="shared" si="1"/>
        <v>126.64640324214793</v>
      </c>
      <c r="AA10" s="45">
        <f t="shared" si="2"/>
        <v>11.904761904761907</v>
      </c>
      <c r="AB10" s="45">
        <f t="shared" si="3"/>
        <v>148.80952380952363</v>
      </c>
      <c r="AC10" s="30">
        <f t="shared" si="4"/>
        <v>14.285714285714269</v>
      </c>
      <c r="AD10" s="45">
        <f t="shared" si="18"/>
        <v>159.54835542464389</v>
      </c>
      <c r="AE10" s="45">
        <f t="shared" si="19"/>
        <v>126.64640324214793</v>
      </c>
      <c r="AG10" s="143">
        <v>5</v>
      </c>
      <c r="AH10" s="52">
        <f t="shared" si="20"/>
        <v>126.64640324214793</v>
      </c>
      <c r="AI10" s="54">
        <f t="shared" si="21"/>
        <v>11.904761904761907</v>
      </c>
      <c r="AJ10" s="53">
        <f t="shared" si="22"/>
        <v>148.80952380952363</v>
      </c>
      <c r="AK10" s="54">
        <f t="shared" si="23"/>
        <v>14.285714285714269</v>
      </c>
      <c r="AL10" s="51">
        <f t="shared" si="24"/>
        <v>159.54835542464389</v>
      </c>
      <c r="AM10" s="51">
        <f t="shared" si="25"/>
        <v>126.64640324214793</v>
      </c>
    </row>
    <row r="11" spans="1:39" ht="13.8" thickBot="1" x14ac:dyDescent="0.3">
      <c r="A11" s="123">
        <v>6</v>
      </c>
      <c r="B11" s="21"/>
      <c r="C11" s="21"/>
      <c r="D11" s="21"/>
      <c r="E11" s="21"/>
      <c r="F11" s="22"/>
      <c r="G11" s="20"/>
      <c r="H11" s="20"/>
      <c r="I11" s="21"/>
      <c r="J11" s="21"/>
      <c r="K11" s="21"/>
      <c r="L11" s="21"/>
      <c r="M11" s="20"/>
      <c r="N11" s="175" t="e">
        <f t="shared" si="8"/>
        <v>#DIV/0!</v>
      </c>
      <c r="O11" s="90" t="e">
        <f t="shared" si="9"/>
        <v>#DIV/0!</v>
      </c>
      <c r="P11" s="90" t="e">
        <f t="shared" si="10"/>
        <v>#DIV/0!</v>
      </c>
      <c r="Q11" s="90" t="e">
        <f t="shared" si="11"/>
        <v>#DIV/0!</v>
      </c>
      <c r="R11" s="90" t="e">
        <f t="shared" si="12"/>
        <v>#DIV/0!</v>
      </c>
      <c r="S11" s="177" t="e">
        <f t="shared" si="13"/>
        <v>#DIV/0!</v>
      </c>
      <c r="T11" s="97" t="e">
        <f t="shared" si="14"/>
        <v>#DIV/0!</v>
      </c>
      <c r="U11" s="97" t="e">
        <f t="shared" si="15"/>
        <v>#DIV/0!</v>
      </c>
      <c r="V11" s="97" t="e">
        <f t="shared" si="16"/>
        <v>#DIV/0!</v>
      </c>
      <c r="W11" s="34" t="e">
        <f t="shared" si="17"/>
        <v>#DIV/0!</v>
      </c>
      <c r="Y11" s="123">
        <v>6</v>
      </c>
      <c r="Z11" s="165" t="e">
        <f t="shared" si="1"/>
        <v>#DIV/0!</v>
      </c>
      <c r="AA11" s="45" t="e">
        <f t="shared" si="2"/>
        <v>#DIV/0!</v>
      </c>
      <c r="AB11" s="45" t="e">
        <f t="shared" si="3"/>
        <v>#DIV/0!</v>
      </c>
      <c r="AC11" s="30" t="e">
        <f t="shared" si="4"/>
        <v>#DIV/0!</v>
      </c>
      <c r="AD11" s="45" t="e">
        <f t="shared" si="18"/>
        <v>#DIV/0!</v>
      </c>
      <c r="AE11" s="45" t="e">
        <f t="shared" si="19"/>
        <v>#DIV/0!</v>
      </c>
      <c r="AG11" s="143">
        <v>6</v>
      </c>
      <c r="AH11" s="52" t="e">
        <f t="shared" si="20"/>
        <v>#DIV/0!</v>
      </c>
      <c r="AI11" s="54" t="e">
        <f t="shared" si="21"/>
        <v>#DIV/0!</v>
      </c>
      <c r="AJ11" s="53" t="e">
        <f t="shared" si="22"/>
        <v>#DIV/0!</v>
      </c>
      <c r="AK11" s="54" t="e">
        <f t="shared" si="23"/>
        <v>#DIV/0!</v>
      </c>
      <c r="AL11" s="51" t="e">
        <f t="shared" si="24"/>
        <v>#DIV/0!</v>
      </c>
      <c r="AM11" s="51" t="e">
        <f t="shared" si="25"/>
        <v>#DIV/0!</v>
      </c>
    </row>
    <row r="12" spans="1:39" ht="13.8" thickBot="1" x14ac:dyDescent="0.3">
      <c r="A12" s="123">
        <v>7</v>
      </c>
      <c r="B12" s="21"/>
      <c r="C12" s="21"/>
      <c r="D12" s="21"/>
      <c r="E12" s="21"/>
      <c r="F12" s="22"/>
      <c r="G12" s="20"/>
      <c r="H12" s="20"/>
      <c r="I12" s="21"/>
      <c r="J12" s="21"/>
      <c r="K12" s="21"/>
      <c r="L12" s="21"/>
      <c r="M12" s="20"/>
      <c r="N12" s="175" t="e">
        <f t="shared" si="8"/>
        <v>#DIV/0!</v>
      </c>
      <c r="O12" s="90" t="e">
        <f t="shared" si="9"/>
        <v>#DIV/0!</v>
      </c>
      <c r="P12" s="90" t="e">
        <f t="shared" si="10"/>
        <v>#DIV/0!</v>
      </c>
      <c r="Q12" s="90" t="e">
        <f t="shared" si="11"/>
        <v>#DIV/0!</v>
      </c>
      <c r="R12" s="90" t="e">
        <f t="shared" si="12"/>
        <v>#DIV/0!</v>
      </c>
      <c r="S12" s="177" t="e">
        <f t="shared" si="13"/>
        <v>#DIV/0!</v>
      </c>
      <c r="T12" s="97" t="e">
        <f t="shared" si="14"/>
        <v>#DIV/0!</v>
      </c>
      <c r="U12" s="97" t="e">
        <f t="shared" si="15"/>
        <v>#DIV/0!</v>
      </c>
      <c r="V12" s="97" t="e">
        <f t="shared" si="16"/>
        <v>#DIV/0!</v>
      </c>
      <c r="W12" s="34" t="e">
        <f t="shared" si="17"/>
        <v>#DIV/0!</v>
      </c>
      <c r="Y12" s="123">
        <v>7</v>
      </c>
      <c r="Z12" s="165" t="e">
        <f t="shared" si="1"/>
        <v>#DIV/0!</v>
      </c>
      <c r="AA12" s="45" t="e">
        <f t="shared" si="2"/>
        <v>#DIV/0!</v>
      </c>
      <c r="AB12" s="45" t="e">
        <f t="shared" si="3"/>
        <v>#DIV/0!</v>
      </c>
      <c r="AC12" s="30" t="e">
        <f t="shared" si="4"/>
        <v>#DIV/0!</v>
      </c>
      <c r="AD12" s="45" t="e">
        <f t="shared" si="18"/>
        <v>#DIV/0!</v>
      </c>
      <c r="AE12" s="45" t="e">
        <f t="shared" si="19"/>
        <v>#DIV/0!</v>
      </c>
      <c r="AG12" s="143">
        <v>7</v>
      </c>
      <c r="AH12" s="52" t="e">
        <f t="shared" si="20"/>
        <v>#DIV/0!</v>
      </c>
      <c r="AI12" s="54" t="e">
        <f t="shared" si="21"/>
        <v>#DIV/0!</v>
      </c>
      <c r="AJ12" s="53" t="e">
        <f t="shared" si="22"/>
        <v>#DIV/0!</v>
      </c>
      <c r="AK12" s="54" t="e">
        <f t="shared" si="23"/>
        <v>#DIV/0!</v>
      </c>
      <c r="AL12" s="51" t="e">
        <f t="shared" si="24"/>
        <v>#DIV/0!</v>
      </c>
      <c r="AM12" s="51" t="e">
        <f t="shared" si="25"/>
        <v>#DIV/0!</v>
      </c>
    </row>
    <row r="13" spans="1:39" ht="13.8" thickBot="1" x14ac:dyDescent="0.3">
      <c r="A13" s="123">
        <v>8</v>
      </c>
      <c r="B13" s="21"/>
      <c r="C13" s="21"/>
      <c r="D13" s="21"/>
      <c r="E13" s="21"/>
      <c r="F13" s="22"/>
      <c r="G13" s="20"/>
      <c r="H13" s="20"/>
      <c r="I13" s="21"/>
      <c r="J13" s="21"/>
      <c r="K13" s="21"/>
      <c r="L13" s="21"/>
      <c r="M13" s="20"/>
      <c r="N13" s="175" t="e">
        <f t="shared" si="8"/>
        <v>#DIV/0!</v>
      </c>
      <c r="O13" s="90" t="e">
        <f t="shared" si="9"/>
        <v>#DIV/0!</v>
      </c>
      <c r="P13" s="90" t="e">
        <f t="shared" si="10"/>
        <v>#DIV/0!</v>
      </c>
      <c r="Q13" s="90" t="e">
        <f t="shared" si="11"/>
        <v>#DIV/0!</v>
      </c>
      <c r="R13" s="90" t="e">
        <f t="shared" si="12"/>
        <v>#DIV/0!</v>
      </c>
      <c r="S13" s="177" t="e">
        <f t="shared" si="13"/>
        <v>#DIV/0!</v>
      </c>
      <c r="T13" s="97" t="e">
        <f t="shared" si="14"/>
        <v>#DIV/0!</v>
      </c>
      <c r="U13" s="97" t="e">
        <f t="shared" si="15"/>
        <v>#DIV/0!</v>
      </c>
      <c r="V13" s="97" t="e">
        <f t="shared" si="16"/>
        <v>#DIV/0!</v>
      </c>
      <c r="W13" s="34" t="e">
        <f t="shared" si="17"/>
        <v>#DIV/0!</v>
      </c>
      <c r="Y13" s="123">
        <v>8</v>
      </c>
      <c r="Z13" s="165" t="e">
        <f t="shared" si="1"/>
        <v>#DIV/0!</v>
      </c>
      <c r="AA13" s="45" t="e">
        <f t="shared" si="2"/>
        <v>#DIV/0!</v>
      </c>
      <c r="AB13" s="45" t="e">
        <f t="shared" si="3"/>
        <v>#DIV/0!</v>
      </c>
      <c r="AC13" s="30" t="e">
        <f t="shared" si="4"/>
        <v>#DIV/0!</v>
      </c>
      <c r="AD13" s="45" t="e">
        <f t="shared" si="18"/>
        <v>#DIV/0!</v>
      </c>
      <c r="AE13" s="45" t="e">
        <f t="shared" si="19"/>
        <v>#DIV/0!</v>
      </c>
      <c r="AG13" s="143">
        <v>8</v>
      </c>
      <c r="AH13" s="52" t="e">
        <f t="shared" si="20"/>
        <v>#DIV/0!</v>
      </c>
      <c r="AI13" s="54" t="e">
        <f t="shared" si="21"/>
        <v>#DIV/0!</v>
      </c>
      <c r="AJ13" s="53" t="e">
        <f t="shared" si="22"/>
        <v>#DIV/0!</v>
      </c>
      <c r="AK13" s="54" t="e">
        <f t="shared" si="23"/>
        <v>#DIV/0!</v>
      </c>
      <c r="AL13" s="51" t="e">
        <f t="shared" si="24"/>
        <v>#DIV/0!</v>
      </c>
      <c r="AM13" s="51" t="e">
        <f t="shared" si="25"/>
        <v>#DIV/0!</v>
      </c>
    </row>
    <row r="14" spans="1:39" ht="13.8" thickBot="1" x14ac:dyDescent="0.3">
      <c r="A14" s="123">
        <v>9</v>
      </c>
      <c r="B14" s="21"/>
      <c r="C14" s="21"/>
      <c r="D14" s="21"/>
      <c r="E14" s="21"/>
      <c r="F14" s="22"/>
      <c r="G14" s="20"/>
      <c r="H14" s="20"/>
      <c r="I14" s="21"/>
      <c r="J14" s="21"/>
      <c r="K14" s="21"/>
      <c r="L14" s="21"/>
      <c r="M14" s="20"/>
      <c r="N14" s="175" t="e">
        <f t="shared" si="8"/>
        <v>#DIV/0!</v>
      </c>
      <c r="O14" s="90" t="e">
        <f t="shared" si="9"/>
        <v>#DIV/0!</v>
      </c>
      <c r="P14" s="90" t="e">
        <f t="shared" si="10"/>
        <v>#DIV/0!</v>
      </c>
      <c r="Q14" s="90" t="e">
        <f t="shared" si="11"/>
        <v>#DIV/0!</v>
      </c>
      <c r="R14" s="90" t="e">
        <f t="shared" si="12"/>
        <v>#DIV/0!</v>
      </c>
      <c r="S14" s="177" t="e">
        <f t="shared" si="13"/>
        <v>#DIV/0!</v>
      </c>
      <c r="T14" s="97" t="e">
        <f t="shared" si="14"/>
        <v>#DIV/0!</v>
      </c>
      <c r="U14" s="97" t="e">
        <f t="shared" si="15"/>
        <v>#DIV/0!</v>
      </c>
      <c r="V14" s="97" t="e">
        <f t="shared" si="16"/>
        <v>#DIV/0!</v>
      </c>
      <c r="W14" s="34" t="e">
        <f t="shared" si="17"/>
        <v>#DIV/0!</v>
      </c>
      <c r="Y14" s="123">
        <v>9</v>
      </c>
      <c r="Z14" s="165" t="e">
        <f t="shared" si="1"/>
        <v>#DIV/0!</v>
      </c>
      <c r="AA14" s="45" t="e">
        <f t="shared" si="2"/>
        <v>#DIV/0!</v>
      </c>
      <c r="AB14" s="45" t="e">
        <f t="shared" si="3"/>
        <v>#DIV/0!</v>
      </c>
      <c r="AC14" s="30" t="e">
        <f t="shared" si="4"/>
        <v>#DIV/0!</v>
      </c>
      <c r="AD14" s="45" t="e">
        <f t="shared" si="18"/>
        <v>#DIV/0!</v>
      </c>
      <c r="AE14" s="45" t="e">
        <f t="shared" si="19"/>
        <v>#DIV/0!</v>
      </c>
      <c r="AG14" s="143">
        <v>9</v>
      </c>
      <c r="AH14" s="52" t="e">
        <f t="shared" si="20"/>
        <v>#DIV/0!</v>
      </c>
      <c r="AI14" s="54" t="e">
        <f t="shared" si="21"/>
        <v>#DIV/0!</v>
      </c>
      <c r="AJ14" s="53" t="e">
        <f t="shared" si="22"/>
        <v>#DIV/0!</v>
      </c>
      <c r="AK14" s="54" t="e">
        <f t="shared" si="23"/>
        <v>#DIV/0!</v>
      </c>
      <c r="AL14" s="51" t="e">
        <f t="shared" si="24"/>
        <v>#DIV/0!</v>
      </c>
      <c r="AM14" s="51" t="e">
        <f t="shared" si="25"/>
        <v>#DIV/0!</v>
      </c>
    </row>
    <row r="15" spans="1:39" ht="13.8" thickBot="1" x14ac:dyDescent="0.3">
      <c r="A15" s="123">
        <v>10</v>
      </c>
      <c r="B15" s="21"/>
      <c r="C15" s="21"/>
      <c r="D15" s="21"/>
      <c r="E15" s="21"/>
      <c r="F15" s="22"/>
      <c r="G15" s="20"/>
      <c r="H15" s="20"/>
      <c r="I15" s="21"/>
      <c r="J15" s="21"/>
      <c r="K15" s="21"/>
      <c r="L15" s="21"/>
      <c r="M15" s="20"/>
      <c r="N15" s="175" t="e">
        <f t="shared" si="8"/>
        <v>#DIV/0!</v>
      </c>
      <c r="O15" s="90" t="e">
        <f t="shared" si="9"/>
        <v>#DIV/0!</v>
      </c>
      <c r="P15" s="90" t="e">
        <f t="shared" si="10"/>
        <v>#DIV/0!</v>
      </c>
      <c r="Q15" s="90" t="e">
        <f t="shared" si="11"/>
        <v>#DIV/0!</v>
      </c>
      <c r="R15" s="90" t="e">
        <f t="shared" si="12"/>
        <v>#DIV/0!</v>
      </c>
      <c r="S15" s="177" t="e">
        <f t="shared" si="13"/>
        <v>#DIV/0!</v>
      </c>
      <c r="T15" s="97" t="e">
        <f t="shared" si="14"/>
        <v>#DIV/0!</v>
      </c>
      <c r="U15" s="97" t="e">
        <f t="shared" si="15"/>
        <v>#DIV/0!</v>
      </c>
      <c r="V15" s="97" t="e">
        <f t="shared" si="16"/>
        <v>#DIV/0!</v>
      </c>
      <c r="W15" s="34" t="e">
        <f t="shared" si="17"/>
        <v>#DIV/0!</v>
      </c>
      <c r="Y15" s="123">
        <v>10</v>
      </c>
      <c r="Z15" s="165" t="e">
        <f t="shared" si="1"/>
        <v>#DIV/0!</v>
      </c>
      <c r="AA15" s="45" t="e">
        <f t="shared" si="2"/>
        <v>#DIV/0!</v>
      </c>
      <c r="AB15" s="45" t="e">
        <f t="shared" si="3"/>
        <v>#DIV/0!</v>
      </c>
      <c r="AC15" s="30" t="e">
        <f t="shared" si="4"/>
        <v>#DIV/0!</v>
      </c>
      <c r="AD15" s="45" t="e">
        <f t="shared" si="18"/>
        <v>#DIV/0!</v>
      </c>
      <c r="AE15" s="45" t="e">
        <f t="shared" si="19"/>
        <v>#DIV/0!</v>
      </c>
      <c r="AG15" s="143">
        <v>10</v>
      </c>
      <c r="AH15" s="52" t="e">
        <f t="shared" si="20"/>
        <v>#DIV/0!</v>
      </c>
      <c r="AI15" s="54" t="e">
        <f t="shared" si="21"/>
        <v>#DIV/0!</v>
      </c>
      <c r="AJ15" s="53" t="e">
        <f t="shared" si="22"/>
        <v>#DIV/0!</v>
      </c>
      <c r="AK15" s="54" t="e">
        <f t="shared" si="23"/>
        <v>#DIV/0!</v>
      </c>
      <c r="AL15" s="51" t="e">
        <f t="shared" si="24"/>
        <v>#DIV/0!</v>
      </c>
      <c r="AM15" s="51" t="e">
        <f t="shared" si="25"/>
        <v>#DIV/0!</v>
      </c>
    </row>
    <row r="16" spans="1:39" ht="13.8" thickBot="1" x14ac:dyDescent="0.3">
      <c r="A16" s="123">
        <v>11</v>
      </c>
      <c r="B16" s="21"/>
      <c r="C16" s="21"/>
      <c r="D16" s="21"/>
      <c r="E16" s="21"/>
      <c r="F16" s="22"/>
      <c r="G16" s="20"/>
      <c r="H16" s="20"/>
      <c r="I16" s="21"/>
      <c r="J16" s="21"/>
      <c r="K16" s="21"/>
      <c r="L16" s="21"/>
      <c r="M16" s="20"/>
      <c r="N16" s="175" t="e">
        <f t="shared" si="8"/>
        <v>#DIV/0!</v>
      </c>
      <c r="O16" s="90" t="e">
        <f t="shared" si="9"/>
        <v>#DIV/0!</v>
      </c>
      <c r="P16" s="90" t="e">
        <f t="shared" si="10"/>
        <v>#DIV/0!</v>
      </c>
      <c r="Q16" s="90" t="e">
        <f t="shared" si="11"/>
        <v>#DIV/0!</v>
      </c>
      <c r="R16" s="90" t="e">
        <f t="shared" si="12"/>
        <v>#DIV/0!</v>
      </c>
      <c r="S16" s="177" t="e">
        <f t="shared" si="13"/>
        <v>#DIV/0!</v>
      </c>
      <c r="T16" s="97" t="e">
        <f t="shared" si="14"/>
        <v>#DIV/0!</v>
      </c>
      <c r="U16" s="97" t="e">
        <f t="shared" si="15"/>
        <v>#DIV/0!</v>
      </c>
      <c r="V16" s="97" t="e">
        <f t="shared" si="16"/>
        <v>#DIV/0!</v>
      </c>
      <c r="W16" s="34" t="e">
        <f t="shared" si="17"/>
        <v>#DIV/0!</v>
      </c>
      <c r="Y16" s="123">
        <v>11</v>
      </c>
      <c r="Z16" s="165" t="e">
        <f t="shared" si="1"/>
        <v>#DIV/0!</v>
      </c>
      <c r="AA16" s="45" t="e">
        <f t="shared" si="2"/>
        <v>#DIV/0!</v>
      </c>
      <c r="AB16" s="45" t="e">
        <f t="shared" si="3"/>
        <v>#DIV/0!</v>
      </c>
      <c r="AC16" s="30" t="e">
        <f t="shared" si="4"/>
        <v>#DIV/0!</v>
      </c>
      <c r="AD16" s="45" t="e">
        <f t="shared" si="18"/>
        <v>#DIV/0!</v>
      </c>
      <c r="AE16" s="45" t="e">
        <f t="shared" si="19"/>
        <v>#DIV/0!</v>
      </c>
      <c r="AG16" s="143">
        <v>11</v>
      </c>
      <c r="AH16" s="52" t="e">
        <f t="shared" si="20"/>
        <v>#DIV/0!</v>
      </c>
      <c r="AI16" s="54" t="e">
        <f t="shared" si="21"/>
        <v>#DIV/0!</v>
      </c>
      <c r="AJ16" s="53" t="e">
        <f t="shared" si="22"/>
        <v>#DIV/0!</v>
      </c>
      <c r="AK16" s="54" t="e">
        <f t="shared" si="23"/>
        <v>#DIV/0!</v>
      </c>
      <c r="AL16" s="51" t="e">
        <f t="shared" si="24"/>
        <v>#DIV/0!</v>
      </c>
      <c r="AM16" s="51" t="e">
        <f t="shared" si="25"/>
        <v>#DIV/0!</v>
      </c>
    </row>
    <row r="17" spans="1:39" ht="13.8" thickBot="1" x14ac:dyDescent="0.3">
      <c r="A17" s="123">
        <v>12</v>
      </c>
      <c r="B17" s="21"/>
      <c r="C17" s="21"/>
      <c r="D17" s="21"/>
      <c r="E17" s="21"/>
      <c r="F17" s="22"/>
      <c r="G17" s="20"/>
      <c r="H17" s="20"/>
      <c r="I17" s="21"/>
      <c r="J17" s="21"/>
      <c r="K17" s="21"/>
      <c r="L17" s="21"/>
      <c r="M17" s="20"/>
      <c r="N17" s="175" t="e">
        <f t="shared" si="8"/>
        <v>#DIV/0!</v>
      </c>
      <c r="O17" s="90" t="e">
        <f t="shared" si="9"/>
        <v>#DIV/0!</v>
      </c>
      <c r="P17" s="90" t="e">
        <f t="shared" si="10"/>
        <v>#DIV/0!</v>
      </c>
      <c r="Q17" s="90" t="e">
        <f t="shared" si="11"/>
        <v>#DIV/0!</v>
      </c>
      <c r="R17" s="90" t="e">
        <f t="shared" si="12"/>
        <v>#DIV/0!</v>
      </c>
      <c r="S17" s="177" t="e">
        <f t="shared" si="13"/>
        <v>#DIV/0!</v>
      </c>
      <c r="T17" s="97" t="e">
        <f t="shared" si="14"/>
        <v>#DIV/0!</v>
      </c>
      <c r="U17" s="97" t="e">
        <f t="shared" si="15"/>
        <v>#DIV/0!</v>
      </c>
      <c r="V17" s="97" t="e">
        <f t="shared" si="16"/>
        <v>#DIV/0!</v>
      </c>
      <c r="W17" s="34" t="e">
        <f t="shared" si="17"/>
        <v>#DIV/0!</v>
      </c>
      <c r="Y17" s="123">
        <v>12</v>
      </c>
      <c r="Z17" s="165" t="e">
        <f t="shared" si="1"/>
        <v>#DIV/0!</v>
      </c>
      <c r="AA17" s="45" t="e">
        <f t="shared" si="2"/>
        <v>#DIV/0!</v>
      </c>
      <c r="AB17" s="45" t="e">
        <f t="shared" si="3"/>
        <v>#DIV/0!</v>
      </c>
      <c r="AC17" s="30" t="e">
        <f t="shared" si="4"/>
        <v>#DIV/0!</v>
      </c>
      <c r="AD17" s="45" t="e">
        <f t="shared" si="18"/>
        <v>#DIV/0!</v>
      </c>
      <c r="AE17" s="45" t="e">
        <f t="shared" si="19"/>
        <v>#DIV/0!</v>
      </c>
      <c r="AG17" s="143">
        <v>12</v>
      </c>
      <c r="AH17" s="52" t="e">
        <f t="shared" si="20"/>
        <v>#DIV/0!</v>
      </c>
      <c r="AI17" s="54" t="e">
        <f t="shared" si="21"/>
        <v>#DIV/0!</v>
      </c>
      <c r="AJ17" s="53" t="e">
        <f t="shared" si="22"/>
        <v>#DIV/0!</v>
      </c>
      <c r="AK17" s="54" t="e">
        <f t="shared" si="23"/>
        <v>#DIV/0!</v>
      </c>
      <c r="AL17" s="51" t="e">
        <f t="shared" si="24"/>
        <v>#DIV/0!</v>
      </c>
      <c r="AM17" s="51" t="e">
        <f t="shared" si="25"/>
        <v>#DIV/0!</v>
      </c>
    </row>
    <row r="18" spans="1:39" ht="13.8" thickBot="1" x14ac:dyDescent="0.3">
      <c r="A18" s="123">
        <v>13</v>
      </c>
      <c r="B18" s="21"/>
      <c r="C18" s="21"/>
      <c r="D18" s="21"/>
      <c r="E18" s="21"/>
      <c r="F18" s="22"/>
      <c r="G18" s="20"/>
      <c r="H18" s="20"/>
      <c r="I18" s="21"/>
      <c r="J18" s="21"/>
      <c r="K18" s="21"/>
      <c r="L18" s="21"/>
      <c r="M18" s="20"/>
      <c r="N18" s="175" t="e">
        <f t="shared" si="8"/>
        <v>#DIV/0!</v>
      </c>
      <c r="O18" s="90" t="e">
        <f t="shared" si="9"/>
        <v>#DIV/0!</v>
      </c>
      <c r="P18" s="90" t="e">
        <f t="shared" si="10"/>
        <v>#DIV/0!</v>
      </c>
      <c r="Q18" s="90" t="e">
        <f t="shared" si="11"/>
        <v>#DIV/0!</v>
      </c>
      <c r="R18" s="90" t="e">
        <f t="shared" si="12"/>
        <v>#DIV/0!</v>
      </c>
      <c r="S18" s="177" t="e">
        <f t="shared" si="13"/>
        <v>#DIV/0!</v>
      </c>
      <c r="T18" s="97" t="e">
        <f t="shared" si="14"/>
        <v>#DIV/0!</v>
      </c>
      <c r="U18" s="97" t="e">
        <f t="shared" si="15"/>
        <v>#DIV/0!</v>
      </c>
      <c r="V18" s="97" t="e">
        <f t="shared" si="16"/>
        <v>#DIV/0!</v>
      </c>
      <c r="W18" s="34" t="e">
        <f t="shared" si="17"/>
        <v>#DIV/0!</v>
      </c>
      <c r="Y18" s="123">
        <v>13</v>
      </c>
      <c r="Z18" s="165" t="e">
        <f t="shared" si="1"/>
        <v>#DIV/0!</v>
      </c>
      <c r="AA18" s="45" t="e">
        <f t="shared" si="2"/>
        <v>#DIV/0!</v>
      </c>
      <c r="AB18" s="45" t="e">
        <f t="shared" si="3"/>
        <v>#DIV/0!</v>
      </c>
      <c r="AC18" s="30" t="e">
        <f t="shared" si="4"/>
        <v>#DIV/0!</v>
      </c>
      <c r="AD18" s="45" t="e">
        <f t="shared" si="18"/>
        <v>#DIV/0!</v>
      </c>
      <c r="AE18" s="45" t="e">
        <f t="shared" si="19"/>
        <v>#DIV/0!</v>
      </c>
      <c r="AG18" s="143">
        <v>13</v>
      </c>
      <c r="AH18" s="52" t="e">
        <f t="shared" si="20"/>
        <v>#DIV/0!</v>
      </c>
      <c r="AI18" s="54" t="e">
        <f t="shared" si="21"/>
        <v>#DIV/0!</v>
      </c>
      <c r="AJ18" s="53" t="e">
        <f t="shared" si="22"/>
        <v>#DIV/0!</v>
      </c>
      <c r="AK18" s="54" t="e">
        <f t="shared" si="23"/>
        <v>#DIV/0!</v>
      </c>
      <c r="AL18" s="51" t="e">
        <f t="shared" si="24"/>
        <v>#DIV/0!</v>
      </c>
      <c r="AM18" s="51" t="e">
        <f t="shared" si="25"/>
        <v>#DIV/0!</v>
      </c>
    </row>
    <row r="19" spans="1:39" ht="13.8" thickBot="1" x14ac:dyDescent="0.3">
      <c r="A19" s="123">
        <v>14</v>
      </c>
      <c r="B19" s="21"/>
      <c r="C19" s="21"/>
      <c r="D19" s="21"/>
      <c r="E19" s="21"/>
      <c r="F19" s="22"/>
      <c r="G19" s="20"/>
      <c r="H19" s="20"/>
      <c r="I19" s="21"/>
      <c r="J19" s="21"/>
      <c r="K19" s="21"/>
      <c r="L19" s="21"/>
      <c r="M19" s="20"/>
      <c r="N19" s="175" t="e">
        <f t="shared" si="8"/>
        <v>#DIV/0!</v>
      </c>
      <c r="O19" s="90" t="e">
        <f t="shared" si="9"/>
        <v>#DIV/0!</v>
      </c>
      <c r="P19" s="90" t="e">
        <f t="shared" si="10"/>
        <v>#DIV/0!</v>
      </c>
      <c r="Q19" s="90" t="e">
        <f t="shared" si="11"/>
        <v>#DIV/0!</v>
      </c>
      <c r="R19" s="90" t="e">
        <f t="shared" si="12"/>
        <v>#DIV/0!</v>
      </c>
      <c r="S19" s="177" t="e">
        <f t="shared" si="13"/>
        <v>#DIV/0!</v>
      </c>
      <c r="T19" s="97" t="e">
        <f t="shared" si="14"/>
        <v>#DIV/0!</v>
      </c>
      <c r="U19" s="97" t="e">
        <f t="shared" si="15"/>
        <v>#DIV/0!</v>
      </c>
      <c r="V19" s="97" t="e">
        <f t="shared" si="16"/>
        <v>#DIV/0!</v>
      </c>
      <c r="W19" s="34" t="e">
        <f t="shared" si="17"/>
        <v>#DIV/0!</v>
      </c>
      <c r="Y19" s="123">
        <v>14</v>
      </c>
      <c r="Z19" s="165" t="e">
        <f t="shared" si="1"/>
        <v>#DIV/0!</v>
      </c>
      <c r="AA19" s="45" t="e">
        <f t="shared" si="2"/>
        <v>#DIV/0!</v>
      </c>
      <c r="AB19" s="45" t="e">
        <f t="shared" si="3"/>
        <v>#DIV/0!</v>
      </c>
      <c r="AC19" s="30" t="e">
        <f t="shared" si="4"/>
        <v>#DIV/0!</v>
      </c>
      <c r="AD19" s="45" t="e">
        <f t="shared" si="18"/>
        <v>#DIV/0!</v>
      </c>
      <c r="AE19" s="45" t="e">
        <f t="shared" si="19"/>
        <v>#DIV/0!</v>
      </c>
      <c r="AG19" s="143">
        <v>14</v>
      </c>
      <c r="AH19" s="52" t="e">
        <f t="shared" si="20"/>
        <v>#DIV/0!</v>
      </c>
      <c r="AI19" s="54" t="e">
        <f t="shared" si="21"/>
        <v>#DIV/0!</v>
      </c>
      <c r="AJ19" s="53" t="e">
        <f t="shared" si="22"/>
        <v>#DIV/0!</v>
      </c>
      <c r="AK19" s="54" t="e">
        <f t="shared" si="23"/>
        <v>#DIV/0!</v>
      </c>
      <c r="AL19" s="51" t="e">
        <f t="shared" si="24"/>
        <v>#DIV/0!</v>
      </c>
      <c r="AM19" s="51" t="e">
        <f t="shared" si="25"/>
        <v>#DIV/0!</v>
      </c>
    </row>
    <row r="20" spans="1:39" ht="13.8" thickBot="1" x14ac:dyDescent="0.3">
      <c r="A20" s="123">
        <v>15</v>
      </c>
      <c r="B20" s="21"/>
      <c r="C20" s="21"/>
      <c r="D20" s="21"/>
      <c r="E20" s="21"/>
      <c r="F20" s="22"/>
      <c r="G20" s="20"/>
      <c r="H20" s="20"/>
      <c r="I20" s="21"/>
      <c r="J20" s="21"/>
      <c r="K20" s="21"/>
      <c r="L20" s="21"/>
      <c r="M20" s="20"/>
      <c r="N20" s="175" t="e">
        <f t="shared" si="8"/>
        <v>#DIV/0!</v>
      </c>
      <c r="O20" s="90" t="e">
        <f t="shared" si="9"/>
        <v>#DIV/0!</v>
      </c>
      <c r="P20" s="90" t="e">
        <f t="shared" si="10"/>
        <v>#DIV/0!</v>
      </c>
      <c r="Q20" s="90" t="e">
        <f t="shared" si="11"/>
        <v>#DIV/0!</v>
      </c>
      <c r="R20" s="90" t="e">
        <f t="shared" si="12"/>
        <v>#DIV/0!</v>
      </c>
      <c r="S20" s="177" t="e">
        <f t="shared" si="13"/>
        <v>#DIV/0!</v>
      </c>
      <c r="T20" s="97" t="e">
        <f t="shared" si="14"/>
        <v>#DIV/0!</v>
      </c>
      <c r="U20" s="97" t="e">
        <f t="shared" si="15"/>
        <v>#DIV/0!</v>
      </c>
      <c r="V20" s="97" t="e">
        <f t="shared" si="16"/>
        <v>#DIV/0!</v>
      </c>
      <c r="W20" s="34" t="e">
        <f t="shared" si="17"/>
        <v>#DIV/0!</v>
      </c>
      <c r="Y20" s="123">
        <v>15</v>
      </c>
      <c r="Z20" s="165" t="e">
        <f t="shared" si="1"/>
        <v>#DIV/0!</v>
      </c>
      <c r="AA20" s="45" t="e">
        <f t="shared" si="2"/>
        <v>#DIV/0!</v>
      </c>
      <c r="AB20" s="45" t="e">
        <f t="shared" si="3"/>
        <v>#DIV/0!</v>
      </c>
      <c r="AC20" s="30" t="e">
        <f t="shared" si="4"/>
        <v>#DIV/0!</v>
      </c>
      <c r="AD20" s="45" t="e">
        <f t="shared" si="18"/>
        <v>#DIV/0!</v>
      </c>
      <c r="AE20" s="45" t="e">
        <f t="shared" si="19"/>
        <v>#DIV/0!</v>
      </c>
      <c r="AG20" s="143">
        <v>15</v>
      </c>
      <c r="AH20" s="52" t="e">
        <f t="shared" si="20"/>
        <v>#DIV/0!</v>
      </c>
      <c r="AI20" s="54" t="e">
        <f t="shared" si="21"/>
        <v>#DIV/0!</v>
      </c>
      <c r="AJ20" s="53" t="e">
        <f t="shared" si="22"/>
        <v>#DIV/0!</v>
      </c>
      <c r="AK20" s="54" t="e">
        <f t="shared" si="23"/>
        <v>#DIV/0!</v>
      </c>
      <c r="AL20" s="51" t="e">
        <f t="shared" si="24"/>
        <v>#DIV/0!</v>
      </c>
      <c r="AM20" s="51" t="e">
        <f t="shared" si="25"/>
        <v>#DIV/0!</v>
      </c>
    </row>
    <row r="21" spans="1:39" ht="13.8" thickBot="1" x14ac:dyDescent="0.3">
      <c r="A21" s="123">
        <v>16</v>
      </c>
      <c r="B21" s="21"/>
      <c r="C21" s="21"/>
      <c r="D21" s="21"/>
      <c r="E21" s="21"/>
      <c r="F21" s="22"/>
      <c r="G21" s="20"/>
      <c r="H21" s="20"/>
      <c r="I21" s="21"/>
      <c r="J21" s="21"/>
      <c r="K21" s="21"/>
      <c r="L21" s="21"/>
      <c r="M21" s="20"/>
      <c r="N21" s="175" t="e">
        <f t="shared" si="8"/>
        <v>#DIV/0!</v>
      </c>
      <c r="O21" s="90" t="e">
        <f t="shared" si="9"/>
        <v>#DIV/0!</v>
      </c>
      <c r="P21" s="90" t="e">
        <f t="shared" si="10"/>
        <v>#DIV/0!</v>
      </c>
      <c r="Q21" s="90" t="e">
        <f t="shared" si="11"/>
        <v>#DIV/0!</v>
      </c>
      <c r="R21" s="90" t="e">
        <f t="shared" si="12"/>
        <v>#DIV/0!</v>
      </c>
      <c r="S21" s="177" t="e">
        <f t="shared" si="13"/>
        <v>#DIV/0!</v>
      </c>
      <c r="T21" s="97" t="e">
        <f t="shared" si="14"/>
        <v>#DIV/0!</v>
      </c>
      <c r="U21" s="97" t="e">
        <f t="shared" si="15"/>
        <v>#DIV/0!</v>
      </c>
      <c r="V21" s="97" t="e">
        <f t="shared" si="16"/>
        <v>#DIV/0!</v>
      </c>
      <c r="W21" s="34" t="e">
        <f t="shared" si="17"/>
        <v>#DIV/0!</v>
      </c>
      <c r="Y21" s="123">
        <v>16</v>
      </c>
      <c r="Z21" s="165" t="e">
        <f t="shared" si="1"/>
        <v>#DIV/0!</v>
      </c>
      <c r="AA21" s="45" t="e">
        <f t="shared" si="2"/>
        <v>#DIV/0!</v>
      </c>
      <c r="AB21" s="45" t="e">
        <f t="shared" si="3"/>
        <v>#DIV/0!</v>
      </c>
      <c r="AC21" s="30" t="e">
        <f t="shared" si="4"/>
        <v>#DIV/0!</v>
      </c>
      <c r="AD21" s="45" t="e">
        <f t="shared" si="18"/>
        <v>#DIV/0!</v>
      </c>
      <c r="AE21" s="45" t="e">
        <f t="shared" si="19"/>
        <v>#DIV/0!</v>
      </c>
      <c r="AG21" s="143">
        <v>16</v>
      </c>
      <c r="AH21" s="52" t="e">
        <f t="shared" si="20"/>
        <v>#DIV/0!</v>
      </c>
      <c r="AI21" s="54" t="e">
        <f t="shared" si="21"/>
        <v>#DIV/0!</v>
      </c>
      <c r="AJ21" s="53" t="e">
        <f t="shared" si="22"/>
        <v>#DIV/0!</v>
      </c>
      <c r="AK21" s="54" t="e">
        <f t="shared" si="23"/>
        <v>#DIV/0!</v>
      </c>
      <c r="AL21" s="51" t="e">
        <f t="shared" si="24"/>
        <v>#DIV/0!</v>
      </c>
      <c r="AM21" s="51" t="e">
        <f t="shared" si="25"/>
        <v>#DIV/0!</v>
      </c>
    </row>
    <row r="22" spans="1:39" ht="13.8" thickBot="1" x14ac:dyDescent="0.3">
      <c r="A22" s="123">
        <v>17</v>
      </c>
      <c r="B22" s="21"/>
      <c r="C22" s="21"/>
      <c r="D22" s="21"/>
      <c r="E22" s="21"/>
      <c r="F22" s="22"/>
      <c r="G22" s="20"/>
      <c r="H22" s="20"/>
      <c r="I22" s="21"/>
      <c r="J22" s="21"/>
      <c r="K22" s="21"/>
      <c r="L22" s="21"/>
      <c r="M22" s="20"/>
      <c r="N22" s="175" t="e">
        <f t="shared" si="8"/>
        <v>#DIV/0!</v>
      </c>
      <c r="O22" s="90" t="e">
        <f t="shared" si="9"/>
        <v>#DIV/0!</v>
      </c>
      <c r="P22" s="90" t="e">
        <f t="shared" si="10"/>
        <v>#DIV/0!</v>
      </c>
      <c r="Q22" s="90" t="e">
        <f t="shared" si="11"/>
        <v>#DIV/0!</v>
      </c>
      <c r="R22" s="90" t="e">
        <f t="shared" si="12"/>
        <v>#DIV/0!</v>
      </c>
      <c r="S22" s="177" t="e">
        <f t="shared" si="13"/>
        <v>#DIV/0!</v>
      </c>
      <c r="T22" s="97" t="e">
        <f t="shared" si="14"/>
        <v>#DIV/0!</v>
      </c>
      <c r="U22" s="97" t="e">
        <f t="shared" si="15"/>
        <v>#DIV/0!</v>
      </c>
      <c r="V22" s="97" t="e">
        <f t="shared" si="16"/>
        <v>#DIV/0!</v>
      </c>
      <c r="W22" s="34" t="e">
        <f t="shared" si="17"/>
        <v>#DIV/0!</v>
      </c>
      <c r="Y22" s="123">
        <v>17</v>
      </c>
      <c r="Z22" s="165" t="e">
        <f t="shared" si="1"/>
        <v>#DIV/0!</v>
      </c>
      <c r="AA22" s="45" t="e">
        <f t="shared" si="2"/>
        <v>#DIV/0!</v>
      </c>
      <c r="AB22" s="45" t="e">
        <f t="shared" si="3"/>
        <v>#DIV/0!</v>
      </c>
      <c r="AC22" s="30" t="e">
        <f t="shared" si="4"/>
        <v>#DIV/0!</v>
      </c>
      <c r="AD22" s="45" t="e">
        <f t="shared" si="18"/>
        <v>#DIV/0!</v>
      </c>
      <c r="AE22" s="45" t="e">
        <f t="shared" si="19"/>
        <v>#DIV/0!</v>
      </c>
      <c r="AG22" s="143">
        <v>17</v>
      </c>
      <c r="AH22" s="52" t="e">
        <f t="shared" si="20"/>
        <v>#DIV/0!</v>
      </c>
      <c r="AI22" s="54" t="e">
        <f t="shared" si="21"/>
        <v>#DIV/0!</v>
      </c>
      <c r="AJ22" s="53" t="e">
        <f t="shared" si="22"/>
        <v>#DIV/0!</v>
      </c>
      <c r="AK22" s="54" t="e">
        <f t="shared" si="23"/>
        <v>#DIV/0!</v>
      </c>
      <c r="AL22" s="51" t="e">
        <f t="shared" si="24"/>
        <v>#DIV/0!</v>
      </c>
      <c r="AM22" s="51" t="e">
        <f t="shared" si="25"/>
        <v>#DIV/0!</v>
      </c>
    </row>
    <row r="23" spans="1:39" ht="13.8" thickBot="1" x14ac:dyDescent="0.3">
      <c r="A23" s="123">
        <v>18</v>
      </c>
      <c r="B23" s="21"/>
      <c r="C23" s="21"/>
      <c r="D23" s="21"/>
      <c r="E23" s="21"/>
      <c r="F23" s="22"/>
      <c r="G23" s="20"/>
      <c r="H23" s="20"/>
      <c r="I23" s="21"/>
      <c r="J23" s="21"/>
      <c r="K23" s="21"/>
      <c r="L23" s="21"/>
      <c r="M23" s="20"/>
      <c r="N23" s="175" t="e">
        <f t="shared" si="8"/>
        <v>#DIV/0!</v>
      </c>
      <c r="O23" s="90" t="e">
        <f t="shared" si="9"/>
        <v>#DIV/0!</v>
      </c>
      <c r="P23" s="90" t="e">
        <f t="shared" si="10"/>
        <v>#DIV/0!</v>
      </c>
      <c r="Q23" s="90" t="e">
        <f t="shared" si="11"/>
        <v>#DIV/0!</v>
      </c>
      <c r="R23" s="90" t="e">
        <f t="shared" si="12"/>
        <v>#DIV/0!</v>
      </c>
      <c r="S23" s="177" t="e">
        <f t="shared" si="13"/>
        <v>#DIV/0!</v>
      </c>
      <c r="T23" s="97" t="e">
        <f t="shared" si="14"/>
        <v>#DIV/0!</v>
      </c>
      <c r="U23" s="97" t="e">
        <f t="shared" si="15"/>
        <v>#DIV/0!</v>
      </c>
      <c r="V23" s="97" t="e">
        <f t="shared" si="16"/>
        <v>#DIV/0!</v>
      </c>
      <c r="W23" s="34" t="e">
        <f t="shared" si="17"/>
        <v>#DIV/0!</v>
      </c>
      <c r="Y23" s="123">
        <v>18</v>
      </c>
      <c r="Z23" s="165" t="e">
        <f t="shared" si="1"/>
        <v>#DIV/0!</v>
      </c>
      <c r="AA23" s="45" t="e">
        <f t="shared" si="2"/>
        <v>#DIV/0!</v>
      </c>
      <c r="AB23" s="45" t="e">
        <f t="shared" si="3"/>
        <v>#DIV/0!</v>
      </c>
      <c r="AC23" s="30" t="e">
        <f t="shared" si="4"/>
        <v>#DIV/0!</v>
      </c>
      <c r="AD23" s="45" t="e">
        <f t="shared" si="18"/>
        <v>#DIV/0!</v>
      </c>
      <c r="AE23" s="45" t="e">
        <f t="shared" si="19"/>
        <v>#DIV/0!</v>
      </c>
      <c r="AG23" s="143">
        <v>18</v>
      </c>
      <c r="AH23" s="52" t="e">
        <f t="shared" si="20"/>
        <v>#DIV/0!</v>
      </c>
      <c r="AI23" s="54" t="e">
        <f t="shared" si="21"/>
        <v>#DIV/0!</v>
      </c>
      <c r="AJ23" s="53" t="e">
        <f t="shared" si="22"/>
        <v>#DIV/0!</v>
      </c>
      <c r="AK23" s="54" t="e">
        <f t="shared" si="23"/>
        <v>#DIV/0!</v>
      </c>
      <c r="AL23" s="51" t="e">
        <f t="shared" si="24"/>
        <v>#DIV/0!</v>
      </c>
      <c r="AM23" s="51" t="e">
        <f t="shared" si="25"/>
        <v>#DIV/0!</v>
      </c>
    </row>
    <row r="24" spans="1:39" ht="13.8" thickBot="1" x14ac:dyDescent="0.3">
      <c r="A24" s="123">
        <v>19</v>
      </c>
      <c r="B24" s="21"/>
      <c r="C24" s="21"/>
      <c r="D24" s="21"/>
      <c r="E24" s="21"/>
      <c r="F24" s="22"/>
      <c r="G24" s="20"/>
      <c r="H24" s="20"/>
      <c r="I24" s="21"/>
      <c r="J24" s="21"/>
      <c r="K24" s="21"/>
      <c r="L24" s="21"/>
      <c r="M24" s="20"/>
      <c r="N24" s="175" t="e">
        <f t="shared" si="8"/>
        <v>#DIV/0!</v>
      </c>
      <c r="O24" s="90" t="e">
        <f t="shared" si="9"/>
        <v>#DIV/0!</v>
      </c>
      <c r="P24" s="90" t="e">
        <f t="shared" si="10"/>
        <v>#DIV/0!</v>
      </c>
      <c r="Q24" s="90" t="e">
        <f t="shared" si="11"/>
        <v>#DIV/0!</v>
      </c>
      <c r="R24" s="90" t="e">
        <f t="shared" si="12"/>
        <v>#DIV/0!</v>
      </c>
      <c r="S24" s="177" t="e">
        <f t="shared" si="13"/>
        <v>#DIV/0!</v>
      </c>
      <c r="T24" s="97" t="e">
        <f t="shared" si="14"/>
        <v>#DIV/0!</v>
      </c>
      <c r="U24" s="97" t="e">
        <f t="shared" si="15"/>
        <v>#DIV/0!</v>
      </c>
      <c r="V24" s="97" t="e">
        <f t="shared" si="16"/>
        <v>#DIV/0!</v>
      </c>
      <c r="W24" s="34" t="e">
        <f t="shared" si="17"/>
        <v>#DIV/0!</v>
      </c>
      <c r="Y24" s="123">
        <v>19</v>
      </c>
      <c r="Z24" s="165" t="e">
        <f t="shared" si="1"/>
        <v>#DIV/0!</v>
      </c>
      <c r="AA24" s="45" t="e">
        <f t="shared" si="2"/>
        <v>#DIV/0!</v>
      </c>
      <c r="AB24" s="45" t="e">
        <f t="shared" si="3"/>
        <v>#DIV/0!</v>
      </c>
      <c r="AC24" s="30" t="e">
        <f t="shared" si="4"/>
        <v>#DIV/0!</v>
      </c>
      <c r="AD24" s="45" t="e">
        <f t="shared" si="18"/>
        <v>#DIV/0!</v>
      </c>
      <c r="AE24" s="45" t="e">
        <f t="shared" si="19"/>
        <v>#DIV/0!</v>
      </c>
      <c r="AG24" s="143">
        <v>19</v>
      </c>
      <c r="AH24" s="52" t="e">
        <f t="shared" si="20"/>
        <v>#DIV/0!</v>
      </c>
      <c r="AI24" s="54" t="e">
        <f t="shared" si="21"/>
        <v>#DIV/0!</v>
      </c>
      <c r="AJ24" s="53" t="e">
        <f t="shared" si="22"/>
        <v>#DIV/0!</v>
      </c>
      <c r="AK24" s="54" t="e">
        <f t="shared" si="23"/>
        <v>#DIV/0!</v>
      </c>
      <c r="AL24" s="51" t="e">
        <f t="shared" si="24"/>
        <v>#DIV/0!</v>
      </c>
      <c r="AM24" s="51" t="e">
        <f t="shared" si="25"/>
        <v>#DIV/0!</v>
      </c>
    </row>
    <row r="25" spans="1:39" ht="13.8" thickBot="1" x14ac:dyDescent="0.3">
      <c r="A25" s="123">
        <v>20</v>
      </c>
      <c r="B25" s="21"/>
      <c r="C25" s="21"/>
      <c r="D25" s="21"/>
      <c r="E25" s="21"/>
      <c r="F25" s="22"/>
      <c r="G25" s="20"/>
      <c r="H25" s="20"/>
      <c r="I25" s="21"/>
      <c r="J25" s="21"/>
      <c r="K25" s="21"/>
      <c r="L25" s="21"/>
      <c r="M25" s="20"/>
      <c r="N25" s="175" t="e">
        <f t="shared" si="8"/>
        <v>#DIV/0!</v>
      </c>
      <c r="O25" s="90" t="e">
        <f t="shared" si="9"/>
        <v>#DIV/0!</v>
      </c>
      <c r="P25" s="90" t="e">
        <f t="shared" si="10"/>
        <v>#DIV/0!</v>
      </c>
      <c r="Q25" s="90" t="e">
        <f t="shared" si="11"/>
        <v>#DIV/0!</v>
      </c>
      <c r="R25" s="90" t="e">
        <f t="shared" si="12"/>
        <v>#DIV/0!</v>
      </c>
      <c r="S25" s="177" t="e">
        <f t="shared" si="13"/>
        <v>#DIV/0!</v>
      </c>
      <c r="T25" s="97" t="e">
        <f t="shared" si="14"/>
        <v>#DIV/0!</v>
      </c>
      <c r="U25" s="97" t="e">
        <f t="shared" si="15"/>
        <v>#DIV/0!</v>
      </c>
      <c r="V25" s="97" t="e">
        <f t="shared" si="16"/>
        <v>#DIV/0!</v>
      </c>
      <c r="W25" s="34" t="e">
        <f t="shared" si="17"/>
        <v>#DIV/0!</v>
      </c>
      <c r="Y25" s="123">
        <v>20</v>
      </c>
      <c r="Z25" s="165" t="e">
        <f t="shared" si="1"/>
        <v>#DIV/0!</v>
      </c>
      <c r="AA25" s="45" t="e">
        <f t="shared" si="2"/>
        <v>#DIV/0!</v>
      </c>
      <c r="AB25" s="45" t="e">
        <f t="shared" si="3"/>
        <v>#DIV/0!</v>
      </c>
      <c r="AC25" s="30" t="e">
        <f t="shared" si="4"/>
        <v>#DIV/0!</v>
      </c>
      <c r="AD25" s="45" t="e">
        <f t="shared" si="18"/>
        <v>#DIV/0!</v>
      </c>
      <c r="AE25" s="45" t="e">
        <f t="shared" si="19"/>
        <v>#DIV/0!</v>
      </c>
      <c r="AG25" s="143">
        <v>20</v>
      </c>
      <c r="AH25" s="52" t="e">
        <f t="shared" si="20"/>
        <v>#DIV/0!</v>
      </c>
      <c r="AI25" s="54" t="e">
        <f t="shared" si="21"/>
        <v>#DIV/0!</v>
      </c>
      <c r="AJ25" s="53" t="e">
        <f t="shared" si="22"/>
        <v>#DIV/0!</v>
      </c>
      <c r="AK25" s="54" t="e">
        <f t="shared" si="23"/>
        <v>#DIV/0!</v>
      </c>
      <c r="AL25" s="51" t="e">
        <f t="shared" si="24"/>
        <v>#DIV/0!</v>
      </c>
      <c r="AM25" s="51" t="e">
        <f t="shared" si="25"/>
        <v>#DIV/0!</v>
      </c>
    </row>
    <row r="26" spans="1:39" ht="13.8" thickBot="1" x14ac:dyDescent="0.3">
      <c r="A26" s="123">
        <v>21</v>
      </c>
      <c r="B26" s="21"/>
      <c r="C26" s="21"/>
      <c r="D26" s="21"/>
      <c r="E26" s="21"/>
      <c r="F26" s="22"/>
      <c r="G26" s="20"/>
      <c r="H26" s="20"/>
      <c r="I26" s="21"/>
      <c r="J26" s="21"/>
      <c r="K26" s="21"/>
      <c r="L26" s="21"/>
      <c r="M26" s="20"/>
      <c r="N26" s="175" t="e">
        <f t="shared" si="8"/>
        <v>#DIV/0!</v>
      </c>
      <c r="O26" s="90" t="e">
        <f t="shared" si="9"/>
        <v>#DIV/0!</v>
      </c>
      <c r="P26" s="90" t="e">
        <f t="shared" si="10"/>
        <v>#DIV/0!</v>
      </c>
      <c r="Q26" s="90" t="e">
        <f t="shared" si="11"/>
        <v>#DIV/0!</v>
      </c>
      <c r="R26" s="90" t="e">
        <f t="shared" si="12"/>
        <v>#DIV/0!</v>
      </c>
      <c r="S26" s="177" t="e">
        <f t="shared" si="13"/>
        <v>#DIV/0!</v>
      </c>
      <c r="T26" s="97" t="e">
        <f t="shared" si="14"/>
        <v>#DIV/0!</v>
      </c>
      <c r="U26" s="97" t="e">
        <f t="shared" si="15"/>
        <v>#DIV/0!</v>
      </c>
      <c r="V26" s="97" t="e">
        <f t="shared" si="16"/>
        <v>#DIV/0!</v>
      </c>
      <c r="W26" s="34" t="e">
        <f t="shared" si="17"/>
        <v>#DIV/0!</v>
      </c>
      <c r="Y26" s="123">
        <v>21</v>
      </c>
      <c r="Z26" s="165" t="e">
        <f t="shared" si="1"/>
        <v>#DIV/0!</v>
      </c>
      <c r="AA26" s="45" t="e">
        <f t="shared" si="2"/>
        <v>#DIV/0!</v>
      </c>
      <c r="AB26" s="45" t="e">
        <f t="shared" si="3"/>
        <v>#DIV/0!</v>
      </c>
      <c r="AC26" s="30" t="e">
        <f t="shared" si="4"/>
        <v>#DIV/0!</v>
      </c>
      <c r="AD26" s="45" t="e">
        <f t="shared" si="18"/>
        <v>#DIV/0!</v>
      </c>
      <c r="AE26" s="45" t="e">
        <f t="shared" si="19"/>
        <v>#DIV/0!</v>
      </c>
      <c r="AG26" s="143">
        <v>21</v>
      </c>
      <c r="AH26" s="52" t="e">
        <f t="shared" si="20"/>
        <v>#DIV/0!</v>
      </c>
      <c r="AI26" s="54" t="e">
        <f t="shared" si="21"/>
        <v>#DIV/0!</v>
      </c>
      <c r="AJ26" s="53" t="e">
        <f t="shared" si="22"/>
        <v>#DIV/0!</v>
      </c>
      <c r="AK26" s="54" t="e">
        <f t="shared" si="23"/>
        <v>#DIV/0!</v>
      </c>
      <c r="AL26" s="51" t="e">
        <f t="shared" si="24"/>
        <v>#DIV/0!</v>
      </c>
      <c r="AM26" s="51" t="e">
        <f t="shared" si="25"/>
        <v>#DIV/0!</v>
      </c>
    </row>
    <row r="27" spans="1:39" ht="13.8" thickBot="1" x14ac:dyDescent="0.3">
      <c r="A27" s="123">
        <v>22</v>
      </c>
      <c r="B27" s="21"/>
      <c r="C27" s="21"/>
      <c r="D27" s="21"/>
      <c r="E27" s="21"/>
      <c r="F27" s="22"/>
      <c r="G27" s="20"/>
      <c r="H27" s="20"/>
      <c r="I27" s="21"/>
      <c r="J27" s="21"/>
      <c r="K27" s="21"/>
      <c r="L27" s="21"/>
      <c r="M27" s="20"/>
      <c r="N27" s="175" t="e">
        <f t="shared" si="8"/>
        <v>#DIV/0!</v>
      </c>
      <c r="O27" s="90" t="e">
        <f t="shared" si="9"/>
        <v>#DIV/0!</v>
      </c>
      <c r="P27" s="90" t="e">
        <f t="shared" si="10"/>
        <v>#DIV/0!</v>
      </c>
      <c r="Q27" s="90" t="e">
        <f t="shared" si="11"/>
        <v>#DIV/0!</v>
      </c>
      <c r="R27" s="90" t="e">
        <f t="shared" si="12"/>
        <v>#DIV/0!</v>
      </c>
      <c r="S27" s="177" t="e">
        <f t="shared" si="13"/>
        <v>#DIV/0!</v>
      </c>
      <c r="T27" s="97" t="e">
        <f t="shared" si="14"/>
        <v>#DIV/0!</v>
      </c>
      <c r="U27" s="97" t="e">
        <f t="shared" si="15"/>
        <v>#DIV/0!</v>
      </c>
      <c r="V27" s="97" t="e">
        <f t="shared" si="16"/>
        <v>#DIV/0!</v>
      </c>
      <c r="W27" s="34" t="e">
        <f t="shared" si="17"/>
        <v>#DIV/0!</v>
      </c>
      <c r="Y27" s="123">
        <v>22</v>
      </c>
      <c r="Z27" s="165" t="e">
        <f t="shared" si="1"/>
        <v>#DIV/0!</v>
      </c>
      <c r="AA27" s="45" t="e">
        <f t="shared" si="2"/>
        <v>#DIV/0!</v>
      </c>
      <c r="AB27" s="45" t="e">
        <f t="shared" si="3"/>
        <v>#DIV/0!</v>
      </c>
      <c r="AC27" s="30" t="e">
        <f t="shared" si="4"/>
        <v>#DIV/0!</v>
      </c>
      <c r="AD27" s="45" t="e">
        <f t="shared" si="18"/>
        <v>#DIV/0!</v>
      </c>
      <c r="AE27" s="45" t="e">
        <f t="shared" si="19"/>
        <v>#DIV/0!</v>
      </c>
      <c r="AG27" s="143">
        <v>22</v>
      </c>
      <c r="AH27" s="52" t="e">
        <f t="shared" si="20"/>
        <v>#DIV/0!</v>
      </c>
      <c r="AI27" s="54" t="e">
        <f t="shared" si="21"/>
        <v>#DIV/0!</v>
      </c>
      <c r="AJ27" s="53" t="e">
        <f t="shared" si="22"/>
        <v>#DIV/0!</v>
      </c>
      <c r="AK27" s="54" t="e">
        <f t="shared" si="23"/>
        <v>#DIV/0!</v>
      </c>
      <c r="AL27" s="51" t="e">
        <f t="shared" si="24"/>
        <v>#DIV/0!</v>
      </c>
      <c r="AM27" s="51" t="e">
        <f t="shared" si="25"/>
        <v>#DIV/0!</v>
      </c>
    </row>
    <row r="28" spans="1:39" ht="13.8" thickBot="1" x14ac:dyDescent="0.3">
      <c r="A28" s="123">
        <v>23</v>
      </c>
      <c r="B28" s="21"/>
      <c r="C28" s="21"/>
      <c r="D28" s="21"/>
      <c r="E28" s="21"/>
      <c r="F28" s="22"/>
      <c r="G28" s="20"/>
      <c r="H28" s="20"/>
      <c r="I28" s="21"/>
      <c r="J28" s="21"/>
      <c r="K28" s="21"/>
      <c r="L28" s="21"/>
      <c r="M28" s="20"/>
      <c r="N28" s="175" t="e">
        <f t="shared" si="8"/>
        <v>#DIV/0!</v>
      </c>
      <c r="O28" s="90" t="e">
        <f t="shared" si="9"/>
        <v>#DIV/0!</v>
      </c>
      <c r="P28" s="90" t="e">
        <f t="shared" si="10"/>
        <v>#DIV/0!</v>
      </c>
      <c r="Q28" s="90" t="e">
        <f t="shared" si="11"/>
        <v>#DIV/0!</v>
      </c>
      <c r="R28" s="90" t="e">
        <f t="shared" si="12"/>
        <v>#DIV/0!</v>
      </c>
      <c r="S28" s="177" t="e">
        <f t="shared" si="13"/>
        <v>#DIV/0!</v>
      </c>
      <c r="T28" s="97" t="e">
        <f t="shared" si="14"/>
        <v>#DIV/0!</v>
      </c>
      <c r="U28" s="97" t="e">
        <f t="shared" si="15"/>
        <v>#DIV/0!</v>
      </c>
      <c r="V28" s="97" t="e">
        <f t="shared" si="16"/>
        <v>#DIV/0!</v>
      </c>
      <c r="W28" s="34" t="e">
        <f t="shared" si="17"/>
        <v>#DIV/0!</v>
      </c>
      <c r="Y28" s="123">
        <v>23</v>
      </c>
      <c r="Z28" s="165" t="e">
        <f t="shared" si="1"/>
        <v>#DIV/0!</v>
      </c>
      <c r="AA28" s="45" t="e">
        <f t="shared" si="2"/>
        <v>#DIV/0!</v>
      </c>
      <c r="AB28" s="45" t="e">
        <f t="shared" si="3"/>
        <v>#DIV/0!</v>
      </c>
      <c r="AC28" s="30" t="e">
        <f t="shared" si="4"/>
        <v>#DIV/0!</v>
      </c>
      <c r="AD28" s="45" t="e">
        <f t="shared" si="18"/>
        <v>#DIV/0!</v>
      </c>
      <c r="AE28" s="45" t="e">
        <f t="shared" si="19"/>
        <v>#DIV/0!</v>
      </c>
      <c r="AG28" s="143">
        <v>23</v>
      </c>
      <c r="AH28" s="52" t="e">
        <f t="shared" si="20"/>
        <v>#DIV/0!</v>
      </c>
      <c r="AI28" s="54" t="e">
        <f t="shared" si="21"/>
        <v>#DIV/0!</v>
      </c>
      <c r="AJ28" s="53" t="e">
        <f t="shared" si="22"/>
        <v>#DIV/0!</v>
      </c>
      <c r="AK28" s="54" t="e">
        <f t="shared" si="23"/>
        <v>#DIV/0!</v>
      </c>
      <c r="AL28" s="51" t="e">
        <f t="shared" si="24"/>
        <v>#DIV/0!</v>
      </c>
      <c r="AM28" s="51" t="e">
        <f t="shared" si="25"/>
        <v>#DIV/0!</v>
      </c>
    </row>
    <row r="29" spans="1:39" ht="13.8" thickBot="1" x14ac:dyDescent="0.3">
      <c r="A29" s="123">
        <v>24</v>
      </c>
      <c r="B29" s="21"/>
      <c r="C29" s="21"/>
      <c r="D29" s="21"/>
      <c r="E29" s="21"/>
      <c r="F29" s="22"/>
      <c r="G29" s="20"/>
      <c r="H29" s="20"/>
      <c r="I29" s="21"/>
      <c r="J29" s="21"/>
      <c r="K29" s="21"/>
      <c r="L29" s="21"/>
      <c r="M29" s="20"/>
      <c r="N29" s="175" t="e">
        <f t="shared" si="8"/>
        <v>#DIV/0!</v>
      </c>
      <c r="O29" s="90" t="e">
        <f t="shared" si="9"/>
        <v>#DIV/0!</v>
      </c>
      <c r="P29" s="90" t="e">
        <f t="shared" si="10"/>
        <v>#DIV/0!</v>
      </c>
      <c r="Q29" s="90" t="e">
        <f t="shared" si="11"/>
        <v>#DIV/0!</v>
      </c>
      <c r="R29" s="90" t="e">
        <f t="shared" si="12"/>
        <v>#DIV/0!</v>
      </c>
      <c r="S29" s="177" t="e">
        <f t="shared" si="13"/>
        <v>#DIV/0!</v>
      </c>
      <c r="T29" s="97" t="e">
        <f t="shared" si="14"/>
        <v>#DIV/0!</v>
      </c>
      <c r="U29" s="97" t="e">
        <f t="shared" si="15"/>
        <v>#DIV/0!</v>
      </c>
      <c r="V29" s="97" t="e">
        <f t="shared" si="16"/>
        <v>#DIV/0!</v>
      </c>
      <c r="W29" s="34" t="e">
        <f t="shared" si="17"/>
        <v>#DIV/0!</v>
      </c>
      <c r="Y29" s="123">
        <v>24</v>
      </c>
      <c r="Z29" s="165" t="e">
        <f t="shared" si="1"/>
        <v>#DIV/0!</v>
      </c>
      <c r="AA29" s="45" t="e">
        <f t="shared" si="2"/>
        <v>#DIV/0!</v>
      </c>
      <c r="AB29" s="45" t="e">
        <f t="shared" si="3"/>
        <v>#DIV/0!</v>
      </c>
      <c r="AC29" s="30" t="e">
        <f t="shared" si="4"/>
        <v>#DIV/0!</v>
      </c>
      <c r="AD29" s="45" t="e">
        <f t="shared" si="18"/>
        <v>#DIV/0!</v>
      </c>
      <c r="AE29" s="45" t="e">
        <f t="shared" si="19"/>
        <v>#DIV/0!</v>
      </c>
      <c r="AG29" s="143">
        <v>24</v>
      </c>
      <c r="AH29" s="52" t="e">
        <f t="shared" si="20"/>
        <v>#DIV/0!</v>
      </c>
      <c r="AI29" s="54" t="e">
        <f t="shared" si="21"/>
        <v>#DIV/0!</v>
      </c>
      <c r="AJ29" s="53" t="e">
        <f t="shared" si="22"/>
        <v>#DIV/0!</v>
      </c>
      <c r="AK29" s="54" t="e">
        <f t="shared" si="23"/>
        <v>#DIV/0!</v>
      </c>
      <c r="AL29" s="51" t="e">
        <f t="shared" si="24"/>
        <v>#DIV/0!</v>
      </c>
      <c r="AM29" s="51" t="e">
        <f t="shared" si="25"/>
        <v>#DIV/0!</v>
      </c>
    </row>
    <row r="30" spans="1:39" ht="13.8" thickBot="1" x14ac:dyDescent="0.3">
      <c r="A30" s="123">
        <v>25</v>
      </c>
      <c r="B30" s="21"/>
      <c r="C30" s="21"/>
      <c r="D30" s="21"/>
      <c r="E30" s="21"/>
      <c r="F30" s="22"/>
      <c r="G30" s="20"/>
      <c r="H30" s="20"/>
      <c r="I30" s="21"/>
      <c r="J30" s="21"/>
      <c r="K30" s="21"/>
      <c r="L30" s="21"/>
      <c r="M30" s="20"/>
      <c r="N30" s="175" t="e">
        <f t="shared" si="8"/>
        <v>#DIV/0!</v>
      </c>
      <c r="O30" s="90" t="e">
        <f t="shared" si="9"/>
        <v>#DIV/0!</v>
      </c>
      <c r="P30" s="90" t="e">
        <f t="shared" si="10"/>
        <v>#DIV/0!</v>
      </c>
      <c r="Q30" s="90" t="e">
        <f t="shared" si="11"/>
        <v>#DIV/0!</v>
      </c>
      <c r="R30" s="90" t="e">
        <f t="shared" si="12"/>
        <v>#DIV/0!</v>
      </c>
      <c r="S30" s="177" t="e">
        <f t="shared" si="13"/>
        <v>#DIV/0!</v>
      </c>
      <c r="T30" s="97" t="e">
        <f t="shared" si="14"/>
        <v>#DIV/0!</v>
      </c>
      <c r="U30" s="97" t="e">
        <f t="shared" si="15"/>
        <v>#DIV/0!</v>
      </c>
      <c r="V30" s="97" t="e">
        <f t="shared" si="16"/>
        <v>#DIV/0!</v>
      </c>
      <c r="W30" s="34" t="e">
        <f t="shared" si="17"/>
        <v>#DIV/0!</v>
      </c>
      <c r="Y30" s="123">
        <v>25</v>
      </c>
      <c r="Z30" s="165" t="e">
        <f t="shared" si="1"/>
        <v>#DIV/0!</v>
      </c>
      <c r="AA30" s="45" t="e">
        <f t="shared" si="2"/>
        <v>#DIV/0!</v>
      </c>
      <c r="AB30" s="45" t="e">
        <f t="shared" si="3"/>
        <v>#DIV/0!</v>
      </c>
      <c r="AC30" s="30" t="e">
        <f t="shared" si="4"/>
        <v>#DIV/0!</v>
      </c>
      <c r="AD30" s="45" t="e">
        <f t="shared" si="18"/>
        <v>#DIV/0!</v>
      </c>
      <c r="AE30" s="45" t="e">
        <f t="shared" si="19"/>
        <v>#DIV/0!</v>
      </c>
      <c r="AG30" s="143">
        <v>25</v>
      </c>
      <c r="AH30" s="52" t="e">
        <f t="shared" si="20"/>
        <v>#DIV/0!</v>
      </c>
      <c r="AI30" s="54" t="e">
        <f t="shared" si="21"/>
        <v>#DIV/0!</v>
      </c>
      <c r="AJ30" s="53" t="e">
        <f t="shared" si="22"/>
        <v>#DIV/0!</v>
      </c>
      <c r="AK30" s="54" t="e">
        <f t="shared" si="23"/>
        <v>#DIV/0!</v>
      </c>
      <c r="AL30" s="51" t="e">
        <f t="shared" si="24"/>
        <v>#DIV/0!</v>
      </c>
      <c r="AM30" s="51" t="e">
        <f t="shared" si="25"/>
        <v>#DIV/0!</v>
      </c>
    </row>
    <row r="31" spans="1:39" ht="13.8" thickBot="1" x14ac:dyDescent="0.3">
      <c r="A31" s="123">
        <v>26</v>
      </c>
      <c r="B31" s="21"/>
      <c r="C31" s="21"/>
      <c r="D31" s="21"/>
      <c r="E31" s="21"/>
      <c r="F31" s="22"/>
      <c r="G31" s="20"/>
      <c r="H31" s="20"/>
      <c r="I31" s="21"/>
      <c r="J31" s="21"/>
      <c r="K31" s="21"/>
      <c r="L31" s="21"/>
      <c r="M31" s="20"/>
      <c r="N31" s="175" t="e">
        <f t="shared" si="8"/>
        <v>#DIV/0!</v>
      </c>
      <c r="O31" s="90" t="e">
        <f t="shared" si="9"/>
        <v>#DIV/0!</v>
      </c>
      <c r="P31" s="90" t="e">
        <f t="shared" si="10"/>
        <v>#DIV/0!</v>
      </c>
      <c r="Q31" s="90" t="e">
        <f t="shared" si="11"/>
        <v>#DIV/0!</v>
      </c>
      <c r="R31" s="90" t="e">
        <f t="shared" si="12"/>
        <v>#DIV/0!</v>
      </c>
      <c r="S31" s="177" t="e">
        <f t="shared" si="13"/>
        <v>#DIV/0!</v>
      </c>
      <c r="T31" s="97" t="e">
        <f t="shared" si="14"/>
        <v>#DIV/0!</v>
      </c>
      <c r="U31" s="97" t="e">
        <f t="shared" si="15"/>
        <v>#DIV/0!</v>
      </c>
      <c r="V31" s="97" t="e">
        <f t="shared" si="16"/>
        <v>#DIV/0!</v>
      </c>
      <c r="W31" s="34" t="e">
        <f t="shared" si="17"/>
        <v>#DIV/0!</v>
      </c>
      <c r="Y31" s="123">
        <v>26</v>
      </c>
      <c r="Z31" s="165" t="e">
        <f t="shared" si="1"/>
        <v>#DIV/0!</v>
      </c>
      <c r="AA31" s="45" t="e">
        <f t="shared" si="2"/>
        <v>#DIV/0!</v>
      </c>
      <c r="AB31" s="45" t="e">
        <f t="shared" si="3"/>
        <v>#DIV/0!</v>
      </c>
      <c r="AC31" s="30" t="e">
        <f t="shared" si="4"/>
        <v>#DIV/0!</v>
      </c>
      <c r="AD31" s="45" t="e">
        <f t="shared" si="18"/>
        <v>#DIV/0!</v>
      </c>
      <c r="AE31" s="45" t="e">
        <f t="shared" si="19"/>
        <v>#DIV/0!</v>
      </c>
      <c r="AG31" s="143">
        <v>26</v>
      </c>
      <c r="AH31" s="52" t="e">
        <f t="shared" si="20"/>
        <v>#DIV/0!</v>
      </c>
      <c r="AI31" s="54" t="e">
        <f t="shared" si="21"/>
        <v>#DIV/0!</v>
      </c>
      <c r="AJ31" s="53" t="e">
        <f t="shared" si="22"/>
        <v>#DIV/0!</v>
      </c>
      <c r="AK31" s="54" t="e">
        <f t="shared" si="23"/>
        <v>#DIV/0!</v>
      </c>
      <c r="AL31" s="51" t="e">
        <f t="shared" si="24"/>
        <v>#DIV/0!</v>
      </c>
      <c r="AM31" s="51" t="e">
        <f t="shared" si="25"/>
        <v>#DIV/0!</v>
      </c>
    </row>
    <row r="32" spans="1:39" ht="13.8" thickBot="1" x14ac:dyDescent="0.3">
      <c r="A32" s="123">
        <v>27</v>
      </c>
      <c r="B32" s="21"/>
      <c r="C32" s="21"/>
      <c r="D32" s="21"/>
      <c r="E32" s="21"/>
      <c r="F32" s="22"/>
      <c r="G32" s="20"/>
      <c r="H32" s="20"/>
      <c r="I32" s="21"/>
      <c r="J32" s="21"/>
      <c r="K32" s="21"/>
      <c r="L32" s="21"/>
      <c r="M32" s="20"/>
      <c r="N32" s="175" t="e">
        <f t="shared" si="8"/>
        <v>#DIV/0!</v>
      </c>
      <c r="O32" s="90" t="e">
        <f t="shared" si="9"/>
        <v>#DIV/0!</v>
      </c>
      <c r="P32" s="90" t="e">
        <f t="shared" si="10"/>
        <v>#DIV/0!</v>
      </c>
      <c r="Q32" s="90" t="e">
        <f t="shared" si="11"/>
        <v>#DIV/0!</v>
      </c>
      <c r="R32" s="90" t="e">
        <f t="shared" si="12"/>
        <v>#DIV/0!</v>
      </c>
      <c r="S32" s="177" t="e">
        <f t="shared" si="13"/>
        <v>#DIV/0!</v>
      </c>
      <c r="T32" s="97" t="e">
        <f t="shared" si="14"/>
        <v>#DIV/0!</v>
      </c>
      <c r="U32" s="97" t="e">
        <f t="shared" si="15"/>
        <v>#DIV/0!</v>
      </c>
      <c r="V32" s="97" t="e">
        <f t="shared" si="16"/>
        <v>#DIV/0!</v>
      </c>
      <c r="W32" s="34" t="e">
        <f t="shared" si="17"/>
        <v>#DIV/0!</v>
      </c>
      <c r="Y32" s="123">
        <v>27</v>
      </c>
      <c r="Z32" s="165" t="e">
        <f t="shared" si="1"/>
        <v>#DIV/0!</v>
      </c>
      <c r="AA32" s="45" t="e">
        <f t="shared" si="2"/>
        <v>#DIV/0!</v>
      </c>
      <c r="AB32" s="45" t="e">
        <f t="shared" si="3"/>
        <v>#DIV/0!</v>
      </c>
      <c r="AC32" s="30" t="e">
        <f t="shared" si="4"/>
        <v>#DIV/0!</v>
      </c>
      <c r="AD32" s="45" t="e">
        <f t="shared" si="18"/>
        <v>#DIV/0!</v>
      </c>
      <c r="AE32" s="45" t="e">
        <f t="shared" si="19"/>
        <v>#DIV/0!</v>
      </c>
      <c r="AG32" s="143">
        <v>27</v>
      </c>
      <c r="AH32" s="52" t="e">
        <f t="shared" si="20"/>
        <v>#DIV/0!</v>
      </c>
      <c r="AI32" s="54" t="e">
        <f t="shared" si="21"/>
        <v>#DIV/0!</v>
      </c>
      <c r="AJ32" s="53" t="e">
        <f t="shared" si="22"/>
        <v>#DIV/0!</v>
      </c>
      <c r="AK32" s="54" t="e">
        <f t="shared" si="23"/>
        <v>#DIV/0!</v>
      </c>
      <c r="AL32" s="51" t="e">
        <f t="shared" si="24"/>
        <v>#DIV/0!</v>
      </c>
      <c r="AM32" s="51" t="e">
        <f t="shared" si="25"/>
        <v>#DIV/0!</v>
      </c>
    </row>
    <row r="33" spans="1:39" ht="13.8" thickBot="1" x14ac:dyDescent="0.3">
      <c r="A33" s="123">
        <v>28</v>
      </c>
      <c r="B33" s="21"/>
      <c r="C33" s="21"/>
      <c r="D33" s="21"/>
      <c r="E33" s="21"/>
      <c r="F33" s="22"/>
      <c r="G33" s="20"/>
      <c r="H33" s="20"/>
      <c r="I33" s="21"/>
      <c r="J33" s="21"/>
      <c r="K33" s="21"/>
      <c r="L33" s="21"/>
      <c r="M33" s="20"/>
      <c r="N33" s="175" t="e">
        <f t="shared" si="8"/>
        <v>#DIV/0!</v>
      </c>
      <c r="O33" s="90" t="e">
        <f t="shared" si="9"/>
        <v>#DIV/0!</v>
      </c>
      <c r="P33" s="90" t="e">
        <f t="shared" si="10"/>
        <v>#DIV/0!</v>
      </c>
      <c r="Q33" s="90" t="e">
        <f t="shared" si="11"/>
        <v>#DIV/0!</v>
      </c>
      <c r="R33" s="90" t="e">
        <f t="shared" si="12"/>
        <v>#DIV/0!</v>
      </c>
      <c r="S33" s="177" t="e">
        <f t="shared" si="13"/>
        <v>#DIV/0!</v>
      </c>
      <c r="T33" s="97" t="e">
        <f t="shared" si="14"/>
        <v>#DIV/0!</v>
      </c>
      <c r="U33" s="97" t="e">
        <f t="shared" si="15"/>
        <v>#DIV/0!</v>
      </c>
      <c r="V33" s="97" t="e">
        <f t="shared" si="16"/>
        <v>#DIV/0!</v>
      </c>
      <c r="W33" s="34" t="e">
        <f t="shared" si="17"/>
        <v>#DIV/0!</v>
      </c>
      <c r="Y33" s="123">
        <v>28</v>
      </c>
      <c r="Z33" s="165" t="e">
        <f t="shared" si="1"/>
        <v>#DIV/0!</v>
      </c>
      <c r="AA33" s="45" t="e">
        <f t="shared" si="2"/>
        <v>#DIV/0!</v>
      </c>
      <c r="AB33" s="45" t="e">
        <f t="shared" si="3"/>
        <v>#DIV/0!</v>
      </c>
      <c r="AC33" s="30" t="e">
        <f t="shared" si="4"/>
        <v>#DIV/0!</v>
      </c>
      <c r="AD33" s="45" t="e">
        <f t="shared" si="18"/>
        <v>#DIV/0!</v>
      </c>
      <c r="AE33" s="45" t="e">
        <f t="shared" si="19"/>
        <v>#DIV/0!</v>
      </c>
      <c r="AG33" s="143">
        <v>28</v>
      </c>
      <c r="AH33" s="52" t="e">
        <f t="shared" si="20"/>
        <v>#DIV/0!</v>
      </c>
      <c r="AI33" s="54" t="e">
        <f t="shared" si="21"/>
        <v>#DIV/0!</v>
      </c>
      <c r="AJ33" s="53" t="e">
        <f t="shared" si="22"/>
        <v>#DIV/0!</v>
      </c>
      <c r="AK33" s="54" t="e">
        <f t="shared" si="23"/>
        <v>#DIV/0!</v>
      </c>
      <c r="AL33" s="51" t="e">
        <f t="shared" si="24"/>
        <v>#DIV/0!</v>
      </c>
      <c r="AM33" s="51" t="e">
        <f t="shared" si="25"/>
        <v>#DIV/0!</v>
      </c>
    </row>
    <row r="34" spans="1:39" ht="13.8" thickBot="1" x14ac:dyDescent="0.3">
      <c r="A34" s="123">
        <v>29</v>
      </c>
      <c r="B34" s="21"/>
      <c r="C34" s="21"/>
      <c r="D34" s="21"/>
      <c r="E34" s="21"/>
      <c r="F34" s="22"/>
      <c r="G34" s="20"/>
      <c r="H34" s="20"/>
      <c r="I34" s="21"/>
      <c r="J34" s="21"/>
      <c r="K34" s="21"/>
      <c r="L34" s="21"/>
      <c r="M34" s="20"/>
      <c r="N34" s="175" t="e">
        <f t="shared" si="8"/>
        <v>#DIV/0!</v>
      </c>
      <c r="O34" s="90" t="e">
        <f t="shared" si="9"/>
        <v>#DIV/0!</v>
      </c>
      <c r="P34" s="90" t="e">
        <f t="shared" si="10"/>
        <v>#DIV/0!</v>
      </c>
      <c r="Q34" s="90" t="e">
        <f t="shared" si="11"/>
        <v>#DIV/0!</v>
      </c>
      <c r="R34" s="90" t="e">
        <f t="shared" si="12"/>
        <v>#DIV/0!</v>
      </c>
      <c r="S34" s="177" t="e">
        <f t="shared" si="13"/>
        <v>#DIV/0!</v>
      </c>
      <c r="T34" s="97" t="e">
        <f t="shared" si="14"/>
        <v>#DIV/0!</v>
      </c>
      <c r="U34" s="97" t="e">
        <f t="shared" si="15"/>
        <v>#DIV/0!</v>
      </c>
      <c r="V34" s="97" t="e">
        <f t="shared" si="16"/>
        <v>#DIV/0!</v>
      </c>
      <c r="W34" s="34" t="e">
        <f t="shared" si="17"/>
        <v>#DIV/0!</v>
      </c>
      <c r="Y34" s="123">
        <v>29</v>
      </c>
      <c r="Z34" s="165" t="e">
        <f t="shared" si="1"/>
        <v>#DIV/0!</v>
      </c>
      <c r="AA34" s="45" t="e">
        <f t="shared" si="2"/>
        <v>#DIV/0!</v>
      </c>
      <c r="AB34" s="45" t="e">
        <f t="shared" si="3"/>
        <v>#DIV/0!</v>
      </c>
      <c r="AC34" s="30" t="e">
        <f t="shared" si="4"/>
        <v>#DIV/0!</v>
      </c>
      <c r="AD34" s="45" t="e">
        <f t="shared" si="18"/>
        <v>#DIV/0!</v>
      </c>
      <c r="AE34" s="45" t="e">
        <f t="shared" si="19"/>
        <v>#DIV/0!</v>
      </c>
      <c r="AG34" s="143">
        <v>29</v>
      </c>
      <c r="AH34" s="52" t="e">
        <f t="shared" si="20"/>
        <v>#DIV/0!</v>
      </c>
      <c r="AI34" s="54" t="e">
        <f t="shared" si="21"/>
        <v>#DIV/0!</v>
      </c>
      <c r="AJ34" s="53" t="e">
        <f t="shared" si="22"/>
        <v>#DIV/0!</v>
      </c>
      <c r="AK34" s="54" t="e">
        <f t="shared" si="23"/>
        <v>#DIV/0!</v>
      </c>
      <c r="AL34" s="51" t="e">
        <f t="shared" si="24"/>
        <v>#DIV/0!</v>
      </c>
      <c r="AM34" s="51" t="e">
        <f t="shared" si="25"/>
        <v>#DIV/0!</v>
      </c>
    </row>
    <row r="35" spans="1:39" ht="13.8" thickBot="1" x14ac:dyDescent="0.3">
      <c r="A35" s="123">
        <v>30</v>
      </c>
      <c r="B35" s="21"/>
      <c r="C35" s="21"/>
      <c r="D35" s="21"/>
      <c r="E35" s="21"/>
      <c r="F35" s="22"/>
      <c r="G35" s="20"/>
      <c r="H35" s="20"/>
      <c r="I35" s="21"/>
      <c r="J35" s="21"/>
      <c r="K35" s="21"/>
      <c r="L35" s="21"/>
      <c r="M35" s="20"/>
      <c r="N35" s="175" t="e">
        <f t="shared" si="8"/>
        <v>#DIV/0!</v>
      </c>
      <c r="O35" s="90" t="e">
        <f t="shared" si="9"/>
        <v>#DIV/0!</v>
      </c>
      <c r="P35" s="90" t="e">
        <f t="shared" si="10"/>
        <v>#DIV/0!</v>
      </c>
      <c r="Q35" s="90" t="e">
        <f t="shared" si="11"/>
        <v>#DIV/0!</v>
      </c>
      <c r="R35" s="90" t="e">
        <f t="shared" si="12"/>
        <v>#DIV/0!</v>
      </c>
      <c r="S35" s="177" t="e">
        <f t="shared" si="13"/>
        <v>#DIV/0!</v>
      </c>
      <c r="T35" s="97" t="e">
        <f t="shared" si="14"/>
        <v>#DIV/0!</v>
      </c>
      <c r="U35" s="97" t="e">
        <f t="shared" si="15"/>
        <v>#DIV/0!</v>
      </c>
      <c r="V35" s="97" t="e">
        <f t="shared" si="16"/>
        <v>#DIV/0!</v>
      </c>
      <c r="W35" s="34" t="e">
        <f t="shared" si="17"/>
        <v>#DIV/0!</v>
      </c>
      <c r="Y35" s="123">
        <v>30</v>
      </c>
      <c r="Z35" s="165" t="e">
        <f t="shared" si="1"/>
        <v>#DIV/0!</v>
      </c>
      <c r="AA35" s="45" t="e">
        <f t="shared" si="2"/>
        <v>#DIV/0!</v>
      </c>
      <c r="AB35" s="45" t="e">
        <f t="shared" si="3"/>
        <v>#DIV/0!</v>
      </c>
      <c r="AC35" s="30" t="e">
        <f t="shared" si="4"/>
        <v>#DIV/0!</v>
      </c>
      <c r="AD35" s="45" t="e">
        <f t="shared" si="18"/>
        <v>#DIV/0!</v>
      </c>
      <c r="AE35" s="45" t="e">
        <f t="shared" si="19"/>
        <v>#DIV/0!</v>
      </c>
      <c r="AG35" s="143">
        <v>30</v>
      </c>
      <c r="AH35" s="52" t="e">
        <f t="shared" si="20"/>
        <v>#DIV/0!</v>
      </c>
      <c r="AI35" s="54" t="e">
        <f t="shared" si="21"/>
        <v>#DIV/0!</v>
      </c>
      <c r="AJ35" s="53" t="e">
        <f t="shared" si="22"/>
        <v>#DIV/0!</v>
      </c>
      <c r="AK35" s="54" t="e">
        <f t="shared" si="23"/>
        <v>#DIV/0!</v>
      </c>
      <c r="AL35" s="51" t="e">
        <f t="shared" si="24"/>
        <v>#DIV/0!</v>
      </c>
      <c r="AM35" s="51" t="e">
        <f t="shared" si="25"/>
        <v>#DIV/0!</v>
      </c>
    </row>
    <row r="36" spans="1:39" ht="13.8" thickBot="1" x14ac:dyDescent="0.3">
      <c r="A36" s="123">
        <v>31</v>
      </c>
      <c r="B36" s="21"/>
      <c r="C36" s="21"/>
      <c r="D36" s="21"/>
      <c r="E36" s="21"/>
      <c r="F36" s="22"/>
      <c r="G36" s="20"/>
      <c r="H36" s="20"/>
      <c r="I36" s="21"/>
      <c r="J36" s="21"/>
      <c r="K36" s="21"/>
      <c r="L36" s="21"/>
      <c r="M36" s="20"/>
      <c r="N36" s="175" t="e">
        <f t="shared" si="8"/>
        <v>#DIV/0!</v>
      </c>
      <c r="O36" s="90" t="e">
        <f t="shared" si="9"/>
        <v>#DIV/0!</v>
      </c>
      <c r="P36" s="90" t="e">
        <f t="shared" si="10"/>
        <v>#DIV/0!</v>
      </c>
      <c r="Q36" s="90" t="e">
        <f t="shared" si="11"/>
        <v>#DIV/0!</v>
      </c>
      <c r="R36" s="90" t="e">
        <f t="shared" si="12"/>
        <v>#DIV/0!</v>
      </c>
      <c r="S36" s="177" t="e">
        <f t="shared" si="13"/>
        <v>#DIV/0!</v>
      </c>
      <c r="T36" s="97" t="e">
        <f t="shared" si="14"/>
        <v>#DIV/0!</v>
      </c>
      <c r="U36" s="97" t="e">
        <f t="shared" si="15"/>
        <v>#DIV/0!</v>
      </c>
      <c r="V36" s="97" t="e">
        <f t="shared" si="16"/>
        <v>#DIV/0!</v>
      </c>
      <c r="W36" s="34" t="e">
        <f t="shared" si="17"/>
        <v>#DIV/0!</v>
      </c>
      <c r="Y36" s="123">
        <v>31</v>
      </c>
      <c r="Z36" s="165" t="e">
        <f t="shared" si="1"/>
        <v>#DIV/0!</v>
      </c>
      <c r="AA36" s="45" t="e">
        <f t="shared" si="2"/>
        <v>#DIV/0!</v>
      </c>
      <c r="AB36" s="45" t="e">
        <f t="shared" si="3"/>
        <v>#DIV/0!</v>
      </c>
      <c r="AC36" s="30" t="e">
        <f t="shared" si="4"/>
        <v>#DIV/0!</v>
      </c>
      <c r="AD36" s="45" t="e">
        <f t="shared" si="18"/>
        <v>#DIV/0!</v>
      </c>
      <c r="AE36" s="45" t="e">
        <f t="shared" si="19"/>
        <v>#DIV/0!</v>
      </c>
      <c r="AG36" s="143">
        <v>31</v>
      </c>
      <c r="AH36" s="52" t="e">
        <f t="shared" si="20"/>
        <v>#DIV/0!</v>
      </c>
      <c r="AI36" s="54" t="e">
        <f t="shared" si="21"/>
        <v>#DIV/0!</v>
      </c>
      <c r="AJ36" s="53" t="e">
        <f t="shared" si="22"/>
        <v>#DIV/0!</v>
      </c>
      <c r="AK36" s="54" t="e">
        <f t="shared" si="23"/>
        <v>#DIV/0!</v>
      </c>
      <c r="AL36" s="51" t="e">
        <f t="shared" si="24"/>
        <v>#DIV/0!</v>
      </c>
      <c r="AM36" s="51" t="e">
        <f t="shared" si="25"/>
        <v>#DIV/0!</v>
      </c>
    </row>
    <row r="37" spans="1:39" ht="13.8" thickBot="1" x14ac:dyDescent="0.3">
      <c r="A37" s="123">
        <v>32</v>
      </c>
      <c r="B37" s="21"/>
      <c r="C37" s="21"/>
      <c r="D37" s="21"/>
      <c r="E37" s="21"/>
      <c r="F37" s="22"/>
      <c r="G37" s="20"/>
      <c r="H37" s="20"/>
      <c r="I37" s="21"/>
      <c r="J37" s="21"/>
      <c r="K37" s="21"/>
      <c r="L37" s="21"/>
      <c r="M37" s="20"/>
      <c r="N37" s="175" t="e">
        <f t="shared" si="8"/>
        <v>#DIV/0!</v>
      </c>
      <c r="O37" s="90" t="e">
        <f t="shared" si="9"/>
        <v>#DIV/0!</v>
      </c>
      <c r="P37" s="90" t="e">
        <f t="shared" si="10"/>
        <v>#DIV/0!</v>
      </c>
      <c r="Q37" s="90" t="e">
        <f t="shared" si="11"/>
        <v>#DIV/0!</v>
      </c>
      <c r="R37" s="90" t="e">
        <f t="shared" si="12"/>
        <v>#DIV/0!</v>
      </c>
      <c r="S37" s="177" t="e">
        <f t="shared" si="13"/>
        <v>#DIV/0!</v>
      </c>
      <c r="T37" s="97" t="e">
        <f t="shared" si="14"/>
        <v>#DIV/0!</v>
      </c>
      <c r="U37" s="97" t="e">
        <f t="shared" si="15"/>
        <v>#DIV/0!</v>
      </c>
      <c r="V37" s="97" t="e">
        <f t="shared" si="16"/>
        <v>#DIV/0!</v>
      </c>
      <c r="W37" s="34" t="e">
        <f t="shared" si="17"/>
        <v>#DIV/0!</v>
      </c>
      <c r="Y37" s="123">
        <v>32</v>
      </c>
      <c r="Z37" s="165" t="e">
        <f t="shared" si="1"/>
        <v>#DIV/0!</v>
      </c>
      <c r="AA37" s="45" t="e">
        <f t="shared" si="2"/>
        <v>#DIV/0!</v>
      </c>
      <c r="AB37" s="45" t="e">
        <f t="shared" si="3"/>
        <v>#DIV/0!</v>
      </c>
      <c r="AC37" s="30" t="e">
        <f t="shared" si="4"/>
        <v>#DIV/0!</v>
      </c>
      <c r="AD37" s="45" t="e">
        <f t="shared" si="18"/>
        <v>#DIV/0!</v>
      </c>
      <c r="AE37" s="45" t="e">
        <f t="shared" si="19"/>
        <v>#DIV/0!</v>
      </c>
      <c r="AG37" s="143">
        <v>32</v>
      </c>
      <c r="AH37" s="52" t="e">
        <f t="shared" si="20"/>
        <v>#DIV/0!</v>
      </c>
      <c r="AI37" s="54" t="e">
        <f t="shared" si="21"/>
        <v>#DIV/0!</v>
      </c>
      <c r="AJ37" s="53" t="e">
        <f t="shared" si="22"/>
        <v>#DIV/0!</v>
      </c>
      <c r="AK37" s="54" t="e">
        <f t="shared" si="23"/>
        <v>#DIV/0!</v>
      </c>
      <c r="AL37" s="51" t="e">
        <f t="shared" si="24"/>
        <v>#DIV/0!</v>
      </c>
      <c r="AM37" s="51" t="e">
        <f t="shared" si="25"/>
        <v>#DIV/0!</v>
      </c>
    </row>
    <row r="38" spans="1:39" ht="13.8" thickBot="1" x14ac:dyDescent="0.3">
      <c r="A38" s="123">
        <v>33</v>
      </c>
      <c r="B38" s="21"/>
      <c r="C38" s="21"/>
      <c r="D38" s="21"/>
      <c r="E38" s="21"/>
      <c r="F38" s="22"/>
      <c r="G38" s="20"/>
      <c r="H38" s="20"/>
      <c r="I38" s="21"/>
      <c r="J38" s="21"/>
      <c r="K38" s="21"/>
      <c r="L38" s="21"/>
      <c r="M38" s="20"/>
      <c r="N38" s="175" t="e">
        <f t="shared" si="8"/>
        <v>#DIV/0!</v>
      </c>
      <c r="O38" s="90" t="e">
        <f t="shared" si="9"/>
        <v>#DIV/0!</v>
      </c>
      <c r="P38" s="90" t="e">
        <f t="shared" si="10"/>
        <v>#DIV/0!</v>
      </c>
      <c r="Q38" s="90" t="e">
        <f t="shared" si="11"/>
        <v>#DIV/0!</v>
      </c>
      <c r="R38" s="90" t="e">
        <f t="shared" si="12"/>
        <v>#DIV/0!</v>
      </c>
      <c r="S38" s="177" t="e">
        <f t="shared" si="13"/>
        <v>#DIV/0!</v>
      </c>
      <c r="T38" s="97" t="e">
        <f t="shared" si="14"/>
        <v>#DIV/0!</v>
      </c>
      <c r="U38" s="97" t="e">
        <f t="shared" si="15"/>
        <v>#DIV/0!</v>
      </c>
      <c r="V38" s="97" t="e">
        <f t="shared" si="16"/>
        <v>#DIV/0!</v>
      </c>
      <c r="W38" s="34" t="e">
        <f t="shared" si="17"/>
        <v>#DIV/0!</v>
      </c>
      <c r="Y38" s="123">
        <v>33</v>
      </c>
      <c r="Z38" s="165" t="e">
        <f t="shared" ref="Z38:Z59" si="27">S38-V38</f>
        <v>#DIV/0!</v>
      </c>
      <c r="AA38" s="45" t="e">
        <f t="shared" ref="AA38:AA59" si="28">(S38-V38)/V38*100</f>
        <v>#DIV/0!</v>
      </c>
      <c r="AB38" s="45" t="e">
        <f t="shared" ref="AB38:AB59" si="29">S38-T38</f>
        <v>#DIV/0!</v>
      </c>
      <c r="AC38" s="30" t="e">
        <f t="shared" ref="AC38:AC59" si="30">(S38-T38)/T38*100</f>
        <v>#DIV/0!</v>
      </c>
      <c r="AD38" s="45" t="e">
        <f t="shared" si="18"/>
        <v>#DIV/0!</v>
      </c>
      <c r="AE38" s="45" t="e">
        <f t="shared" si="19"/>
        <v>#DIV/0!</v>
      </c>
      <c r="AG38" s="143">
        <v>33</v>
      </c>
      <c r="AH38" s="52" t="e">
        <f t="shared" si="20"/>
        <v>#DIV/0!</v>
      </c>
      <c r="AI38" s="54" t="e">
        <f t="shared" si="21"/>
        <v>#DIV/0!</v>
      </c>
      <c r="AJ38" s="53" t="e">
        <f t="shared" si="22"/>
        <v>#DIV/0!</v>
      </c>
      <c r="AK38" s="54" t="e">
        <f t="shared" si="23"/>
        <v>#DIV/0!</v>
      </c>
      <c r="AL38" s="51" t="e">
        <f t="shared" si="24"/>
        <v>#DIV/0!</v>
      </c>
      <c r="AM38" s="51" t="e">
        <f t="shared" si="25"/>
        <v>#DIV/0!</v>
      </c>
    </row>
    <row r="39" spans="1:39" ht="13.8" thickBot="1" x14ac:dyDescent="0.3">
      <c r="A39" s="123">
        <v>34</v>
      </c>
      <c r="B39" s="21"/>
      <c r="C39" s="21"/>
      <c r="D39" s="21"/>
      <c r="E39" s="21"/>
      <c r="F39" s="22"/>
      <c r="G39" s="20"/>
      <c r="H39" s="20"/>
      <c r="I39" s="21"/>
      <c r="J39" s="21"/>
      <c r="K39" s="21"/>
      <c r="L39" s="21"/>
      <c r="M39" s="20"/>
      <c r="N39" s="175" t="e">
        <f t="shared" si="8"/>
        <v>#DIV/0!</v>
      </c>
      <c r="O39" s="90" t="e">
        <f t="shared" si="9"/>
        <v>#DIV/0!</v>
      </c>
      <c r="P39" s="90" t="e">
        <f t="shared" si="10"/>
        <v>#DIV/0!</v>
      </c>
      <c r="Q39" s="90" t="e">
        <f t="shared" si="11"/>
        <v>#DIV/0!</v>
      </c>
      <c r="R39" s="90" t="e">
        <f t="shared" si="12"/>
        <v>#DIV/0!</v>
      </c>
      <c r="S39" s="177" t="e">
        <f t="shared" si="13"/>
        <v>#DIV/0!</v>
      </c>
      <c r="T39" s="97" t="e">
        <f t="shared" si="14"/>
        <v>#DIV/0!</v>
      </c>
      <c r="U39" s="97" t="e">
        <f t="shared" si="15"/>
        <v>#DIV/0!</v>
      </c>
      <c r="V39" s="97" t="e">
        <f t="shared" si="16"/>
        <v>#DIV/0!</v>
      </c>
      <c r="W39" s="34" t="e">
        <f t="shared" si="17"/>
        <v>#DIV/0!</v>
      </c>
      <c r="Y39" s="123">
        <v>34</v>
      </c>
      <c r="Z39" s="165" t="e">
        <f t="shared" si="27"/>
        <v>#DIV/0!</v>
      </c>
      <c r="AA39" s="45" t="e">
        <f t="shared" si="28"/>
        <v>#DIV/0!</v>
      </c>
      <c r="AB39" s="45" t="e">
        <f t="shared" si="29"/>
        <v>#DIV/0!</v>
      </c>
      <c r="AC39" s="30" t="e">
        <f t="shared" si="30"/>
        <v>#DIV/0!</v>
      </c>
      <c r="AD39" s="45" t="e">
        <f t="shared" si="18"/>
        <v>#DIV/0!</v>
      </c>
      <c r="AE39" s="45" t="e">
        <f t="shared" si="19"/>
        <v>#DIV/0!</v>
      </c>
      <c r="AG39" s="143">
        <v>34</v>
      </c>
      <c r="AH39" s="52" t="e">
        <f t="shared" si="20"/>
        <v>#DIV/0!</v>
      </c>
      <c r="AI39" s="54" t="e">
        <f t="shared" si="21"/>
        <v>#DIV/0!</v>
      </c>
      <c r="AJ39" s="53" t="e">
        <f t="shared" si="22"/>
        <v>#DIV/0!</v>
      </c>
      <c r="AK39" s="54" t="e">
        <f t="shared" si="23"/>
        <v>#DIV/0!</v>
      </c>
      <c r="AL39" s="51" t="e">
        <f t="shared" si="24"/>
        <v>#DIV/0!</v>
      </c>
      <c r="AM39" s="51" t="e">
        <f t="shared" si="25"/>
        <v>#DIV/0!</v>
      </c>
    </row>
    <row r="40" spans="1:39" ht="13.8" thickBot="1" x14ac:dyDescent="0.3">
      <c r="A40" s="123">
        <v>35</v>
      </c>
      <c r="B40" s="21"/>
      <c r="C40" s="21"/>
      <c r="D40" s="21"/>
      <c r="E40" s="21"/>
      <c r="F40" s="22"/>
      <c r="G40" s="20"/>
      <c r="H40" s="20"/>
      <c r="I40" s="21"/>
      <c r="J40" s="21"/>
      <c r="K40" s="21"/>
      <c r="L40" s="21"/>
      <c r="M40" s="20"/>
      <c r="N40" s="175" t="e">
        <f t="shared" si="8"/>
        <v>#DIV/0!</v>
      </c>
      <c r="O40" s="90" t="e">
        <f t="shared" si="9"/>
        <v>#DIV/0!</v>
      </c>
      <c r="P40" s="90" t="e">
        <f t="shared" si="10"/>
        <v>#DIV/0!</v>
      </c>
      <c r="Q40" s="90" t="e">
        <f t="shared" si="11"/>
        <v>#DIV/0!</v>
      </c>
      <c r="R40" s="90" t="e">
        <f t="shared" si="12"/>
        <v>#DIV/0!</v>
      </c>
      <c r="S40" s="177" t="e">
        <f t="shared" si="13"/>
        <v>#DIV/0!</v>
      </c>
      <c r="T40" s="97" t="e">
        <f t="shared" si="14"/>
        <v>#DIV/0!</v>
      </c>
      <c r="U40" s="97" t="e">
        <f t="shared" si="15"/>
        <v>#DIV/0!</v>
      </c>
      <c r="V40" s="97" t="e">
        <f t="shared" si="16"/>
        <v>#DIV/0!</v>
      </c>
      <c r="W40" s="34" t="e">
        <f t="shared" si="17"/>
        <v>#DIV/0!</v>
      </c>
      <c r="Y40" s="123">
        <v>35</v>
      </c>
      <c r="Z40" s="165" t="e">
        <f t="shared" si="27"/>
        <v>#DIV/0!</v>
      </c>
      <c r="AA40" s="45" t="e">
        <f t="shared" si="28"/>
        <v>#DIV/0!</v>
      </c>
      <c r="AB40" s="45" t="e">
        <f t="shared" si="29"/>
        <v>#DIV/0!</v>
      </c>
      <c r="AC40" s="30" t="e">
        <f t="shared" si="30"/>
        <v>#DIV/0!</v>
      </c>
      <c r="AD40" s="45" t="e">
        <f t="shared" si="18"/>
        <v>#DIV/0!</v>
      </c>
      <c r="AE40" s="45" t="e">
        <f t="shared" si="19"/>
        <v>#DIV/0!</v>
      </c>
      <c r="AG40" s="143">
        <v>35</v>
      </c>
      <c r="AH40" s="52" t="e">
        <f t="shared" si="20"/>
        <v>#DIV/0!</v>
      </c>
      <c r="AI40" s="54" t="e">
        <f t="shared" si="21"/>
        <v>#DIV/0!</v>
      </c>
      <c r="AJ40" s="53" t="e">
        <f t="shared" si="22"/>
        <v>#DIV/0!</v>
      </c>
      <c r="AK40" s="54" t="e">
        <f t="shared" si="23"/>
        <v>#DIV/0!</v>
      </c>
      <c r="AL40" s="51" t="e">
        <f t="shared" si="24"/>
        <v>#DIV/0!</v>
      </c>
      <c r="AM40" s="51" t="e">
        <f t="shared" si="25"/>
        <v>#DIV/0!</v>
      </c>
    </row>
    <row r="41" spans="1:39" ht="13.8" thickBot="1" x14ac:dyDescent="0.3">
      <c r="A41" s="123">
        <v>36</v>
      </c>
      <c r="B41" s="21"/>
      <c r="C41" s="21"/>
      <c r="D41" s="21"/>
      <c r="E41" s="21"/>
      <c r="F41" s="22"/>
      <c r="G41" s="20"/>
      <c r="H41" s="20"/>
      <c r="I41" s="21"/>
      <c r="J41" s="21"/>
      <c r="K41" s="21"/>
      <c r="L41" s="21"/>
      <c r="M41" s="20"/>
      <c r="N41" s="175" t="e">
        <f t="shared" si="8"/>
        <v>#DIV/0!</v>
      </c>
      <c r="O41" s="90" t="e">
        <f t="shared" si="9"/>
        <v>#DIV/0!</v>
      </c>
      <c r="P41" s="90" t="e">
        <f t="shared" si="10"/>
        <v>#DIV/0!</v>
      </c>
      <c r="Q41" s="90" t="e">
        <f t="shared" si="11"/>
        <v>#DIV/0!</v>
      </c>
      <c r="R41" s="90" t="e">
        <f t="shared" si="12"/>
        <v>#DIV/0!</v>
      </c>
      <c r="S41" s="177" t="e">
        <f t="shared" si="13"/>
        <v>#DIV/0!</v>
      </c>
      <c r="T41" s="97" t="e">
        <f t="shared" si="14"/>
        <v>#DIV/0!</v>
      </c>
      <c r="U41" s="97" t="e">
        <f t="shared" si="15"/>
        <v>#DIV/0!</v>
      </c>
      <c r="V41" s="97" t="e">
        <f t="shared" si="16"/>
        <v>#DIV/0!</v>
      </c>
      <c r="W41" s="34" t="e">
        <f t="shared" si="17"/>
        <v>#DIV/0!</v>
      </c>
      <c r="Y41" s="123">
        <v>36</v>
      </c>
      <c r="Z41" s="165" t="e">
        <f t="shared" si="27"/>
        <v>#DIV/0!</v>
      </c>
      <c r="AA41" s="45" t="e">
        <f t="shared" si="28"/>
        <v>#DIV/0!</v>
      </c>
      <c r="AB41" s="45" t="e">
        <f t="shared" si="29"/>
        <v>#DIV/0!</v>
      </c>
      <c r="AC41" s="30" t="e">
        <f t="shared" si="30"/>
        <v>#DIV/0!</v>
      </c>
      <c r="AD41" s="45" t="e">
        <f t="shared" si="18"/>
        <v>#DIV/0!</v>
      </c>
      <c r="AE41" s="45" t="e">
        <f t="shared" si="19"/>
        <v>#DIV/0!</v>
      </c>
      <c r="AG41" s="143">
        <v>36</v>
      </c>
      <c r="AH41" s="52" t="e">
        <f t="shared" si="20"/>
        <v>#DIV/0!</v>
      </c>
      <c r="AI41" s="54" t="e">
        <f t="shared" si="21"/>
        <v>#DIV/0!</v>
      </c>
      <c r="AJ41" s="53" t="e">
        <f t="shared" si="22"/>
        <v>#DIV/0!</v>
      </c>
      <c r="AK41" s="54" t="e">
        <f t="shared" si="23"/>
        <v>#DIV/0!</v>
      </c>
      <c r="AL41" s="51" t="e">
        <f t="shared" si="24"/>
        <v>#DIV/0!</v>
      </c>
      <c r="AM41" s="51" t="e">
        <f t="shared" si="25"/>
        <v>#DIV/0!</v>
      </c>
    </row>
    <row r="42" spans="1:39" ht="13.8" thickBot="1" x14ac:dyDescent="0.3">
      <c r="A42" s="123">
        <v>37</v>
      </c>
      <c r="B42" s="21"/>
      <c r="C42" s="21"/>
      <c r="D42" s="21"/>
      <c r="E42" s="21"/>
      <c r="F42" s="22"/>
      <c r="G42" s="20"/>
      <c r="H42" s="20"/>
      <c r="I42" s="21"/>
      <c r="J42" s="21"/>
      <c r="K42" s="21"/>
      <c r="L42" s="21"/>
      <c r="M42" s="20"/>
      <c r="N42" s="175" t="e">
        <f t="shared" si="8"/>
        <v>#DIV/0!</v>
      </c>
      <c r="O42" s="90" t="e">
        <f t="shared" si="9"/>
        <v>#DIV/0!</v>
      </c>
      <c r="P42" s="90" t="e">
        <f t="shared" si="10"/>
        <v>#DIV/0!</v>
      </c>
      <c r="Q42" s="90" t="e">
        <f t="shared" si="11"/>
        <v>#DIV/0!</v>
      </c>
      <c r="R42" s="90" t="e">
        <f t="shared" si="12"/>
        <v>#DIV/0!</v>
      </c>
      <c r="S42" s="177" t="e">
        <f t="shared" si="13"/>
        <v>#DIV/0!</v>
      </c>
      <c r="T42" s="97" t="e">
        <f t="shared" si="14"/>
        <v>#DIV/0!</v>
      </c>
      <c r="U42" s="97" t="e">
        <f t="shared" si="15"/>
        <v>#DIV/0!</v>
      </c>
      <c r="V42" s="97" t="e">
        <f t="shared" si="16"/>
        <v>#DIV/0!</v>
      </c>
      <c r="W42" s="34" t="e">
        <f t="shared" si="17"/>
        <v>#DIV/0!</v>
      </c>
      <c r="Y42" s="123">
        <v>37</v>
      </c>
      <c r="Z42" s="165" t="e">
        <f t="shared" si="27"/>
        <v>#DIV/0!</v>
      </c>
      <c r="AA42" s="45" t="e">
        <f t="shared" si="28"/>
        <v>#DIV/0!</v>
      </c>
      <c r="AB42" s="45" t="e">
        <f t="shared" si="29"/>
        <v>#DIV/0!</v>
      </c>
      <c r="AC42" s="30" t="e">
        <f t="shared" si="30"/>
        <v>#DIV/0!</v>
      </c>
      <c r="AD42" s="45" t="e">
        <f t="shared" si="18"/>
        <v>#DIV/0!</v>
      </c>
      <c r="AE42" s="45" t="e">
        <f t="shared" si="19"/>
        <v>#DIV/0!</v>
      </c>
      <c r="AG42" s="143">
        <v>37</v>
      </c>
      <c r="AH42" s="52" t="e">
        <f t="shared" si="20"/>
        <v>#DIV/0!</v>
      </c>
      <c r="AI42" s="54" t="e">
        <f t="shared" si="21"/>
        <v>#DIV/0!</v>
      </c>
      <c r="AJ42" s="53" t="e">
        <f t="shared" si="22"/>
        <v>#DIV/0!</v>
      </c>
      <c r="AK42" s="54" t="e">
        <f t="shared" si="23"/>
        <v>#DIV/0!</v>
      </c>
      <c r="AL42" s="51" t="e">
        <f t="shared" si="24"/>
        <v>#DIV/0!</v>
      </c>
      <c r="AM42" s="51" t="e">
        <f t="shared" si="25"/>
        <v>#DIV/0!</v>
      </c>
    </row>
    <row r="43" spans="1:39" ht="13.8" thickBot="1" x14ac:dyDescent="0.3">
      <c r="A43" s="123">
        <v>38</v>
      </c>
      <c r="B43" s="21"/>
      <c r="C43" s="21"/>
      <c r="D43" s="21"/>
      <c r="E43" s="21"/>
      <c r="F43" s="22"/>
      <c r="G43" s="20"/>
      <c r="H43" s="20"/>
      <c r="I43" s="21"/>
      <c r="J43" s="21"/>
      <c r="K43" s="21"/>
      <c r="L43" s="21"/>
      <c r="M43" s="20"/>
      <c r="N43" s="175" t="e">
        <f t="shared" si="8"/>
        <v>#DIV/0!</v>
      </c>
      <c r="O43" s="90" t="e">
        <f t="shared" si="9"/>
        <v>#DIV/0!</v>
      </c>
      <c r="P43" s="90" t="e">
        <f t="shared" si="10"/>
        <v>#DIV/0!</v>
      </c>
      <c r="Q43" s="90" t="e">
        <f t="shared" si="11"/>
        <v>#DIV/0!</v>
      </c>
      <c r="R43" s="90" t="e">
        <f t="shared" si="12"/>
        <v>#DIV/0!</v>
      </c>
      <c r="S43" s="177" t="e">
        <f t="shared" si="13"/>
        <v>#DIV/0!</v>
      </c>
      <c r="T43" s="97" t="e">
        <f t="shared" si="14"/>
        <v>#DIV/0!</v>
      </c>
      <c r="U43" s="97" t="e">
        <f t="shared" si="15"/>
        <v>#DIV/0!</v>
      </c>
      <c r="V43" s="97" t="e">
        <f t="shared" si="16"/>
        <v>#DIV/0!</v>
      </c>
      <c r="W43" s="34" t="e">
        <f t="shared" si="17"/>
        <v>#DIV/0!</v>
      </c>
      <c r="Y43" s="123">
        <v>38</v>
      </c>
      <c r="Z43" s="165" t="e">
        <f t="shared" si="27"/>
        <v>#DIV/0!</v>
      </c>
      <c r="AA43" s="45" t="e">
        <f t="shared" si="28"/>
        <v>#DIV/0!</v>
      </c>
      <c r="AB43" s="45" t="e">
        <f t="shared" si="29"/>
        <v>#DIV/0!</v>
      </c>
      <c r="AC43" s="30" t="e">
        <f t="shared" si="30"/>
        <v>#DIV/0!</v>
      </c>
      <c r="AD43" s="45" t="e">
        <f t="shared" si="18"/>
        <v>#DIV/0!</v>
      </c>
      <c r="AE43" s="45" t="e">
        <f t="shared" si="19"/>
        <v>#DIV/0!</v>
      </c>
      <c r="AG43" s="143">
        <v>38</v>
      </c>
      <c r="AH43" s="52" t="e">
        <f t="shared" si="20"/>
        <v>#DIV/0!</v>
      </c>
      <c r="AI43" s="54" t="e">
        <f t="shared" si="21"/>
        <v>#DIV/0!</v>
      </c>
      <c r="AJ43" s="53" t="e">
        <f t="shared" si="22"/>
        <v>#DIV/0!</v>
      </c>
      <c r="AK43" s="54" t="e">
        <f t="shared" si="23"/>
        <v>#DIV/0!</v>
      </c>
      <c r="AL43" s="51" t="e">
        <f t="shared" si="24"/>
        <v>#DIV/0!</v>
      </c>
      <c r="AM43" s="51" t="e">
        <f t="shared" si="25"/>
        <v>#DIV/0!</v>
      </c>
    </row>
    <row r="44" spans="1:39" ht="13.8" thickBot="1" x14ac:dyDescent="0.3">
      <c r="A44" s="123">
        <v>39</v>
      </c>
      <c r="B44" s="21"/>
      <c r="C44" s="21"/>
      <c r="D44" s="21"/>
      <c r="E44" s="21"/>
      <c r="F44" s="22"/>
      <c r="G44" s="20"/>
      <c r="H44" s="20"/>
      <c r="I44" s="21"/>
      <c r="J44" s="21"/>
      <c r="K44" s="21"/>
      <c r="L44" s="21"/>
      <c r="M44" s="20"/>
      <c r="N44" s="175" t="e">
        <f t="shared" si="8"/>
        <v>#DIV/0!</v>
      </c>
      <c r="O44" s="90" t="e">
        <f t="shared" si="9"/>
        <v>#DIV/0!</v>
      </c>
      <c r="P44" s="90" t="e">
        <f t="shared" si="10"/>
        <v>#DIV/0!</v>
      </c>
      <c r="Q44" s="90" t="e">
        <f t="shared" si="11"/>
        <v>#DIV/0!</v>
      </c>
      <c r="R44" s="90" t="e">
        <f t="shared" si="12"/>
        <v>#DIV/0!</v>
      </c>
      <c r="S44" s="177" t="e">
        <f t="shared" si="13"/>
        <v>#DIV/0!</v>
      </c>
      <c r="T44" s="97" t="e">
        <f t="shared" si="14"/>
        <v>#DIV/0!</v>
      </c>
      <c r="U44" s="97" t="e">
        <f t="shared" si="15"/>
        <v>#DIV/0!</v>
      </c>
      <c r="V44" s="97" t="e">
        <f t="shared" si="16"/>
        <v>#DIV/0!</v>
      </c>
      <c r="W44" s="34" t="e">
        <f t="shared" si="17"/>
        <v>#DIV/0!</v>
      </c>
      <c r="Y44" s="123">
        <v>39</v>
      </c>
      <c r="Z44" s="165" t="e">
        <f t="shared" si="27"/>
        <v>#DIV/0!</v>
      </c>
      <c r="AA44" s="45" t="e">
        <f t="shared" si="28"/>
        <v>#DIV/0!</v>
      </c>
      <c r="AB44" s="45" t="e">
        <f t="shared" si="29"/>
        <v>#DIV/0!</v>
      </c>
      <c r="AC44" s="30" t="e">
        <f t="shared" si="30"/>
        <v>#DIV/0!</v>
      </c>
      <c r="AD44" s="45" t="e">
        <f t="shared" si="18"/>
        <v>#DIV/0!</v>
      </c>
      <c r="AE44" s="45" t="e">
        <f t="shared" si="19"/>
        <v>#DIV/0!</v>
      </c>
      <c r="AG44" s="143">
        <v>39</v>
      </c>
      <c r="AH44" s="52" t="e">
        <f t="shared" si="20"/>
        <v>#DIV/0!</v>
      </c>
      <c r="AI44" s="54" t="e">
        <f t="shared" si="21"/>
        <v>#DIV/0!</v>
      </c>
      <c r="AJ44" s="53" t="e">
        <f t="shared" si="22"/>
        <v>#DIV/0!</v>
      </c>
      <c r="AK44" s="54" t="e">
        <f t="shared" si="23"/>
        <v>#DIV/0!</v>
      </c>
      <c r="AL44" s="51" t="e">
        <f t="shared" si="24"/>
        <v>#DIV/0!</v>
      </c>
      <c r="AM44" s="51" t="e">
        <f t="shared" si="25"/>
        <v>#DIV/0!</v>
      </c>
    </row>
    <row r="45" spans="1:39" ht="13.8" thickBot="1" x14ac:dyDescent="0.3">
      <c r="A45" s="123">
        <v>40</v>
      </c>
      <c r="B45" s="21"/>
      <c r="C45" s="21"/>
      <c r="D45" s="21"/>
      <c r="E45" s="21"/>
      <c r="F45" s="22"/>
      <c r="G45" s="20"/>
      <c r="H45" s="20"/>
      <c r="I45" s="21"/>
      <c r="J45" s="21"/>
      <c r="K45" s="21"/>
      <c r="L45" s="21"/>
      <c r="M45" s="20"/>
      <c r="N45" s="175" t="e">
        <f t="shared" si="8"/>
        <v>#DIV/0!</v>
      </c>
      <c r="O45" s="90" t="e">
        <f t="shared" si="9"/>
        <v>#DIV/0!</v>
      </c>
      <c r="P45" s="90" t="e">
        <f t="shared" si="10"/>
        <v>#DIV/0!</v>
      </c>
      <c r="Q45" s="90" t="e">
        <f t="shared" si="11"/>
        <v>#DIV/0!</v>
      </c>
      <c r="R45" s="90" t="e">
        <f t="shared" si="12"/>
        <v>#DIV/0!</v>
      </c>
      <c r="S45" s="177" t="e">
        <f t="shared" si="13"/>
        <v>#DIV/0!</v>
      </c>
      <c r="T45" s="97" t="e">
        <f t="shared" si="14"/>
        <v>#DIV/0!</v>
      </c>
      <c r="U45" s="97" t="e">
        <f t="shared" si="15"/>
        <v>#DIV/0!</v>
      </c>
      <c r="V45" s="97" t="e">
        <f t="shared" si="16"/>
        <v>#DIV/0!</v>
      </c>
      <c r="W45" s="34" t="e">
        <f t="shared" si="17"/>
        <v>#DIV/0!</v>
      </c>
      <c r="Y45" s="123">
        <v>40</v>
      </c>
      <c r="Z45" s="165" t="e">
        <f t="shared" si="27"/>
        <v>#DIV/0!</v>
      </c>
      <c r="AA45" s="45" t="e">
        <f t="shared" si="28"/>
        <v>#DIV/0!</v>
      </c>
      <c r="AB45" s="45" t="e">
        <f t="shared" si="29"/>
        <v>#DIV/0!</v>
      </c>
      <c r="AC45" s="30" t="e">
        <f t="shared" si="30"/>
        <v>#DIV/0!</v>
      </c>
      <c r="AD45" s="45" t="e">
        <f t="shared" si="18"/>
        <v>#DIV/0!</v>
      </c>
      <c r="AE45" s="45" t="e">
        <f t="shared" si="19"/>
        <v>#DIV/0!</v>
      </c>
      <c r="AG45" s="143">
        <v>40</v>
      </c>
      <c r="AH45" s="52" t="e">
        <f t="shared" si="20"/>
        <v>#DIV/0!</v>
      </c>
      <c r="AI45" s="54" t="e">
        <f t="shared" si="21"/>
        <v>#DIV/0!</v>
      </c>
      <c r="AJ45" s="53" t="e">
        <f t="shared" si="22"/>
        <v>#DIV/0!</v>
      </c>
      <c r="AK45" s="54" t="e">
        <f t="shared" si="23"/>
        <v>#DIV/0!</v>
      </c>
      <c r="AL45" s="51" t="e">
        <f t="shared" si="24"/>
        <v>#DIV/0!</v>
      </c>
      <c r="AM45" s="51" t="e">
        <f t="shared" si="25"/>
        <v>#DIV/0!</v>
      </c>
    </row>
    <row r="46" spans="1:39" ht="13.8" thickBot="1" x14ac:dyDescent="0.3">
      <c r="A46" s="123">
        <v>41</v>
      </c>
      <c r="B46" s="21"/>
      <c r="C46" s="21"/>
      <c r="D46" s="21"/>
      <c r="E46" s="21"/>
      <c r="F46" s="22"/>
      <c r="G46" s="20"/>
      <c r="H46" s="20"/>
      <c r="I46" s="21"/>
      <c r="J46" s="21"/>
      <c r="K46" s="21"/>
      <c r="L46" s="21"/>
      <c r="M46" s="20"/>
      <c r="N46" s="175" t="e">
        <f t="shared" si="8"/>
        <v>#DIV/0!</v>
      </c>
      <c r="O46" s="90" t="e">
        <f t="shared" si="9"/>
        <v>#DIV/0!</v>
      </c>
      <c r="P46" s="90" t="e">
        <f t="shared" si="10"/>
        <v>#DIV/0!</v>
      </c>
      <c r="Q46" s="90" t="e">
        <f t="shared" si="11"/>
        <v>#DIV/0!</v>
      </c>
      <c r="R46" s="90" t="e">
        <f t="shared" si="12"/>
        <v>#DIV/0!</v>
      </c>
      <c r="S46" s="177" t="e">
        <f t="shared" si="13"/>
        <v>#DIV/0!</v>
      </c>
      <c r="T46" s="97" t="e">
        <f t="shared" si="14"/>
        <v>#DIV/0!</v>
      </c>
      <c r="U46" s="97" t="e">
        <f t="shared" si="15"/>
        <v>#DIV/0!</v>
      </c>
      <c r="V46" s="97" t="e">
        <f t="shared" si="16"/>
        <v>#DIV/0!</v>
      </c>
      <c r="W46" s="34" t="e">
        <f t="shared" si="17"/>
        <v>#DIV/0!</v>
      </c>
      <c r="Y46" s="123">
        <v>41</v>
      </c>
      <c r="Z46" s="165" t="e">
        <f t="shared" si="27"/>
        <v>#DIV/0!</v>
      </c>
      <c r="AA46" s="45" t="e">
        <f t="shared" si="28"/>
        <v>#DIV/0!</v>
      </c>
      <c r="AB46" s="45" t="e">
        <f t="shared" si="29"/>
        <v>#DIV/0!</v>
      </c>
      <c r="AC46" s="30" t="e">
        <f t="shared" si="30"/>
        <v>#DIV/0!</v>
      </c>
      <c r="AD46" s="45" t="e">
        <f t="shared" si="18"/>
        <v>#DIV/0!</v>
      </c>
      <c r="AE46" s="45" t="e">
        <f t="shared" si="19"/>
        <v>#DIV/0!</v>
      </c>
      <c r="AG46" s="143">
        <v>41</v>
      </c>
      <c r="AH46" s="52" t="e">
        <f t="shared" si="20"/>
        <v>#DIV/0!</v>
      </c>
      <c r="AI46" s="54" t="e">
        <f t="shared" si="21"/>
        <v>#DIV/0!</v>
      </c>
      <c r="AJ46" s="53" t="e">
        <f t="shared" si="22"/>
        <v>#DIV/0!</v>
      </c>
      <c r="AK46" s="54" t="e">
        <f t="shared" si="23"/>
        <v>#DIV/0!</v>
      </c>
      <c r="AL46" s="51" t="e">
        <f t="shared" si="24"/>
        <v>#DIV/0!</v>
      </c>
      <c r="AM46" s="51" t="e">
        <f t="shared" si="25"/>
        <v>#DIV/0!</v>
      </c>
    </row>
    <row r="47" spans="1:39" ht="13.8" thickBot="1" x14ac:dyDescent="0.3">
      <c r="A47" s="123">
        <v>42</v>
      </c>
      <c r="B47" s="21"/>
      <c r="C47" s="21"/>
      <c r="D47" s="21"/>
      <c r="E47" s="21"/>
      <c r="F47" s="22"/>
      <c r="G47" s="20"/>
      <c r="H47" s="20"/>
      <c r="I47" s="21"/>
      <c r="J47" s="21"/>
      <c r="K47" s="21"/>
      <c r="L47" s="21"/>
      <c r="M47" s="20"/>
      <c r="N47" s="175" t="e">
        <f t="shared" si="8"/>
        <v>#DIV/0!</v>
      </c>
      <c r="O47" s="90" t="e">
        <f t="shared" si="9"/>
        <v>#DIV/0!</v>
      </c>
      <c r="P47" s="90" t="e">
        <f t="shared" si="10"/>
        <v>#DIV/0!</v>
      </c>
      <c r="Q47" s="90" t="e">
        <f t="shared" si="11"/>
        <v>#DIV/0!</v>
      </c>
      <c r="R47" s="90" t="e">
        <f t="shared" si="12"/>
        <v>#DIV/0!</v>
      </c>
      <c r="S47" s="177" t="e">
        <f t="shared" si="13"/>
        <v>#DIV/0!</v>
      </c>
      <c r="T47" s="97" t="e">
        <f t="shared" si="14"/>
        <v>#DIV/0!</v>
      </c>
      <c r="U47" s="97" t="e">
        <f t="shared" si="15"/>
        <v>#DIV/0!</v>
      </c>
      <c r="V47" s="97" t="e">
        <f t="shared" si="16"/>
        <v>#DIV/0!</v>
      </c>
      <c r="W47" s="34" t="e">
        <f t="shared" si="17"/>
        <v>#DIV/0!</v>
      </c>
      <c r="Y47" s="123">
        <v>42</v>
      </c>
      <c r="Z47" s="165" t="e">
        <f t="shared" si="27"/>
        <v>#DIV/0!</v>
      </c>
      <c r="AA47" s="45" t="e">
        <f t="shared" si="28"/>
        <v>#DIV/0!</v>
      </c>
      <c r="AB47" s="45" t="e">
        <f t="shared" si="29"/>
        <v>#DIV/0!</v>
      </c>
      <c r="AC47" s="30" t="e">
        <f t="shared" si="30"/>
        <v>#DIV/0!</v>
      </c>
      <c r="AD47" s="45" t="e">
        <f t="shared" si="18"/>
        <v>#DIV/0!</v>
      </c>
      <c r="AE47" s="45" t="e">
        <f t="shared" si="19"/>
        <v>#DIV/0!</v>
      </c>
      <c r="AG47" s="143">
        <v>42</v>
      </c>
      <c r="AH47" s="52" t="e">
        <f t="shared" si="20"/>
        <v>#DIV/0!</v>
      </c>
      <c r="AI47" s="54" t="e">
        <f t="shared" si="21"/>
        <v>#DIV/0!</v>
      </c>
      <c r="AJ47" s="53" t="e">
        <f t="shared" si="22"/>
        <v>#DIV/0!</v>
      </c>
      <c r="AK47" s="54" t="e">
        <f t="shared" si="23"/>
        <v>#DIV/0!</v>
      </c>
      <c r="AL47" s="51" t="e">
        <f t="shared" si="24"/>
        <v>#DIV/0!</v>
      </c>
      <c r="AM47" s="51" t="e">
        <f t="shared" si="25"/>
        <v>#DIV/0!</v>
      </c>
    </row>
    <row r="48" spans="1:39" ht="13.8" thickBot="1" x14ac:dyDescent="0.3">
      <c r="A48" s="123">
        <v>43</v>
      </c>
      <c r="B48" s="21"/>
      <c r="C48" s="21"/>
      <c r="D48" s="21"/>
      <c r="E48" s="21"/>
      <c r="F48" s="22"/>
      <c r="G48" s="20"/>
      <c r="H48" s="20"/>
      <c r="I48" s="21"/>
      <c r="J48" s="21"/>
      <c r="K48" s="21"/>
      <c r="L48" s="21"/>
      <c r="M48" s="20"/>
      <c r="N48" s="175" t="e">
        <f t="shared" si="8"/>
        <v>#DIV/0!</v>
      </c>
      <c r="O48" s="90" t="e">
        <f t="shared" si="9"/>
        <v>#DIV/0!</v>
      </c>
      <c r="P48" s="90" t="e">
        <f t="shared" si="10"/>
        <v>#DIV/0!</v>
      </c>
      <c r="Q48" s="90" t="e">
        <f t="shared" si="11"/>
        <v>#DIV/0!</v>
      </c>
      <c r="R48" s="90" t="e">
        <f t="shared" si="12"/>
        <v>#DIV/0!</v>
      </c>
      <c r="S48" s="177" t="e">
        <f t="shared" si="13"/>
        <v>#DIV/0!</v>
      </c>
      <c r="T48" s="97" t="e">
        <f t="shared" si="14"/>
        <v>#DIV/0!</v>
      </c>
      <c r="U48" s="97" t="e">
        <f t="shared" si="15"/>
        <v>#DIV/0!</v>
      </c>
      <c r="V48" s="97" t="e">
        <f t="shared" si="16"/>
        <v>#DIV/0!</v>
      </c>
      <c r="W48" s="34" t="e">
        <f t="shared" si="17"/>
        <v>#DIV/0!</v>
      </c>
      <c r="Y48" s="123">
        <v>43</v>
      </c>
      <c r="Z48" s="165" t="e">
        <f t="shared" si="27"/>
        <v>#DIV/0!</v>
      </c>
      <c r="AA48" s="45" t="e">
        <f t="shared" si="28"/>
        <v>#DIV/0!</v>
      </c>
      <c r="AB48" s="45" t="e">
        <f t="shared" si="29"/>
        <v>#DIV/0!</v>
      </c>
      <c r="AC48" s="30" t="e">
        <f t="shared" si="30"/>
        <v>#DIV/0!</v>
      </c>
      <c r="AD48" s="45" t="e">
        <f t="shared" si="18"/>
        <v>#DIV/0!</v>
      </c>
      <c r="AE48" s="45" t="e">
        <f t="shared" si="19"/>
        <v>#DIV/0!</v>
      </c>
      <c r="AG48" s="143">
        <v>43</v>
      </c>
      <c r="AH48" s="52" t="e">
        <f t="shared" si="20"/>
        <v>#DIV/0!</v>
      </c>
      <c r="AI48" s="54" t="e">
        <f t="shared" si="21"/>
        <v>#DIV/0!</v>
      </c>
      <c r="AJ48" s="53" t="e">
        <f t="shared" si="22"/>
        <v>#DIV/0!</v>
      </c>
      <c r="AK48" s="54" t="e">
        <f t="shared" si="23"/>
        <v>#DIV/0!</v>
      </c>
      <c r="AL48" s="51" t="e">
        <f t="shared" si="24"/>
        <v>#DIV/0!</v>
      </c>
      <c r="AM48" s="51" t="e">
        <f t="shared" si="25"/>
        <v>#DIV/0!</v>
      </c>
    </row>
    <row r="49" spans="1:39" ht="13.8" thickBot="1" x14ac:dyDescent="0.3">
      <c r="A49" s="123">
        <v>44</v>
      </c>
      <c r="B49" s="21"/>
      <c r="C49" s="21"/>
      <c r="D49" s="21"/>
      <c r="E49" s="21"/>
      <c r="F49" s="22"/>
      <c r="G49" s="20"/>
      <c r="H49" s="20"/>
      <c r="I49" s="21"/>
      <c r="J49" s="21"/>
      <c r="K49" s="21"/>
      <c r="L49" s="21"/>
      <c r="M49" s="20"/>
      <c r="N49" s="175" t="e">
        <f t="shared" si="8"/>
        <v>#DIV/0!</v>
      </c>
      <c r="O49" s="90" t="e">
        <f t="shared" si="9"/>
        <v>#DIV/0!</v>
      </c>
      <c r="P49" s="90" t="e">
        <f t="shared" si="10"/>
        <v>#DIV/0!</v>
      </c>
      <c r="Q49" s="90" t="e">
        <f t="shared" si="11"/>
        <v>#DIV/0!</v>
      </c>
      <c r="R49" s="90" t="e">
        <f t="shared" si="12"/>
        <v>#DIV/0!</v>
      </c>
      <c r="S49" s="177" t="e">
        <f t="shared" si="13"/>
        <v>#DIV/0!</v>
      </c>
      <c r="T49" s="97" t="e">
        <f t="shared" si="14"/>
        <v>#DIV/0!</v>
      </c>
      <c r="U49" s="97" t="e">
        <f t="shared" si="15"/>
        <v>#DIV/0!</v>
      </c>
      <c r="V49" s="97" t="e">
        <f t="shared" si="16"/>
        <v>#DIV/0!</v>
      </c>
      <c r="W49" s="34" t="e">
        <f t="shared" si="17"/>
        <v>#DIV/0!</v>
      </c>
      <c r="Y49" s="123">
        <v>44</v>
      </c>
      <c r="Z49" s="165" t="e">
        <f t="shared" si="27"/>
        <v>#DIV/0!</v>
      </c>
      <c r="AA49" s="45" t="e">
        <f t="shared" si="28"/>
        <v>#DIV/0!</v>
      </c>
      <c r="AB49" s="45" t="e">
        <f t="shared" si="29"/>
        <v>#DIV/0!</v>
      </c>
      <c r="AC49" s="30" t="e">
        <f t="shared" si="30"/>
        <v>#DIV/0!</v>
      </c>
      <c r="AD49" s="45" t="e">
        <f t="shared" si="18"/>
        <v>#DIV/0!</v>
      </c>
      <c r="AE49" s="45" t="e">
        <f t="shared" si="19"/>
        <v>#DIV/0!</v>
      </c>
      <c r="AG49" s="143">
        <v>44</v>
      </c>
      <c r="AH49" s="52" t="e">
        <f t="shared" si="20"/>
        <v>#DIV/0!</v>
      </c>
      <c r="AI49" s="54" t="e">
        <f t="shared" si="21"/>
        <v>#DIV/0!</v>
      </c>
      <c r="AJ49" s="53" t="e">
        <f t="shared" si="22"/>
        <v>#DIV/0!</v>
      </c>
      <c r="AK49" s="54" t="e">
        <f t="shared" si="23"/>
        <v>#DIV/0!</v>
      </c>
      <c r="AL49" s="51" t="e">
        <f t="shared" si="24"/>
        <v>#DIV/0!</v>
      </c>
      <c r="AM49" s="51" t="e">
        <f t="shared" si="25"/>
        <v>#DIV/0!</v>
      </c>
    </row>
    <row r="50" spans="1:39" ht="13.8" thickBot="1" x14ac:dyDescent="0.3">
      <c r="A50" s="123">
        <v>45</v>
      </c>
      <c r="B50" s="21"/>
      <c r="C50" s="21"/>
      <c r="D50" s="21"/>
      <c r="E50" s="21"/>
      <c r="F50" s="22"/>
      <c r="G50" s="20"/>
      <c r="H50" s="20"/>
      <c r="I50" s="21"/>
      <c r="J50" s="21"/>
      <c r="K50" s="21"/>
      <c r="L50" s="21"/>
      <c r="M50" s="20"/>
      <c r="N50" s="175" t="e">
        <f t="shared" si="8"/>
        <v>#DIV/0!</v>
      </c>
      <c r="O50" s="90" t="e">
        <f t="shared" si="9"/>
        <v>#DIV/0!</v>
      </c>
      <c r="P50" s="90" t="e">
        <f t="shared" si="10"/>
        <v>#DIV/0!</v>
      </c>
      <c r="Q50" s="90" t="e">
        <f t="shared" si="11"/>
        <v>#DIV/0!</v>
      </c>
      <c r="R50" s="90" t="e">
        <f t="shared" si="12"/>
        <v>#DIV/0!</v>
      </c>
      <c r="S50" s="177" t="e">
        <f t="shared" si="13"/>
        <v>#DIV/0!</v>
      </c>
      <c r="T50" s="97" t="e">
        <f t="shared" si="14"/>
        <v>#DIV/0!</v>
      </c>
      <c r="U50" s="97" t="e">
        <f t="shared" si="15"/>
        <v>#DIV/0!</v>
      </c>
      <c r="V50" s="97" t="e">
        <f t="shared" si="16"/>
        <v>#DIV/0!</v>
      </c>
      <c r="W50" s="34" t="e">
        <f t="shared" si="17"/>
        <v>#DIV/0!</v>
      </c>
      <c r="Y50" s="123">
        <v>45</v>
      </c>
      <c r="Z50" s="165" t="e">
        <f t="shared" si="27"/>
        <v>#DIV/0!</v>
      </c>
      <c r="AA50" s="45" t="e">
        <f t="shared" si="28"/>
        <v>#DIV/0!</v>
      </c>
      <c r="AB50" s="45" t="e">
        <f t="shared" si="29"/>
        <v>#DIV/0!</v>
      </c>
      <c r="AC50" s="30" t="e">
        <f t="shared" si="30"/>
        <v>#DIV/0!</v>
      </c>
      <c r="AD50" s="45" t="e">
        <f t="shared" si="18"/>
        <v>#DIV/0!</v>
      </c>
      <c r="AE50" s="45" t="e">
        <f t="shared" si="19"/>
        <v>#DIV/0!</v>
      </c>
      <c r="AG50" s="143">
        <v>45</v>
      </c>
      <c r="AH50" s="52" t="e">
        <f t="shared" si="20"/>
        <v>#DIV/0!</v>
      </c>
      <c r="AI50" s="54" t="e">
        <f t="shared" si="21"/>
        <v>#DIV/0!</v>
      </c>
      <c r="AJ50" s="53" t="e">
        <f t="shared" si="22"/>
        <v>#DIV/0!</v>
      </c>
      <c r="AK50" s="54" t="e">
        <f t="shared" si="23"/>
        <v>#DIV/0!</v>
      </c>
      <c r="AL50" s="51" t="e">
        <f t="shared" si="24"/>
        <v>#DIV/0!</v>
      </c>
      <c r="AM50" s="51" t="e">
        <f t="shared" si="25"/>
        <v>#DIV/0!</v>
      </c>
    </row>
    <row r="51" spans="1:39" ht="13.8" thickBot="1" x14ac:dyDescent="0.3">
      <c r="A51" s="123">
        <v>46</v>
      </c>
      <c r="B51" s="21"/>
      <c r="C51" s="21"/>
      <c r="D51" s="21"/>
      <c r="E51" s="21"/>
      <c r="F51" s="22"/>
      <c r="G51" s="20"/>
      <c r="H51" s="20"/>
      <c r="I51" s="21"/>
      <c r="J51" s="21"/>
      <c r="K51" s="21"/>
      <c r="L51" s="21"/>
      <c r="M51" s="20"/>
      <c r="N51" s="175" t="e">
        <f t="shared" si="8"/>
        <v>#DIV/0!</v>
      </c>
      <c r="O51" s="90" t="e">
        <f t="shared" si="9"/>
        <v>#DIV/0!</v>
      </c>
      <c r="P51" s="90" t="e">
        <f t="shared" si="10"/>
        <v>#DIV/0!</v>
      </c>
      <c r="Q51" s="90" t="e">
        <f t="shared" si="11"/>
        <v>#DIV/0!</v>
      </c>
      <c r="R51" s="90" t="e">
        <f t="shared" si="12"/>
        <v>#DIV/0!</v>
      </c>
      <c r="S51" s="177" t="e">
        <f t="shared" si="13"/>
        <v>#DIV/0!</v>
      </c>
      <c r="T51" s="97" t="e">
        <f t="shared" si="14"/>
        <v>#DIV/0!</v>
      </c>
      <c r="U51" s="97" t="e">
        <f t="shared" si="15"/>
        <v>#DIV/0!</v>
      </c>
      <c r="V51" s="97" t="e">
        <f t="shared" si="16"/>
        <v>#DIV/0!</v>
      </c>
      <c r="W51" s="34" t="e">
        <f t="shared" si="17"/>
        <v>#DIV/0!</v>
      </c>
      <c r="Y51" s="123">
        <v>46</v>
      </c>
      <c r="Z51" s="165" t="e">
        <f t="shared" si="27"/>
        <v>#DIV/0!</v>
      </c>
      <c r="AA51" s="45" t="e">
        <f t="shared" si="28"/>
        <v>#DIV/0!</v>
      </c>
      <c r="AB51" s="45" t="e">
        <f t="shared" si="29"/>
        <v>#DIV/0!</v>
      </c>
      <c r="AC51" s="30" t="e">
        <f t="shared" si="30"/>
        <v>#DIV/0!</v>
      </c>
      <c r="AD51" s="45" t="e">
        <f t="shared" si="18"/>
        <v>#DIV/0!</v>
      </c>
      <c r="AE51" s="45" t="e">
        <f t="shared" si="19"/>
        <v>#DIV/0!</v>
      </c>
      <c r="AG51" s="143">
        <v>46</v>
      </c>
      <c r="AH51" s="52" t="e">
        <f t="shared" si="20"/>
        <v>#DIV/0!</v>
      </c>
      <c r="AI51" s="54" t="e">
        <f t="shared" si="21"/>
        <v>#DIV/0!</v>
      </c>
      <c r="AJ51" s="53" t="e">
        <f t="shared" si="22"/>
        <v>#DIV/0!</v>
      </c>
      <c r="AK51" s="54" t="e">
        <f t="shared" si="23"/>
        <v>#DIV/0!</v>
      </c>
      <c r="AL51" s="51" t="e">
        <f t="shared" si="24"/>
        <v>#DIV/0!</v>
      </c>
      <c r="AM51" s="51" t="e">
        <f t="shared" si="25"/>
        <v>#DIV/0!</v>
      </c>
    </row>
    <row r="52" spans="1:39" ht="13.8" thickBot="1" x14ac:dyDescent="0.3">
      <c r="A52" s="123">
        <v>47</v>
      </c>
      <c r="B52" s="21"/>
      <c r="C52" s="21"/>
      <c r="D52" s="21"/>
      <c r="E52" s="21"/>
      <c r="F52" s="22"/>
      <c r="G52" s="20"/>
      <c r="H52" s="20"/>
      <c r="I52" s="21"/>
      <c r="J52" s="21"/>
      <c r="K52" s="21"/>
      <c r="L52" s="21"/>
      <c r="M52" s="20"/>
      <c r="N52" s="175" t="e">
        <f t="shared" si="8"/>
        <v>#DIV/0!</v>
      </c>
      <c r="O52" s="90" t="e">
        <f t="shared" si="9"/>
        <v>#DIV/0!</v>
      </c>
      <c r="P52" s="90" t="e">
        <f t="shared" si="10"/>
        <v>#DIV/0!</v>
      </c>
      <c r="Q52" s="90" t="e">
        <f t="shared" si="11"/>
        <v>#DIV/0!</v>
      </c>
      <c r="R52" s="90" t="e">
        <f t="shared" si="12"/>
        <v>#DIV/0!</v>
      </c>
      <c r="S52" s="177" t="e">
        <f t="shared" si="13"/>
        <v>#DIV/0!</v>
      </c>
      <c r="T52" s="97" t="e">
        <f t="shared" si="14"/>
        <v>#DIV/0!</v>
      </c>
      <c r="U52" s="97" t="e">
        <f t="shared" si="15"/>
        <v>#DIV/0!</v>
      </c>
      <c r="V52" s="97" t="e">
        <f t="shared" si="16"/>
        <v>#DIV/0!</v>
      </c>
      <c r="W52" s="34" t="e">
        <f t="shared" si="17"/>
        <v>#DIV/0!</v>
      </c>
      <c r="Y52" s="123">
        <v>47</v>
      </c>
      <c r="Z52" s="165" t="e">
        <f t="shared" si="27"/>
        <v>#DIV/0!</v>
      </c>
      <c r="AA52" s="45" t="e">
        <f t="shared" si="28"/>
        <v>#DIV/0!</v>
      </c>
      <c r="AB52" s="45" t="e">
        <f t="shared" si="29"/>
        <v>#DIV/0!</v>
      </c>
      <c r="AC52" s="30" t="e">
        <f t="shared" si="30"/>
        <v>#DIV/0!</v>
      </c>
      <c r="AD52" s="45" t="e">
        <f t="shared" si="18"/>
        <v>#DIV/0!</v>
      </c>
      <c r="AE52" s="45" t="e">
        <f t="shared" si="19"/>
        <v>#DIV/0!</v>
      </c>
      <c r="AG52" s="143">
        <v>47</v>
      </c>
      <c r="AH52" s="52" t="e">
        <f t="shared" si="20"/>
        <v>#DIV/0!</v>
      </c>
      <c r="AI52" s="54" t="e">
        <f t="shared" si="21"/>
        <v>#DIV/0!</v>
      </c>
      <c r="AJ52" s="53" t="e">
        <f t="shared" si="22"/>
        <v>#DIV/0!</v>
      </c>
      <c r="AK52" s="54" t="e">
        <f t="shared" si="23"/>
        <v>#DIV/0!</v>
      </c>
      <c r="AL52" s="51" t="e">
        <f t="shared" si="24"/>
        <v>#DIV/0!</v>
      </c>
      <c r="AM52" s="51" t="e">
        <f t="shared" si="25"/>
        <v>#DIV/0!</v>
      </c>
    </row>
    <row r="53" spans="1:39" ht="13.8" thickBot="1" x14ac:dyDescent="0.3">
      <c r="A53" s="123">
        <v>48</v>
      </c>
      <c r="B53" s="21"/>
      <c r="C53" s="21"/>
      <c r="D53" s="21"/>
      <c r="E53" s="21"/>
      <c r="F53" s="22"/>
      <c r="G53" s="20"/>
      <c r="H53" s="20"/>
      <c r="I53" s="21"/>
      <c r="J53" s="21"/>
      <c r="K53" s="21"/>
      <c r="L53" s="21"/>
      <c r="M53" s="20"/>
      <c r="N53" s="175" t="e">
        <f t="shared" si="8"/>
        <v>#DIV/0!</v>
      </c>
      <c r="O53" s="90" t="e">
        <f t="shared" si="9"/>
        <v>#DIV/0!</v>
      </c>
      <c r="P53" s="90" t="e">
        <f t="shared" si="10"/>
        <v>#DIV/0!</v>
      </c>
      <c r="Q53" s="90" t="e">
        <f t="shared" si="11"/>
        <v>#DIV/0!</v>
      </c>
      <c r="R53" s="90" t="e">
        <f t="shared" si="12"/>
        <v>#DIV/0!</v>
      </c>
      <c r="S53" s="177" t="e">
        <f t="shared" si="13"/>
        <v>#DIV/0!</v>
      </c>
      <c r="T53" s="97" t="e">
        <f t="shared" si="14"/>
        <v>#DIV/0!</v>
      </c>
      <c r="U53" s="97" t="e">
        <f t="shared" si="15"/>
        <v>#DIV/0!</v>
      </c>
      <c r="V53" s="97" t="e">
        <f t="shared" si="16"/>
        <v>#DIV/0!</v>
      </c>
      <c r="W53" s="34" t="e">
        <f t="shared" si="17"/>
        <v>#DIV/0!</v>
      </c>
      <c r="Y53" s="123">
        <v>48</v>
      </c>
      <c r="Z53" s="165" t="e">
        <f t="shared" si="27"/>
        <v>#DIV/0!</v>
      </c>
      <c r="AA53" s="45" t="e">
        <f t="shared" si="28"/>
        <v>#DIV/0!</v>
      </c>
      <c r="AB53" s="45" t="e">
        <f t="shared" si="29"/>
        <v>#DIV/0!</v>
      </c>
      <c r="AC53" s="30" t="e">
        <f t="shared" si="30"/>
        <v>#DIV/0!</v>
      </c>
      <c r="AD53" s="45" t="e">
        <f t="shared" si="18"/>
        <v>#DIV/0!</v>
      </c>
      <c r="AE53" s="45" t="e">
        <f t="shared" si="19"/>
        <v>#DIV/0!</v>
      </c>
      <c r="AG53" s="143">
        <v>48</v>
      </c>
      <c r="AH53" s="52" t="e">
        <f t="shared" si="20"/>
        <v>#DIV/0!</v>
      </c>
      <c r="AI53" s="54" t="e">
        <f t="shared" si="21"/>
        <v>#DIV/0!</v>
      </c>
      <c r="AJ53" s="53" t="e">
        <f t="shared" si="22"/>
        <v>#DIV/0!</v>
      </c>
      <c r="AK53" s="54" t="e">
        <f t="shared" si="23"/>
        <v>#DIV/0!</v>
      </c>
      <c r="AL53" s="51" t="e">
        <f t="shared" si="24"/>
        <v>#DIV/0!</v>
      </c>
      <c r="AM53" s="51" t="e">
        <f t="shared" si="25"/>
        <v>#DIV/0!</v>
      </c>
    </row>
    <row r="54" spans="1:39" ht="13.8" thickBot="1" x14ac:dyDescent="0.3">
      <c r="A54" s="123">
        <v>49</v>
      </c>
      <c r="B54" s="21"/>
      <c r="C54" s="21"/>
      <c r="D54" s="21"/>
      <c r="E54" s="21"/>
      <c r="F54" s="22"/>
      <c r="G54" s="20"/>
      <c r="H54" s="20"/>
      <c r="I54" s="21"/>
      <c r="J54" s="21"/>
      <c r="K54" s="21"/>
      <c r="L54" s="21"/>
      <c r="M54" s="20"/>
      <c r="N54" s="175" t="e">
        <f t="shared" si="8"/>
        <v>#DIV/0!</v>
      </c>
      <c r="O54" s="90" t="e">
        <f t="shared" si="9"/>
        <v>#DIV/0!</v>
      </c>
      <c r="P54" s="90" t="e">
        <f t="shared" si="10"/>
        <v>#DIV/0!</v>
      </c>
      <c r="Q54" s="90" t="e">
        <f t="shared" si="11"/>
        <v>#DIV/0!</v>
      </c>
      <c r="R54" s="90" t="e">
        <f t="shared" si="12"/>
        <v>#DIV/0!</v>
      </c>
      <c r="S54" s="177" t="e">
        <f t="shared" si="13"/>
        <v>#DIV/0!</v>
      </c>
      <c r="T54" s="97" t="e">
        <f t="shared" si="14"/>
        <v>#DIV/0!</v>
      </c>
      <c r="U54" s="97" t="e">
        <f t="shared" si="15"/>
        <v>#DIV/0!</v>
      </c>
      <c r="V54" s="97" t="e">
        <f t="shared" si="16"/>
        <v>#DIV/0!</v>
      </c>
      <c r="W54" s="34" t="e">
        <f t="shared" si="17"/>
        <v>#DIV/0!</v>
      </c>
      <c r="Y54" s="123">
        <v>49</v>
      </c>
      <c r="Z54" s="165" t="e">
        <f t="shared" si="27"/>
        <v>#DIV/0!</v>
      </c>
      <c r="AA54" s="45" t="e">
        <f t="shared" si="28"/>
        <v>#DIV/0!</v>
      </c>
      <c r="AB54" s="45" t="e">
        <f t="shared" si="29"/>
        <v>#DIV/0!</v>
      </c>
      <c r="AC54" s="30" t="e">
        <f t="shared" si="30"/>
        <v>#DIV/0!</v>
      </c>
      <c r="AD54" s="45" t="e">
        <f t="shared" si="18"/>
        <v>#DIV/0!</v>
      </c>
      <c r="AE54" s="45" t="e">
        <f t="shared" si="19"/>
        <v>#DIV/0!</v>
      </c>
      <c r="AG54" s="143">
        <v>49</v>
      </c>
      <c r="AH54" s="52" t="e">
        <f t="shared" si="20"/>
        <v>#DIV/0!</v>
      </c>
      <c r="AI54" s="54" t="e">
        <f t="shared" si="21"/>
        <v>#DIV/0!</v>
      </c>
      <c r="AJ54" s="53" t="e">
        <f t="shared" si="22"/>
        <v>#DIV/0!</v>
      </c>
      <c r="AK54" s="54" t="e">
        <f t="shared" si="23"/>
        <v>#DIV/0!</v>
      </c>
      <c r="AL54" s="51" t="e">
        <f t="shared" si="24"/>
        <v>#DIV/0!</v>
      </c>
      <c r="AM54" s="51" t="e">
        <f t="shared" si="25"/>
        <v>#DIV/0!</v>
      </c>
    </row>
    <row r="55" spans="1:39" ht="13.8" thickBot="1" x14ac:dyDescent="0.3">
      <c r="A55" s="123">
        <v>50</v>
      </c>
      <c r="B55" s="21"/>
      <c r="C55" s="21"/>
      <c r="D55" s="21"/>
      <c r="E55" s="21"/>
      <c r="F55" s="22"/>
      <c r="G55" s="20"/>
      <c r="H55" s="20"/>
      <c r="I55" s="21"/>
      <c r="J55" s="21"/>
      <c r="K55" s="21"/>
      <c r="L55" s="21"/>
      <c r="M55" s="20"/>
      <c r="N55" s="175" t="e">
        <f t="shared" si="8"/>
        <v>#DIV/0!</v>
      </c>
      <c r="O55" s="90" t="e">
        <f t="shared" si="9"/>
        <v>#DIV/0!</v>
      </c>
      <c r="P55" s="90" t="e">
        <f t="shared" si="10"/>
        <v>#DIV/0!</v>
      </c>
      <c r="Q55" s="90" t="e">
        <f t="shared" si="11"/>
        <v>#DIV/0!</v>
      </c>
      <c r="R55" s="90" t="e">
        <f t="shared" si="12"/>
        <v>#DIV/0!</v>
      </c>
      <c r="S55" s="177" t="e">
        <f t="shared" si="13"/>
        <v>#DIV/0!</v>
      </c>
      <c r="T55" s="97" t="e">
        <f t="shared" si="14"/>
        <v>#DIV/0!</v>
      </c>
      <c r="U55" s="97" t="e">
        <f t="shared" si="15"/>
        <v>#DIV/0!</v>
      </c>
      <c r="V55" s="97" t="e">
        <f t="shared" si="16"/>
        <v>#DIV/0!</v>
      </c>
      <c r="W55" s="34" t="e">
        <f t="shared" si="17"/>
        <v>#DIV/0!</v>
      </c>
      <c r="Y55" s="123">
        <v>50</v>
      </c>
      <c r="Z55" s="165" t="e">
        <f t="shared" si="27"/>
        <v>#DIV/0!</v>
      </c>
      <c r="AA55" s="45" t="e">
        <f t="shared" si="28"/>
        <v>#DIV/0!</v>
      </c>
      <c r="AB55" s="45" t="e">
        <f t="shared" si="29"/>
        <v>#DIV/0!</v>
      </c>
      <c r="AC55" s="30" t="e">
        <f t="shared" si="30"/>
        <v>#DIV/0!</v>
      </c>
      <c r="AD55" s="45" t="e">
        <f t="shared" si="18"/>
        <v>#DIV/0!</v>
      </c>
      <c r="AE55" s="45" t="e">
        <f t="shared" si="19"/>
        <v>#DIV/0!</v>
      </c>
      <c r="AG55" s="143">
        <v>50</v>
      </c>
      <c r="AH55" s="52" t="e">
        <f t="shared" si="20"/>
        <v>#DIV/0!</v>
      </c>
      <c r="AI55" s="54" t="e">
        <f t="shared" si="21"/>
        <v>#DIV/0!</v>
      </c>
      <c r="AJ55" s="53" t="e">
        <f t="shared" si="22"/>
        <v>#DIV/0!</v>
      </c>
      <c r="AK55" s="54" t="e">
        <f t="shared" si="23"/>
        <v>#DIV/0!</v>
      </c>
      <c r="AL55" s="51" t="e">
        <f t="shared" si="24"/>
        <v>#DIV/0!</v>
      </c>
      <c r="AM55" s="51" t="e">
        <f t="shared" si="25"/>
        <v>#DIV/0!</v>
      </c>
    </row>
    <row r="56" spans="1:39" ht="13.8" thickBot="1" x14ac:dyDescent="0.3">
      <c r="A56" s="123">
        <v>51</v>
      </c>
      <c r="B56" s="21"/>
      <c r="C56" s="21"/>
      <c r="D56" s="21"/>
      <c r="E56" s="21"/>
      <c r="F56" s="22"/>
      <c r="G56" s="20"/>
      <c r="H56" s="20"/>
      <c r="I56" s="21"/>
      <c r="J56" s="21"/>
      <c r="K56" s="21"/>
      <c r="L56" s="21"/>
      <c r="M56" s="20"/>
      <c r="N56" s="175" t="e">
        <f t="shared" si="8"/>
        <v>#DIV/0!</v>
      </c>
      <c r="O56" s="90" t="e">
        <f t="shared" si="9"/>
        <v>#DIV/0!</v>
      </c>
      <c r="P56" s="90" t="e">
        <f t="shared" si="10"/>
        <v>#DIV/0!</v>
      </c>
      <c r="Q56" s="90" t="e">
        <f t="shared" si="11"/>
        <v>#DIV/0!</v>
      </c>
      <c r="R56" s="90" t="e">
        <f t="shared" si="12"/>
        <v>#DIV/0!</v>
      </c>
      <c r="S56" s="177" t="e">
        <f t="shared" si="13"/>
        <v>#DIV/0!</v>
      </c>
      <c r="T56" s="97" t="e">
        <f t="shared" si="14"/>
        <v>#DIV/0!</v>
      </c>
      <c r="U56" s="97" t="e">
        <f t="shared" si="15"/>
        <v>#DIV/0!</v>
      </c>
      <c r="V56" s="97" t="e">
        <f t="shared" si="16"/>
        <v>#DIV/0!</v>
      </c>
      <c r="W56" s="34" t="e">
        <f t="shared" si="17"/>
        <v>#DIV/0!</v>
      </c>
      <c r="Y56" s="123">
        <v>51</v>
      </c>
      <c r="Z56" s="165" t="e">
        <f t="shared" si="27"/>
        <v>#DIV/0!</v>
      </c>
      <c r="AA56" s="45" t="e">
        <f t="shared" si="28"/>
        <v>#DIV/0!</v>
      </c>
      <c r="AB56" s="45" t="e">
        <f t="shared" si="29"/>
        <v>#DIV/0!</v>
      </c>
      <c r="AC56" s="30" t="e">
        <f t="shared" si="30"/>
        <v>#DIV/0!</v>
      </c>
      <c r="AD56" s="45" t="e">
        <f t="shared" si="18"/>
        <v>#DIV/0!</v>
      </c>
      <c r="AE56" s="45" t="e">
        <f t="shared" si="19"/>
        <v>#DIV/0!</v>
      </c>
      <c r="AG56" s="143">
        <v>51</v>
      </c>
      <c r="AH56" s="52" t="e">
        <f t="shared" si="20"/>
        <v>#DIV/0!</v>
      </c>
      <c r="AI56" s="54" t="e">
        <f t="shared" si="21"/>
        <v>#DIV/0!</v>
      </c>
      <c r="AJ56" s="53" t="e">
        <f t="shared" si="22"/>
        <v>#DIV/0!</v>
      </c>
      <c r="AK56" s="54" t="e">
        <f t="shared" si="23"/>
        <v>#DIV/0!</v>
      </c>
      <c r="AL56" s="51" t="e">
        <f t="shared" si="24"/>
        <v>#DIV/0!</v>
      </c>
      <c r="AM56" s="51" t="e">
        <f t="shared" si="25"/>
        <v>#DIV/0!</v>
      </c>
    </row>
    <row r="57" spans="1:39" ht="13.8" thickBot="1" x14ac:dyDescent="0.3">
      <c r="A57" s="123">
        <v>52</v>
      </c>
      <c r="B57" s="21"/>
      <c r="C57" s="21"/>
      <c r="D57" s="21"/>
      <c r="E57" s="21"/>
      <c r="F57" s="22"/>
      <c r="G57" s="20"/>
      <c r="H57" s="20"/>
      <c r="I57" s="21"/>
      <c r="J57" s="21"/>
      <c r="K57" s="21"/>
      <c r="L57" s="21"/>
      <c r="M57" s="20"/>
      <c r="N57" s="175" t="e">
        <f t="shared" si="8"/>
        <v>#DIV/0!</v>
      </c>
      <c r="O57" s="90" t="e">
        <f t="shared" si="9"/>
        <v>#DIV/0!</v>
      </c>
      <c r="P57" s="90" t="e">
        <f t="shared" si="10"/>
        <v>#DIV/0!</v>
      </c>
      <c r="Q57" s="90" t="e">
        <f t="shared" si="11"/>
        <v>#DIV/0!</v>
      </c>
      <c r="R57" s="90" t="e">
        <f t="shared" si="12"/>
        <v>#DIV/0!</v>
      </c>
      <c r="S57" s="177" t="e">
        <f t="shared" si="13"/>
        <v>#DIV/0!</v>
      </c>
      <c r="T57" s="97" t="e">
        <f t="shared" si="14"/>
        <v>#DIV/0!</v>
      </c>
      <c r="U57" s="97" t="e">
        <f t="shared" si="15"/>
        <v>#DIV/0!</v>
      </c>
      <c r="V57" s="97" t="e">
        <f t="shared" si="16"/>
        <v>#DIV/0!</v>
      </c>
      <c r="W57" s="34" t="e">
        <f t="shared" si="17"/>
        <v>#DIV/0!</v>
      </c>
      <c r="Y57" s="123">
        <v>52</v>
      </c>
      <c r="Z57" s="165" t="e">
        <f t="shared" si="27"/>
        <v>#DIV/0!</v>
      </c>
      <c r="AA57" s="45" t="e">
        <f t="shared" si="28"/>
        <v>#DIV/0!</v>
      </c>
      <c r="AB57" s="45" t="e">
        <f t="shared" si="29"/>
        <v>#DIV/0!</v>
      </c>
      <c r="AC57" s="30" t="e">
        <f t="shared" si="30"/>
        <v>#DIV/0!</v>
      </c>
      <c r="AD57" s="45" t="e">
        <f t="shared" si="18"/>
        <v>#DIV/0!</v>
      </c>
      <c r="AE57" s="45" t="e">
        <f t="shared" si="19"/>
        <v>#DIV/0!</v>
      </c>
      <c r="AG57" s="143">
        <v>52</v>
      </c>
      <c r="AH57" s="52" t="e">
        <f t="shared" si="20"/>
        <v>#DIV/0!</v>
      </c>
      <c r="AI57" s="54" t="e">
        <f t="shared" si="21"/>
        <v>#DIV/0!</v>
      </c>
      <c r="AJ57" s="53" t="e">
        <f t="shared" si="22"/>
        <v>#DIV/0!</v>
      </c>
      <c r="AK57" s="54" t="e">
        <f t="shared" si="23"/>
        <v>#DIV/0!</v>
      </c>
      <c r="AL57" s="51" t="e">
        <f t="shared" si="24"/>
        <v>#DIV/0!</v>
      </c>
      <c r="AM57" s="51" t="e">
        <f t="shared" si="25"/>
        <v>#DIV/0!</v>
      </c>
    </row>
    <row r="58" spans="1:39" ht="13.8" thickBot="1" x14ac:dyDescent="0.3">
      <c r="A58" s="130">
        <v>53</v>
      </c>
      <c r="B58" s="21"/>
      <c r="C58" s="21"/>
      <c r="D58" s="21"/>
      <c r="E58" s="21"/>
      <c r="F58" s="22"/>
      <c r="G58" s="20"/>
      <c r="H58" s="20"/>
      <c r="I58" s="21"/>
      <c r="J58" s="21"/>
      <c r="K58" s="21"/>
      <c r="L58" s="21"/>
      <c r="M58" s="20"/>
      <c r="N58" s="173" t="e">
        <f t="shared" si="8"/>
        <v>#DIV/0!</v>
      </c>
      <c r="O58" s="91" t="e">
        <f t="shared" si="9"/>
        <v>#DIV/0!</v>
      </c>
      <c r="P58" s="91" t="e">
        <f t="shared" si="10"/>
        <v>#DIV/0!</v>
      </c>
      <c r="Q58" s="91" t="e">
        <f t="shared" si="11"/>
        <v>#DIV/0!</v>
      </c>
      <c r="R58" s="91" t="e">
        <f t="shared" si="12"/>
        <v>#DIV/0!</v>
      </c>
      <c r="S58" s="178" t="e">
        <f t="shared" si="13"/>
        <v>#DIV/0!</v>
      </c>
      <c r="T58" s="97" t="e">
        <f t="shared" si="14"/>
        <v>#DIV/0!</v>
      </c>
      <c r="U58" s="97" t="e">
        <f t="shared" si="15"/>
        <v>#DIV/0!</v>
      </c>
      <c r="V58" s="97" t="e">
        <f t="shared" si="16"/>
        <v>#DIV/0!</v>
      </c>
      <c r="W58" s="37" t="e">
        <f t="shared" si="17"/>
        <v>#DIV/0!</v>
      </c>
      <c r="Y58" s="130">
        <v>53</v>
      </c>
      <c r="Z58" s="166" t="e">
        <f t="shared" si="27"/>
        <v>#DIV/0!</v>
      </c>
      <c r="AA58" s="46" t="e">
        <f t="shared" si="28"/>
        <v>#DIV/0!</v>
      </c>
      <c r="AB58" s="46" t="e">
        <f t="shared" si="29"/>
        <v>#DIV/0!</v>
      </c>
      <c r="AC58" s="47" t="e">
        <f t="shared" si="30"/>
        <v>#DIV/0!</v>
      </c>
      <c r="AD58" s="45" t="e">
        <f t="shared" si="18"/>
        <v>#DIV/0!</v>
      </c>
      <c r="AE58" s="45" t="e">
        <f t="shared" si="19"/>
        <v>#DIV/0!</v>
      </c>
      <c r="AG58" s="147">
        <v>53</v>
      </c>
      <c r="AH58" s="55" t="e">
        <f t="shared" si="20"/>
        <v>#DIV/0!</v>
      </c>
      <c r="AI58" s="57" t="e">
        <f t="shared" si="21"/>
        <v>#DIV/0!</v>
      </c>
      <c r="AJ58" s="56" t="e">
        <f t="shared" si="22"/>
        <v>#DIV/0!</v>
      </c>
      <c r="AK58" s="57" t="e">
        <f t="shared" si="23"/>
        <v>#DIV/0!</v>
      </c>
      <c r="AL58" s="51" t="e">
        <f t="shared" si="24"/>
        <v>#DIV/0!</v>
      </c>
      <c r="AM58" s="51" t="e">
        <f t="shared" si="25"/>
        <v>#DIV/0!</v>
      </c>
    </row>
    <row r="59" spans="1:39" ht="13.8" thickBot="1" x14ac:dyDescent="0.3">
      <c r="A59" s="130" t="s">
        <v>149</v>
      </c>
      <c r="B59" s="99">
        <f t="shared" ref="B59:M59" si="31">SUM(B6:B58)</f>
        <v>509</v>
      </c>
      <c r="C59" s="100">
        <f t="shared" si="31"/>
        <v>511</v>
      </c>
      <c r="D59" s="100">
        <f t="shared" si="31"/>
        <v>576</v>
      </c>
      <c r="E59" s="100">
        <f t="shared" si="31"/>
        <v>547</v>
      </c>
      <c r="F59" s="102">
        <f t="shared" si="31"/>
        <v>564</v>
      </c>
      <c r="G59" s="100">
        <f t="shared" si="31"/>
        <v>23225</v>
      </c>
      <c r="H59" s="99">
        <f t="shared" si="31"/>
        <v>4725.5999999999995</v>
      </c>
      <c r="I59" s="100">
        <f t="shared" si="31"/>
        <v>4784.7</v>
      </c>
      <c r="J59" s="100">
        <f t="shared" si="31"/>
        <v>5645.9000000000005</v>
      </c>
      <c r="K59" s="100">
        <f t="shared" si="31"/>
        <v>5053.6000000000004</v>
      </c>
      <c r="L59" s="102">
        <f t="shared" si="31"/>
        <v>5299.5999999999995</v>
      </c>
      <c r="M59" s="100">
        <f t="shared" si="31"/>
        <v>201869.5</v>
      </c>
      <c r="N59" s="173">
        <f t="shared" ref="N59" si="32">B59/H59*10000</f>
        <v>1077.1119011342478</v>
      </c>
      <c r="O59" s="91">
        <f t="shared" si="0"/>
        <v>1067.9875436286497</v>
      </c>
      <c r="P59" s="91">
        <f t="shared" si="0"/>
        <v>1020.2093554614852</v>
      </c>
      <c r="Q59" s="91">
        <f t="shared" si="0"/>
        <v>1082.396707297768</v>
      </c>
      <c r="R59" s="91">
        <f t="shared" si="0"/>
        <v>1064.2312627368103</v>
      </c>
      <c r="S59" s="178">
        <f t="shared" si="0"/>
        <v>1150.4957410604377</v>
      </c>
      <c r="T59" s="88">
        <f t="shared" ref="T59" si="33">AVERAGE(N59:R59)</f>
        <v>1062.387354051792</v>
      </c>
      <c r="U59" s="88" t="e">
        <f>T59-(1.96*#REF!)</f>
        <v>#REF!</v>
      </c>
      <c r="V59" s="88" t="e">
        <f>T59+(1.96*#REF!)</f>
        <v>#REF!</v>
      </c>
      <c r="W59" s="37" t="e">
        <f t="shared" ref="W59" si="34">V59-U59</f>
        <v>#REF!</v>
      </c>
      <c r="Y59" s="130" t="s">
        <v>149</v>
      </c>
      <c r="Z59" s="101" t="e">
        <f t="shared" si="27"/>
        <v>#REF!</v>
      </c>
      <c r="AA59" s="101" t="e">
        <f t="shared" si="28"/>
        <v>#REF!</v>
      </c>
      <c r="AB59" s="101">
        <f t="shared" si="29"/>
        <v>88.10838700864565</v>
      </c>
      <c r="AC59" s="103">
        <f t="shared" si="30"/>
        <v>8.2934333388488657</v>
      </c>
      <c r="AD59" s="45" t="e">
        <f t="shared" si="18"/>
        <v>#REF!</v>
      </c>
      <c r="AE59" s="45" t="e">
        <f t="shared" si="19"/>
        <v>#REF!</v>
      </c>
      <c r="AG59" s="130" t="s">
        <v>149</v>
      </c>
      <c r="AH59" s="55" t="e">
        <f t="shared" ref="AH59" si="35">IF(Z59&lt;0,0,Z59)</f>
        <v>#REF!</v>
      </c>
      <c r="AI59" s="57" t="e">
        <f t="shared" si="5"/>
        <v>#REF!</v>
      </c>
      <c r="AJ59" s="56">
        <f t="shared" si="5"/>
        <v>88.10838700864565</v>
      </c>
      <c r="AK59" s="57">
        <f t="shared" si="5"/>
        <v>8.2934333388488657</v>
      </c>
      <c r="AL59" s="51" t="e">
        <f t="shared" si="24"/>
        <v>#REF!</v>
      </c>
      <c r="AM59" s="51" t="e">
        <f t="shared" si="25"/>
        <v>#REF!</v>
      </c>
    </row>
    <row r="62" spans="1:39" x14ac:dyDescent="0.25">
      <c r="I62" s="4"/>
      <c r="O62" s="4"/>
    </row>
    <row r="63" spans="1:39" x14ac:dyDescent="0.25">
      <c r="I63" s="4"/>
      <c r="O63" s="4"/>
    </row>
    <row r="64" spans="1:39" x14ac:dyDescent="0.25">
      <c r="O64" s="4"/>
    </row>
    <row r="65" spans="9:15" x14ac:dyDescent="0.25">
      <c r="O65" s="4"/>
    </row>
    <row r="66" spans="9:15" x14ac:dyDescent="0.25">
      <c r="O66" s="4"/>
    </row>
    <row r="67" spans="9:15" x14ac:dyDescent="0.25">
      <c r="O67" s="4"/>
    </row>
    <row r="68" spans="9:15" x14ac:dyDescent="0.25">
      <c r="O68" s="4"/>
    </row>
    <row r="69" spans="9:15" x14ac:dyDescent="0.25">
      <c r="O69" s="4"/>
    </row>
    <row r="70" spans="9:15" x14ac:dyDescent="0.25">
      <c r="O70" s="4"/>
    </row>
    <row r="71" spans="9:15" x14ac:dyDescent="0.25">
      <c r="I71" s="4"/>
      <c r="O71" s="4"/>
    </row>
    <row r="72" spans="9:15" x14ac:dyDescent="0.25">
      <c r="I72" s="4"/>
      <c r="O72" s="4"/>
    </row>
    <row r="73" spans="9:15" x14ac:dyDescent="0.25">
      <c r="I73" s="4"/>
      <c r="O73" s="4"/>
    </row>
    <row r="74" spans="9:15" x14ac:dyDescent="0.25">
      <c r="I74" s="4"/>
      <c r="O74" s="4"/>
    </row>
  </sheetData>
  <mergeCells count="6">
    <mergeCell ref="B4:F4"/>
    <mergeCell ref="H4:L4"/>
    <mergeCell ref="N4:S4"/>
    <mergeCell ref="U4:W4"/>
    <mergeCell ref="AG4:AM4"/>
    <mergeCell ref="Y4:AE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0D5B2-6D3E-464B-9007-CA46593E07CE}">
  <dimension ref="A1:X124"/>
  <sheetViews>
    <sheetView zoomScaleNormal="100" workbookViewId="0">
      <selection activeCell="H2" sqref="H2"/>
    </sheetView>
  </sheetViews>
  <sheetFormatPr defaultColWidth="8.88671875" defaultRowHeight="13.2" x14ac:dyDescent="0.25"/>
  <cols>
    <col min="1" max="5" width="8.88671875" style="1"/>
    <col min="6" max="6" width="10.33203125" style="1" customWidth="1"/>
    <col min="7" max="7" width="12.33203125" style="1" customWidth="1"/>
    <col min="8" max="8" width="15.6640625" style="1" customWidth="1"/>
    <col min="9" max="9" width="10.6640625" style="1" customWidth="1"/>
    <col min="10" max="11" width="14" style="1" customWidth="1"/>
    <col min="12" max="12" width="13.6640625" style="1" customWidth="1"/>
    <col min="13" max="13" width="6.5546875" style="1" customWidth="1"/>
    <col min="14" max="14" width="7.44140625" style="10" customWidth="1"/>
    <col min="15" max="18" width="13.109375" style="9" customWidth="1"/>
    <col min="19" max="19" width="5.6640625" style="1" customWidth="1"/>
    <col min="20" max="20" width="6.5546875" style="1" customWidth="1"/>
    <col min="21" max="21" width="16.33203125" style="9" customWidth="1"/>
    <col min="22" max="22" width="17.33203125" style="9" customWidth="1"/>
    <col min="23" max="23" width="16.88671875" style="9" customWidth="1"/>
    <col min="24" max="24" width="15.33203125" style="9" customWidth="1"/>
    <col min="25" max="16384" width="8.88671875" style="1"/>
  </cols>
  <sheetData>
    <row r="1" spans="1:24" s="2" customFormat="1" ht="19.2" customHeight="1" x14ac:dyDescent="0.3">
      <c r="A1" s="3" t="s">
        <v>97</v>
      </c>
      <c r="N1" s="10"/>
      <c r="O1" s="8"/>
      <c r="P1" s="8"/>
      <c r="Q1" s="8"/>
      <c r="R1" s="8"/>
      <c r="U1" s="8"/>
      <c r="V1" s="8"/>
      <c r="W1" s="8"/>
      <c r="X1" s="8"/>
    </row>
    <row r="2" spans="1:24" s="2" customFormat="1" ht="19.2" customHeight="1" x14ac:dyDescent="0.3">
      <c r="A2" s="3"/>
      <c r="N2" s="10"/>
      <c r="O2" s="8"/>
      <c r="P2" s="8"/>
      <c r="Q2" s="8"/>
      <c r="R2" s="8"/>
      <c r="U2" s="8"/>
      <c r="V2" s="8"/>
      <c r="W2" s="8"/>
      <c r="X2" s="8"/>
    </row>
    <row r="3" spans="1:24" s="2" customFormat="1" ht="19.2" customHeight="1" thickBot="1" x14ac:dyDescent="0.35">
      <c r="A3" s="3"/>
      <c r="N3" s="10"/>
      <c r="O3" s="8"/>
      <c r="P3" s="8"/>
      <c r="Q3" s="8"/>
      <c r="R3" s="8"/>
      <c r="U3" s="8"/>
      <c r="V3" s="8"/>
      <c r="W3" s="8"/>
      <c r="X3" s="8"/>
    </row>
    <row r="4" spans="1:24" s="11" customFormat="1" ht="27" thickBot="1" x14ac:dyDescent="0.3">
      <c r="B4" s="202" t="s">
        <v>30</v>
      </c>
      <c r="C4" s="203"/>
      <c r="D4" s="203"/>
      <c r="E4" s="203"/>
      <c r="F4" s="204"/>
      <c r="G4" s="64" t="s">
        <v>31</v>
      </c>
      <c r="H4" s="64" t="s">
        <v>32</v>
      </c>
      <c r="I4" s="203"/>
      <c r="J4" s="203"/>
      <c r="K4" s="203"/>
      <c r="L4" s="204"/>
      <c r="N4" s="202" t="s">
        <v>33</v>
      </c>
      <c r="O4" s="203"/>
      <c r="P4" s="203"/>
      <c r="Q4" s="203"/>
      <c r="R4" s="204"/>
      <c r="T4" s="202" t="s">
        <v>34</v>
      </c>
      <c r="U4" s="203"/>
      <c r="V4" s="203"/>
      <c r="W4" s="203"/>
      <c r="X4" s="204"/>
    </row>
    <row r="5" spans="1:24" ht="27" thickBot="1" x14ac:dyDescent="0.3">
      <c r="A5" s="44"/>
      <c r="B5" s="14">
        <v>2015</v>
      </c>
      <c r="C5" s="15">
        <v>2016</v>
      </c>
      <c r="D5" s="15">
        <v>2017</v>
      </c>
      <c r="E5" s="15">
        <v>2018</v>
      </c>
      <c r="F5" s="16">
        <v>2019</v>
      </c>
      <c r="G5" s="28">
        <v>2020</v>
      </c>
      <c r="H5" s="26" t="s">
        <v>35</v>
      </c>
      <c r="I5" s="29" t="s">
        <v>36</v>
      </c>
      <c r="J5" s="14" t="s">
        <v>37</v>
      </c>
      <c r="K5" s="15" t="s">
        <v>38</v>
      </c>
      <c r="L5" s="16" t="s">
        <v>39</v>
      </c>
      <c r="N5" s="48"/>
      <c r="O5" s="61" t="s">
        <v>40</v>
      </c>
      <c r="P5" s="27" t="s">
        <v>41</v>
      </c>
      <c r="Q5" s="27" t="s">
        <v>42</v>
      </c>
      <c r="R5" s="29" t="s">
        <v>43</v>
      </c>
      <c r="T5" s="44"/>
      <c r="U5" s="14" t="s">
        <v>40</v>
      </c>
      <c r="V5" s="16" t="s">
        <v>41</v>
      </c>
      <c r="W5" s="15" t="s">
        <v>42</v>
      </c>
      <c r="X5" s="16" t="s">
        <v>43</v>
      </c>
    </row>
    <row r="6" spans="1:24" x14ac:dyDescent="0.25">
      <c r="A6" s="12" t="s">
        <v>44</v>
      </c>
      <c r="B6" s="17">
        <v>12286</v>
      </c>
      <c r="C6" s="18">
        <v>13045</v>
      </c>
      <c r="D6" s="18">
        <v>11991</v>
      </c>
      <c r="E6" s="18">
        <v>12723</v>
      </c>
      <c r="F6" s="19">
        <v>10955</v>
      </c>
      <c r="G6" s="38">
        <v>12254</v>
      </c>
      <c r="H6" s="24">
        <f t="shared" ref="H6:H37" si="0">AVERAGE(B6:F6)</f>
        <v>12200</v>
      </c>
      <c r="I6" s="30">
        <f>_xlfn.STDEV.S(B6:F6)/SQRT(COUNT(B6:F6))</f>
        <v>359.76770283059034</v>
      </c>
      <c r="J6" s="32">
        <f>H6-(1.96*I6)</f>
        <v>11494.855302452042</v>
      </c>
      <c r="K6" s="33">
        <f>H6+(1.96*I6)</f>
        <v>12905.144697547958</v>
      </c>
      <c r="L6" s="34">
        <f>K6-J6</f>
        <v>1410.2893950959151</v>
      </c>
      <c r="N6" s="67">
        <v>1</v>
      </c>
      <c r="O6" s="45">
        <f t="shared" ref="O6:O37" si="1">G6-K6</f>
        <v>-651.14469754795755</v>
      </c>
      <c r="P6" s="45">
        <f t="shared" ref="P6:P37" si="2">(G6-K6)/K6*100</f>
        <v>-5.0456210512050932</v>
      </c>
      <c r="Q6" s="45">
        <f t="shared" ref="Q6:Q37" si="3">G6-H6</f>
        <v>54</v>
      </c>
      <c r="R6" s="30">
        <f t="shared" ref="R6:R37" si="4">(G6-H6)/H6*100</f>
        <v>0.44262295081967212</v>
      </c>
      <c r="T6" s="67">
        <v>1</v>
      </c>
      <c r="U6" s="49">
        <f>IF(O6&lt;0,0,O6)</f>
        <v>0</v>
      </c>
      <c r="V6" s="51">
        <f t="shared" ref="V6:X6" si="5">IF(P6&lt;0,0,P6)</f>
        <v>0</v>
      </c>
      <c r="W6" s="50">
        <f t="shared" si="5"/>
        <v>54</v>
      </c>
      <c r="X6" s="51">
        <f t="shared" si="5"/>
        <v>0.44262295081967212</v>
      </c>
    </row>
    <row r="7" spans="1:24" x14ac:dyDescent="0.25">
      <c r="A7" s="12" t="s">
        <v>45</v>
      </c>
      <c r="B7" s="20">
        <v>16237</v>
      </c>
      <c r="C7" s="21">
        <v>11501</v>
      </c>
      <c r="D7" s="21">
        <v>13715</v>
      </c>
      <c r="E7" s="21">
        <v>15050</v>
      </c>
      <c r="F7" s="22">
        <v>12609</v>
      </c>
      <c r="G7" s="39">
        <v>14058</v>
      </c>
      <c r="H7" s="24">
        <f t="shared" si="0"/>
        <v>13822.4</v>
      </c>
      <c r="I7" s="30">
        <f t="shared" ref="I7:I57" si="6">_xlfn.STDEV.S(B7:F7)/SQRT(COUNT(B7:F7))</f>
        <v>842.91361360462213</v>
      </c>
      <c r="J7" s="32">
        <f t="shared" ref="J7:J57" si="7">H7-(1.96*I7)</f>
        <v>12170.28931733494</v>
      </c>
      <c r="K7" s="33">
        <f t="shared" ref="K7:K37" si="8">H7+(1.96*I7)</f>
        <v>15474.510682665059</v>
      </c>
      <c r="L7" s="34">
        <f t="shared" ref="L7:L57" si="9">K7-J7</f>
        <v>3304.2213653301187</v>
      </c>
      <c r="N7" s="68">
        <v>2</v>
      </c>
      <c r="O7" s="45">
        <f t="shared" si="1"/>
        <v>-1416.510682665059</v>
      </c>
      <c r="P7" s="45">
        <f t="shared" si="2"/>
        <v>-9.1538318187461023</v>
      </c>
      <c r="Q7" s="45">
        <f t="shared" si="3"/>
        <v>235.60000000000036</v>
      </c>
      <c r="R7" s="30">
        <f t="shared" si="4"/>
        <v>1.7044796851487469</v>
      </c>
      <c r="T7" s="68">
        <v>2</v>
      </c>
      <c r="U7" s="52">
        <f t="shared" ref="U7:U57" si="10">IF(O7&lt;0,0,O7)</f>
        <v>0</v>
      </c>
      <c r="V7" s="54">
        <f t="shared" ref="V7:V57" si="11">IF(P7&lt;0,0,P7)</f>
        <v>0</v>
      </c>
      <c r="W7" s="53">
        <f t="shared" ref="W7:W57" si="12">IF(Q7&lt;0,0,Q7)</f>
        <v>235.60000000000036</v>
      </c>
      <c r="X7" s="54">
        <f t="shared" ref="X7:X57" si="13">IF(R7&lt;0,0,R7)</f>
        <v>1.7044796851487469</v>
      </c>
    </row>
    <row r="8" spans="1:24" x14ac:dyDescent="0.25">
      <c r="A8" s="12" t="s">
        <v>46</v>
      </c>
      <c r="B8" s="20">
        <v>14866</v>
      </c>
      <c r="C8" s="21">
        <v>11473</v>
      </c>
      <c r="D8" s="21">
        <v>13610</v>
      </c>
      <c r="E8" s="21">
        <v>14256</v>
      </c>
      <c r="F8" s="22">
        <v>11860</v>
      </c>
      <c r="G8" s="39">
        <v>12990</v>
      </c>
      <c r="H8" s="24">
        <f t="shared" si="0"/>
        <v>13213</v>
      </c>
      <c r="I8" s="30">
        <f t="shared" si="6"/>
        <v>664.68323282598305</v>
      </c>
      <c r="J8" s="32">
        <f t="shared" si="7"/>
        <v>11910.220863661074</v>
      </c>
      <c r="K8" s="33">
        <f t="shared" si="8"/>
        <v>14515.779136338926</v>
      </c>
      <c r="L8" s="34">
        <f t="shared" si="9"/>
        <v>2605.5582726778521</v>
      </c>
      <c r="N8" s="68">
        <v>3</v>
      </c>
      <c r="O8" s="45">
        <f t="shared" si="1"/>
        <v>-1525.779136338926</v>
      </c>
      <c r="P8" s="45">
        <f t="shared" si="2"/>
        <v>-10.5111762999981</v>
      </c>
      <c r="Q8" s="45">
        <f t="shared" si="3"/>
        <v>-223</v>
      </c>
      <c r="R8" s="30">
        <f t="shared" si="4"/>
        <v>-1.6877317793082571</v>
      </c>
      <c r="T8" s="68">
        <v>3</v>
      </c>
      <c r="U8" s="52">
        <f t="shared" si="10"/>
        <v>0</v>
      </c>
      <c r="V8" s="54">
        <f t="shared" si="11"/>
        <v>0</v>
      </c>
      <c r="W8" s="53">
        <f t="shared" si="12"/>
        <v>0</v>
      </c>
      <c r="X8" s="54">
        <f t="shared" si="13"/>
        <v>0</v>
      </c>
    </row>
    <row r="9" spans="1:24" x14ac:dyDescent="0.25">
      <c r="A9" s="12" t="s">
        <v>47</v>
      </c>
      <c r="B9" s="20">
        <v>13934</v>
      </c>
      <c r="C9" s="21">
        <v>11317</v>
      </c>
      <c r="D9" s="21">
        <v>12877</v>
      </c>
      <c r="E9" s="21">
        <v>13935</v>
      </c>
      <c r="F9" s="22">
        <v>11740</v>
      </c>
      <c r="G9" s="39">
        <v>11856</v>
      </c>
      <c r="H9" s="24">
        <f t="shared" si="0"/>
        <v>12760.6</v>
      </c>
      <c r="I9" s="30">
        <f t="shared" si="6"/>
        <v>542.9197546599313</v>
      </c>
      <c r="J9" s="32">
        <f t="shared" si="7"/>
        <v>11696.477280866535</v>
      </c>
      <c r="K9" s="33">
        <f t="shared" si="8"/>
        <v>13824.722719133466</v>
      </c>
      <c r="L9" s="34">
        <f t="shared" si="9"/>
        <v>2128.2454382669312</v>
      </c>
      <c r="N9" s="68">
        <v>4</v>
      </c>
      <c r="O9" s="45">
        <f t="shared" si="1"/>
        <v>-1968.7227191334659</v>
      </c>
      <c r="P9" s="45">
        <f t="shared" si="2"/>
        <v>-14.24059461538962</v>
      </c>
      <c r="Q9" s="45">
        <f t="shared" si="3"/>
        <v>-904.60000000000036</v>
      </c>
      <c r="R9" s="30">
        <f t="shared" si="4"/>
        <v>-7.0890083538391639</v>
      </c>
      <c r="T9" s="68">
        <v>4</v>
      </c>
      <c r="U9" s="52">
        <f t="shared" si="10"/>
        <v>0</v>
      </c>
      <c r="V9" s="54">
        <f t="shared" si="11"/>
        <v>0</v>
      </c>
      <c r="W9" s="53">
        <f t="shared" si="12"/>
        <v>0</v>
      </c>
      <c r="X9" s="54">
        <f t="shared" si="13"/>
        <v>0</v>
      </c>
    </row>
    <row r="10" spans="1:24" ht="13.2" customHeight="1" x14ac:dyDescent="0.25">
      <c r="A10" s="12" t="s">
        <v>48</v>
      </c>
      <c r="B10" s="20">
        <v>12900</v>
      </c>
      <c r="C10" s="21">
        <v>11052</v>
      </c>
      <c r="D10" s="21">
        <v>12485</v>
      </c>
      <c r="E10" s="21">
        <v>13285</v>
      </c>
      <c r="F10" s="22">
        <v>11297</v>
      </c>
      <c r="G10" s="39">
        <v>11612</v>
      </c>
      <c r="H10" s="24">
        <f t="shared" si="0"/>
        <v>12203.8</v>
      </c>
      <c r="I10" s="30">
        <f t="shared" si="6"/>
        <v>440.55026954934442</v>
      </c>
      <c r="J10" s="32">
        <f t="shared" si="7"/>
        <v>11340.321471683284</v>
      </c>
      <c r="K10" s="33">
        <f t="shared" si="8"/>
        <v>13067.278528316714</v>
      </c>
      <c r="L10" s="34">
        <f t="shared" si="9"/>
        <v>1726.9570566334296</v>
      </c>
      <c r="N10" s="68">
        <v>5</v>
      </c>
      <c r="O10" s="45">
        <f t="shared" si="1"/>
        <v>-1455.2785283167141</v>
      </c>
      <c r="P10" s="45">
        <f t="shared" si="2"/>
        <v>-11.136814181798714</v>
      </c>
      <c r="Q10" s="45">
        <f t="shared" si="3"/>
        <v>-591.79999999999927</v>
      </c>
      <c r="R10" s="30">
        <f t="shared" si="4"/>
        <v>-4.8493092315508228</v>
      </c>
      <c r="T10" s="68">
        <v>5</v>
      </c>
      <c r="U10" s="52">
        <f t="shared" si="10"/>
        <v>0</v>
      </c>
      <c r="V10" s="54">
        <f t="shared" si="11"/>
        <v>0</v>
      </c>
      <c r="W10" s="53">
        <f t="shared" si="12"/>
        <v>0</v>
      </c>
      <c r="X10" s="54">
        <f t="shared" si="13"/>
        <v>0</v>
      </c>
    </row>
    <row r="11" spans="1:24" x14ac:dyDescent="0.25">
      <c r="A11" s="12" t="s">
        <v>49</v>
      </c>
      <c r="B11" s="20">
        <v>12039</v>
      </c>
      <c r="C11" s="21">
        <v>11170</v>
      </c>
      <c r="D11" s="21">
        <v>12269</v>
      </c>
      <c r="E11" s="21">
        <v>12495</v>
      </c>
      <c r="F11" s="22">
        <v>11660</v>
      </c>
      <c r="G11" s="39">
        <v>10986</v>
      </c>
      <c r="H11" s="24">
        <f t="shared" si="0"/>
        <v>11926.6</v>
      </c>
      <c r="I11" s="30">
        <f t="shared" si="6"/>
        <v>234.14410092932087</v>
      </c>
      <c r="J11" s="32">
        <f t="shared" si="7"/>
        <v>11467.677562178531</v>
      </c>
      <c r="K11" s="33">
        <f t="shared" si="8"/>
        <v>12385.52243782147</v>
      </c>
      <c r="L11" s="34">
        <f t="shared" si="9"/>
        <v>917.84487564293886</v>
      </c>
      <c r="N11" s="68">
        <v>6</v>
      </c>
      <c r="O11" s="45">
        <f t="shared" si="1"/>
        <v>-1399.5224378214698</v>
      </c>
      <c r="P11" s="45">
        <f t="shared" si="2"/>
        <v>-11.299664142933292</v>
      </c>
      <c r="Q11" s="45">
        <f t="shared" si="3"/>
        <v>-940.60000000000036</v>
      </c>
      <c r="R11" s="30">
        <f t="shared" si="4"/>
        <v>-7.886572870725943</v>
      </c>
      <c r="T11" s="68">
        <v>6</v>
      </c>
      <c r="U11" s="52">
        <f t="shared" si="10"/>
        <v>0</v>
      </c>
      <c r="V11" s="54">
        <f t="shared" si="11"/>
        <v>0</v>
      </c>
      <c r="W11" s="53">
        <f t="shared" si="12"/>
        <v>0</v>
      </c>
      <c r="X11" s="54">
        <f t="shared" si="13"/>
        <v>0</v>
      </c>
    </row>
    <row r="12" spans="1:24" x14ac:dyDescent="0.25">
      <c r="A12" s="12" t="s">
        <v>50</v>
      </c>
      <c r="B12" s="20">
        <v>11822</v>
      </c>
      <c r="C12" s="21">
        <v>10590</v>
      </c>
      <c r="D12" s="21">
        <v>11644</v>
      </c>
      <c r="E12" s="21">
        <v>12246</v>
      </c>
      <c r="F12" s="22">
        <v>11824</v>
      </c>
      <c r="G12" s="39">
        <v>10944</v>
      </c>
      <c r="H12" s="24">
        <f t="shared" si="0"/>
        <v>11625.2</v>
      </c>
      <c r="I12" s="30">
        <f t="shared" si="6"/>
        <v>277.09536264614746</v>
      </c>
      <c r="J12" s="32">
        <f t="shared" si="7"/>
        <v>11082.093089213551</v>
      </c>
      <c r="K12" s="33">
        <f t="shared" si="8"/>
        <v>12168.30691078645</v>
      </c>
      <c r="L12" s="34">
        <f t="shared" si="9"/>
        <v>1086.2138215728992</v>
      </c>
      <c r="N12" s="68">
        <v>7</v>
      </c>
      <c r="O12" s="45">
        <f t="shared" si="1"/>
        <v>-1224.3069107864503</v>
      </c>
      <c r="P12" s="45">
        <f t="shared" si="2"/>
        <v>-10.0614400981387</v>
      </c>
      <c r="Q12" s="45">
        <f t="shared" si="3"/>
        <v>-681.20000000000073</v>
      </c>
      <c r="R12" s="30">
        <f t="shared" si="4"/>
        <v>-5.8596841344665096</v>
      </c>
      <c r="T12" s="68">
        <v>7</v>
      </c>
      <c r="U12" s="52">
        <f t="shared" si="10"/>
        <v>0</v>
      </c>
      <c r="V12" s="54">
        <f t="shared" si="11"/>
        <v>0</v>
      </c>
      <c r="W12" s="53">
        <f t="shared" si="12"/>
        <v>0</v>
      </c>
      <c r="X12" s="54">
        <f t="shared" si="13"/>
        <v>0</v>
      </c>
    </row>
    <row r="13" spans="1:24" x14ac:dyDescent="0.25">
      <c r="A13" s="12" t="s">
        <v>51</v>
      </c>
      <c r="B13" s="20">
        <v>11434</v>
      </c>
      <c r="C13" s="21">
        <v>11056</v>
      </c>
      <c r="D13" s="21">
        <v>11794</v>
      </c>
      <c r="E13" s="21">
        <v>12142</v>
      </c>
      <c r="F13" s="22">
        <v>11295</v>
      </c>
      <c r="G13" s="39">
        <v>10841</v>
      </c>
      <c r="H13" s="24">
        <f t="shared" si="0"/>
        <v>11544.2</v>
      </c>
      <c r="I13" s="30">
        <f t="shared" si="6"/>
        <v>191.35683943878254</v>
      </c>
      <c r="J13" s="32">
        <f t="shared" si="7"/>
        <v>11169.140594699988</v>
      </c>
      <c r="K13" s="33">
        <f t="shared" si="8"/>
        <v>11919.259405300014</v>
      </c>
      <c r="L13" s="34">
        <f t="shared" si="9"/>
        <v>750.11881060002634</v>
      </c>
      <c r="N13" s="68">
        <v>8</v>
      </c>
      <c r="O13" s="45">
        <f t="shared" si="1"/>
        <v>-1078.2594053000139</v>
      </c>
      <c r="P13" s="45">
        <f t="shared" si="2"/>
        <v>-9.0463624344022193</v>
      </c>
      <c r="Q13" s="45">
        <f t="shared" si="3"/>
        <v>-703.20000000000073</v>
      </c>
      <c r="R13" s="30">
        <f t="shared" si="4"/>
        <v>-6.0913705583756403</v>
      </c>
      <c r="T13" s="68">
        <v>8</v>
      </c>
      <c r="U13" s="52">
        <f t="shared" si="10"/>
        <v>0</v>
      </c>
      <c r="V13" s="54">
        <f t="shared" si="11"/>
        <v>0</v>
      </c>
      <c r="W13" s="53">
        <f t="shared" si="12"/>
        <v>0</v>
      </c>
      <c r="X13" s="54">
        <f t="shared" si="13"/>
        <v>0</v>
      </c>
    </row>
    <row r="14" spans="1:24" x14ac:dyDescent="0.25">
      <c r="A14" s="12" t="s">
        <v>52</v>
      </c>
      <c r="B14" s="20">
        <v>11472</v>
      </c>
      <c r="C14" s="21">
        <v>11285</v>
      </c>
      <c r="D14" s="21">
        <v>11248</v>
      </c>
      <c r="E14" s="21">
        <v>10854</v>
      </c>
      <c r="F14" s="22">
        <v>11044</v>
      </c>
      <c r="G14" s="39">
        <v>10816</v>
      </c>
      <c r="H14" s="24">
        <f t="shared" si="0"/>
        <v>11180.6</v>
      </c>
      <c r="I14" s="30">
        <f t="shared" si="6"/>
        <v>106.22692690650521</v>
      </c>
      <c r="J14" s="32">
        <f t="shared" si="7"/>
        <v>10972.395223263251</v>
      </c>
      <c r="K14" s="33">
        <f t="shared" si="8"/>
        <v>11388.80477673675</v>
      </c>
      <c r="L14" s="34">
        <f t="shared" si="9"/>
        <v>416.40955347349882</v>
      </c>
      <c r="N14" s="68">
        <v>9</v>
      </c>
      <c r="O14" s="45">
        <f t="shared" si="1"/>
        <v>-572.80477673674977</v>
      </c>
      <c r="P14" s="45">
        <f t="shared" si="2"/>
        <v>-5.0295425021841176</v>
      </c>
      <c r="Q14" s="45">
        <f t="shared" si="3"/>
        <v>-364.60000000000036</v>
      </c>
      <c r="R14" s="30">
        <f t="shared" si="4"/>
        <v>-3.2610056705364681</v>
      </c>
      <c r="T14" s="68">
        <v>9</v>
      </c>
      <c r="U14" s="52">
        <f t="shared" si="10"/>
        <v>0</v>
      </c>
      <c r="V14" s="54">
        <f t="shared" si="11"/>
        <v>0</v>
      </c>
      <c r="W14" s="53">
        <f t="shared" si="12"/>
        <v>0</v>
      </c>
      <c r="X14" s="54">
        <f t="shared" si="13"/>
        <v>0</v>
      </c>
    </row>
    <row r="15" spans="1:24" x14ac:dyDescent="0.25">
      <c r="A15" s="12" t="s">
        <v>53</v>
      </c>
      <c r="B15" s="20">
        <v>11469</v>
      </c>
      <c r="C15" s="21">
        <v>11010</v>
      </c>
      <c r="D15" s="21">
        <v>11077</v>
      </c>
      <c r="E15" s="21">
        <v>12997</v>
      </c>
      <c r="F15" s="22">
        <v>10898</v>
      </c>
      <c r="G15" s="39">
        <v>10895</v>
      </c>
      <c r="H15" s="24">
        <f t="shared" si="0"/>
        <v>11490.2</v>
      </c>
      <c r="I15" s="30">
        <f t="shared" si="6"/>
        <v>388.77517924888156</v>
      </c>
      <c r="J15" s="32">
        <f t="shared" si="7"/>
        <v>10728.200648672193</v>
      </c>
      <c r="K15" s="33">
        <f t="shared" si="8"/>
        <v>12252.199351327808</v>
      </c>
      <c r="L15" s="34">
        <f t="shared" si="9"/>
        <v>1523.9987026556155</v>
      </c>
      <c r="N15" s="68">
        <v>10</v>
      </c>
      <c r="O15" s="45">
        <f t="shared" si="1"/>
        <v>-1357.1993513278085</v>
      </c>
      <c r="P15" s="45">
        <f t="shared" si="2"/>
        <v>-11.077189591930077</v>
      </c>
      <c r="Q15" s="45">
        <f t="shared" si="3"/>
        <v>-595.20000000000073</v>
      </c>
      <c r="R15" s="30">
        <f t="shared" si="4"/>
        <v>-5.1800664914448893</v>
      </c>
      <c r="T15" s="68">
        <v>10</v>
      </c>
      <c r="U15" s="52">
        <f t="shared" si="10"/>
        <v>0</v>
      </c>
      <c r="V15" s="54">
        <f t="shared" si="11"/>
        <v>0</v>
      </c>
      <c r="W15" s="53">
        <f t="shared" si="12"/>
        <v>0</v>
      </c>
      <c r="X15" s="54">
        <f t="shared" si="13"/>
        <v>0</v>
      </c>
    </row>
    <row r="16" spans="1:24" x14ac:dyDescent="0.25">
      <c r="A16" s="12" t="s">
        <v>54</v>
      </c>
      <c r="B16" s="20">
        <v>10951</v>
      </c>
      <c r="C16" s="21">
        <v>11022</v>
      </c>
      <c r="D16" s="21">
        <v>10697</v>
      </c>
      <c r="E16" s="21">
        <v>12788</v>
      </c>
      <c r="F16" s="22">
        <v>10567</v>
      </c>
      <c r="G16" s="39">
        <v>11019</v>
      </c>
      <c r="H16" s="24">
        <f t="shared" si="0"/>
        <v>11205</v>
      </c>
      <c r="I16" s="30">
        <f t="shared" si="6"/>
        <v>404.28962390840553</v>
      </c>
      <c r="J16" s="32">
        <f t="shared" si="7"/>
        <v>10412.592337139526</v>
      </c>
      <c r="K16" s="33">
        <f t="shared" si="8"/>
        <v>11997.407662860474</v>
      </c>
      <c r="L16" s="34">
        <f t="shared" si="9"/>
        <v>1584.8153257209487</v>
      </c>
      <c r="N16" s="68">
        <v>11</v>
      </c>
      <c r="O16" s="45">
        <f t="shared" si="1"/>
        <v>-978.40766286047437</v>
      </c>
      <c r="P16" s="45">
        <f t="shared" si="2"/>
        <v>-8.1551589339525563</v>
      </c>
      <c r="Q16" s="45">
        <f t="shared" si="3"/>
        <v>-186</v>
      </c>
      <c r="R16" s="30">
        <f t="shared" si="4"/>
        <v>-1.6599732262382865</v>
      </c>
      <c r="T16" s="68">
        <v>11</v>
      </c>
      <c r="U16" s="52">
        <f t="shared" si="10"/>
        <v>0</v>
      </c>
      <c r="V16" s="54">
        <f t="shared" si="11"/>
        <v>0</v>
      </c>
      <c r="W16" s="53">
        <f t="shared" si="12"/>
        <v>0</v>
      </c>
      <c r="X16" s="54">
        <f t="shared" si="13"/>
        <v>0</v>
      </c>
    </row>
    <row r="17" spans="1:24" x14ac:dyDescent="0.25">
      <c r="A17" s="12" t="s">
        <v>55</v>
      </c>
      <c r="B17" s="20">
        <v>10568</v>
      </c>
      <c r="C17" s="21">
        <v>9635</v>
      </c>
      <c r="D17" s="21">
        <v>10325</v>
      </c>
      <c r="E17" s="21">
        <v>11913</v>
      </c>
      <c r="F17" s="22">
        <v>10402</v>
      </c>
      <c r="G17" s="39">
        <v>10645</v>
      </c>
      <c r="H17" s="24">
        <f t="shared" si="0"/>
        <v>10568.6</v>
      </c>
      <c r="I17" s="30">
        <f t="shared" si="6"/>
        <v>371.89495828795526</v>
      </c>
      <c r="J17" s="32">
        <f t="shared" si="7"/>
        <v>9839.6858817556076</v>
      </c>
      <c r="K17" s="33">
        <f t="shared" si="8"/>
        <v>11297.514118244393</v>
      </c>
      <c r="L17" s="34">
        <f t="shared" si="9"/>
        <v>1457.8282364887855</v>
      </c>
      <c r="N17" s="68">
        <v>12</v>
      </c>
      <c r="O17" s="45">
        <f t="shared" si="1"/>
        <v>-652.5141182443931</v>
      </c>
      <c r="P17" s="45">
        <f t="shared" si="2"/>
        <v>-5.7757318239651134</v>
      </c>
      <c r="Q17" s="45">
        <f t="shared" si="3"/>
        <v>76.399999999999636</v>
      </c>
      <c r="R17" s="30">
        <f t="shared" si="4"/>
        <v>0.7228961262608069</v>
      </c>
      <c r="T17" s="68">
        <v>12</v>
      </c>
      <c r="U17" s="52">
        <f t="shared" si="10"/>
        <v>0</v>
      </c>
      <c r="V17" s="54">
        <f t="shared" si="11"/>
        <v>0</v>
      </c>
      <c r="W17" s="53">
        <f t="shared" si="12"/>
        <v>76.399999999999636</v>
      </c>
      <c r="X17" s="54">
        <f t="shared" si="13"/>
        <v>0.7228961262608069</v>
      </c>
    </row>
    <row r="18" spans="1:24" x14ac:dyDescent="0.25">
      <c r="A18" s="12" t="s">
        <v>56</v>
      </c>
      <c r="B18" s="20">
        <v>10493</v>
      </c>
      <c r="C18" s="21">
        <v>10286</v>
      </c>
      <c r="D18" s="21">
        <v>10027</v>
      </c>
      <c r="E18" s="21">
        <v>9941</v>
      </c>
      <c r="F18" s="22">
        <v>9867</v>
      </c>
      <c r="G18" s="39">
        <v>11141</v>
      </c>
      <c r="H18" s="24">
        <f t="shared" si="0"/>
        <v>10122.799999999999</v>
      </c>
      <c r="I18" s="30">
        <f t="shared" si="6"/>
        <v>116.4784958694093</v>
      </c>
      <c r="J18" s="32">
        <f t="shared" si="7"/>
        <v>9894.5021480959567</v>
      </c>
      <c r="K18" s="33">
        <f t="shared" si="8"/>
        <v>10351.097851904042</v>
      </c>
      <c r="L18" s="34">
        <f t="shared" si="9"/>
        <v>456.59570380808509</v>
      </c>
      <c r="N18" s="68">
        <v>13</v>
      </c>
      <c r="O18" s="45">
        <f t="shared" si="1"/>
        <v>789.90214809595818</v>
      </c>
      <c r="P18" s="45">
        <f t="shared" si="2"/>
        <v>7.6310953620311777</v>
      </c>
      <c r="Q18" s="45">
        <f t="shared" si="3"/>
        <v>1018.2000000000007</v>
      </c>
      <c r="R18" s="30">
        <f t="shared" si="4"/>
        <v>10.058481842968355</v>
      </c>
      <c r="T18" s="68">
        <v>13</v>
      </c>
      <c r="U18" s="52">
        <f t="shared" si="10"/>
        <v>789.90214809595818</v>
      </c>
      <c r="V18" s="54">
        <f t="shared" si="11"/>
        <v>7.6310953620311777</v>
      </c>
      <c r="W18" s="53">
        <f t="shared" si="12"/>
        <v>1018.2000000000007</v>
      </c>
      <c r="X18" s="54">
        <f t="shared" si="13"/>
        <v>10.058481842968355</v>
      </c>
    </row>
    <row r="19" spans="1:24" x14ac:dyDescent="0.25">
      <c r="A19" s="12" t="s">
        <v>57</v>
      </c>
      <c r="B19" s="20">
        <v>9062</v>
      </c>
      <c r="C19" s="21">
        <v>11599</v>
      </c>
      <c r="D19" s="21">
        <v>9939</v>
      </c>
      <c r="E19" s="21">
        <v>10794</v>
      </c>
      <c r="F19" s="22">
        <v>10126</v>
      </c>
      <c r="G19" s="39">
        <v>16387</v>
      </c>
      <c r="H19" s="24">
        <f t="shared" si="0"/>
        <v>10304</v>
      </c>
      <c r="I19" s="30">
        <f t="shared" si="6"/>
        <v>425.71105224083618</v>
      </c>
      <c r="J19" s="32">
        <f t="shared" si="7"/>
        <v>9469.6063376079619</v>
      </c>
      <c r="K19" s="33">
        <f t="shared" si="8"/>
        <v>11138.393662392038</v>
      </c>
      <c r="L19" s="34">
        <f t="shared" si="9"/>
        <v>1668.7873247840762</v>
      </c>
      <c r="N19" s="68">
        <v>14</v>
      </c>
      <c r="O19" s="45">
        <f t="shared" si="1"/>
        <v>5248.6063376079619</v>
      </c>
      <c r="P19" s="45">
        <f t="shared" si="2"/>
        <v>47.121752890899273</v>
      </c>
      <c r="Q19" s="45">
        <f t="shared" si="3"/>
        <v>6083</v>
      </c>
      <c r="R19" s="30">
        <f t="shared" si="4"/>
        <v>59.035326086956516</v>
      </c>
      <c r="T19" s="68">
        <v>14</v>
      </c>
      <c r="U19" s="52">
        <f t="shared" si="10"/>
        <v>5248.6063376079619</v>
      </c>
      <c r="V19" s="54">
        <f t="shared" si="11"/>
        <v>47.121752890899273</v>
      </c>
      <c r="W19" s="53">
        <f t="shared" si="12"/>
        <v>6083</v>
      </c>
      <c r="X19" s="54">
        <f t="shared" si="13"/>
        <v>59.035326086956516</v>
      </c>
    </row>
    <row r="20" spans="1:24" x14ac:dyDescent="0.25">
      <c r="A20" s="12" t="s">
        <v>58</v>
      </c>
      <c r="B20" s="20">
        <v>10089</v>
      </c>
      <c r="C20" s="21">
        <v>11417</v>
      </c>
      <c r="D20" s="21">
        <v>8493</v>
      </c>
      <c r="E20" s="21">
        <v>12301</v>
      </c>
      <c r="F20" s="22">
        <v>10291</v>
      </c>
      <c r="G20" s="39">
        <v>18516</v>
      </c>
      <c r="H20" s="24">
        <f t="shared" si="0"/>
        <v>10518.2</v>
      </c>
      <c r="I20" s="30">
        <f t="shared" si="6"/>
        <v>645.11567954902284</v>
      </c>
      <c r="J20" s="32">
        <f t="shared" si="7"/>
        <v>9253.7732680839163</v>
      </c>
      <c r="K20" s="33">
        <f t="shared" si="8"/>
        <v>11782.626731916085</v>
      </c>
      <c r="L20" s="34">
        <f t="shared" si="9"/>
        <v>2528.8534638321689</v>
      </c>
      <c r="N20" s="68">
        <v>15</v>
      </c>
      <c r="O20" s="45">
        <f t="shared" si="1"/>
        <v>6733.3732680839148</v>
      </c>
      <c r="P20" s="45">
        <f t="shared" si="2"/>
        <v>57.146622915966184</v>
      </c>
      <c r="Q20" s="45">
        <f t="shared" si="3"/>
        <v>7997.7999999999993</v>
      </c>
      <c r="R20" s="30">
        <f t="shared" si="4"/>
        <v>76.037725086041334</v>
      </c>
      <c r="T20" s="68">
        <v>15</v>
      </c>
      <c r="U20" s="52">
        <f t="shared" si="10"/>
        <v>6733.3732680839148</v>
      </c>
      <c r="V20" s="54">
        <f t="shared" si="11"/>
        <v>57.146622915966184</v>
      </c>
      <c r="W20" s="53">
        <f t="shared" si="12"/>
        <v>7997.7999999999993</v>
      </c>
      <c r="X20" s="54">
        <f t="shared" si="13"/>
        <v>76.037725086041334</v>
      </c>
    </row>
    <row r="21" spans="1:24" x14ac:dyDescent="0.25">
      <c r="A21" s="12" t="s">
        <v>59</v>
      </c>
      <c r="B21" s="20">
        <v>11639</v>
      </c>
      <c r="C21" s="21">
        <v>10925</v>
      </c>
      <c r="D21" s="21">
        <v>9644</v>
      </c>
      <c r="E21" s="21">
        <v>11223</v>
      </c>
      <c r="F21" s="22">
        <v>9025</v>
      </c>
      <c r="G21" s="39">
        <v>22351</v>
      </c>
      <c r="H21" s="24">
        <f t="shared" si="0"/>
        <v>10491.2</v>
      </c>
      <c r="I21" s="30">
        <f t="shared" si="6"/>
        <v>495.41138460879148</v>
      </c>
      <c r="J21" s="32">
        <f t="shared" si="7"/>
        <v>9520.1936861667691</v>
      </c>
      <c r="K21" s="33">
        <f t="shared" si="8"/>
        <v>11462.206313833232</v>
      </c>
      <c r="L21" s="34">
        <f t="shared" si="9"/>
        <v>1942.0126276664632</v>
      </c>
      <c r="N21" s="68">
        <v>16</v>
      </c>
      <c r="O21" s="45">
        <f t="shared" si="1"/>
        <v>10888.793686166768</v>
      </c>
      <c r="P21" s="45">
        <f t="shared" si="2"/>
        <v>94.99736253242591</v>
      </c>
      <c r="Q21" s="45">
        <f t="shared" si="3"/>
        <v>11859.8</v>
      </c>
      <c r="R21" s="30">
        <f t="shared" si="4"/>
        <v>113.04521885008387</v>
      </c>
      <c r="T21" s="68">
        <v>16</v>
      </c>
      <c r="U21" s="52">
        <f t="shared" si="10"/>
        <v>10888.793686166768</v>
      </c>
      <c r="V21" s="54">
        <f t="shared" si="11"/>
        <v>94.99736253242591</v>
      </c>
      <c r="W21" s="53">
        <f t="shared" si="12"/>
        <v>11859.8</v>
      </c>
      <c r="X21" s="54">
        <f t="shared" si="13"/>
        <v>113.04521885008387</v>
      </c>
    </row>
    <row r="22" spans="1:24" x14ac:dyDescent="0.25">
      <c r="A22" s="12" t="s">
        <v>60</v>
      </c>
      <c r="B22" s="20">
        <v>10599</v>
      </c>
      <c r="C22" s="21">
        <v>10413</v>
      </c>
      <c r="D22" s="21">
        <v>10908</v>
      </c>
      <c r="E22" s="21">
        <v>10306</v>
      </c>
      <c r="F22" s="22">
        <v>10059</v>
      </c>
      <c r="G22" s="40"/>
      <c r="H22" s="24">
        <f t="shared" si="0"/>
        <v>10457</v>
      </c>
      <c r="I22" s="30">
        <f t="shared" si="6"/>
        <v>142.6018933955647</v>
      </c>
      <c r="J22" s="32">
        <f t="shared" si="7"/>
        <v>10177.500288944693</v>
      </c>
      <c r="K22" s="33">
        <f t="shared" si="8"/>
        <v>10736.499711055307</v>
      </c>
      <c r="L22" s="34">
        <f t="shared" si="9"/>
        <v>558.99942211061352</v>
      </c>
      <c r="N22" s="68">
        <v>17</v>
      </c>
      <c r="O22" s="45">
        <f t="shared" si="1"/>
        <v>-10736.499711055307</v>
      </c>
      <c r="P22" s="45">
        <f t="shared" si="2"/>
        <v>-100</v>
      </c>
      <c r="Q22" s="45">
        <f t="shared" si="3"/>
        <v>-10457</v>
      </c>
      <c r="R22" s="30">
        <f t="shared" si="4"/>
        <v>-100</v>
      </c>
      <c r="T22" s="68">
        <v>17</v>
      </c>
      <c r="U22" s="52">
        <f t="shared" si="10"/>
        <v>0</v>
      </c>
      <c r="V22" s="54">
        <f t="shared" si="11"/>
        <v>0</v>
      </c>
      <c r="W22" s="53">
        <f t="shared" si="12"/>
        <v>0</v>
      </c>
      <c r="X22" s="54">
        <f t="shared" si="13"/>
        <v>0</v>
      </c>
    </row>
    <row r="23" spans="1:24" x14ac:dyDescent="0.25">
      <c r="A23" s="12" t="s">
        <v>61</v>
      </c>
      <c r="B23" s="20">
        <v>10134</v>
      </c>
      <c r="C23" s="21">
        <v>9137</v>
      </c>
      <c r="D23" s="21">
        <v>9064</v>
      </c>
      <c r="E23" s="21">
        <v>10153</v>
      </c>
      <c r="F23" s="22">
        <v>11207</v>
      </c>
      <c r="G23" s="40"/>
      <c r="H23" s="24">
        <f t="shared" si="0"/>
        <v>9939</v>
      </c>
      <c r="I23" s="30">
        <f t="shared" si="6"/>
        <v>393.73049158021786</v>
      </c>
      <c r="J23" s="32">
        <f t="shared" si="7"/>
        <v>9167.2882365027726</v>
      </c>
      <c r="K23" s="33">
        <f t="shared" si="8"/>
        <v>10710.711763497227</v>
      </c>
      <c r="L23" s="34">
        <f t="shared" si="9"/>
        <v>1543.4235269944547</v>
      </c>
      <c r="N23" s="68">
        <v>18</v>
      </c>
      <c r="O23" s="45">
        <f t="shared" si="1"/>
        <v>-10710.711763497227</v>
      </c>
      <c r="P23" s="45">
        <f t="shared" si="2"/>
        <v>-100</v>
      </c>
      <c r="Q23" s="45">
        <f t="shared" si="3"/>
        <v>-9939</v>
      </c>
      <c r="R23" s="30">
        <f t="shared" si="4"/>
        <v>-100</v>
      </c>
      <c r="T23" s="68">
        <v>18</v>
      </c>
      <c r="U23" s="52">
        <f t="shared" si="10"/>
        <v>0</v>
      </c>
      <c r="V23" s="54">
        <f t="shared" si="11"/>
        <v>0</v>
      </c>
      <c r="W23" s="53">
        <f t="shared" si="12"/>
        <v>0</v>
      </c>
      <c r="X23" s="54">
        <f t="shared" si="13"/>
        <v>0</v>
      </c>
    </row>
    <row r="24" spans="1:24" x14ac:dyDescent="0.25">
      <c r="A24" s="12" t="s">
        <v>62</v>
      </c>
      <c r="B24" s="20">
        <v>8862</v>
      </c>
      <c r="C24" s="21">
        <v>10637</v>
      </c>
      <c r="D24" s="21">
        <v>10693</v>
      </c>
      <c r="E24" s="21">
        <v>8624</v>
      </c>
      <c r="F24" s="22">
        <v>9055</v>
      </c>
      <c r="G24" s="40"/>
      <c r="H24" s="24">
        <f t="shared" si="0"/>
        <v>9574.2000000000007</v>
      </c>
      <c r="I24" s="30">
        <f t="shared" si="6"/>
        <v>450.60707939401038</v>
      </c>
      <c r="J24" s="32">
        <f t="shared" si="7"/>
        <v>8691.0101243877398</v>
      </c>
      <c r="K24" s="33">
        <f t="shared" si="8"/>
        <v>10457.389875612262</v>
      </c>
      <c r="L24" s="34">
        <f t="shared" si="9"/>
        <v>1766.3797512245219</v>
      </c>
      <c r="N24" s="68">
        <v>19</v>
      </c>
      <c r="O24" s="45">
        <f t="shared" si="1"/>
        <v>-10457.389875612262</v>
      </c>
      <c r="P24" s="45">
        <f t="shared" si="2"/>
        <v>-100</v>
      </c>
      <c r="Q24" s="45">
        <f t="shared" si="3"/>
        <v>-9574.2000000000007</v>
      </c>
      <c r="R24" s="30">
        <f t="shared" si="4"/>
        <v>-100</v>
      </c>
      <c r="T24" s="68">
        <v>19</v>
      </c>
      <c r="U24" s="52">
        <f t="shared" si="10"/>
        <v>0</v>
      </c>
      <c r="V24" s="54">
        <f t="shared" si="11"/>
        <v>0</v>
      </c>
      <c r="W24" s="53">
        <f t="shared" si="12"/>
        <v>0</v>
      </c>
      <c r="X24" s="54">
        <f t="shared" si="13"/>
        <v>0</v>
      </c>
    </row>
    <row r="25" spans="1:24" x14ac:dyDescent="0.25">
      <c r="A25" s="12" t="s">
        <v>63</v>
      </c>
      <c r="B25" s="20">
        <v>10290</v>
      </c>
      <c r="C25" s="21">
        <v>9953</v>
      </c>
      <c r="D25" s="21">
        <v>10288</v>
      </c>
      <c r="E25" s="21">
        <v>10141</v>
      </c>
      <c r="F25" s="22">
        <v>10272</v>
      </c>
      <c r="G25" s="40"/>
      <c r="H25" s="24">
        <f t="shared" si="0"/>
        <v>10188.799999999999</v>
      </c>
      <c r="I25" s="30">
        <f t="shared" si="6"/>
        <v>65.15013430531053</v>
      </c>
      <c r="J25" s="32">
        <f t="shared" si="7"/>
        <v>10061.10573676159</v>
      </c>
      <c r="K25" s="33">
        <f t="shared" si="8"/>
        <v>10316.494263238408</v>
      </c>
      <c r="L25" s="34">
        <f t="shared" si="9"/>
        <v>255.38852647681779</v>
      </c>
      <c r="N25" s="68">
        <v>20</v>
      </c>
      <c r="O25" s="45">
        <f t="shared" si="1"/>
        <v>-10316.494263238408</v>
      </c>
      <c r="P25" s="45">
        <f t="shared" si="2"/>
        <v>-100</v>
      </c>
      <c r="Q25" s="45">
        <f t="shared" si="3"/>
        <v>-10188.799999999999</v>
      </c>
      <c r="R25" s="30">
        <f t="shared" si="4"/>
        <v>-100</v>
      </c>
      <c r="T25" s="68">
        <v>20</v>
      </c>
      <c r="U25" s="52">
        <f t="shared" si="10"/>
        <v>0</v>
      </c>
      <c r="V25" s="54">
        <f t="shared" si="11"/>
        <v>0</v>
      </c>
      <c r="W25" s="53">
        <f t="shared" si="12"/>
        <v>0</v>
      </c>
      <c r="X25" s="54">
        <f t="shared" si="13"/>
        <v>0</v>
      </c>
    </row>
    <row r="26" spans="1:24" x14ac:dyDescent="0.25">
      <c r="A26" s="12" t="s">
        <v>64</v>
      </c>
      <c r="B26" s="20">
        <v>10005</v>
      </c>
      <c r="C26" s="21">
        <v>9739</v>
      </c>
      <c r="D26" s="21">
        <v>10040</v>
      </c>
      <c r="E26" s="21">
        <v>9636</v>
      </c>
      <c r="F26" s="22">
        <v>10284</v>
      </c>
      <c r="G26" s="40"/>
      <c r="H26" s="24">
        <f t="shared" si="0"/>
        <v>9940.7999999999993</v>
      </c>
      <c r="I26" s="30">
        <f t="shared" si="6"/>
        <v>115.19001692855157</v>
      </c>
      <c r="J26" s="32">
        <f t="shared" si="7"/>
        <v>9715.0275668200375</v>
      </c>
      <c r="K26" s="33">
        <f t="shared" si="8"/>
        <v>10166.572433179961</v>
      </c>
      <c r="L26" s="34">
        <f t="shared" si="9"/>
        <v>451.54486635992362</v>
      </c>
      <c r="N26" s="68">
        <v>21</v>
      </c>
      <c r="O26" s="45">
        <f t="shared" si="1"/>
        <v>-10166.572433179961</v>
      </c>
      <c r="P26" s="45">
        <f t="shared" si="2"/>
        <v>-100</v>
      </c>
      <c r="Q26" s="45">
        <f t="shared" si="3"/>
        <v>-9940.7999999999993</v>
      </c>
      <c r="R26" s="30">
        <f t="shared" si="4"/>
        <v>-100</v>
      </c>
      <c r="T26" s="68">
        <v>21</v>
      </c>
      <c r="U26" s="52">
        <f t="shared" si="10"/>
        <v>0</v>
      </c>
      <c r="V26" s="54">
        <f t="shared" si="11"/>
        <v>0</v>
      </c>
      <c r="W26" s="53">
        <f t="shared" si="12"/>
        <v>0</v>
      </c>
      <c r="X26" s="54">
        <f t="shared" si="13"/>
        <v>0</v>
      </c>
    </row>
    <row r="27" spans="1:24" x14ac:dyDescent="0.25">
      <c r="A27" s="12" t="s">
        <v>65</v>
      </c>
      <c r="B27" s="20">
        <v>8213</v>
      </c>
      <c r="C27" s="21">
        <v>7909</v>
      </c>
      <c r="D27" s="21">
        <v>8332</v>
      </c>
      <c r="E27" s="21">
        <v>8147</v>
      </c>
      <c r="F27" s="22">
        <v>8260</v>
      </c>
      <c r="G27" s="40"/>
      <c r="H27" s="24">
        <f t="shared" si="0"/>
        <v>8172.2</v>
      </c>
      <c r="I27" s="30">
        <f t="shared" si="6"/>
        <v>72.394336795083632</v>
      </c>
      <c r="J27" s="32">
        <f t="shared" si="7"/>
        <v>8030.3070998816356</v>
      </c>
      <c r="K27" s="33">
        <f t="shared" si="8"/>
        <v>8314.0929001183631</v>
      </c>
      <c r="L27" s="34">
        <f t="shared" si="9"/>
        <v>283.78580023672748</v>
      </c>
      <c r="N27" s="68">
        <v>22</v>
      </c>
      <c r="O27" s="45">
        <f t="shared" si="1"/>
        <v>-8314.0929001183631</v>
      </c>
      <c r="P27" s="45">
        <f t="shared" si="2"/>
        <v>-100</v>
      </c>
      <c r="Q27" s="45">
        <f t="shared" si="3"/>
        <v>-8172.2</v>
      </c>
      <c r="R27" s="30">
        <f t="shared" si="4"/>
        <v>-100</v>
      </c>
      <c r="T27" s="68">
        <v>22</v>
      </c>
      <c r="U27" s="52">
        <f t="shared" si="10"/>
        <v>0</v>
      </c>
      <c r="V27" s="54">
        <f t="shared" si="11"/>
        <v>0</v>
      </c>
      <c r="W27" s="53">
        <f t="shared" si="12"/>
        <v>0</v>
      </c>
      <c r="X27" s="54">
        <f t="shared" si="13"/>
        <v>0</v>
      </c>
    </row>
    <row r="28" spans="1:24" x14ac:dyDescent="0.25">
      <c r="A28" s="12" t="s">
        <v>66</v>
      </c>
      <c r="B28" s="20">
        <v>10157</v>
      </c>
      <c r="C28" s="21">
        <v>9873</v>
      </c>
      <c r="D28" s="21">
        <v>9766</v>
      </c>
      <c r="E28" s="21">
        <v>9950</v>
      </c>
      <c r="F28" s="22">
        <v>10140</v>
      </c>
      <c r="G28" s="40"/>
      <c r="H28" s="24">
        <f t="shared" si="0"/>
        <v>9977.2000000000007</v>
      </c>
      <c r="I28" s="30">
        <f t="shared" si="6"/>
        <v>75.840226792909831</v>
      </c>
      <c r="J28" s="32">
        <f t="shared" si="7"/>
        <v>9828.5531554858972</v>
      </c>
      <c r="K28" s="33">
        <f t="shared" si="8"/>
        <v>10125.846844514104</v>
      </c>
      <c r="L28" s="34">
        <f t="shared" si="9"/>
        <v>297.29368902820715</v>
      </c>
      <c r="N28" s="68">
        <v>23</v>
      </c>
      <c r="O28" s="45">
        <f t="shared" si="1"/>
        <v>-10125.846844514104</v>
      </c>
      <c r="P28" s="45">
        <f t="shared" si="2"/>
        <v>-100</v>
      </c>
      <c r="Q28" s="45">
        <f t="shared" si="3"/>
        <v>-9977.2000000000007</v>
      </c>
      <c r="R28" s="30">
        <f t="shared" si="4"/>
        <v>-100</v>
      </c>
      <c r="T28" s="68">
        <v>23</v>
      </c>
      <c r="U28" s="52">
        <f t="shared" si="10"/>
        <v>0</v>
      </c>
      <c r="V28" s="54">
        <f t="shared" si="11"/>
        <v>0</v>
      </c>
      <c r="W28" s="53">
        <f t="shared" si="12"/>
        <v>0</v>
      </c>
      <c r="X28" s="54">
        <f t="shared" si="13"/>
        <v>0</v>
      </c>
    </row>
    <row r="29" spans="1:24" x14ac:dyDescent="0.25">
      <c r="A29" s="12" t="s">
        <v>67</v>
      </c>
      <c r="B29" s="20">
        <v>9548</v>
      </c>
      <c r="C29" s="21">
        <v>9386</v>
      </c>
      <c r="D29" s="21">
        <v>9367</v>
      </c>
      <c r="E29" s="21">
        <v>9343</v>
      </c>
      <c r="F29" s="22">
        <v>9445</v>
      </c>
      <c r="G29" s="40"/>
      <c r="H29" s="24">
        <f t="shared" si="0"/>
        <v>9417.7999999999993</v>
      </c>
      <c r="I29" s="30">
        <f t="shared" si="6"/>
        <v>36.659787233425128</v>
      </c>
      <c r="J29" s="32">
        <f t="shared" si="7"/>
        <v>9345.9468170224864</v>
      </c>
      <c r="K29" s="33">
        <f t="shared" si="8"/>
        <v>9489.6531829775122</v>
      </c>
      <c r="L29" s="34">
        <f t="shared" si="9"/>
        <v>143.70636595502583</v>
      </c>
      <c r="N29" s="68">
        <v>24</v>
      </c>
      <c r="O29" s="45">
        <f t="shared" si="1"/>
        <v>-9489.6531829775122</v>
      </c>
      <c r="P29" s="45">
        <f t="shared" si="2"/>
        <v>-100</v>
      </c>
      <c r="Q29" s="45">
        <f t="shared" si="3"/>
        <v>-9417.7999999999993</v>
      </c>
      <c r="R29" s="30">
        <f t="shared" si="4"/>
        <v>-100</v>
      </c>
      <c r="T29" s="68">
        <v>24</v>
      </c>
      <c r="U29" s="52">
        <f t="shared" si="10"/>
        <v>0</v>
      </c>
      <c r="V29" s="54">
        <f t="shared" si="11"/>
        <v>0</v>
      </c>
      <c r="W29" s="53">
        <f t="shared" si="12"/>
        <v>0</v>
      </c>
      <c r="X29" s="54">
        <f t="shared" si="13"/>
        <v>0</v>
      </c>
    </row>
    <row r="30" spans="1:24" x14ac:dyDescent="0.25">
      <c r="A30" s="12" t="s">
        <v>68</v>
      </c>
      <c r="B30" s="20">
        <v>9312</v>
      </c>
      <c r="C30" s="21">
        <v>9365</v>
      </c>
      <c r="D30" s="21">
        <v>9627</v>
      </c>
      <c r="E30" s="21">
        <v>9256</v>
      </c>
      <c r="F30" s="22">
        <v>9458</v>
      </c>
      <c r="G30" s="40"/>
      <c r="H30" s="24">
        <f t="shared" si="0"/>
        <v>9403.6</v>
      </c>
      <c r="I30" s="30">
        <f t="shared" si="6"/>
        <v>65.012767976759761</v>
      </c>
      <c r="J30" s="32">
        <f t="shared" si="7"/>
        <v>9276.1749747655504</v>
      </c>
      <c r="K30" s="33">
        <f t="shared" si="8"/>
        <v>9531.0250252344504</v>
      </c>
      <c r="L30" s="34">
        <f t="shared" si="9"/>
        <v>254.85005046890001</v>
      </c>
      <c r="N30" s="68">
        <v>25</v>
      </c>
      <c r="O30" s="45">
        <f t="shared" si="1"/>
        <v>-9531.0250252344504</v>
      </c>
      <c r="P30" s="45">
        <f t="shared" si="2"/>
        <v>-100</v>
      </c>
      <c r="Q30" s="45">
        <f t="shared" si="3"/>
        <v>-9403.6</v>
      </c>
      <c r="R30" s="30">
        <f t="shared" si="4"/>
        <v>-100</v>
      </c>
      <c r="T30" s="68">
        <v>25</v>
      </c>
      <c r="U30" s="52">
        <f t="shared" si="10"/>
        <v>0</v>
      </c>
      <c r="V30" s="54">
        <f t="shared" si="11"/>
        <v>0</v>
      </c>
      <c r="W30" s="53">
        <f t="shared" si="12"/>
        <v>0</v>
      </c>
      <c r="X30" s="54">
        <f t="shared" si="13"/>
        <v>0</v>
      </c>
    </row>
    <row r="31" spans="1:24" x14ac:dyDescent="0.25">
      <c r="A31" s="12" t="s">
        <v>69</v>
      </c>
      <c r="B31" s="20">
        <v>9190</v>
      </c>
      <c r="C31" s="21">
        <v>9228</v>
      </c>
      <c r="D31" s="21">
        <v>9334</v>
      </c>
      <c r="E31" s="21">
        <v>9212</v>
      </c>
      <c r="F31" s="22">
        <v>9511</v>
      </c>
      <c r="G31" s="40"/>
      <c r="H31" s="24">
        <f t="shared" si="0"/>
        <v>9295</v>
      </c>
      <c r="I31" s="30">
        <f t="shared" si="6"/>
        <v>59.405386961116584</v>
      </c>
      <c r="J31" s="32">
        <f t="shared" si="7"/>
        <v>9178.5654415562112</v>
      </c>
      <c r="K31" s="33">
        <f t="shared" si="8"/>
        <v>9411.4345584437888</v>
      </c>
      <c r="L31" s="34">
        <f t="shared" si="9"/>
        <v>232.86911688757755</v>
      </c>
      <c r="N31" s="68">
        <v>26</v>
      </c>
      <c r="O31" s="45">
        <f t="shared" si="1"/>
        <v>-9411.4345584437888</v>
      </c>
      <c r="P31" s="45">
        <f t="shared" si="2"/>
        <v>-100</v>
      </c>
      <c r="Q31" s="45">
        <f t="shared" si="3"/>
        <v>-9295</v>
      </c>
      <c r="R31" s="30">
        <f t="shared" si="4"/>
        <v>-100</v>
      </c>
      <c r="T31" s="68">
        <v>26</v>
      </c>
      <c r="U31" s="52">
        <f t="shared" si="10"/>
        <v>0</v>
      </c>
      <c r="V31" s="54">
        <f t="shared" si="11"/>
        <v>0</v>
      </c>
      <c r="W31" s="53">
        <f t="shared" si="12"/>
        <v>0</v>
      </c>
      <c r="X31" s="54">
        <f t="shared" si="13"/>
        <v>0</v>
      </c>
    </row>
    <row r="32" spans="1:24" x14ac:dyDescent="0.25">
      <c r="A32" s="12" t="s">
        <v>70</v>
      </c>
      <c r="B32" s="20">
        <v>9205</v>
      </c>
      <c r="C32" s="21">
        <v>9138</v>
      </c>
      <c r="D32" s="21">
        <v>9263</v>
      </c>
      <c r="E32" s="21">
        <v>9258</v>
      </c>
      <c r="F32" s="22">
        <v>9062</v>
      </c>
      <c r="G32" s="40"/>
      <c r="H32" s="24">
        <f t="shared" si="0"/>
        <v>9185.2000000000007</v>
      </c>
      <c r="I32" s="30">
        <f t="shared" si="6"/>
        <v>38.177742206683725</v>
      </c>
      <c r="J32" s="32">
        <f t="shared" si="7"/>
        <v>9110.3716252749</v>
      </c>
      <c r="K32" s="33">
        <f t="shared" si="8"/>
        <v>9260.0283747251015</v>
      </c>
      <c r="L32" s="34">
        <f t="shared" si="9"/>
        <v>149.65674945020146</v>
      </c>
      <c r="N32" s="68">
        <v>27</v>
      </c>
      <c r="O32" s="45">
        <f t="shared" si="1"/>
        <v>-9260.0283747251015</v>
      </c>
      <c r="P32" s="45">
        <f t="shared" si="2"/>
        <v>-100</v>
      </c>
      <c r="Q32" s="45">
        <f t="shared" si="3"/>
        <v>-9185.2000000000007</v>
      </c>
      <c r="R32" s="30">
        <f t="shared" si="4"/>
        <v>-100</v>
      </c>
      <c r="T32" s="68">
        <v>27</v>
      </c>
      <c r="U32" s="52">
        <f t="shared" si="10"/>
        <v>0</v>
      </c>
      <c r="V32" s="54">
        <f t="shared" si="11"/>
        <v>0</v>
      </c>
      <c r="W32" s="53">
        <f t="shared" si="12"/>
        <v>0</v>
      </c>
      <c r="X32" s="54">
        <f t="shared" si="13"/>
        <v>0</v>
      </c>
    </row>
    <row r="33" spans="1:24" x14ac:dyDescent="0.25">
      <c r="A33" s="12" t="s">
        <v>71</v>
      </c>
      <c r="B33" s="20">
        <v>9015</v>
      </c>
      <c r="C33" s="21">
        <v>9388</v>
      </c>
      <c r="D33" s="21">
        <v>9376</v>
      </c>
      <c r="E33" s="21">
        <v>9293</v>
      </c>
      <c r="F33" s="22">
        <v>9179</v>
      </c>
      <c r="G33" s="40"/>
      <c r="H33" s="24">
        <f t="shared" si="0"/>
        <v>9250.2000000000007</v>
      </c>
      <c r="I33" s="30">
        <f t="shared" si="6"/>
        <v>69.65443273762267</v>
      </c>
      <c r="J33" s="32">
        <f t="shared" si="7"/>
        <v>9113.6773118342608</v>
      </c>
      <c r="K33" s="33">
        <f t="shared" si="8"/>
        <v>9386.7226881657407</v>
      </c>
      <c r="L33" s="34">
        <f t="shared" si="9"/>
        <v>273.04537633147993</v>
      </c>
      <c r="N33" s="68">
        <v>28</v>
      </c>
      <c r="O33" s="45">
        <f t="shared" si="1"/>
        <v>-9386.7226881657407</v>
      </c>
      <c r="P33" s="45">
        <f t="shared" si="2"/>
        <v>-100</v>
      </c>
      <c r="Q33" s="45">
        <f t="shared" si="3"/>
        <v>-9250.2000000000007</v>
      </c>
      <c r="R33" s="30">
        <f t="shared" si="4"/>
        <v>-100</v>
      </c>
      <c r="T33" s="68">
        <v>28</v>
      </c>
      <c r="U33" s="52">
        <f t="shared" si="10"/>
        <v>0</v>
      </c>
      <c r="V33" s="54">
        <f t="shared" si="11"/>
        <v>0</v>
      </c>
      <c r="W33" s="53">
        <f t="shared" si="12"/>
        <v>0</v>
      </c>
      <c r="X33" s="54">
        <f t="shared" si="13"/>
        <v>0</v>
      </c>
    </row>
    <row r="34" spans="1:24" x14ac:dyDescent="0.25">
      <c r="A34" s="12" t="s">
        <v>72</v>
      </c>
      <c r="B34" s="20">
        <v>8802</v>
      </c>
      <c r="C34" s="21">
        <v>9350</v>
      </c>
      <c r="D34" s="21">
        <v>9113</v>
      </c>
      <c r="E34" s="21">
        <v>9127</v>
      </c>
      <c r="F34" s="22">
        <v>9080</v>
      </c>
      <c r="G34" s="40"/>
      <c r="H34" s="24">
        <f t="shared" si="0"/>
        <v>9094.4</v>
      </c>
      <c r="I34" s="30">
        <f t="shared" si="6"/>
        <v>87.305555378795901</v>
      </c>
      <c r="J34" s="32">
        <f t="shared" si="7"/>
        <v>8923.2811114575597</v>
      </c>
      <c r="K34" s="33">
        <f t="shared" si="8"/>
        <v>9265.5188885424395</v>
      </c>
      <c r="L34" s="34">
        <f t="shared" si="9"/>
        <v>342.23777708487978</v>
      </c>
      <c r="N34" s="68">
        <v>29</v>
      </c>
      <c r="O34" s="45">
        <f t="shared" si="1"/>
        <v>-9265.5188885424395</v>
      </c>
      <c r="P34" s="45">
        <f t="shared" si="2"/>
        <v>-100</v>
      </c>
      <c r="Q34" s="45">
        <f t="shared" si="3"/>
        <v>-9094.4</v>
      </c>
      <c r="R34" s="30">
        <f t="shared" si="4"/>
        <v>-100</v>
      </c>
      <c r="T34" s="68">
        <v>29</v>
      </c>
      <c r="U34" s="52">
        <f t="shared" si="10"/>
        <v>0</v>
      </c>
      <c r="V34" s="54">
        <f t="shared" si="11"/>
        <v>0</v>
      </c>
      <c r="W34" s="53">
        <f t="shared" si="12"/>
        <v>0</v>
      </c>
      <c r="X34" s="54">
        <f t="shared" si="13"/>
        <v>0</v>
      </c>
    </row>
    <row r="35" spans="1:24" x14ac:dyDescent="0.25">
      <c r="A35" s="12" t="s">
        <v>73</v>
      </c>
      <c r="B35" s="20">
        <v>8791</v>
      </c>
      <c r="C35" s="21">
        <v>9335</v>
      </c>
      <c r="D35" s="21">
        <v>8882</v>
      </c>
      <c r="E35" s="21">
        <v>9141</v>
      </c>
      <c r="F35" s="22">
        <v>9112</v>
      </c>
      <c r="G35" s="40"/>
      <c r="H35" s="24">
        <f t="shared" si="0"/>
        <v>9052.2000000000007</v>
      </c>
      <c r="I35" s="30">
        <f t="shared" si="6"/>
        <v>97.116116067313968</v>
      </c>
      <c r="J35" s="32">
        <f t="shared" si="7"/>
        <v>8861.8524125080658</v>
      </c>
      <c r="K35" s="33">
        <f t="shared" si="8"/>
        <v>9242.5475874919357</v>
      </c>
      <c r="L35" s="34">
        <f t="shared" si="9"/>
        <v>380.69517498386995</v>
      </c>
      <c r="N35" s="68">
        <v>30</v>
      </c>
      <c r="O35" s="45">
        <f t="shared" si="1"/>
        <v>-9242.5475874919357</v>
      </c>
      <c r="P35" s="45">
        <f t="shared" si="2"/>
        <v>-100</v>
      </c>
      <c r="Q35" s="45">
        <f t="shared" si="3"/>
        <v>-9052.2000000000007</v>
      </c>
      <c r="R35" s="30">
        <f t="shared" si="4"/>
        <v>-100</v>
      </c>
      <c r="T35" s="68">
        <v>30</v>
      </c>
      <c r="U35" s="52">
        <f t="shared" si="10"/>
        <v>0</v>
      </c>
      <c r="V35" s="54">
        <f t="shared" si="11"/>
        <v>0</v>
      </c>
      <c r="W35" s="53">
        <f t="shared" si="12"/>
        <v>0</v>
      </c>
      <c r="X35" s="54">
        <f t="shared" si="13"/>
        <v>0</v>
      </c>
    </row>
    <row r="36" spans="1:24" x14ac:dyDescent="0.25">
      <c r="A36" s="12" t="s">
        <v>74</v>
      </c>
      <c r="B36" s="20">
        <v>8617</v>
      </c>
      <c r="C36" s="21">
        <v>9182</v>
      </c>
      <c r="D36" s="21">
        <v>8941</v>
      </c>
      <c r="E36" s="21">
        <v>9161</v>
      </c>
      <c r="F36" s="22">
        <v>9271</v>
      </c>
      <c r="G36" s="40"/>
      <c r="H36" s="24">
        <f t="shared" si="0"/>
        <v>9034.4</v>
      </c>
      <c r="I36" s="30">
        <f t="shared" si="6"/>
        <v>117.6306082616255</v>
      </c>
      <c r="J36" s="32">
        <f t="shared" si="7"/>
        <v>8803.8440078072144</v>
      </c>
      <c r="K36" s="33">
        <f t="shared" si="8"/>
        <v>9264.9559921927848</v>
      </c>
      <c r="L36" s="34">
        <f t="shared" si="9"/>
        <v>461.11198438557039</v>
      </c>
      <c r="N36" s="68">
        <v>31</v>
      </c>
      <c r="O36" s="45">
        <f t="shared" si="1"/>
        <v>-9264.9559921927848</v>
      </c>
      <c r="P36" s="45">
        <f t="shared" si="2"/>
        <v>-100</v>
      </c>
      <c r="Q36" s="45">
        <f t="shared" si="3"/>
        <v>-9034.4</v>
      </c>
      <c r="R36" s="30">
        <f t="shared" si="4"/>
        <v>-100</v>
      </c>
      <c r="T36" s="68">
        <v>31</v>
      </c>
      <c r="U36" s="52">
        <f t="shared" si="10"/>
        <v>0</v>
      </c>
      <c r="V36" s="54">
        <f t="shared" si="11"/>
        <v>0</v>
      </c>
      <c r="W36" s="53">
        <f t="shared" si="12"/>
        <v>0</v>
      </c>
      <c r="X36" s="54">
        <f t="shared" si="13"/>
        <v>0</v>
      </c>
    </row>
    <row r="37" spans="1:24" x14ac:dyDescent="0.25">
      <c r="A37" s="12" t="s">
        <v>75</v>
      </c>
      <c r="B37" s="20">
        <v>8862</v>
      </c>
      <c r="C37" s="21">
        <v>9172</v>
      </c>
      <c r="D37" s="21">
        <v>9038</v>
      </c>
      <c r="E37" s="21">
        <v>9319</v>
      </c>
      <c r="F37" s="22">
        <v>9122</v>
      </c>
      <c r="G37" s="40"/>
      <c r="H37" s="24">
        <f t="shared" si="0"/>
        <v>9102.6</v>
      </c>
      <c r="I37" s="30">
        <f t="shared" si="6"/>
        <v>75.525889600851443</v>
      </c>
      <c r="J37" s="32">
        <f t="shared" si="7"/>
        <v>8954.5692563823322</v>
      </c>
      <c r="K37" s="33">
        <f t="shared" si="8"/>
        <v>9250.6307436176685</v>
      </c>
      <c r="L37" s="34">
        <f t="shared" si="9"/>
        <v>296.06148723533624</v>
      </c>
      <c r="N37" s="68">
        <v>32</v>
      </c>
      <c r="O37" s="45">
        <f t="shared" si="1"/>
        <v>-9250.6307436176685</v>
      </c>
      <c r="P37" s="45">
        <f t="shared" si="2"/>
        <v>-100</v>
      </c>
      <c r="Q37" s="45">
        <f t="shared" si="3"/>
        <v>-9102.6</v>
      </c>
      <c r="R37" s="30">
        <f t="shared" si="4"/>
        <v>-100</v>
      </c>
      <c r="T37" s="68">
        <v>32</v>
      </c>
      <c r="U37" s="52">
        <f t="shared" si="10"/>
        <v>0</v>
      </c>
      <c r="V37" s="54">
        <f t="shared" si="11"/>
        <v>0</v>
      </c>
      <c r="W37" s="53">
        <f t="shared" si="12"/>
        <v>0</v>
      </c>
      <c r="X37" s="54">
        <f t="shared" si="13"/>
        <v>0</v>
      </c>
    </row>
    <row r="38" spans="1:24" x14ac:dyDescent="0.25">
      <c r="A38" s="12" t="s">
        <v>76</v>
      </c>
      <c r="B38" s="20">
        <v>9148</v>
      </c>
      <c r="C38" s="21">
        <v>9070</v>
      </c>
      <c r="D38" s="21">
        <v>9299</v>
      </c>
      <c r="E38" s="21">
        <v>8830</v>
      </c>
      <c r="F38" s="22">
        <v>9093</v>
      </c>
      <c r="G38" s="40"/>
      <c r="H38" s="24">
        <f t="shared" ref="H38:H57" si="14">AVERAGE(B38:F38)</f>
        <v>9088</v>
      </c>
      <c r="I38" s="30">
        <f t="shared" si="6"/>
        <v>75.839963080159777</v>
      </c>
      <c r="J38" s="32">
        <f t="shared" si="7"/>
        <v>8939.3536723628877</v>
      </c>
      <c r="K38" s="33">
        <f t="shared" ref="K38:K57" si="15">H38+(1.96*I38)</f>
        <v>9236.6463276371123</v>
      </c>
      <c r="L38" s="34">
        <f t="shared" si="9"/>
        <v>297.29265527422467</v>
      </c>
      <c r="N38" s="68">
        <v>33</v>
      </c>
      <c r="O38" s="45">
        <f t="shared" ref="O38:O57" si="16">G38-K38</f>
        <v>-9236.6463276371123</v>
      </c>
      <c r="P38" s="45">
        <f t="shared" ref="P38:P57" si="17">(G38-K38)/K38*100</f>
        <v>-100</v>
      </c>
      <c r="Q38" s="45">
        <f t="shared" ref="Q38:Q57" si="18">G38-H38</f>
        <v>-9088</v>
      </c>
      <c r="R38" s="30">
        <f t="shared" ref="R38:R57" si="19">(G38-H38)/H38*100</f>
        <v>-100</v>
      </c>
      <c r="T38" s="68">
        <v>33</v>
      </c>
      <c r="U38" s="52">
        <f t="shared" si="10"/>
        <v>0</v>
      </c>
      <c r="V38" s="54">
        <f t="shared" si="11"/>
        <v>0</v>
      </c>
      <c r="W38" s="53">
        <f t="shared" si="12"/>
        <v>0</v>
      </c>
      <c r="X38" s="54">
        <f t="shared" si="13"/>
        <v>0</v>
      </c>
    </row>
    <row r="39" spans="1:24" x14ac:dyDescent="0.25">
      <c r="A39" s="12" t="s">
        <v>77</v>
      </c>
      <c r="B39" s="20">
        <v>9121</v>
      </c>
      <c r="C39" s="21">
        <v>9319</v>
      </c>
      <c r="D39" s="21">
        <v>9382</v>
      </c>
      <c r="E39" s="21">
        <v>8978</v>
      </c>
      <c r="F39" s="22">
        <v>8994</v>
      </c>
      <c r="G39" s="40"/>
      <c r="H39" s="24">
        <f t="shared" si="14"/>
        <v>9158.7999999999993</v>
      </c>
      <c r="I39" s="30">
        <f t="shared" si="6"/>
        <v>82.691837565747676</v>
      </c>
      <c r="J39" s="32">
        <f t="shared" si="7"/>
        <v>8996.7239983711333</v>
      </c>
      <c r="K39" s="33">
        <f t="shared" si="15"/>
        <v>9320.8760016288652</v>
      </c>
      <c r="L39" s="34">
        <f t="shared" si="9"/>
        <v>324.15200325773185</v>
      </c>
      <c r="N39" s="68">
        <v>34</v>
      </c>
      <c r="O39" s="45">
        <f t="shared" si="16"/>
        <v>-9320.8760016288652</v>
      </c>
      <c r="P39" s="45">
        <f t="shared" si="17"/>
        <v>-100</v>
      </c>
      <c r="Q39" s="45">
        <f t="shared" si="18"/>
        <v>-9158.7999999999993</v>
      </c>
      <c r="R39" s="30">
        <f t="shared" si="19"/>
        <v>-100</v>
      </c>
      <c r="T39" s="68">
        <v>34</v>
      </c>
      <c r="U39" s="52">
        <f t="shared" si="10"/>
        <v>0</v>
      </c>
      <c r="V39" s="54">
        <f t="shared" si="11"/>
        <v>0</v>
      </c>
      <c r="W39" s="53">
        <f t="shared" si="12"/>
        <v>0</v>
      </c>
      <c r="X39" s="54">
        <f t="shared" si="13"/>
        <v>0</v>
      </c>
    </row>
    <row r="40" spans="1:24" x14ac:dyDescent="0.25">
      <c r="A40" s="12" t="s">
        <v>78</v>
      </c>
      <c r="B40" s="20">
        <v>9026</v>
      </c>
      <c r="C40" s="21">
        <v>7923</v>
      </c>
      <c r="D40" s="21">
        <v>8149</v>
      </c>
      <c r="E40" s="21">
        <v>7865</v>
      </c>
      <c r="F40" s="22">
        <v>8242</v>
      </c>
      <c r="G40" s="40"/>
      <c r="H40" s="24">
        <f t="shared" si="14"/>
        <v>8241</v>
      </c>
      <c r="I40" s="30">
        <f t="shared" si="6"/>
        <v>208.22944076186727</v>
      </c>
      <c r="J40" s="32">
        <f t="shared" si="7"/>
        <v>7832.8702961067402</v>
      </c>
      <c r="K40" s="33">
        <f t="shared" si="15"/>
        <v>8649.1297038932607</v>
      </c>
      <c r="L40" s="34">
        <f t="shared" si="9"/>
        <v>816.25940778652057</v>
      </c>
      <c r="N40" s="68">
        <v>35</v>
      </c>
      <c r="O40" s="45">
        <f t="shared" si="16"/>
        <v>-8649.1297038932607</v>
      </c>
      <c r="P40" s="45">
        <f t="shared" si="17"/>
        <v>-100</v>
      </c>
      <c r="Q40" s="45">
        <f t="shared" si="18"/>
        <v>-8241</v>
      </c>
      <c r="R40" s="30">
        <f t="shared" si="19"/>
        <v>-100</v>
      </c>
      <c r="T40" s="68">
        <v>35</v>
      </c>
      <c r="U40" s="52">
        <f t="shared" si="10"/>
        <v>0</v>
      </c>
      <c r="V40" s="54">
        <f t="shared" si="11"/>
        <v>0</v>
      </c>
      <c r="W40" s="53">
        <f t="shared" si="12"/>
        <v>0</v>
      </c>
      <c r="X40" s="54">
        <f t="shared" si="13"/>
        <v>0</v>
      </c>
    </row>
    <row r="41" spans="1:24" x14ac:dyDescent="0.25">
      <c r="A41" s="12" t="s">
        <v>79</v>
      </c>
      <c r="B41" s="20">
        <v>7878</v>
      </c>
      <c r="C41" s="21">
        <v>9399</v>
      </c>
      <c r="D41" s="21">
        <v>9497</v>
      </c>
      <c r="E41" s="21">
        <v>9445</v>
      </c>
      <c r="F41" s="22">
        <v>9695</v>
      </c>
      <c r="G41" s="40"/>
      <c r="H41" s="24">
        <f t="shared" si="14"/>
        <v>9182.7999999999993</v>
      </c>
      <c r="I41" s="30">
        <f t="shared" si="6"/>
        <v>330.08065680981667</v>
      </c>
      <c r="J41" s="32">
        <f t="shared" si="7"/>
        <v>8535.8419126527588</v>
      </c>
      <c r="K41" s="33">
        <f t="shared" si="15"/>
        <v>9829.7580873472398</v>
      </c>
      <c r="L41" s="34">
        <f t="shared" si="9"/>
        <v>1293.916174694481</v>
      </c>
      <c r="N41" s="68">
        <v>36</v>
      </c>
      <c r="O41" s="45">
        <f t="shared" si="16"/>
        <v>-9829.7580873472398</v>
      </c>
      <c r="P41" s="45">
        <f t="shared" si="17"/>
        <v>-100</v>
      </c>
      <c r="Q41" s="45">
        <f t="shared" si="18"/>
        <v>-9182.7999999999993</v>
      </c>
      <c r="R41" s="30">
        <f t="shared" si="19"/>
        <v>-100</v>
      </c>
      <c r="T41" s="68">
        <v>36</v>
      </c>
      <c r="U41" s="52">
        <f t="shared" si="10"/>
        <v>0</v>
      </c>
      <c r="V41" s="54">
        <f t="shared" si="11"/>
        <v>0</v>
      </c>
      <c r="W41" s="53">
        <f t="shared" si="12"/>
        <v>0</v>
      </c>
      <c r="X41" s="54">
        <f t="shared" si="13"/>
        <v>0</v>
      </c>
    </row>
    <row r="42" spans="1:24" x14ac:dyDescent="0.25">
      <c r="A42" s="12" t="s">
        <v>80</v>
      </c>
      <c r="B42" s="20">
        <v>9258</v>
      </c>
      <c r="C42" s="21">
        <v>9124</v>
      </c>
      <c r="D42" s="21">
        <v>9454</v>
      </c>
      <c r="E42" s="21">
        <v>9191</v>
      </c>
      <c r="F42" s="22">
        <v>9513</v>
      </c>
      <c r="G42" s="40"/>
      <c r="H42" s="24">
        <f t="shared" si="14"/>
        <v>9308</v>
      </c>
      <c r="I42" s="30">
        <f t="shared" si="6"/>
        <v>75.294754133339197</v>
      </c>
      <c r="J42" s="32">
        <f t="shared" si="7"/>
        <v>9160.4222818986545</v>
      </c>
      <c r="K42" s="33">
        <f t="shared" si="15"/>
        <v>9455.5777181013455</v>
      </c>
      <c r="L42" s="34">
        <f t="shared" si="9"/>
        <v>295.15543620269091</v>
      </c>
      <c r="N42" s="68">
        <v>37</v>
      </c>
      <c r="O42" s="45">
        <f t="shared" si="16"/>
        <v>-9455.5777181013455</v>
      </c>
      <c r="P42" s="45">
        <f t="shared" si="17"/>
        <v>-100</v>
      </c>
      <c r="Q42" s="45">
        <f t="shared" si="18"/>
        <v>-9308</v>
      </c>
      <c r="R42" s="30">
        <f t="shared" si="19"/>
        <v>-100</v>
      </c>
      <c r="T42" s="68">
        <v>37</v>
      </c>
      <c r="U42" s="52">
        <f t="shared" si="10"/>
        <v>0</v>
      </c>
      <c r="V42" s="54">
        <f t="shared" si="11"/>
        <v>0</v>
      </c>
      <c r="W42" s="53">
        <f t="shared" si="12"/>
        <v>0</v>
      </c>
      <c r="X42" s="54">
        <f t="shared" si="13"/>
        <v>0</v>
      </c>
    </row>
    <row r="43" spans="1:24" x14ac:dyDescent="0.25">
      <c r="A43" s="12" t="s">
        <v>81</v>
      </c>
      <c r="B43" s="20">
        <v>9097</v>
      </c>
      <c r="C43" s="21">
        <v>8945</v>
      </c>
      <c r="D43" s="21">
        <v>9534</v>
      </c>
      <c r="E43" s="21">
        <v>9305</v>
      </c>
      <c r="F43" s="22">
        <v>9440</v>
      </c>
      <c r="G43" s="40"/>
      <c r="H43" s="24">
        <f t="shared" si="14"/>
        <v>9264.2000000000007</v>
      </c>
      <c r="I43" s="30">
        <f t="shared" si="6"/>
        <v>108.44510131859344</v>
      </c>
      <c r="J43" s="32">
        <f t="shared" si="7"/>
        <v>9051.6476014155578</v>
      </c>
      <c r="K43" s="33">
        <f t="shared" si="15"/>
        <v>9476.7523985844437</v>
      </c>
      <c r="L43" s="34">
        <f t="shared" si="9"/>
        <v>425.10479716888585</v>
      </c>
      <c r="N43" s="68">
        <v>38</v>
      </c>
      <c r="O43" s="45">
        <f t="shared" si="16"/>
        <v>-9476.7523985844437</v>
      </c>
      <c r="P43" s="45">
        <f t="shared" si="17"/>
        <v>-100</v>
      </c>
      <c r="Q43" s="45">
        <f t="shared" si="18"/>
        <v>-9264.2000000000007</v>
      </c>
      <c r="R43" s="30">
        <f t="shared" si="19"/>
        <v>-100</v>
      </c>
      <c r="T43" s="68">
        <v>38</v>
      </c>
      <c r="U43" s="52">
        <f t="shared" si="10"/>
        <v>0</v>
      </c>
      <c r="V43" s="54">
        <f t="shared" si="11"/>
        <v>0</v>
      </c>
      <c r="W43" s="53">
        <f t="shared" si="12"/>
        <v>0</v>
      </c>
      <c r="X43" s="54">
        <f t="shared" si="13"/>
        <v>0</v>
      </c>
    </row>
    <row r="44" spans="1:24" x14ac:dyDescent="0.25">
      <c r="A44" s="12" t="s">
        <v>82</v>
      </c>
      <c r="B44" s="20">
        <v>9529</v>
      </c>
      <c r="C44" s="21">
        <v>8994</v>
      </c>
      <c r="D44" s="21">
        <v>9689</v>
      </c>
      <c r="E44" s="21">
        <v>9150</v>
      </c>
      <c r="F44" s="22">
        <v>9517</v>
      </c>
      <c r="G44" s="40"/>
      <c r="H44" s="24">
        <f t="shared" si="14"/>
        <v>9375.7999999999993</v>
      </c>
      <c r="I44" s="30">
        <f t="shared" si="6"/>
        <v>130.04975970758267</v>
      </c>
      <c r="J44" s="32">
        <f t="shared" si="7"/>
        <v>9120.9024709731366</v>
      </c>
      <c r="K44" s="33">
        <f t="shared" si="15"/>
        <v>9630.697529026862</v>
      </c>
      <c r="L44" s="34">
        <f t="shared" si="9"/>
        <v>509.79505805372537</v>
      </c>
      <c r="N44" s="68">
        <v>39</v>
      </c>
      <c r="O44" s="45">
        <f t="shared" si="16"/>
        <v>-9630.697529026862</v>
      </c>
      <c r="P44" s="45">
        <f t="shared" si="17"/>
        <v>-100</v>
      </c>
      <c r="Q44" s="45">
        <f t="shared" si="18"/>
        <v>-9375.7999999999993</v>
      </c>
      <c r="R44" s="30">
        <f t="shared" si="19"/>
        <v>-100</v>
      </c>
      <c r="T44" s="68">
        <v>39</v>
      </c>
      <c r="U44" s="52">
        <f t="shared" si="10"/>
        <v>0</v>
      </c>
      <c r="V44" s="54">
        <f t="shared" si="11"/>
        <v>0</v>
      </c>
      <c r="W44" s="53">
        <f t="shared" si="12"/>
        <v>0</v>
      </c>
      <c r="X44" s="54">
        <f t="shared" si="13"/>
        <v>0</v>
      </c>
    </row>
    <row r="45" spans="1:24" x14ac:dyDescent="0.25">
      <c r="A45" s="12" t="s">
        <v>83</v>
      </c>
      <c r="B45" s="20">
        <v>9410</v>
      </c>
      <c r="C45" s="21">
        <v>9291</v>
      </c>
      <c r="D45" s="21">
        <v>9778</v>
      </c>
      <c r="E45" s="21">
        <v>9503</v>
      </c>
      <c r="F45" s="22">
        <v>9799</v>
      </c>
      <c r="G45" s="40"/>
      <c r="H45" s="24">
        <f t="shared" si="14"/>
        <v>9556.2000000000007</v>
      </c>
      <c r="I45" s="30">
        <f t="shared" si="6"/>
        <v>100.66846576758782</v>
      </c>
      <c r="J45" s="32">
        <f t="shared" si="7"/>
        <v>9358.8898070955292</v>
      </c>
      <c r="K45" s="33">
        <f t="shared" si="15"/>
        <v>9753.5101929044722</v>
      </c>
      <c r="L45" s="34">
        <f t="shared" si="9"/>
        <v>394.62038580894296</v>
      </c>
      <c r="N45" s="68">
        <v>40</v>
      </c>
      <c r="O45" s="45">
        <f t="shared" si="16"/>
        <v>-9753.5101929044722</v>
      </c>
      <c r="P45" s="45">
        <f t="shared" si="17"/>
        <v>-100</v>
      </c>
      <c r="Q45" s="45">
        <f t="shared" si="18"/>
        <v>-9556.2000000000007</v>
      </c>
      <c r="R45" s="30">
        <f t="shared" si="19"/>
        <v>-100</v>
      </c>
      <c r="T45" s="68">
        <v>40</v>
      </c>
      <c r="U45" s="52">
        <f t="shared" si="10"/>
        <v>0</v>
      </c>
      <c r="V45" s="54">
        <f t="shared" si="11"/>
        <v>0</v>
      </c>
      <c r="W45" s="53">
        <f t="shared" si="12"/>
        <v>0</v>
      </c>
      <c r="X45" s="54">
        <f t="shared" si="13"/>
        <v>0</v>
      </c>
    </row>
    <row r="46" spans="1:24" x14ac:dyDescent="0.25">
      <c r="A46" s="12" t="s">
        <v>84</v>
      </c>
      <c r="B46" s="20">
        <v>9776</v>
      </c>
      <c r="C46" s="21">
        <v>9719</v>
      </c>
      <c r="D46" s="21">
        <v>9940</v>
      </c>
      <c r="E46" s="21">
        <v>9649</v>
      </c>
      <c r="F46" s="22">
        <v>9973</v>
      </c>
      <c r="G46" s="40"/>
      <c r="H46" s="24">
        <f t="shared" si="14"/>
        <v>9811.4</v>
      </c>
      <c r="I46" s="30">
        <f t="shared" si="6"/>
        <v>62.776269401741288</v>
      </c>
      <c r="J46" s="32">
        <f t="shared" si="7"/>
        <v>9688.3585119725867</v>
      </c>
      <c r="K46" s="33">
        <f t="shared" si="15"/>
        <v>9934.4414880274126</v>
      </c>
      <c r="L46" s="34">
        <f t="shared" si="9"/>
        <v>246.08297605482585</v>
      </c>
      <c r="N46" s="68">
        <v>41</v>
      </c>
      <c r="O46" s="45">
        <f t="shared" si="16"/>
        <v>-9934.4414880274126</v>
      </c>
      <c r="P46" s="45">
        <f t="shared" si="17"/>
        <v>-100</v>
      </c>
      <c r="Q46" s="45">
        <f t="shared" si="18"/>
        <v>-9811.4</v>
      </c>
      <c r="R46" s="30">
        <f t="shared" si="19"/>
        <v>-100</v>
      </c>
      <c r="T46" s="68">
        <v>41</v>
      </c>
      <c r="U46" s="52">
        <f t="shared" si="10"/>
        <v>0</v>
      </c>
      <c r="V46" s="54">
        <f t="shared" si="11"/>
        <v>0</v>
      </c>
      <c r="W46" s="53">
        <f t="shared" si="12"/>
        <v>0</v>
      </c>
      <c r="X46" s="54">
        <f t="shared" si="13"/>
        <v>0</v>
      </c>
    </row>
    <row r="47" spans="1:24" x14ac:dyDescent="0.25">
      <c r="A47" s="12" t="s">
        <v>85</v>
      </c>
      <c r="B47" s="20">
        <v>9511</v>
      </c>
      <c r="C47" s="21">
        <v>9768</v>
      </c>
      <c r="D47" s="21">
        <v>10031</v>
      </c>
      <c r="E47" s="21">
        <v>9864</v>
      </c>
      <c r="F47" s="22">
        <v>10156</v>
      </c>
      <c r="G47" s="40"/>
      <c r="H47" s="24">
        <f t="shared" si="14"/>
        <v>9866</v>
      </c>
      <c r="I47" s="30">
        <f t="shared" si="6"/>
        <v>111.12110510609584</v>
      </c>
      <c r="J47" s="32">
        <f t="shared" si="7"/>
        <v>9648.2026339920521</v>
      </c>
      <c r="K47" s="33">
        <f t="shared" si="15"/>
        <v>10083.797366007948</v>
      </c>
      <c r="L47" s="34">
        <f t="shared" si="9"/>
        <v>435.59473201589572</v>
      </c>
      <c r="N47" s="68">
        <v>42</v>
      </c>
      <c r="O47" s="45">
        <f t="shared" si="16"/>
        <v>-10083.797366007948</v>
      </c>
      <c r="P47" s="45">
        <f t="shared" si="17"/>
        <v>-100</v>
      </c>
      <c r="Q47" s="45">
        <f t="shared" si="18"/>
        <v>-9866</v>
      </c>
      <c r="R47" s="30">
        <f t="shared" si="19"/>
        <v>-100</v>
      </c>
      <c r="T47" s="68">
        <v>42</v>
      </c>
      <c r="U47" s="52">
        <f t="shared" si="10"/>
        <v>0</v>
      </c>
      <c r="V47" s="54">
        <f t="shared" si="11"/>
        <v>0</v>
      </c>
      <c r="W47" s="53">
        <f t="shared" si="12"/>
        <v>0</v>
      </c>
      <c r="X47" s="54">
        <f t="shared" si="13"/>
        <v>0</v>
      </c>
    </row>
    <row r="48" spans="1:24" x14ac:dyDescent="0.25">
      <c r="A48" s="12" t="s">
        <v>86</v>
      </c>
      <c r="B48" s="20">
        <v>9711</v>
      </c>
      <c r="C48" s="21">
        <v>9724</v>
      </c>
      <c r="D48" s="21">
        <v>9739</v>
      </c>
      <c r="E48" s="21">
        <v>9603</v>
      </c>
      <c r="F48" s="22">
        <v>10021</v>
      </c>
      <c r="G48" s="40"/>
      <c r="H48" s="24">
        <f t="shared" si="14"/>
        <v>9759.6</v>
      </c>
      <c r="I48" s="30">
        <f t="shared" si="6"/>
        <v>69.608620155839887</v>
      </c>
      <c r="J48" s="32">
        <f t="shared" si="7"/>
        <v>9623.1671044945542</v>
      </c>
      <c r="K48" s="33">
        <f t="shared" si="15"/>
        <v>9896.0328955054465</v>
      </c>
      <c r="L48" s="34">
        <f t="shared" si="9"/>
        <v>272.86579101089228</v>
      </c>
      <c r="N48" s="68">
        <v>43</v>
      </c>
      <c r="O48" s="45">
        <f t="shared" si="16"/>
        <v>-9896.0328955054465</v>
      </c>
      <c r="P48" s="45">
        <f t="shared" si="17"/>
        <v>-100</v>
      </c>
      <c r="Q48" s="45">
        <f t="shared" si="18"/>
        <v>-9759.6</v>
      </c>
      <c r="R48" s="30">
        <f t="shared" si="19"/>
        <v>-100</v>
      </c>
      <c r="T48" s="68">
        <v>43</v>
      </c>
      <c r="U48" s="52">
        <f t="shared" si="10"/>
        <v>0</v>
      </c>
      <c r="V48" s="54">
        <f t="shared" si="11"/>
        <v>0</v>
      </c>
      <c r="W48" s="53">
        <f t="shared" si="12"/>
        <v>0</v>
      </c>
      <c r="X48" s="54">
        <f t="shared" si="13"/>
        <v>0</v>
      </c>
    </row>
    <row r="49" spans="1:24" x14ac:dyDescent="0.25">
      <c r="A49" s="12" t="s">
        <v>87</v>
      </c>
      <c r="B49" s="20">
        <v>9618</v>
      </c>
      <c r="C49" s="21">
        <v>10152</v>
      </c>
      <c r="D49" s="21">
        <v>9984</v>
      </c>
      <c r="E49" s="21">
        <v>9529</v>
      </c>
      <c r="F49" s="22">
        <v>10164</v>
      </c>
      <c r="G49" s="40"/>
      <c r="H49" s="24">
        <f t="shared" si="14"/>
        <v>9889.4</v>
      </c>
      <c r="I49" s="30">
        <f t="shared" si="6"/>
        <v>133.5775430227701</v>
      </c>
      <c r="J49" s="32">
        <f t="shared" si="7"/>
        <v>9627.5880156753701</v>
      </c>
      <c r="K49" s="33">
        <f t="shared" si="15"/>
        <v>10151.211984324629</v>
      </c>
      <c r="L49" s="34">
        <f t="shared" si="9"/>
        <v>523.62396864925904</v>
      </c>
      <c r="N49" s="68">
        <v>44</v>
      </c>
      <c r="O49" s="45">
        <f t="shared" si="16"/>
        <v>-10151.211984324629</v>
      </c>
      <c r="P49" s="45">
        <f t="shared" si="17"/>
        <v>-100</v>
      </c>
      <c r="Q49" s="45">
        <f t="shared" si="18"/>
        <v>-9889.4</v>
      </c>
      <c r="R49" s="30">
        <f t="shared" si="19"/>
        <v>-100</v>
      </c>
      <c r="T49" s="68">
        <v>44</v>
      </c>
      <c r="U49" s="52">
        <f t="shared" si="10"/>
        <v>0</v>
      </c>
      <c r="V49" s="54">
        <f t="shared" si="11"/>
        <v>0</v>
      </c>
      <c r="W49" s="53">
        <f t="shared" si="12"/>
        <v>0</v>
      </c>
      <c r="X49" s="54">
        <f t="shared" si="13"/>
        <v>0</v>
      </c>
    </row>
    <row r="50" spans="1:24" x14ac:dyDescent="0.25">
      <c r="A50" s="12" t="s">
        <v>88</v>
      </c>
      <c r="B50" s="20">
        <v>9994</v>
      </c>
      <c r="C50" s="21">
        <v>10470</v>
      </c>
      <c r="D50" s="21">
        <v>10346</v>
      </c>
      <c r="E50" s="21">
        <v>10151</v>
      </c>
      <c r="F50" s="22">
        <v>10697</v>
      </c>
      <c r="G50" s="40"/>
      <c r="H50" s="24">
        <f t="shared" si="14"/>
        <v>10331.6</v>
      </c>
      <c r="I50" s="30">
        <f t="shared" si="6"/>
        <v>122.36609007400703</v>
      </c>
      <c r="J50" s="32">
        <f t="shared" si="7"/>
        <v>10091.762463454947</v>
      </c>
      <c r="K50" s="33">
        <f t="shared" si="15"/>
        <v>10571.437536545054</v>
      </c>
      <c r="L50" s="34">
        <f t="shared" si="9"/>
        <v>479.67507309010762</v>
      </c>
      <c r="N50" s="68">
        <v>45</v>
      </c>
      <c r="O50" s="45">
        <f t="shared" si="16"/>
        <v>-10571.437536545054</v>
      </c>
      <c r="P50" s="45">
        <f t="shared" si="17"/>
        <v>-100</v>
      </c>
      <c r="Q50" s="45">
        <f t="shared" si="18"/>
        <v>-10331.6</v>
      </c>
      <c r="R50" s="30">
        <f t="shared" si="19"/>
        <v>-100</v>
      </c>
      <c r="T50" s="68">
        <v>45</v>
      </c>
      <c r="U50" s="52">
        <f t="shared" si="10"/>
        <v>0</v>
      </c>
      <c r="V50" s="54">
        <f t="shared" si="11"/>
        <v>0</v>
      </c>
      <c r="W50" s="53">
        <f t="shared" si="12"/>
        <v>0</v>
      </c>
      <c r="X50" s="54">
        <f t="shared" si="13"/>
        <v>0</v>
      </c>
    </row>
    <row r="51" spans="1:24" x14ac:dyDescent="0.25">
      <c r="A51" s="12" t="s">
        <v>89</v>
      </c>
      <c r="B51" s="20">
        <v>9938</v>
      </c>
      <c r="C51" s="21">
        <v>10694</v>
      </c>
      <c r="D51" s="21">
        <v>10275</v>
      </c>
      <c r="E51" s="21">
        <v>10193</v>
      </c>
      <c r="F51" s="22">
        <v>10650</v>
      </c>
      <c r="G51" s="40"/>
      <c r="H51" s="24">
        <f t="shared" si="14"/>
        <v>10350</v>
      </c>
      <c r="I51" s="30">
        <f t="shared" si="6"/>
        <v>142.89051753003065</v>
      </c>
      <c r="J51" s="32">
        <f t="shared" si="7"/>
        <v>10069.93458564114</v>
      </c>
      <c r="K51" s="33">
        <f t="shared" si="15"/>
        <v>10630.06541435886</v>
      </c>
      <c r="L51" s="34">
        <f t="shared" si="9"/>
        <v>560.13082871771985</v>
      </c>
      <c r="N51" s="68">
        <v>46</v>
      </c>
      <c r="O51" s="45">
        <f t="shared" si="16"/>
        <v>-10630.06541435886</v>
      </c>
      <c r="P51" s="45">
        <f t="shared" si="17"/>
        <v>-100</v>
      </c>
      <c r="Q51" s="45">
        <f t="shared" si="18"/>
        <v>-10350</v>
      </c>
      <c r="R51" s="30">
        <f t="shared" si="19"/>
        <v>-100</v>
      </c>
      <c r="T51" s="68">
        <v>46</v>
      </c>
      <c r="U51" s="52">
        <f t="shared" si="10"/>
        <v>0</v>
      </c>
      <c r="V51" s="54">
        <f t="shared" si="11"/>
        <v>0</v>
      </c>
      <c r="W51" s="53">
        <f t="shared" si="12"/>
        <v>0</v>
      </c>
      <c r="X51" s="54">
        <f t="shared" si="13"/>
        <v>0</v>
      </c>
    </row>
    <row r="52" spans="1:24" x14ac:dyDescent="0.25">
      <c r="A52" s="12" t="s">
        <v>90</v>
      </c>
      <c r="B52" s="20">
        <v>9830</v>
      </c>
      <c r="C52" s="21">
        <v>10603</v>
      </c>
      <c r="D52" s="21">
        <v>10621</v>
      </c>
      <c r="E52" s="21">
        <v>9957</v>
      </c>
      <c r="F52" s="22">
        <v>10882</v>
      </c>
      <c r="G52" s="40"/>
      <c r="H52" s="24">
        <f t="shared" si="14"/>
        <v>10378.6</v>
      </c>
      <c r="I52" s="30">
        <f t="shared" si="6"/>
        <v>205.08939514270355</v>
      </c>
      <c r="J52" s="32">
        <f t="shared" si="7"/>
        <v>9976.6247855203019</v>
      </c>
      <c r="K52" s="33">
        <f t="shared" si="15"/>
        <v>10780.575214479699</v>
      </c>
      <c r="L52" s="34">
        <f t="shared" si="9"/>
        <v>803.95042895939696</v>
      </c>
      <c r="N52" s="68">
        <v>47</v>
      </c>
      <c r="O52" s="45">
        <f t="shared" si="16"/>
        <v>-10780.575214479699</v>
      </c>
      <c r="P52" s="45">
        <f t="shared" si="17"/>
        <v>-100</v>
      </c>
      <c r="Q52" s="45">
        <f t="shared" si="18"/>
        <v>-10378.6</v>
      </c>
      <c r="R52" s="30">
        <f t="shared" si="19"/>
        <v>-100</v>
      </c>
      <c r="T52" s="68">
        <v>47</v>
      </c>
      <c r="U52" s="52">
        <f t="shared" si="10"/>
        <v>0</v>
      </c>
      <c r="V52" s="54">
        <f t="shared" si="11"/>
        <v>0</v>
      </c>
      <c r="W52" s="53">
        <f t="shared" si="12"/>
        <v>0</v>
      </c>
      <c r="X52" s="54">
        <f t="shared" si="13"/>
        <v>0</v>
      </c>
    </row>
    <row r="53" spans="1:24" x14ac:dyDescent="0.25">
      <c r="A53" s="12" t="s">
        <v>91</v>
      </c>
      <c r="B53" s="20">
        <v>9822</v>
      </c>
      <c r="C53" s="21">
        <v>10439</v>
      </c>
      <c r="D53" s="21">
        <v>10538</v>
      </c>
      <c r="E53" s="21">
        <v>10033</v>
      </c>
      <c r="F53" s="22">
        <v>10958</v>
      </c>
      <c r="G53" s="40"/>
      <c r="H53" s="24">
        <f t="shared" si="14"/>
        <v>10358</v>
      </c>
      <c r="I53" s="30">
        <f t="shared" si="6"/>
        <v>198.98266256133974</v>
      </c>
      <c r="J53" s="32">
        <f t="shared" si="7"/>
        <v>9967.9939813797737</v>
      </c>
      <c r="K53" s="33">
        <f t="shared" si="15"/>
        <v>10748.006018620226</v>
      </c>
      <c r="L53" s="34">
        <f t="shared" si="9"/>
        <v>780.01203724045263</v>
      </c>
      <c r="N53" s="68">
        <v>48</v>
      </c>
      <c r="O53" s="45">
        <f t="shared" si="16"/>
        <v>-10748.006018620226</v>
      </c>
      <c r="P53" s="45">
        <f t="shared" si="17"/>
        <v>-100</v>
      </c>
      <c r="Q53" s="45">
        <f t="shared" si="18"/>
        <v>-10358</v>
      </c>
      <c r="R53" s="30">
        <f t="shared" si="19"/>
        <v>-100</v>
      </c>
      <c r="T53" s="68">
        <v>48</v>
      </c>
      <c r="U53" s="52">
        <f t="shared" si="10"/>
        <v>0</v>
      </c>
      <c r="V53" s="54">
        <f t="shared" si="11"/>
        <v>0</v>
      </c>
      <c r="W53" s="53">
        <f t="shared" si="12"/>
        <v>0</v>
      </c>
      <c r="X53" s="54">
        <f t="shared" si="13"/>
        <v>0</v>
      </c>
    </row>
    <row r="54" spans="1:24" x14ac:dyDescent="0.25">
      <c r="A54" s="12" t="s">
        <v>92</v>
      </c>
      <c r="B54" s="20">
        <v>10365</v>
      </c>
      <c r="C54" s="21">
        <v>11223</v>
      </c>
      <c r="D54" s="21">
        <v>10781</v>
      </c>
      <c r="E54" s="21">
        <v>10287</v>
      </c>
      <c r="F54" s="22">
        <v>10816</v>
      </c>
      <c r="G54" s="40"/>
      <c r="H54" s="24">
        <f t="shared" si="14"/>
        <v>10694.4</v>
      </c>
      <c r="I54" s="30">
        <f t="shared" si="6"/>
        <v>169.7326132480143</v>
      </c>
      <c r="J54" s="32">
        <f t="shared" si="7"/>
        <v>10361.724078033891</v>
      </c>
      <c r="K54" s="33">
        <f t="shared" si="15"/>
        <v>11027.075921966109</v>
      </c>
      <c r="L54" s="34">
        <f t="shared" si="9"/>
        <v>665.35184393221789</v>
      </c>
      <c r="N54" s="68">
        <v>49</v>
      </c>
      <c r="O54" s="45">
        <f t="shared" si="16"/>
        <v>-11027.075921966109</v>
      </c>
      <c r="P54" s="45">
        <f t="shared" si="17"/>
        <v>-100</v>
      </c>
      <c r="Q54" s="45">
        <f t="shared" si="18"/>
        <v>-10694.4</v>
      </c>
      <c r="R54" s="30">
        <f t="shared" si="19"/>
        <v>-100</v>
      </c>
      <c r="T54" s="68">
        <v>49</v>
      </c>
      <c r="U54" s="52">
        <f t="shared" si="10"/>
        <v>0</v>
      </c>
      <c r="V54" s="54">
        <f t="shared" si="11"/>
        <v>0</v>
      </c>
      <c r="W54" s="53">
        <f t="shared" si="12"/>
        <v>0</v>
      </c>
      <c r="X54" s="54">
        <f t="shared" si="13"/>
        <v>0</v>
      </c>
    </row>
    <row r="55" spans="1:24" x14ac:dyDescent="0.25">
      <c r="A55" s="12" t="s">
        <v>93</v>
      </c>
      <c r="B55" s="20">
        <v>10269</v>
      </c>
      <c r="C55" s="21">
        <v>10533</v>
      </c>
      <c r="D55" s="21">
        <v>11217</v>
      </c>
      <c r="E55" s="21">
        <v>10550</v>
      </c>
      <c r="F55" s="22">
        <v>11188</v>
      </c>
      <c r="G55" s="40"/>
      <c r="H55" s="24">
        <f t="shared" si="14"/>
        <v>10751.4</v>
      </c>
      <c r="I55" s="30">
        <f t="shared" si="6"/>
        <v>190.83673650531753</v>
      </c>
      <c r="J55" s="32">
        <f t="shared" si="7"/>
        <v>10377.359996449577</v>
      </c>
      <c r="K55" s="33">
        <f t="shared" si="15"/>
        <v>11125.440003550422</v>
      </c>
      <c r="L55" s="34">
        <f t="shared" si="9"/>
        <v>748.08000710084525</v>
      </c>
      <c r="N55" s="68">
        <v>50</v>
      </c>
      <c r="O55" s="45">
        <f t="shared" si="16"/>
        <v>-11125.440003550422</v>
      </c>
      <c r="P55" s="45">
        <f t="shared" si="17"/>
        <v>-100</v>
      </c>
      <c r="Q55" s="45">
        <f t="shared" si="18"/>
        <v>-10751.4</v>
      </c>
      <c r="R55" s="30">
        <f t="shared" si="19"/>
        <v>-100</v>
      </c>
      <c r="T55" s="68">
        <v>50</v>
      </c>
      <c r="U55" s="52">
        <f t="shared" si="10"/>
        <v>0</v>
      </c>
      <c r="V55" s="54">
        <f t="shared" si="11"/>
        <v>0</v>
      </c>
      <c r="W55" s="53">
        <f t="shared" si="12"/>
        <v>0</v>
      </c>
      <c r="X55" s="54">
        <f t="shared" si="13"/>
        <v>0</v>
      </c>
    </row>
    <row r="56" spans="1:24" x14ac:dyDescent="0.25">
      <c r="A56" s="12" t="s">
        <v>94</v>
      </c>
      <c r="B56" s="20">
        <v>10689</v>
      </c>
      <c r="C56" s="21">
        <v>11493</v>
      </c>
      <c r="D56" s="21">
        <v>12517</v>
      </c>
      <c r="E56" s="21">
        <v>11116</v>
      </c>
      <c r="F56" s="22">
        <v>11926</v>
      </c>
      <c r="G56" s="40"/>
      <c r="H56" s="24">
        <f t="shared" si="14"/>
        <v>11548.2</v>
      </c>
      <c r="I56" s="30">
        <f t="shared" si="6"/>
        <v>316.96804255318864</v>
      </c>
      <c r="J56" s="32">
        <f t="shared" si="7"/>
        <v>10926.942636595752</v>
      </c>
      <c r="K56" s="33">
        <f t="shared" si="15"/>
        <v>12169.45736340425</v>
      </c>
      <c r="L56" s="34">
        <f t="shared" si="9"/>
        <v>1242.5147268084984</v>
      </c>
      <c r="N56" s="68">
        <v>51</v>
      </c>
      <c r="O56" s="45">
        <f t="shared" si="16"/>
        <v>-12169.45736340425</v>
      </c>
      <c r="P56" s="45">
        <f t="shared" si="17"/>
        <v>-100</v>
      </c>
      <c r="Q56" s="45">
        <f t="shared" si="18"/>
        <v>-11548.2</v>
      </c>
      <c r="R56" s="30">
        <f t="shared" si="19"/>
        <v>-100</v>
      </c>
      <c r="T56" s="68">
        <v>51</v>
      </c>
      <c r="U56" s="52">
        <f t="shared" si="10"/>
        <v>0</v>
      </c>
      <c r="V56" s="54">
        <f t="shared" si="11"/>
        <v>0</v>
      </c>
      <c r="W56" s="53">
        <f t="shared" si="12"/>
        <v>0</v>
      </c>
      <c r="X56" s="54">
        <f t="shared" si="13"/>
        <v>0</v>
      </c>
    </row>
    <row r="57" spans="1:24" ht="13.8" thickBot="1" x14ac:dyDescent="0.3">
      <c r="A57" s="12" t="s">
        <v>95</v>
      </c>
      <c r="B57" s="20">
        <v>8630</v>
      </c>
      <c r="C57" s="21">
        <v>8003</v>
      </c>
      <c r="D57" s="21">
        <v>8487</v>
      </c>
      <c r="E57" s="21">
        <v>7131</v>
      </c>
      <c r="F57" s="22">
        <v>7533</v>
      </c>
      <c r="G57" s="40"/>
      <c r="H57" s="24">
        <f t="shared" si="14"/>
        <v>7956.8</v>
      </c>
      <c r="I57" s="30">
        <f t="shared" si="6"/>
        <v>282.66559748225467</v>
      </c>
      <c r="J57" s="32">
        <f t="shared" si="7"/>
        <v>7402.7754289347813</v>
      </c>
      <c r="K57" s="33">
        <f t="shared" si="15"/>
        <v>8510.8245710652191</v>
      </c>
      <c r="L57" s="34">
        <f t="shared" si="9"/>
        <v>1108.0491421304378</v>
      </c>
      <c r="N57" s="69">
        <v>52</v>
      </c>
      <c r="O57" s="46">
        <f t="shared" si="16"/>
        <v>-8510.8245710652191</v>
      </c>
      <c r="P57" s="46">
        <f t="shared" si="17"/>
        <v>-100</v>
      </c>
      <c r="Q57" s="46">
        <f t="shared" si="18"/>
        <v>-7956.8</v>
      </c>
      <c r="R57" s="47">
        <f t="shared" si="19"/>
        <v>-100</v>
      </c>
      <c r="T57" s="69">
        <v>52</v>
      </c>
      <c r="U57" s="55">
        <f t="shared" si="10"/>
        <v>0</v>
      </c>
      <c r="V57" s="57">
        <f t="shared" si="11"/>
        <v>0</v>
      </c>
      <c r="W57" s="56">
        <f t="shared" si="12"/>
        <v>0</v>
      </c>
      <c r="X57" s="57">
        <f t="shared" si="13"/>
        <v>0</v>
      </c>
    </row>
    <row r="58" spans="1:24" ht="13.8" thickBot="1" x14ac:dyDescent="0.3">
      <c r="A58" s="13" t="s">
        <v>96</v>
      </c>
      <c r="B58" s="23">
        <v>7524</v>
      </c>
      <c r="C58" s="41"/>
      <c r="D58" s="41"/>
      <c r="E58" s="41"/>
      <c r="F58" s="42"/>
      <c r="G58" s="43"/>
      <c r="H58" s="25"/>
      <c r="I58" s="31"/>
      <c r="J58" s="35"/>
      <c r="K58" s="36"/>
      <c r="L58" s="37"/>
      <c r="U58" s="58">
        <f>SUM(U6:U57)</f>
        <v>23660.675439954604</v>
      </c>
      <c r="V58" s="59"/>
      <c r="W58" s="60">
        <f>SUM(W6:W57)</f>
        <v>27324.799999999999</v>
      </c>
      <c r="X58" s="59"/>
    </row>
    <row r="59" spans="1:24" x14ac:dyDescent="0.25">
      <c r="A59" s="7" t="s">
        <v>98</v>
      </c>
      <c r="J59" s="6"/>
      <c r="L59" s="6"/>
    </row>
    <row r="64" spans="1:24" x14ac:dyDescent="0.25">
      <c r="O64" s="1"/>
      <c r="P64" s="1"/>
      <c r="Q64" s="1"/>
      <c r="R64" s="1"/>
      <c r="U64" s="1"/>
      <c r="V64" s="1"/>
      <c r="W64" s="1"/>
      <c r="X64" s="1"/>
    </row>
    <row r="65" spans="1:24" x14ac:dyDescent="0.25">
      <c r="O65" s="1"/>
      <c r="P65" s="1"/>
      <c r="Q65" s="1"/>
      <c r="R65" s="1"/>
      <c r="U65" s="1"/>
      <c r="V65" s="1"/>
      <c r="W65" s="1"/>
      <c r="X65" s="1"/>
    </row>
    <row r="66" spans="1:24" x14ac:dyDescent="0.25">
      <c r="O66" s="1"/>
      <c r="P66" s="1"/>
      <c r="Q66" s="1"/>
      <c r="R66" s="1"/>
      <c r="U66" s="1"/>
      <c r="V66" s="1"/>
      <c r="W66" s="1"/>
      <c r="X66" s="1"/>
    </row>
    <row r="67" spans="1:24" x14ac:dyDescent="0.25">
      <c r="B67" s="4"/>
      <c r="C67" s="4"/>
      <c r="D67" s="4"/>
      <c r="E67" s="4"/>
      <c r="F67" s="4"/>
      <c r="H67" s="4"/>
      <c r="O67" s="1"/>
      <c r="P67" s="1"/>
      <c r="Q67" s="1"/>
      <c r="R67" s="1"/>
      <c r="U67" s="1"/>
      <c r="V67" s="1"/>
      <c r="W67" s="1"/>
      <c r="X67" s="1"/>
    </row>
    <row r="68" spans="1:24" x14ac:dyDescent="0.25">
      <c r="A68" s="4"/>
      <c r="B68" s="4"/>
      <c r="C68" s="4"/>
      <c r="D68" s="4"/>
      <c r="E68" s="4"/>
      <c r="F68" s="4"/>
      <c r="H68" s="4"/>
      <c r="O68" s="1"/>
      <c r="P68" s="1"/>
      <c r="Q68" s="1"/>
      <c r="R68" s="1"/>
      <c r="U68" s="1"/>
      <c r="V68" s="1"/>
      <c r="W68" s="1"/>
      <c r="X68" s="1"/>
    </row>
    <row r="69" spans="1:24" x14ac:dyDescent="0.25">
      <c r="A69" s="4"/>
      <c r="B69" s="4"/>
      <c r="C69" s="4"/>
      <c r="D69" s="4"/>
      <c r="E69" s="4"/>
      <c r="F69" s="4"/>
      <c r="H69" s="4"/>
      <c r="O69" s="1"/>
      <c r="P69" s="1"/>
      <c r="Q69" s="1"/>
      <c r="R69" s="1"/>
      <c r="U69" s="1"/>
      <c r="V69" s="1"/>
      <c r="W69" s="1"/>
      <c r="X69" s="1"/>
    </row>
    <row r="70" spans="1:24" x14ac:dyDescent="0.25">
      <c r="A70" s="4"/>
      <c r="O70" s="1"/>
      <c r="P70" s="1"/>
      <c r="Q70" s="1"/>
      <c r="R70" s="1"/>
      <c r="U70" s="1"/>
      <c r="V70" s="1"/>
      <c r="W70" s="1"/>
      <c r="X70" s="1"/>
    </row>
    <row r="71" spans="1:24" x14ac:dyDescent="0.25">
      <c r="A71" s="4"/>
      <c r="O71" s="1"/>
      <c r="P71" s="1"/>
      <c r="Q71" s="1"/>
      <c r="R71" s="1"/>
      <c r="U71" s="1"/>
      <c r="V71" s="1"/>
      <c r="W71" s="1"/>
      <c r="X71" s="1"/>
    </row>
    <row r="72" spans="1:24" x14ac:dyDescent="0.25">
      <c r="A72" s="4"/>
      <c r="O72" s="1"/>
      <c r="P72" s="1"/>
      <c r="Q72" s="1"/>
      <c r="R72" s="1"/>
      <c r="U72" s="1"/>
      <c r="V72" s="1"/>
      <c r="W72" s="1"/>
      <c r="X72" s="1"/>
    </row>
    <row r="73" spans="1:24" x14ac:dyDescent="0.25">
      <c r="A73" s="4"/>
      <c r="C73" s="4"/>
      <c r="O73" s="1"/>
      <c r="P73" s="1"/>
      <c r="Q73" s="1"/>
      <c r="R73" s="1"/>
      <c r="U73" s="1"/>
      <c r="V73" s="1"/>
      <c r="W73" s="1"/>
      <c r="X73" s="1"/>
    </row>
    <row r="74" spans="1:24" x14ac:dyDescent="0.25">
      <c r="A74" s="4"/>
      <c r="C74" s="4"/>
      <c r="O74" s="1"/>
      <c r="P74" s="1"/>
      <c r="Q74" s="1"/>
      <c r="R74" s="1"/>
      <c r="U74" s="1"/>
      <c r="V74" s="1"/>
      <c r="W74" s="1"/>
      <c r="X74" s="1"/>
    </row>
    <row r="75" spans="1:24" x14ac:dyDescent="0.25">
      <c r="A75" s="4"/>
      <c r="C75" s="4"/>
      <c r="O75" s="1"/>
      <c r="P75" s="1"/>
      <c r="Q75" s="1"/>
      <c r="R75" s="1"/>
      <c r="U75" s="1"/>
      <c r="V75" s="1"/>
      <c r="W75" s="1"/>
      <c r="X75" s="1"/>
    </row>
    <row r="76" spans="1:24" x14ac:dyDescent="0.25">
      <c r="A76" s="4"/>
      <c r="C76" s="4"/>
      <c r="O76" s="1"/>
      <c r="P76" s="1"/>
      <c r="Q76" s="1"/>
      <c r="R76" s="1"/>
      <c r="U76" s="1"/>
      <c r="V76" s="1"/>
      <c r="W76" s="1"/>
      <c r="X76" s="1"/>
    </row>
    <row r="77" spans="1:24" x14ac:dyDescent="0.25">
      <c r="A77" s="4"/>
      <c r="C77" s="4"/>
      <c r="O77" s="1"/>
      <c r="P77" s="1"/>
      <c r="Q77" s="1"/>
      <c r="R77" s="1"/>
      <c r="U77" s="1"/>
      <c r="V77" s="1"/>
      <c r="W77" s="1"/>
      <c r="X77" s="1"/>
    </row>
    <row r="78" spans="1:24" x14ac:dyDescent="0.25">
      <c r="A78" s="4"/>
      <c r="C78" s="4"/>
    </row>
    <row r="79" spans="1:24" x14ac:dyDescent="0.25">
      <c r="A79" s="4"/>
      <c r="C79" s="4"/>
    </row>
    <row r="80" spans="1:24" x14ac:dyDescent="0.25">
      <c r="A80" s="4"/>
      <c r="C80" s="4"/>
    </row>
    <row r="81" spans="1:3" x14ac:dyDescent="0.25">
      <c r="A81" s="4"/>
      <c r="C81" s="4"/>
    </row>
    <row r="82" spans="1:3" x14ac:dyDescent="0.25">
      <c r="A82" s="4"/>
      <c r="C82" s="4"/>
    </row>
    <row r="83" spans="1:3" x14ac:dyDescent="0.25">
      <c r="A83" s="4"/>
      <c r="C83" s="4"/>
    </row>
    <row r="84" spans="1:3" x14ac:dyDescent="0.25">
      <c r="A84" s="4"/>
      <c r="C84" s="4"/>
    </row>
    <row r="85" spans="1:3" x14ac:dyDescent="0.25">
      <c r="A85" s="4"/>
      <c r="C85" s="4"/>
    </row>
    <row r="86" spans="1:3" x14ac:dyDescent="0.25">
      <c r="A86" s="4"/>
      <c r="C86" s="4"/>
    </row>
    <row r="87" spans="1:3" x14ac:dyDescent="0.25">
      <c r="A87" s="5"/>
      <c r="C87" s="4"/>
    </row>
    <row r="88" spans="1:3" x14ac:dyDescent="0.25">
      <c r="A88" s="5"/>
      <c r="C88" s="4"/>
    </row>
    <row r="89" spans="1:3" x14ac:dyDescent="0.25">
      <c r="A89" s="5"/>
      <c r="C89" s="4"/>
    </row>
    <row r="90" spans="1:3" x14ac:dyDescent="0.25">
      <c r="A90" s="4"/>
      <c r="C90" s="4"/>
    </row>
    <row r="91" spans="1:3" x14ac:dyDescent="0.25">
      <c r="A91" s="4"/>
      <c r="C91" s="4"/>
    </row>
    <row r="92" spans="1:3" x14ac:dyDescent="0.25">
      <c r="A92" s="4"/>
      <c r="C92" s="5"/>
    </row>
    <row r="93" spans="1:3" x14ac:dyDescent="0.25">
      <c r="A93" s="4"/>
      <c r="C93" s="5"/>
    </row>
    <row r="94" spans="1:3" x14ac:dyDescent="0.25">
      <c r="A94" s="4"/>
      <c r="C94" s="5"/>
    </row>
    <row r="95" spans="1:3" x14ac:dyDescent="0.25">
      <c r="A95" s="4"/>
      <c r="C95" s="4"/>
    </row>
    <row r="96" spans="1:3" x14ac:dyDescent="0.25">
      <c r="A96" s="4"/>
      <c r="C96" s="4"/>
    </row>
    <row r="97" spans="1:3" x14ac:dyDescent="0.25">
      <c r="A97" s="4"/>
      <c r="C97" s="4"/>
    </row>
    <row r="98" spans="1:3" x14ac:dyDescent="0.25">
      <c r="A98" s="4"/>
      <c r="C98" s="4"/>
    </row>
    <row r="99" spans="1:3" x14ac:dyDescent="0.25">
      <c r="A99" s="4"/>
      <c r="C99" s="4"/>
    </row>
    <row r="100" spans="1:3" x14ac:dyDescent="0.25">
      <c r="A100" s="4"/>
      <c r="C100" s="4"/>
    </row>
    <row r="101" spans="1:3" x14ac:dyDescent="0.25">
      <c r="A101" s="4"/>
      <c r="C101" s="4"/>
    </row>
    <row r="102" spans="1:3" x14ac:dyDescent="0.25">
      <c r="A102" s="4"/>
      <c r="C102" s="4"/>
    </row>
    <row r="103" spans="1:3" x14ac:dyDescent="0.25">
      <c r="A103" s="4"/>
      <c r="C103" s="4"/>
    </row>
    <row r="104" spans="1:3" x14ac:dyDescent="0.25">
      <c r="A104" s="4"/>
      <c r="C104" s="4"/>
    </row>
    <row r="105" spans="1:3" x14ac:dyDescent="0.25">
      <c r="A105" s="5"/>
      <c r="C105" s="4"/>
    </row>
    <row r="106" spans="1:3" x14ac:dyDescent="0.25">
      <c r="A106" s="4"/>
      <c r="C106" s="4"/>
    </row>
    <row r="107" spans="1:3" x14ac:dyDescent="0.25">
      <c r="A107" s="4"/>
      <c r="C107" s="4"/>
    </row>
    <row r="108" spans="1:3" x14ac:dyDescent="0.25">
      <c r="A108" s="4"/>
      <c r="C108" s="4"/>
    </row>
    <row r="109" spans="1:3" x14ac:dyDescent="0.25">
      <c r="A109" s="4"/>
      <c r="C109" s="4"/>
    </row>
    <row r="110" spans="1:3" x14ac:dyDescent="0.25">
      <c r="A110" s="4"/>
      <c r="C110" s="5"/>
    </row>
    <row r="111" spans="1:3" x14ac:dyDescent="0.25">
      <c r="A111" s="4"/>
      <c r="C111" s="4"/>
    </row>
    <row r="112" spans="1:3" x14ac:dyDescent="0.25">
      <c r="A112" s="4"/>
      <c r="C112" s="4"/>
    </row>
    <row r="113" spans="1:3" x14ac:dyDescent="0.25">
      <c r="A113" s="4"/>
      <c r="C113" s="4"/>
    </row>
    <row r="114" spans="1:3" x14ac:dyDescent="0.25">
      <c r="A114" s="4"/>
      <c r="C114" s="4"/>
    </row>
    <row r="115" spans="1:3" x14ac:dyDescent="0.25">
      <c r="A115" s="4"/>
      <c r="C115" s="4"/>
    </row>
    <row r="116" spans="1:3" x14ac:dyDescent="0.25">
      <c r="A116" s="4"/>
      <c r="C116" s="4"/>
    </row>
    <row r="117" spans="1:3" x14ac:dyDescent="0.25">
      <c r="A117" s="4"/>
      <c r="C117" s="4"/>
    </row>
    <row r="118" spans="1:3" x14ac:dyDescent="0.25">
      <c r="A118" s="4"/>
      <c r="C118" s="4"/>
    </row>
    <row r="119" spans="1:3" x14ac:dyDescent="0.25">
      <c r="A119" s="4"/>
      <c r="C119" s="4"/>
    </row>
    <row r="120" spans="1:3" x14ac:dyDescent="0.25">
      <c r="C120" s="4"/>
    </row>
    <row r="121" spans="1:3" x14ac:dyDescent="0.25">
      <c r="C121" s="4"/>
    </row>
    <row r="122" spans="1:3" x14ac:dyDescent="0.25">
      <c r="C122" s="4"/>
    </row>
    <row r="123" spans="1:3" x14ac:dyDescent="0.25">
      <c r="C123" s="4"/>
    </row>
    <row r="124" spans="1:3" x14ac:dyDescent="0.25">
      <c r="C124" s="4"/>
    </row>
  </sheetData>
  <mergeCells count="4">
    <mergeCell ref="N4:R4"/>
    <mergeCell ref="T4:X4"/>
    <mergeCell ref="B4:F4"/>
    <mergeCell ref="I4:L4"/>
  </mergeCells>
  <hyperlinks>
    <hyperlink ref="A59" r:id="rId1" display="https://www.ons.gov.uk/peoplepopulationandcommunity/birthsdeathsandmarriages/deaths/datasets/weeklyprovisionalfiguresondeathsregisteredinenglandandwales" xr:uid="{66514C0D-CD23-4FE8-973E-842ADD966E4C}"/>
  </hyperlinks>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787F9-CA9A-468B-8F0F-E8774A8EE91C}">
  <dimension ref="A1:BJ124"/>
  <sheetViews>
    <sheetView topLeftCell="Q1" zoomScaleNormal="100" workbookViewId="0">
      <selection activeCell="H6" sqref="H6"/>
    </sheetView>
  </sheetViews>
  <sheetFormatPr defaultColWidth="8.88671875" defaultRowHeight="13.2" x14ac:dyDescent="0.25"/>
  <cols>
    <col min="1" max="1" width="8.88671875" style="1"/>
    <col min="2" max="7" width="9.6640625" style="1" customWidth="1"/>
    <col min="8" max="8" width="12.88671875" style="1" customWidth="1"/>
    <col min="9" max="9" width="10.33203125" style="1" customWidth="1"/>
    <col min="10" max="11" width="11.44140625" style="1" customWidth="1"/>
    <col min="12" max="12" width="14.6640625" style="1" customWidth="1"/>
    <col min="13" max="13" width="5.6640625" style="1" customWidth="1"/>
    <col min="14" max="14" width="7.44140625" style="10" customWidth="1"/>
    <col min="15" max="18" width="13.109375" style="9" customWidth="1"/>
    <col min="19" max="19" width="5.6640625" style="1" customWidth="1"/>
    <col min="20" max="20" width="6.5546875" style="1" customWidth="1"/>
    <col min="21" max="21" width="16.33203125" style="9" customWidth="1"/>
    <col min="22" max="22" width="17.33203125" style="9" customWidth="1"/>
    <col min="23" max="23" width="16.88671875" style="9" customWidth="1"/>
    <col min="24" max="24" width="15.33203125" style="9" customWidth="1"/>
    <col min="25" max="35" width="8.88671875" style="66"/>
    <col min="36" max="36" width="6.5546875" style="66" customWidth="1"/>
    <col min="37" max="37" width="8.88671875" style="66"/>
    <col min="38" max="38" width="4.33203125" style="66" customWidth="1"/>
    <col min="39" max="39" width="8.88671875" style="1"/>
    <col min="40" max="45" width="9.6640625" style="1" customWidth="1"/>
    <col min="46" max="46" width="12.88671875" style="1" customWidth="1"/>
    <col min="47" max="47" width="10.33203125" style="1" customWidth="1"/>
    <col min="48" max="49" width="11.44140625" style="1" customWidth="1"/>
    <col min="50" max="50" width="14.6640625" style="1" customWidth="1"/>
    <col min="51" max="51" width="8.88671875" style="1"/>
    <col min="52" max="52" width="7.44140625" style="10" customWidth="1"/>
    <col min="53" max="56" width="13.109375" style="9" customWidth="1"/>
    <col min="57" max="57" width="5.6640625" style="1" customWidth="1"/>
    <col min="58" max="58" width="6.5546875" style="1" customWidth="1"/>
    <col min="59" max="59" width="16.33203125" style="9" customWidth="1"/>
    <col min="60" max="60" width="17.33203125" style="9" customWidth="1"/>
    <col min="61" max="61" width="16.88671875" style="9" customWidth="1"/>
    <col min="62" max="62" width="15.33203125" style="9" customWidth="1"/>
    <col min="63" max="16384" width="8.88671875" style="1"/>
  </cols>
  <sheetData>
    <row r="1" spans="1:62" s="75" customFormat="1" ht="19.95" customHeight="1" x14ac:dyDescent="0.25">
      <c r="A1" s="74" t="s">
        <v>119</v>
      </c>
      <c r="N1" s="76"/>
      <c r="O1" s="77"/>
      <c r="P1" s="77"/>
      <c r="Q1" s="77"/>
      <c r="R1" s="77"/>
      <c r="U1" s="77"/>
      <c r="V1" s="77"/>
      <c r="W1" s="77"/>
      <c r="X1" s="77"/>
      <c r="Y1" s="78"/>
      <c r="Z1" s="78"/>
      <c r="AA1" s="78"/>
      <c r="AB1" s="78"/>
      <c r="AC1" s="78"/>
      <c r="AD1" s="78"/>
      <c r="AE1" s="78"/>
      <c r="AF1" s="78"/>
      <c r="AG1" s="78"/>
      <c r="AH1" s="78"/>
      <c r="AI1" s="78"/>
      <c r="AJ1" s="78"/>
      <c r="AK1" s="79"/>
      <c r="AL1" s="78"/>
      <c r="AM1" s="74"/>
      <c r="AZ1" s="76"/>
      <c r="BA1" s="77"/>
      <c r="BB1" s="77"/>
      <c r="BC1" s="77"/>
      <c r="BD1" s="77"/>
      <c r="BG1" s="77"/>
      <c r="BH1" s="77"/>
      <c r="BI1" s="77"/>
      <c r="BJ1" s="77"/>
    </row>
    <row r="2" spans="1:62" s="75" customFormat="1" ht="19.95" customHeight="1" thickBot="1" x14ac:dyDescent="0.3">
      <c r="A2" s="74"/>
      <c r="N2" s="76"/>
      <c r="O2" s="77"/>
      <c r="P2" s="77"/>
      <c r="Q2" s="77"/>
      <c r="R2" s="77"/>
      <c r="U2" s="77"/>
      <c r="V2" s="77"/>
      <c r="W2" s="77"/>
      <c r="X2" s="77"/>
      <c r="Y2" s="78"/>
      <c r="Z2" s="78"/>
      <c r="AA2" s="78"/>
      <c r="AB2" s="78"/>
      <c r="AC2" s="78"/>
      <c r="AD2" s="78"/>
      <c r="AE2" s="78"/>
      <c r="AF2" s="78"/>
      <c r="AG2" s="78"/>
      <c r="AH2" s="78"/>
      <c r="AI2" s="78"/>
      <c r="AJ2" s="78"/>
      <c r="AK2" s="79"/>
      <c r="AL2" s="78"/>
      <c r="AM2" s="74"/>
      <c r="AZ2" s="76"/>
      <c r="BA2" s="77"/>
      <c r="BB2" s="77"/>
      <c r="BC2" s="77"/>
      <c r="BD2" s="77"/>
      <c r="BG2" s="77"/>
      <c r="BH2" s="77"/>
      <c r="BI2" s="77"/>
      <c r="BJ2" s="77"/>
    </row>
    <row r="3" spans="1:62" s="75" customFormat="1" ht="19.95" customHeight="1" thickBot="1" x14ac:dyDescent="0.3">
      <c r="A3" s="234" t="s">
        <v>99</v>
      </c>
      <c r="B3" s="235"/>
      <c r="C3" s="235"/>
      <c r="D3" s="235"/>
      <c r="E3" s="235"/>
      <c r="F3" s="235"/>
      <c r="G3" s="235"/>
      <c r="H3" s="235"/>
      <c r="I3" s="235"/>
      <c r="J3" s="235"/>
      <c r="K3" s="235"/>
      <c r="L3" s="235"/>
      <c r="M3" s="235"/>
      <c r="N3" s="235"/>
      <c r="O3" s="235"/>
      <c r="P3" s="235"/>
      <c r="Q3" s="235"/>
      <c r="R3" s="235"/>
      <c r="S3" s="235"/>
      <c r="T3" s="235"/>
      <c r="U3" s="235"/>
      <c r="V3" s="235"/>
      <c r="W3" s="235"/>
      <c r="X3" s="236"/>
      <c r="Y3" s="78"/>
      <c r="Z3" s="78"/>
      <c r="AA3" s="78"/>
      <c r="AB3" s="78"/>
      <c r="AC3" s="78"/>
      <c r="AD3" s="78"/>
      <c r="AE3" s="78"/>
      <c r="AF3" s="78"/>
      <c r="AG3" s="78"/>
      <c r="AH3" s="78"/>
      <c r="AI3" s="78"/>
      <c r="AJ3" s="78"/>
      <c r="AK3" s="79"/>
      <c r="AL3" s="78"/>
      <c r="AM3" s="237" t="s">
        <v>100</v>
      </c>
      <c r="AN3" s="238"/>
      <c r="AO3" s="238"/>
      <c r="AP3" s="238"/>
      <c r="AQ3" s="238"/>
      <c r="AR3" s="238"/>
      <c r="AS3" s="238"/>
      <c r="AT3" s="238"/>
      <c r="AU3" s="238"/>
      <c r="AV3" s="238"/>
      <c r="AW3" s="238"/>
      <c r="AX3" s="238"/>
      <c r="AY3" s="238"/>
      <c r="AZ3" s="238"/>
      <c r="BA3" s="238"/>
      <c r="BB3" s="238"/>
      <c r="BC3" s="238"/>
      <c r="BD3" s="238"/>
      <c r="BE3" s="238"/>
      <c r="BF3" s="238"/>
      <c r="BG3" s="238"/>
      <c r="BH3" s="238"/>
      <c r="BI3" s="238"/>
      <c r="BJ3" s="239"/>
    </row>
    <row r="4" spans="1:62" s="11" customFormat="1" ht="27" thickBot="1" x14ac:dyDescent="0.3">
      <c r="B4" s="233" t="s">
        <v>30</v>
      </c>
      <c r="C4" s="212"/>
      <c r="D4" s="212"/>
      <c r="E4" s="212"/>
      <c r="F4" s="213"/>
      <c r="G4" s="73" t="s">
        <v>31</v>
      </c>
      <c r="H4" s="73" t="s">
        <v>32</v>
      </c>
      <c r="I4" s="212"/>
      <c r="J4" s="212"/>
      <c r="K4" s="212"/>
      <c r="L4" s="213"/>
      <c r="N4" s="233" t="s">
        <v>33</v>
      </c>
      <c r="O4" s="212"/>
      <c r="P4" s="212"/>
      <c r="Q4" s="212"/>
      <c r="R4" s="213"/>
      <c r="T4" s="233" t="s">
        <v>34</v>
      </c>
      <c r="U4" s="212"/>
      <c r="V4" s="212"/>
      <c r="W4" s="212"/>
      <c r="X4" s="213"/>
      <c r="Y4" s="65"/>
      <c r="Z4" s="65"/>
      <c r="AA4" s="65"/>
      <c r="AB4" s="65"/>
      <c r="AC4" s="65"/>
      <c r="AD4" s="65"/>
      <c r="AE4" s="65"/>
      <c r="AF4" s="65"/>
      <c r="AG4" s="65"/>
      <c r="AH4" s="65"/>
      <c r="AI4" s="65"/>
      <c r="AJ4" s="65"/>
      <c r="AK4" s="62"/>
      <c r="AL4" s="65"/>
      <c r="AN4" s="233" t="s">
        <v>30</v>
      </c>
      <c r="AO4" s="212"/>
      <c r="AP4" s="212"/>
      <c r="AQ4" s="212"/>
      <c r="AR4" s="213"/>
      <c r="AS4" s="73" t="s">
        <v>31</v>
      </c>
      <c r="AT4" s="73" t="s">
        <v>32</v>
      </c>
      <c r="AU4" s="212"/>
      <c r="AV4" s="212"/>
      <c r="AW4" s="212"/>
      <c r="AX4" s="213"/>
      <c r="AZ4" s="233" t="s">
        <v>33</v>
      </c>
      <c r="BA4" s="212"/>
      <c r="BB4" s="212"/>
      <c r="BC4" s="212"/>
      <c r="BD4" s="213"/>
      <c r="BF4" s="233" t="s">
        <v>34</v>
      </c>
      <c r="BG4" s="212"/>
      <c r="BH4" s="212"/>
      <c r="BI4" s="212"/>
      <c r="BJ4" s="213"/>
    </row>
    <row r="5" spans="1:62" ht="40.200000000000003" thickBot="1" x14ac:dyDescent="0.3">
      <c r="A5" s="44"/>
      <c r="B5" s="14" t="s">
        <v>101</v>
      </c>
      <c r="C5" s="15" t="s">
        <v>102</v>
      </c>
      <c r="D5" s="15" t="s">
        <v>103</v>
      </c>
      <c r="E5" s="15" t="s">
        <v>104</v>
      </c>
      <c r="F5" s="16" t="s">
        <v>105</v>
      </c>
      <c r="G5" s="28" t="s">
        <v>106</v>
      </c>
      <c r="H5" s="26" t="s">
        <v>35</v>
      </c>
      <c r="I5" s="29" t="s">
        <v>36</v>
      </c>
      <c r="J5" s="14" t="s">
        <v>107</v>
      </c>
      <c r="K5" s="15" t="s">
        <v>108</v>
      </c>
      <c r="L5" s="16" t="s">
        <v>109</v>
      </c>
      <c r="N5" s="48"/>
      <c r="O5" s="61" t="s">
        <v>40</v>
      </c>
      <c r="P5" s="27" t="s">
        <v>41</v>
      </c>
      <c r="Q5" s="27" t="s">
        <v>42</v>
      </c>
      <c r="R5" s="29" t="s">
        <v>43</v>
      </c>
      <c r="T5" s="44"/>
      <c r="U5" s="14" t="s">
        <v>40</v>
      </c>
      <c r="V5" s="16" t="s">
        <v>41</v>
      </c>
      <c r="W5" s="15" t="s">
        <v>42</v>
      </c>
      <c r="X5" s="16" t="s">
        <v>43</v>
      </c>
      <c r="AK5" s="63"/>
      <c r="AM5" s="44"/>
      <c r="AN5" s="14" t="s">
        <v>110</v>
      </c>
      <c r="AO5" s="15" t="s">
        <v>111</v>
      </c>
      <c r="AP5" s="15" t="s">
        <v>112</v>
      </c>
      <c r="AQ5" s="15" t="s">
        <v>113</v>
      </c>
      <c r="AR5" s="16" t="s">
        <v>114</v>
      </c>
      <c r="AS5" s="16" t="s">
        <v>115</v>
      </c>
      <c r="AT5" s="26" t="s">
        <v>35</v>
      </c>
      <c r="AU5" s="29" t="s">
        <v>36</v>
      </c>
      <c r="AV5" s="14" t="s">
        <v>116</v>
      </c>
      <c r="AW5" s="15" t="s">
        <v>117</v>
      </c>
      <c r="AX5" s="16" t="s">
        <v>118</v>
      </c>
      <c r="AZ5" s="48"/>
      <c r="BA5" s="61" t="s">
        <v>40</v>
      </c>
      <c r="BB5" s="27" t="s">
        <v>41</v>
      </c>
      <c r="BC5" s="27" t="s">
        <v>42</v>
      </c>
      <c r="BD5" s="29" t="s">
        <v>43</v>
      </c>
      <c r="BF5" s="44"/>
      <c r="BG5" s="14" t="s">
        <v>40</v>
      </c>
      <c r="BH5" s="16" t="s">
        <v>41</v>
      </c>
      <c r="BI5" s="15" t="s">
        <v>42</v>
      </c>
      <c r="BJ5" s="16" t="s">
        <v>43</v>
      </c>
    </row>
    <row r="6" spans="1:62" x14ac:dyDescent="0.25">
      <c r="A6" s="12" t="s">
        <v>44</v>
      </c>
      <c r="B6" s="17">
        <v>5657</v>
      </c>
      <c r="C6" s="18">
        <v>6211</v>
      </c>
      <c r="D6" s="18">
        <v>5682</v>
      </c>
      <c r="E6" s="18">
        <v>5974</v>
      </c>
      <c r="F6" s="19">
        <v>5194</v>
      </c>
      <c r="G6" s="38">
        <v>5889</v>
      </c>
      <c r="H6" s="24">
        <f t="shared" ref="H6:H57" si="0">AVERAGE(B6:F6)</f>
        <v>5743.6</v>
      </c>
      <c r="I6" s="30">
        <f>_xlfn.STDEV.S(B6:F6)/SQRT(COUNT(B6:F6))</f>
        <v>171.01187093298523</v>
      </c>
      <c r="J6" s="32">
        <f>H6-(1.96*I6)</f>
        <v>5408.4167329713491</v>
      </c>
      <c r="K6" s="33">
        <f>H6+(1.96*I6)</f>
        <v>6078.7832670286516</v>
      </c>
      <c r="L6" s="34">
        <f>K6-J6</f>
        <v>670.36653405730249</v>
      </c>
      <c r="N6" s="67">
        <v>1</v>
      </c>
      <c r="O6" s="45">
        <f t="shared" ref="O6:O37" si="1">G6-K6</f>
        <v>-189.78326702865161</v>
      </c>
      <c r="P6" s="45">
        <f t="shared" ref="P6:P37" si="2">(G6-K6)/K6*100</f>
        <v>-3.1220601013699061</v>
      </c>
      <c r="Q6" s="45">
        <f t="shared" ref="Q6:Q37" si="3">G6-H6</f>
        <v>145.39999999999964</v>
      </c>
      <c r="R6" s="30">
        <f t="shared" ref="R6:R37" si="4">(G6-H6)/H6*100</f>
        <v>2.5315133365833211</v>
      </c>
      <c r="T6" s="67">
        <v>1</v>
      </c>
      <c r="U6" s="49">
        <f>IF(O6&lt;0,0,O6)</f>
        <v>0</v>
      </c>
      <c r="V6" s="51">
        <f t="shared" ref="V6:X21" si="5">IF(P6&lt;0,0,P6)</f>
        <v>0</v>
      </c>
      <c r="W6" s="50">
        <f t="shared" si="5"/>
        <v>145.39999999999964</v>
      </c>
      <c r="X6" s="51">
        <f t="shared" si="5"/>
        <v>2.5315133365833211</v>
      </c>
      <c r="AK6" s="63"/>
      <c r="AM6" s="12" t="s">
        <v>44</v>
      </c>
      <c r="AN6" s="17">
        <v>6627</v>
      </c>
      <c r="AO6" s="18">
        <v>6834</v>
      </c>
      <c r="AP6" s="18">
        <v>6307</v>
      </c>
      <c r="AQ6" s="18">
        <v>6747</v>
      </c>
      <c r="AR6" s="19">
        <v>5761</v>
      </c>
      <c r="AS6" s="38">
        <v>6364</v>
      </c>
      <c r="AT6" s="24">
        <f t="shared" ref="AT6:AT57" si="6">AVERAGE(AN6:AR6)</f>
        <v>6455.2</v>
      </c>
      <c r="AU6" s="30">
        <f>_xlfn.STDEV.S(AN6:AR6)/SQRT(COUNT(AN6:AR6))</f>
        <v>195.19590159631937</v>
      </c>
      <c r="AV6" s="32">
        <f>AT6-(1.96*AU6)</f>
        <v>6072.616032871214</v>
      </c>
      <c r="AW6" s="33">
        <f t="shared" ref="AW6:AW37" si="7">AT6+(1.96*AU6)</f>
        <v>6837.7839671287857</v>
      </c>
      <c r="AX6" s="34">
        <f>AW6-AV6</f>
        <v>765.16793425757169</v>
      </c>
      <c r="AZ6" s="67">
        <v>1</v>
      </c>
      <c r="BA6" s="45">
        <f t="shared" ref="BA6:BA37" si="8">AS6-AW6</f>
        <v>-473.78396712878566</v>
      </c>
      <c r="BB6" s="45">
        <f t="shared" ref="BB6:BB37" si="9">(AS6-AW6)/AW6*100</f>
        <v>-6.9289110244839964</v>
      </c>
      <c r="BC6" s="45">
        <f t="shared" ref="BC6:BC37" si="10">AS6-AT6</f>
        <v>-91.199999999999818</v>
      </c>
      <c r="BD6" s="30">
        <f t="shared" ref="BD6:BD37" si="11">(AS6-AT6)/AT6*100</f>
        <v>-1.4128144751518128</v>
      </c>
      <c r="BF6" s="67">
        <v>1</v>
      </c>
      <c r="BG6" s="49">
        <f>IF(BA6&lt;0,0,BA6)</f>
        <v>0</v>
      </c>
      <c r="BH6" s="51">
        <f t="shared" ref="BH6:BH57" si="12">IF(BB6&lt;0,0,BB6)</f>
        <v>0</v>
      </c>
      <c r="BI6" s="50">
        <f t="shared" ref="BI6:BI57" si="13">IF(BC6&lt;0,0,BC6)</f>
        <v>0</v>
      </c>
      <c r="BJ6" s="51">
        <f t="shared" ref="BJ6:BJ57" si="14">IF(BD6&lt;0,0,BD6)</f>
        <v>0</v>
      </c>
    </row>
    <row r="7" spans="1:62" x14ac:dyDescent="0.25">
      <c r="A7" s="12" t="s">
        <v>45</v>
      </c>
      <c r="B7" s="20">
        <v>7413</v>
      </c>
      <c r="C7" s="21">
        <v>5607</v>
      </c>
      <c r="D7" s="21">
        <v>6543</v>
      </c>
      <c r="E7" s="21">
        <v>7117</v>
      </c>
      <c r="F7" s="22">
        <v>6172</v>
      </c>
      <c r="G7" s="39">
        <v>6828</v>
      </c>
      <c r="H7" s="24">
        <f t="shared" si="0"/>
        <v>6570.4</v>
      </c>
      <c r="I7" s="30">
        <f t="shared" ref="I7:I57" si="15">_xlfn.STDEV.S(B7:F7)/SQRT(COUNT(B7:F7))</f>
        <v>323.75601924906346</v>
      </c>
      <c r="J7" s="32">
        <f t="shared" ref="J7:J57" si="16">H7-(1.96*I7)</f>
        <v>5935.8382022718351</v>
      </c>
      <c r="K7" s="33">
        <f t="shared" ref="K7:K37" si="17">H7+(1.96*I7)</f>
        <v>7204.9617977281641</v>
      </c>
      <c r="L7" s="34">
        <f t="shared" ref="L7:L57" si="18">K7-J7</f>
        <v>1269.123595456329</v>
      </c>
      <c r="N7" s="68">
        <v>2</v>
      </c>
      <c r="O7" s="45">
        <f t="shared" si="1"/>
        <v>-376.96179772816413</v>
      </c>
      <c r="P7" s="45">
        <f t="shared" si="2"/>
        <v>-5.2319749682368339</v>
      </c>
      <c r="Q7" s="45">
        <f t="shared" si="3"/>
        <v>257.60000000000036</v>
      </c>
      <c r="R7" s="30">
        <f t="shared" si="4"/>
        <v>3.9206136612687259</v>
      </c>
      <c r="T7" s="68">
        <v>2</v>
      </c>
      <c r="U7" s="52">
        <f t="shared" ref="U7:X57" si="19">IF(O7&lt;0,0,O7)</f>
        <v>0</v>
      </c>
      <c r="V7" s="54">
        <f t="shared" si="5"/>
        <v>0</v>
      </c>
      <c r="W7" s="53">
        <f t="shared" si="5"/>
        <v>257.60000000000036</v>
      </c>
      <c r="X7" s="54">
        <f t="shared" si="5"/>
        <v>3.9206136612687259</v>
      </c>
      <c r="AK7" s="63"/>
      <c r="AM7" s="12" t="s">
        <v>45</v>
      </c>
      <c r="AN7" s="20">
        <v>8824</v>
      </c>
      <c r="AO7" s="21">
        <v>5890</v>
      </c>
      <c r="AP7" s="21">
        <v>7172</v>
      </c>
      <c r="AQ7" s="21">
        <v>7933</v>
      </c>
      <c r="AR7" s="22">
        <v>6437</v>
      </c>
      <c r="AS7" s="39">
        <v>7229</v>
      </c>
      <c r="AT7" s="24">
        <f t="shared" si="6"/>
        <v>7251.2</v>
      </c>
      <c r="AU7" s="30">
        <f t="shared" ref="AU7:AU57" si="20">_xlfn.STDEV.S(AN7:AR7)/SQRT(COUNT(AN7:AR7))</f>
        <v>522.52324350214371</v>
      </c>
      <c r="AV7" s="32">
        <f t="shared" ref="AV7:AV57" si="21">AT7-(1.96*AU7)</f>
        <v>6227.0544427357981</v>
      </c>
      <c r="AW7" s="33">
        <f t="shared" si="7"/>
        <v>8275.3455572642015</v>
      </c>
      <c r="AX7" s="34">
        <f t="shared" ref="AX7:AX57" si="22">AW7-AV7</f>
        <v>2048.2911145284033</v>
      </c>
      <c r="AZ7" s="68">
        <v>2</v>
      </c>
      <c r="BA7" s="45">
        <f t="shared" si="8"/>
        <v>-1046.3455572642015</v>
      </c>
      <c r="BB7" s="45">
        <f t="shared" si="9"/>
        <v>-12.644131293655844</v>
      </c>
      <c r="BC7" s="45">
        <f t="shared" si="10"/>
        <v>-22.199999999999818</v>
      </c>
      <c r="BD7" s="30">
        <f t="shared" si="11"/>
        <v>-0.30615622241835583</v>
      </c>
      <c r="BF7" s="68">
        <v>2</v>
      </c>
      <c r="BG7" s="52">
        <f t="shared" ref="BG7:BG57" si="23">IF(BA7&lt;0,0,BA7)</f>
        <v>0</v>
      </c>
      <c r="BH7" s="54">
        <f t="shared" si="12"/>
        <v>0</v>
      </c>
      <c r="BI7" s="53">
        <f t="shared" si="13"/>
        <v>0</v>
      </c>
      <c r="BJ7" s="54">
        <f t="shared" si="14"/>
        <v>0</v>
      </c>
    </row>
    <row r="8" spans="1:62" x14ac:dyDescent="0.25">
      <c r="A8" s="12" t="s">
        <v>46</v>
      </c>
      <c r="B8" s="20">
        <v>6815</v>
      </c>
      <c r="C8" s="21">
        <v>5632</v>
      </c>
      <c r="D8" s="21">
        <v>6444</v>
      </c>
      <c r="E8" s="21">
        <v>6785</v>
      </c>
      <c r="F8" s="22">
        <v>5891</v>
      </c>
      <c r="G8" s="39">
        <v>6430</v>
      </c>
      <c r="H8" s="24">
        <f t="shared" si="0"/>
        <v>6313.4</v>
      </c>
      <c r="I8" s="30">
        <f t="shared" si="15"/>
        <v>238.09590504668492</v>
      </c>
      <c r="J8" s="32">
        <f t="shared" si="16"/>
        <v>5846.7320261084969</v>
      </c>
      <c r="K8" s="33">
        <f t="shared" si="17"/>
        <v>6780.0679738915023</v>
      </c>
      <c r="L8" s="34">
        <f t="shared" si="18"/>
        <v>933.33594778300539</v>
      </c>
      <c r="N8" s="68">
        <v>3</v>
      </c>
      <c r="O8" s="45">
        <f t="shared" si="1"/>
        <v>-350.06797389150233</v>
      </c>
      <c r="P8" s="45">
        <f t="shared" si="2"/>
        <v>-5.1631926883260517</v>
      </c>
      <c r="Q8" s="45">
        <f t="shared" si="3"/>
        <v>116.60000000000036</v>
      </c>
      <c r="R8" s="30">
        <f t="shared" si="4"/>
        <v>1.8468653974086919</v>
      </c>
      <c r="T8" s="68">
        <v>3</v>
      </c>
      <c r="U8" s="52">
        <f t="shared" si="19"/>
        <v>0</v>
      </c>
      <c r="V8" s="54">
        <f t="shared" si="5"/>
        <v>0</v>
      </c>
      <c r="W8" s="53">
        <f t="shared" si="5"/>
        <v>116.60000000000036</v>
      </c>
      <c r="X8" s="54">
        <f t="shared" si="5"/>
        <v>1.8468653974086919</v>
      </c>
      <c r="AK8" s="63"/>
      <c r="AM8" s="12" t="s">
        <v>46</v>
      </c>
      <c r="AN8" s="20">
        <v>8051</v>
      </c>
      <c r="AO8" s="21">
        <v>5838</v>
      </c>
      <c r="AP8" s="21">
        <v>7166</v>
      </c>
      <c r="AQ8" s="21">
        <v>7471</v>
      </c>
      <c r="AR8" s="22">
        <v>5969</v>
      </c>
      <c r="AS8" s="39">
        <v>6560</v>
      </c>
      <c r="AT8" s="24">
        <f t="shared" si="6"/>
        <v>6899</v>
      </c>
      <c r="AU8" s="30">
        <f t="shared" si="20"/>
        <v>431.05672480544831</v>
      </c>
      <c r="AV8" s="32">
        <f t="shared" si="21"/>
        <v>6054.1288193813216</v>
      </c>
      <c r="AW8" s="33">
        <f t="shared" si="7"/>
        <v>7743.8711806186784</v>
      </c>
      <c r="AX8" s="34">
        <f t="shared" si="22"/>
        <v>1689.7423612373568</v>
      </c>
      <c r="AZ8" s="68">
        <v>3</v>
      </c>
      <c r="BA8" s="45">
        <f t="shared" si="8"/>
        <v>-1183.8711806186784</v>
      </c>
      <c r="BB8" s="45">
        <f t="shared" si="9"/>
        <v>-15.287847034202548</v>
      </c>
      <c r="BC8" s="45">
        <f t="shared" si="10"/>
        <v>-339</v>
      </c>
      <c r="BD8" s="30">
        <f t="shared" si="11"/>
        <v>-4.9137556167560517</v>
      </c>
      <c r="BF8" s="68">
        <v>3</v>
      </c>
      <c r="BG8" s="52">
        <f t="shared" si="23"/>
        <v>0</v>
      </c>
      <c r="BH8" s="54">
        <f t="shared" si="12"/>
        <v>0</v>
      </c>
      <c r="BI8" s="53">
        <f t="shared" si="13"/>
        <v>0</v>
      </c>
      <c r="BJ8" s="54">
        <f t="shared" si="14"/>
        <v>0</v>
      </c>
    </row>
    <row r="9" spans="1:62" x14ac:dyDescent="0.25">
      <c r="A9" s="12" t="s">
        <v>47</v>
      </c>
      <c r="B9" s="20">
        <v>6447</v>
      </c>
      <c r="C9" s="21">
        <v>5489</v>
      </c>
      <c r="D9" s="21">
        <v>6118</v>
      </c>
      <c r="E9" s="21">
        <v>6667</v>
      </c>
      <c r="F9" s="22">
        <v>5903</v>
      </c>
      <c r="G9" s="39">
        <v>5915</v>
      </c>
      <c r="H9" s="24">
        <f t="shared" si="0"/>
        <v>6124.8</v>
      </c>
      <c r="I9" s="30">
        <f t="shared" si="15"/>
        <v>206.31005792253561</v>
      </c>
      <c r="J9" s="32">
        <f t="shared" si="16"/>
        <v>5720.4322864718306</v>
      </c>
      <c r="K9" s="33">
        <f t="shared" si="17"/>
        <v>6529.1677135281698</v>
      </c>
      <c r="L9" s="34">
        <f t="shared" si="18"/>
        <v>808.73542705633918</v>
      </c>
      <c r="N9" s="68">
        <v>4</v>
      </c>
      <c r="O9" s="45">
        <f t="shared" si="1"/>
        <v>-614.16771352816977</v>
      </c>
      <c r="P9" s="45">
        <f t="shared" si="2"/>
        <v>-9.4065237787603362</v>
      </c>
      <c r="Q9" s="45">
        <f t="shared" si="3"/>
        <v>-209.80000000000018</v>
      </c>
      <c r="R9" s="30">
        <f t="shared" si="4"/>
        <v>-3.4254179728317689</v>
      </c>
      <c r="T9" s="68">
        <v>4</v>
      </c>
      <c r="U9" s="52">
        <f t="shared" si="19"/>
        <v>0</v>
      </c>
      <c r="V9" s="54">
        <f t="shared" si="5"/>
        <v>0</v>
      </c>
      <c r="W9" s="53">
        <f t="shared" si="5"/>
        <v>0</v>
      </c>
      <c r="X9" s="54">
        <f t="shared" si="5"/>
        <v>0</v>
      </c>
      <c r="AK9" s="63"/>
      <c r="AM9" s="12" t="s">
        <v>47</v>
      </c>
      <c r="AN9" s="20">
        <v>7487</v>
      </c>
      <c r="AO9" s="21">
        <v>5823</v>
      </c>
      <c r="AP9" s="21">
        <v>6759</v>
      </c>
      <c r="AQ9" s="21">
        <v>7268</v>
      </c>
      <c r="AR9" s="22">
        <v>5837</v>
      </c>
      <c r="AS9" s="39">
        <v>5938</v>
      </c>
      <c r="AT9" s="24">
        <f t="shared" si="6"/>
        <v>6634.8</v>
      </c>
      <c r="AU9" s="30">
        <f t="shared" si="20"/>
        <v>349.15016826574862</v>
      </c>
      <c r="AV9" s="32">
        <f t="shared" si="21"/>
        <v>5950.4656701991325</v>
      </c>
      <c r="AW9" s="33">
        <f t="shared" si="7"/>
        <v>7319.1343298008678</v>
      </c>
      <c r="AX9" s="34">
        <f t="shared" si="22"/>
        <v>1368.6686596017353</v>
      </c>
      <c r="AZ9" s="68">
        <v>4</v>
      </c>
      <c r="BA9" s="45">
        <f t="shared" si="8"/>
        <v>-1381.1343298008678</v>
      </c>
      <c r="BB9" s="45">
        <f t="shared" si="9"/>
        <v>-18.870186931498008</v>
      </c>
      <c r="BC9" s="45">
        <f t="shared" si="10"/>
        <v>-696.80000000000018</v>
      </c>
      <c r="BD9" s="30">
        <f t="shared" si="11"/>
        <v>-10.502200518478329</v>
      </c>
      <c r="BF9" s="68">
        <v>4</v>
      </c>
      <c r="BG9" s="52">
        <f t="shared" si="23"/>
        <v>0</v>
      </c>
      <c r="BH9" s="54">
        <f t="shared" si="12"/>
        <v>0</v>
      </c>
      <c r="BI9" s="53">
        <f t="shared" si="13"/>
        <v>0</v>
      </c>
      <c r="BJ9" s="54">
        <f t="shared" si="14"/>
        <v>0</v>
      </c>
    </row>
    <row r="10" spans="1:62" ht="13.2" customHeight="1" x14ac:dyDescent="0.25">
      <c r="A10" s="12" t="s">
        <v>48</v>
      </c>
      <c r="B10" s="20">
        <v>6061</v>
      </c>
      <c r="C10" s="21">
        <v>5397</v>
      </c>
      <c r="D10" s="21">
        <v>6057</v>
      </c>
      <c r="E10" s="21">
        <v>6407</v>
      </c>
      <c r="F10" s="22">
        <v>5604</v>
      </c>
      <c r="G10" s="39">
        <v>5794</v>
      </c>
      <c r="H10" s="24">
        <f t="shared" si="0"/>
        <v>5905.2</v>
      </c>
      <c r="I10" s="30">
        <f t="shared" si="15"/>
        <v>180.0151104768708</v>
      </c>
      <c r="J10" s="32">
        <f t="shared" si="16"/>
        <v>5552.3703834653334</v>
      </c>
      <c r="K10" s="33">
        <f t="shared" si="17"/>
        <v>6258.0296165346663</v>
      </c>
      <c r="L10" s="34">
        <f t="shared" si="18"/>
        <v>705.65923306933291</v>
      </c>
      <c r="N10" s="68">
        <v>5</v>
      </c>
      <c r="O10" s="45">
        <f t="shared" si="1"/>
        <v>-464.02961653466627</v>
      </c>
      <c r="P10" s="45">
        <f t="shared" si="2"/>
        <v>-7.414947594824886</v>
      </c>
      <c r="Q10" s="45">
        <f t="shared" si="3"/>
        <v>-111.19999999999982</v>
      </c>
      <c r="R10" s="30">
        <f t="shared" si="4"/>
        <v>-1.8830860936124065</v>
      </c>
      <c r="T10" s="68">
        <v>5</v>
      </c>
      <c r="U10" s="52">
        <f t="shared" si="19"/>
        <v>0</v>
      </c>
      <c r="V10" s="54">
        <f t="shared" si="5"/>
        <v>0</v>
      </c>
      <c r="W10" s="53">
        <f t="shared" si="5"/>
        <v>0</v>
      </c>
      <c r="X10" s="54">
        <f t="shared" si="5"/>
        <v>0</v>
      </c>
      <c r="AK10" s="63"/>
      <c r="AM10" s="12" t="s">
        <v>48</v>
      </c>
      <c r="AN10" s="20">
        <v>6839</v>
      </c>
      <c r="AO10" s="21">
        <v>5645</v>
      </c>
      <c r="AP10" s="21">
        <v>6428</v>
      </c>
      <c r="AQ10" s="21">
        <v>6878</v>
      </c>
      <c r="AR10" s="22">
        <v>5693</v>
      </c>
      <c r="AS10" s="39">
        <v>5818</v>
      </c>
      <c r="AT10" s="24">
        <f t="shared" si="6"/>
        <v>6296.6</v>
      </c>
      <c r="AU10" s="30">
        <f t="shared" si="20"/>
        <v>268.17952942012556</v>
      </c>
      <c r="AV10" s="32">
        <f t="shared" si="21"/>
        <v>5770.9681223365542</v>
      </c>
      <c r="AW10" s="33">
        <f t="shared" si="7"/>
        <v>6822.2318776634465</v>
      </c>
      <c r="AX10" s="34">
        <f t="shared" si="22"/>
        <v>1051.2637553268924</v>
      </c>
      <c r="AZ10" s="68">
        <v>5</v>
      </c>
      <c r="BA10" s="45">
        <f t="shared" si="8"/>
        <v>-1004.2318776634465</v>
      </c>
      <c r="BB10" s="45">
        <f t="shared" si="9"/>
        <v>-14.719990403014371</v>
      </c>
      <c r="BC10" s="45">
        <f t="shared" si="10"/>
        <v>-478.60000000000036</v>
      </c>
      <c r="BD10" s="30">
        <f t="shared" si="11"/>
        <v>-7.6009274846742736</v>
      </c>
      <c r="BF10" s="68">
        <v>5</v>
      </c>
      <c r="BG10" s="52">
        <f t="shared" si="23"/>
        <v>0</v>
      </c>
      <c r="BH10" s="54">
        <f t="shared" si="12"/>
        <v>0</v>
      </c>
      <c r="BI10" s="53">
        <f t="shared" si="13"/>
        <v>0</v>
      </c>
      <c r="BJ10" s="54">
        <f t="shared" si="14"/>
        <v>0</v>
      </c>
    </row>
    <row r="11" spans="1:62" x14ac:dyDescent="0.25">
      <c r="A11" s="12" t="s">
        <v>49</v>
      </c>
      <c r="B11" s="20">
        <v>5766</v>
      </c>
      <c r="C11" s="21">
        <v>5400</v>
      </c>
      <c r="D11" s="21">
        <v>5836</v>
      </c>
      <c r="E11" s="21">
        <v>6057</v>
      </c>
      <c r="F11" s="22">
        <v>5787</v>
      </c>
      <c r="G11" s="39">
        <v>5406</v>
      </c>
      <c r="H11" s="24">
        <f t="shared" si="0"/>
        <v>5769.2</v>
      </c>
      <c r="I11" s="30">
        <f t="shared" si="15"/>
        <v>105.81275915502817</v>
      </c>
      <c r="J11" s="32">
        <f t="shared" si="16"/>
        <v>5561.8069920561447</v>
      </c>
      <c r="K11" s="33">
        <f t="shared" si="17"/>
        <v>5976.5930079438549</v>
      </c>
      <c r="L11" s="34">
        <f t="shared" si="18"/>
        <v>414.78601588771016</v>
      </c>
      <c r="N11" s="68">
        <v>6</v>
      </c>
      <c r="O11" s="45">
        <f t="shared" si="1"/>
        <v>-570.5930079438549</v>
      </c>
      <c r="P11" s="45">
        <f t="shared" si="2"/>
        <v>-9.5471283921365373</v>
      </c>
      <c r="Q11" s="45">
        <f t="shared" si="3"/>
        <v>-363.19999999999982</v>
      </c>
      <c r="R11" s="30">
        <f t="shared" si="4"/>
        <v>-6.2955002426679574</v>
      </c>
      <c r="T11" s="68">
        <v>6</v>
      </c>
      <c r="U11" s="52">
        <f t="shared" si="19"/>
        <v>0</v>
      </c>
      <c r="V11" s="54">
        <f t="shared" si="5"/>
        <v>0</v>
      </c>
      <c r="W11" s="53">
        <f t="shared" si="5"/>
        <v>0</v>
      </c>
      <c r="X11" s="54">
        <f t="shared" si="5"/>
        <v>0</v>
      </c>
      <c r="AK11" s="63"/>
      <c r="AM11" s="12" t="s">
        <v>49</v>
      </c>
      <c r="AN11" s="20">
        <v>6273</v>
      </c>
      <c r="AO11" s="21">
        <v>5754</v>
      </c>
      <c r="AP11" s="21">
        <v>6425</v>
      </c>
      <c r="AQ11" s="21">
        <v>6433</v>
      </c>
      <c r="AR11" s="22">
        <v>5873</v>
      </c>
      <c r="AS11" s="39">
        <v>5578</v>
      </c>
      <c r="AT11" s="24">
        <f t="shared" si="6"/>
        <v>6151.6</v>
      </c>
      <c r="AU11" s="30">
        <f t="shared" si="20"/>
        <v>142.19268616915568</v>
      </c>
      <c r="AV11" s="32">
        <f t="shared" si="21"/>
        <v>5872.9023351084552</v>
      </c>
      <c r="AW11" s="33">
        <f t="shared" si="7"/>
        <v>6430.2976648915455</v>
      </c>
      <c r="AX11" s="34">
        <f t="shared" si="22"/>
        <v>557.39532978309035</v>
      </c>
      <c r="AZ11" s="68">
        <v>6</v>
      </c>
      <c r="BA11" s="45">
        <f t="shared" si="8"/>
        <v>-852.29766489154554</v>
      </c>
      <c r="BB11" s="45">
        <f t="shared" si="9"/>
        <v>-13.254404528502034</v>
      </c>
      <c r="BC11" s="45">
        <f t="shared" si="10"/>
        <v>-573.60000000000036</v>
      </c>
      <c r="BD11" s="30">
        <f t="shared" si="11"/>
        <v>-9.3244034072436488</v>
      </c>
      <c r="BF11" s="68">
        <v>6</v>
      </c>
      <c r="BG11" s="52">
        <f t="shared" si="23"/>
        <v>0</v>
      </c>
      <c r="BH11" s="54">
        <f t="shared" si="12"/>
        <v>0</v>
      </c>
      <c r="BI11" s="53">
        <f t="shared" si="13"/>
        <v>0</v>
      </c>
      <c r="BJ11" s="54">
        <f t="shared" si="14"/>
        <v>0</v>
      </c>
    </row>
    <row r="12" spans="1:62" x14ac:dyDescent="0.25">
      <c r="A12" s="12" t="s">
        <v>50</v>
      </c>
      <c r="B12" s="20">
        <v>5732</v>
      </c>
      <c r="C12" s="21">
        <v>5248</v>
      </c>
      <c r="D12" s="21">
        <v>5687</v>
      </c>
      <c r="E12" s="21">
        <v>6085</v>
      </c>
      <c r="F12" s="22">
        <v>5860</v>
      </c>
      <c r="G12" s="39">
        <v>5491</v>
      </c>
      <c r="H12" s="24">
        <f t="shared" si="0"/>
        <v>5722.4</v>
      </c>
      <c r="I12" s="30">
        <f t="shared" si="15"/>
        <v>137.26128368917435</v>
      </c>
      <c r="J12" s="32">
        <f t="shared" si="16"/>
        <v>5453.3678839692184</v>
      </c>
      <c r="K12" s="33">
        <f t="shared" si="17"/>
        <v>5991.4321160307809</v>
      </c>
      <c r="L12" s="34">
        <f t="shared" si="18"/>
        <v>538.06423206156251</v>
      </c>
      <c r="N12" s="68">
        <v>7</v>
      </c>
      <c r="O12" s="45">
        <f t="shared" si="1"/>
        <v>-500.43211603078089</v>
      </c>
      <c r="P12" s="45">
        <f t="shared" si="2"/>
        <v>-8.352462421994499</v>
      </c>
      <c r="Q12" s="45">
        <f t="shared" si="3"/>
        <v>-231.39999999999964</v>
      </c>
      <c r="R12" s="30">
        <f t="shared" si="4"/>
        <v>-4.0437578638333509</v>
      </c>
      <c r="T12" s="68">
        <v>7</v>
      </c>
      <c r="U12" s="52">
        <f t="shared" si="19"/>
        <v>0</v>
      </c>
      <c r="V12" s="54">
        <f t="shared" si="5"/>
        <v>0</v>
      </c>
      <c r="W12" s="53">
        <f t="shared" si="5"/>
        <v>0</v>
      </c>
      <c r="X12" s="54">
        <f t="shared" si="5"/>
        <v>0</v>
      </c>
      <c r="AK12" s="63"/>
      <c r="AM12" s="12" t="s">
        <v>50</v>
      </c>
      <c r="AN12" s="20">
        <v>6090</v>
      </c>
      <c r="AO12" s="21">
        <v>5341</v>
      </c>
      <c r="AP12" s="21">
        <v>5957</v>
      </c>
      <c r="AQ12" s="21">
        <v>6161</v>
      </c>
      <c r="AR12" s="22">
        <v>5964</v>
      </c>
      <c r="AS12" s="39">
        <v>5457</v>
      </c>
      <c r="AT12" s="24">
        <f t="shared" si="6"/>
        <v>5902.6</v>
      </c>
      <c r="AU12" s="30">
        <f t="shared" si="20"/>
        <v>145.60446421727599</v>
      </c>
      <c r="AV12" s="32">
        <f t="shared" si="21"/>
        <v>5617.2152501341398</v>
      </c>
      <c r="AW12" s="33">
        <f t="shared" si="7"/>
        <v>6187.984749865861</v>
      </c>
      <c r="AX12" s="34">
        <f t="shared" si="22"/>
        <v>570.76949973172123</v>
      </c>
      <c r="AZ12" s="68">
        <v>7</v>
      </c>
      <c r="BA12" s="45">
        <f t="shared" si="8"/>
        <v>-730.98474986586098</v>
      </c>
      <c r="BB12" s="45">
        <f t="shared" si="9"/>
        <v>-11.812969478984362</v>
      </c>
      <c r="BC12" s="45">
        <f t="shared" si="10"/>
        <v>-445.60000000000036</v>
      </c>
      <c r="BD12" s="30">
        <f t="shared" si="11"/>
        <v>-7.549215599905132</v>
      </c>
      <c r="BF12" s="68">
        <v>7</v>
      </c>
      <c r="BG12" s="52">
        <f t="shared" si="23"/>
        <v>0</v>
      </c>
      <c r="BH12" s="54">
        <f t="shared" si="12"/>
        <v>0</v>
      </c>
      <c r="BI12" s="53">
        <f t="shared" si="13"/>
        <v>0</v>
      </c>
      <c r="BJ12" s="54">
        <f t="shared" si="14"/>
        <v>0</v>
      </c>
    </row>
    <row r="13" spans="1:62" x14ac:dyDescent="0.25">
      <c r="A13" s="12" t="s">
        <v>51</v>
      </c>
      <c r="B13" s="20">
        <v>5447</v>
      </c>
      <c r="C13" s="21">
        <v>5308</v>
      </c>
      <c r="D13" s="21">
        <v>5595</v>
      </c>
      <c r="E13" s="21">
        <v>5784</v>
      </c>
      <c r="F13" s="22">
        <v>5643</v>
      </c>
      <c r="G13" s="39">
        <v>5439</v>
      </c>
      <c r="H13" s="24">
        <f t="shared" si="0"/>
        <v>5555.4</v>
      </c>
      <c r="I13" s="30">
        <f t="shared" si="15"/>
        <v>81.993048485832006</v>
      </c>
      <c r="J13" s="32">
        <f t="shared" si="16"/>
        <v>5394.6936249677692</v>
      </c>
      <c r="K13" s="33">
        <f t="shared" si="17"/>
        <v>5716.1063750322301</v>
      </c>
      <c r="L13" s="34">
        <f t="shared" si="18"/>
        <v>321.41275006446085</v>
      </c>
      <c r="N13" s="68">
        <v>8</v>
      </c>
      <c r="O13" s="45">
        <f t="shared" si="1"/>
        <v>-277.10637503223006</v>
      </c>
      <c r="P13" s="45">
        <f t="shared" si="2"/>
        <v>-4.8478169728020086</v>
      </c>
      <c r="Q13" s="45">
        <f t="shared" si="3"/>
        <v>-116.39999999999964</v>
      </c>
      <c r="R13" s="30">
        <f t="shared" si="4"/>
        <v>-2.0952586672426761</v>
      </c>
      <c r="T13" s="68">
        <v>8</v>
      </c>
      <c r="U13" s="52">
        <f t="shared" si="19"/>
        <v>0</v>
      </c>
      <c r="V13" s="54">
        <f t="shared" si="5"/>
        <v>0</v>
      </c>
      <c r="W13" s="53">
        <f t="shared" si="5"/>
        <v>0</v>
      </c>
      <c r="X13" s="54">
        <f t="shared" si="5"/>
        <v>0</v>
      </c>
      <c r="AK13" s="63"/>
      <c r="AM13" s="12" t="s">
        <v>51</v>
      </c>
      <c r="AN13" s="20">
        <v>5986</v>
      </c>
      <c r="AO13" s="21">
        <v>5748</v>
      </c>
      <c r="AP13" s="21">
        <v>6198</v>
      </c>
      <c r="AQ13" s="21">
        <v>6358</v>
      </c>
      <c r="AR13" s="22">
        <v>5652</v>
      </c>
      <c r="AS13" s="39">
        <v>5401</v>
      </c>
      <c r="AT13" s="24">
        <f t="shared" si="6"/>
        <v>5988.4</v>
      </c>
      <c r="AU13" s="30">
        <f t="shared" si="20"/>
        <v>132.5705849726854</v>
      </c>
      <c r="AV13" s="32">
        <f t="shared" si="21"/>
        <v>5728.5616534535366</v>
      </c>
      <c r="AW13" s="33">
        <f t="shared" si="7"/>
        <v>6248.2383465464627</v>
      </c>
      <c r="AX13" s="34">
        <f t="shared" si="22"/>
        <v>519.67669309292614</v>
      </c>
      <c r="AZ13" s="68">
        <v>8</v>
      </c>
      <c r="BA13" s="45">
        <f t="shared" si="8"/>
        <v>-847.23834654646271</v>
      </c>
      <c r="BB13" s="45">
        <f t="shared" si="9"/>
        <v>-13.55963552534371</v>
      </c>
      <c r="BC13" s="45">
        <f t="shared" si="10"/>
        <v>-587.39999999999964</v>
      </c>
      <c r="BD13" s="30">
        <f t="shared" si="11"/>
        <v>-9.8089639970609799</v>
      </c>
      <c r="BF13" s="68">
        <v>8</v>
      </c>
      <c r="BG13" s="52">
        <f t="shared" si="23"/>
        <v>0</v>
      </c>
      <c r="BH13" s="54">
        <f t="shared" si="12"/>
        <v>0</v>
      </c>
      <c r="BI13" s="53">
        <f t="shared" si="13"/>
        <v>0</v>
      </c>
      <c r="BJ13" s="54">
        <f t="shared" si="14"/>
        <v>0</v>
      </c>
    </row>
    <row r="14" spans="1:62" x14ac:dyDescent="0.25">
      <c r="A14" s="12" t="s">
        <v>52</v>
      </c>
      <c r="B14" s="20">
        <v>5481</v>
      </c>
      <c r="C14" s="21">
        <v>5524</v>
      </c>
      <c r="D14" s="21">
        <v>5385</v>
      </c>
      <c r="E14" s="21">
        <v>5272</v>
      </c>
      <c r="F14" s="22">
        <v>5463</v>
      </c>
      <c r="G14" s="39">
        <v>5435</v>
      </c>
      <c r="H14" s="24">
        <f t="shared" si="0"/>
        <v>5425</v>
      </c>
      <c r="I14" s="30">
        <f t="shared" si="15"/>
        <v>44.379049111038867</v>
      </c>
      <c r="J14" s="32">
        <f t="shared" si="16"/>
        <v>5338.0170637423635</v>
      </c>
      <c r="K14" s="33">
        <f t="shared" si="17"/>
        <v>5511.9829362576365</v>
      </c>
      <c r="L14" s="34">
        <f t="shared" si="18"/>
        <v>173.96587251527308</v>
      </c>
      <c r="N14" s="68">
        <v>9</v>
      </c>
      <c r="O14" s="45">
        <f t="shared" si="1"/>
        <v>-76.982936257636538</v>
      </c>
      <c r="P14" s="45">
        <f t="shared" si="2"/>
        <v>-1.3966468537347132</v>
      </c>
      <c r="Q14" s="45">
        <f t="shared" si="3"/>
        <v>10</v>
      </c>
      <c r="R14" s="30">
        <f t="shared" si="4"/>
        <v>0.18433179723502305</v>
      </c>
      <c r="T14" s="68">
        <v>9</v>
      </c>
      <c r="U14" s="52">
        <f t="shared" si="19"/>
        <v>0</v>
      </c>
      <c r="V14" s="54">
        <f t="shared" si="5"/>
        <v>0</v>
      </c>
      <c r="W14" s="53">
        <f t="shared" si="5"/>
        <v>10</v>
      </c>
      <c r="X14" s="54">
        <f t="shared" si="5"/>
        <v>0.18433179723502305</v>
      </c>
      <c r="AK14" s="63"/>
      <c r="AM14" s="12" t="s">
        <v>52</v>
      </c>
      <c r="AN14" s="20">
        <v>5990</v>
      </c>
      <c r="AO14" s="21">
        <v>5759</v>
      </c>
      <c r="AP14" s="21">
        <v>5860</v>
      </c>
      <c r="AQ14" s="21">
        <v>5582</v>
      </c>
      <c r="AR14" s="22">
        <v>5581</v>
      </c>
      <c r="AS14" s="39">
        <v>5380</v>
      </c>
      <c r="AT14" s="24">
        <f t="shared" si="6"/>
        <v>5754.4</v>
      </c>
      <c r="AU14" s="30">
        <f t="shared" si="20"/>
        <v>79.520186116482407</v>
      </c>
      <c r="AV14" s="32">
        <f t="shared" si="21"/>
        <v>5598.5404352116939</v>
      </c>
      <c r="AW14" s="33">
        <f t="shared" si="7"/>
        <v>5910.2595647883054</v>
      </c>
      <c r="AX14" s="34">
        <f t="shared" si="22"/>
        <v>311.71912957661152</v>
      </c>
      <c r="AZ14" s="68">
        <v>9</v>
      </c>
      <c r="BA14" s="45">
        <f t="shared" si="8"/>
        <v>-530.2595647883054</v>
      </c>
      <c r="BB14" s="45">
        <f t="shared" si="9"/>
        <v>-8.9718490190760054</v>
      </c>
      <c r="BC14" s="45">
        <f t="shared" si="10"/>
        <v>-374.39999999999964</v>
      </c>
      <c r="BD14" s="30">
        <f t="shared" si="11"/>
        <v>-6.5063255943278122</v>
      </c>
      <c r="BF14" s="68">
        <v>9</v>
      </c>
      <c r="BG14" s="52">
        <f t="shared" si="23"/>
        <v>0</v>
      </c>
      <c r="BH14" s="54">
        <f t="shared" si="12"/>
        <v>0</v>
      </c>
      <c r="BI14" s="53">
        <f t="shared" si="13"/>
        <v>0</v>
      </c>
      <c r="BJ14" s="54">
        <f t="shared" si="14"/>
        <v>0</v>
      </c>
    </row>
    <row r="15" spans="1:62" x14ac:dyDescent="0.25">
      <c r="A15" s="12" t="s">
        <v>53</v>
      </c>
      <c r="B15" s="20">
        <v>5456</v>
      </c>
      <c r="C15" s="21">
        <v>5458</v>
      </c>
      <c r="D15" s="21">
        <v>5434</v>
      </c>
      <c r="E15" s="21">
        <v>6288</v>
      </c>
      <c r="F15" s="22">
        <v>5543</v>
      </c>
      <c r="G15" s="39">
        <v>5458</v>
      </c>
      <c r="H15" s="24">
        <f t="shared" si="0"/>
        <v>5635.8</v>
      </c>
      <c r="I15" s="30">
        <f t="shared" si="15"/>
        <v>164.10984126492841</v>
      </c>
      <c r="J15" s="32">
        <f t="shared" si="16"/>
        <v>5314.1447111207408</v>
      </c>
      <c r="K15" s="33">
        <f t="shared" si="17"/>
        <v>5957.4552888792596</v>
      </c>
      <c r="L15" s="34">
        <f t="shared" si="18"/>
        <v>643.31057775851878</v>
      </c>
      <c r="N15" s="68">
        <v>10</v>
      </c>
      <c r="O15" s="45">
        <f t="shared" si="1"/>
        <v>-499.45528887925957</v>
      </c>
      <c r="P15" s="45">
        <f t="shared" si="2"/>
        <v>-8.3837018434966559</v>
      </c>
      <c r="Q15" s="45">
        <f t="shared" si="3"/>
        <v>-177.80000000000018</v>
      </c>
      <c r="R15" s="30">
        <f t="shared" si="4"/>
        <v>-3.1548316121934801</v>
      </c>
      <c r="T15" s="68">
        <v>10</v>
      </c>
      <c r="U15" s="52">
        <f t="shared" si="19"/>
        <v>0</v>
      </c>
      <c r="V15" s="54">
        <f t="shared" si="5"/>
        <v>0</v>
      </c>
      <c r="W15" s="53">
        <f t="shared" si="5"/>
        <v>0</v>
      </c>
      <c r="X15" s="54">
        <f t="shared" si="5"/>
        <v>0</v>
      </c>
      <c r="AK15" s="63"/>
      <c r="AM15" s="12" t="s">
        <v>53</v>
      </c>
      <c r="AN15" s="20">
        <v>6011</v>
      </c>
      <c r="AO15" s="21">
        <v>5547</v>
      </c>
      <c r="AP15" s="21">
        <v>5643</v>
      </c>
      <c r="AQ15" s="21">
        <v>6709</v>
      </c>
      <c r="AR15" s="22">
        <v>5355</v>
      </c>
      <c r="AS15" s="39">
        <v>5434</v>
      </c>
      <c r="AT15" s="24">
        <f t="shared" si="6"/>
        <v>5853</v>
      </c>
      <c r="AU15" s="30">
        <f t="shared" si="20"/>
        <v>239.10667075596194</v>
      </c>
      <c r="AV15" s="32">
        <f t="shared" si="21"/>
        <v>5384.3509253183147</v>
      </c>
      <c r="AW15" s="33">
        <f t="shared" si="7"/>
        <v>6321.6490746816853</v>
      </c>
      <c r="AX15" s="34">
        <f t="shared" si="22"/>
        <v>937.29814936337061</v>
      </c>
      <c r="AZ15" s="68">
        <v>10</v>
      </c>
      <c r="BA15" s="45">
        <f t="shared" si="8"/>
        <v>-887.64907468168531</v>
      </c>
      <c r="BB15" s="45">
        <f t="shared" si="9"/>
        <v>-14.041416475279137</v>
      </c>
      <c r="BC15" s="45">
        <f t="shared" si="10"/>
        <v>-419</v>
      </c>
      <c r="BD15" s="30">
        <f t="shared" si="11"/>
        <v>-7.158722022894243</v>
      </c>
      <c r="BF15" s="68">
        <v>10</v>
      </c>
      <c r="BG15" s="52">
        <f t="shared" si="23"/>
        <v>0</v>
      </c>
      <c r="BH15" s="54">
        <f t="shared" si="12"/>
        <v>0</v>
      </c>
      <c r="BI15" s="53">
        <f t="shared" si="13"/>
        <v>0</v>
      </c>
      <c r="BJ15" s="54">
        <f t="shared" si="14"/>
        <v>0</v>
      </c>
    </row>
    <row r="16" spans="1:62" x14ac:dyDescent="0.25">
      <c r="A16" s="12" t="s">
        <v>54</v>
      </c>
      <c r="B16" s="20">
        <v>5093</v>
      </c>
      <c r="C16" s="21">
        <v>5419</v>
      </c>
      <c r="D16" s="21">
        <v>5198</v>
      </c>
      <c r="E16" s="21">
        <v>6160</v>
      </c>
      <c r="F16" s="22">
        <v>5230</v>
      </c>
      <c r="G16" s="39">
        <v>5570</v>
      </c>
      <c r="H16" s="24">
        <f t="shared" si="0"/>
        <v>5420</v>
      </c>
      <c r="I16" s="30">
        <f t="shared" si="15"/>
        <v>192.34266297418259</v>
      </c>
      <c r="J16" s="32">
        <f t="shared" si="16"/>
        <v>5043.0083805706017</v>
      </c>
      <c r="K16" s="33">
        <f t="shared" si="17"/>
        <v>5796.9916194293983</v>
      </c>
      <c r="L16" s="34">
        <f t="shared" si="18"/>
        <v>753.98323885879654</v>
      </c>
      <c r="N16" s="68">
        <v>11</v>
      </c>
      <c r="O16" s="45">
        <f t="shared" si="1"/>
        <v>-226.99161942939827</v>
      </c>
      <c r="P16" s="45">
        <f t="shared" si="2"/>
        <v>-3.9156796202465651</v>
      </c>
      <c r="Q16" s="45">
        <f t="shared" si="3"/>
        <v>150</v>
      </c>
      <c r="R16" s="30">
        <f t="shared" si="4"/>
        <v>2.7675276752767526</v>
      </c>
      <c r="T16" s="68">
        <v>11</v>
      </c>
      <c r="U16" s="52">
        <f t="shared" si="19"/>
        <v>0</v>
      </c>
      <c r="V16" s="54">
        <f t="shared" si="5"/>
        <v>0</v>
      </c>
      <c r="W16" s="53">
        <f t="shared" si="5"/>
        <v>150</v>
      </c>
      <c r="X16" s="54">
        <f t="shared" si="5"/>
        <v>2.7675276752767526</v>
      </c>
      <c r="AK16" s="63"/>
      <c r="AM16" s="12" t="s">
        <v>54</v>
      </c>
      <c r="AN16" s="20">
        <v>5856</v>
      </c>
      <c r="AO16" s="21">
        <v>5596</v>
      </c>
      <c r="AP16" s="21">
        <v>5499</v>
      </c>
      <c r="AQ16" s="21">
        <v>6628</v>
      </c>
      <c r="AR16" s="22">
        <v>5337</v>
      </c>
      <c r="AS16" s="39">
        <v>5447</v>
      </c>
      <c r="AT16" s="24">
        <f t="shared" si="6"/>
        <v>5783.2</v>
      </c>
      <c r="AU16" s="30">
        <f t="shared" si="20"/>
        <v>227.36477299704981</v>
      </c>
      <c r="AV16" s="32">
        <f t="shared" si="21"/>
        <v>5337.5650449257819</v>
      </c>
      <c r="AW16" s="33">
        <f t="shared" si="7"/>
        <v>6228.8349550742178</v>
      </c>
      <c r="AX16" s="34">
        <f t="shared" si="22"/>
        <v>891.26991014843588</v>
      </c>
      <c r="AZ16" s="68">
        <v>11</v>
      </c>
      <c r="BA16" s="45">
        <f t="shared" si="8"/>
        <v>-781.83495507421776</v>
      </c>
      <c r="BB16" s="45">
        <f t="shared" si="9"/>
        <v>-12.551865007071807</v>
      </c>
      <c r="BC16" s="45">
        <f t="shared" si="10"/>
        <v>-336.19999999999982</v>
      </c>
      <c r="BD16" s="30">
        <f t="shared" si="11"/>
        <v>-5.8133905104440418</v>
      </c>
      <c r="BF16" s="68">
        <v>11</v>
      </c>
      <c r="BG16" s="52">
        <f t="shared" si="23"/>
        <v>0</v>
      </c>
      <c r="BH16" s="54">
        <f t="shared" si="12"/>
        <v>0</v>
      </c>
      <c r="BI16" s="53">
        <f t="shared" si="13"/>
        <v>0</v>
      </c>
      <c r="BJ16" s="54">
        <f t="shared" si="14"/>
        <v>0</v>
      </c>
    </row>
    <row r="17" spans="1:62" x14ac:dyDescent="0.25">
      <c r="A17" s="12" t="s">
        <v>55</v>
      </c>
      <c r="B17" s="20">
        <v>5080</v>
      </c>
      <c r="C17" s="21">
        <v>4702</v>
      </c>
      <c r="D17" s="21">
        <v>5094</v>
      </c>
      <c r="E17" s="21">
        <v>5782</v>
      </c>
      <c r="F17" s="22">
        <v>5203</v>
      </c>
      <c r="G17" s="39">
        <v>5398</v>
      </c>
      <c r="H17" s="24">
        <f t="shared" si="0"/>
        <v>5172.2</v>
      </c>
      <c r="I17" s="30">
        <f t="shared" si="15"/>
        <v>174.4288966885934</v>
      </c>
      <c r="J17" s="32">
        <f t="shared" si="16"/>
        <v>4830.319362490357</v>
      </c>
      <c r="K17" s="33">
        <f t="shared" si="17"/>
        <v>5514.0806375096427</v>
      </c>
      <c r="L17" s="34">
        <f t="shared" si="18"/>
        <v>683.76127501928568</v>
      </c>
      <c r="N17" s="68">
        <v>12</v>
      </c>
      <c r="O17" s="45">
        <f t="shared" si="1"/>
        <v>-116.08063750964266</v>
      </c>
      <c r="P17" s="45">
        <f t="shared" si="2"/>
        <v>-2.1051675726321775</v>
      </c>
      <c r="Q17" s="45">
        <f t="shared" si="3"/>
        <v>225.80000000000018</v>
      </c>
      <c r="R17" s="30">
        <f t="shared" si="4"/>
        <v>4.3656471134140249</v>
      </c>
      <c r="T17" s="68">
        <v>12</v>
      </c>
      <c r="U17" s="52">
        <f t="shared" si="19"/>
        <v>0</v>
      </c>
      <c r="V17" s="54">
        <f t="shared" si="5"/>
        <v>0</v>
      </c>
      <c r="W17" s="53">
        <f t="shared" si="5"/>
        <v>225.80000000000018</v>
      </c>
      <c r="X17" s="54">
        <f t="shared" si="5"/>
        <v>4.3656471134140249</v>
      </c>
      <c r="AK17" s="63"/>
      <c r="AM17" s="12" t="s">
        <v>55</v>
      </c>
      <c r="AN17" s="20">
        <v>5488</v>
      </c>
      <c r="AO17" s="21">
        <v>4924</v>
      </c>
      <c r="AP17" s="21">
        <v>5231</v>
      </c>
      <c r="AQ17" s="21">
        <v>6131</v>
      </c>
      <c r="AR17" s="22">
        <v>5199</v>
      </c>
      <c r="AS17" s="39">
        <v>5248</v>
      </c>
      <c r="AT17" s="24">
        <f t="shared" si="6"/>
        <v>5394.6</v>
      </c>
      <c r="AU17" s="30">
        <f t="shared" si="20"/>
        <v>204.63347722208113</v>
      </c>
      <c r="AV17" s="32">
        <f t="shared" si="21"/>
        <v>4993.5183846447217</v>
      </c>
      <c r="AW17" s="33">
        <f t="shared" si="7"/>
        <v>5795.6816153552791</v>
      </c>
      <c r="AX17" s="34">
        <f t="shared" si="22"/>
        <v>802.1632307105574</v>
      </c>
      <c r="AZ17" s="68">
        <v>12</v>
      </c>
      <c r="BA17" s="45">
        <f t="shared" si="8"/>
        <v>-547.68161535527906</v>
      </c>
      <c r="BB17" s="45">
        <f t="shared" si="9"/>
        <v>-9.4498223281319049</v>
      </c>
      <c r="BC17" s="45">
        <f t="shared" si="10"/>
        <v>-146.60000000000036</v>
      </c>
      <c r="BD17" s="30">
        <f t="shared" si="11"/>
        <v>-2.7175323471619834</v>
      </c>
      <c r="BF17" s="68">
        <v>12</v>
      </c>
      <c r="BG17" s="52">
        <f t="shared" si="23"/>
        <v>0</v>
      </c>
      <c r="BH17" s="54">
        <f t="shared" si="12"/>
        <v>0</v>
      </c>
      <c r="BI17" s="53">
        <f t="shared" si="13"/>
        <v>0</v>
      </c>
      <c r="BJ17" s="54">
        <f t="shared" si="14"/>
        <v>0</v>
      </c>
    </row>
    <row r="18" spans="1:62" x14ac:dyDescent="0.25">
      <c r="A18" s="12" t="s">
        <v>56</v>
      </c>
      <c r="B18" s="20">
        <v>5023</v>
      </c>
      <c r="C18" s="21">
        <v>4943</v>
      </c>
      <c r="D18" s="21">
        <v>4888</v>
      </c>
      <c r="E18" s="21">
        <v>4887</v>
      </c>
      <c r="F18" s="22">
        <v>4916</v>
      </c>
      <c r="G18" s="39">
        <v>5731</v>
      </c>
      <c r="H18" s="24">
        <f t="shared" si="0"/>
        <v>4931.3999999999996</v>
      </c>
      <c r="I18" s="30">
        <f t="shared" si="15"/>
        <v>25.116926563574612</v>
      </c>
      <c r="J18" s="32">
        <f t="shared" si="16"/>
        <v>4882.1708239353939</v>
      </c>
      <c r="K18" s="33">
        <f t="shared" si="17"/>
        <v>4980.6291760646054</v>
      </c>
      <c r="L18" s="34">
        <f t="shared" si="18"/>
        <v>98.458352129211562</v>
      </c>
      <c r="N18" s="68">
        <v>13</v>
      </c>
      <c r="O18" s="45">
        <f t="shared" si="1"/>
        <v>750.37082393539458</v>
      </c>
      <c r="P18" s="45">
        <f t="shared" si="2"/>
        <v>15.065783807825914</v>
      </c>
      <c r="Q18" s="45">
        <f t="shared" si="3"/>
        <v>799.60000000000036</v>
      </c>
      <c r="R18" s="30">
        <f t="shared" si="4"/>
        <v>16.214462424463647</v>
      </c>
      <c r="T18" s="68">
        <v>13</v>
      </c>
      <c r="U18" s="52">
        <f t="shared" si="19"/>
        <v>750.37082393539458</v>
      </c>
      <c r="V18" s="54">
        <f t="shared" si="5"/>
        <v>15.065783807825914</v>
      </c>
      <c r="W18" s="53">
        <f t="shared" si="5"/>
        <v>799.60000000000036</v>
      </c>
      <c r="X18" s="54">
        <f t="shared" si="5"/>
        <v>16.214462424463647</v>
      </c>
      <c r="AK18" s="63"/>
      <c r="AM18" s="12" t="s">
        <v>56</v>
      </c>
      <c r="AN18" s="20">
        <v>5469</v>
      </c>
      <c r="AO18" s="21">
        <v>5338</v>
      </c>
      <c r="AP18" s="21">
        <v>5139</v>
      </c>
      <c r="AQ18" s="21">
        <v>5054</v>
      </c>
      <c r="AR18" s="22">
        <v>4951</v>
      </c>
      <c r="AS18" s="39">
        <v>5411</v>
      </c>
      <c r="AT18" s="24">
        <f t="shared" si="6"/>
        <v>5190.2</v>
      </c>
      <c r="AU18" s="30">
        <f t="shared" si="20"/>
        <v>94.329952825176363</v>
      </c>
      <c r="AV18" s="32">
        <f t="shared" si="21"/>
        <v>5005.3132924626543</v>
      </c>
      <c r="AW18" s="33">
        <f t="shared" si="7"/>
        <v>5375.0867075373453</v>
      </c>
      <c r="AX18" s="34">
        <f t="shared" si="22"/>
        <v>369.773415074691</v>
      </c>
      <c r="AZ18" s="68">
        <v>13</v>
      </c>
      <c r="BA18" s="45">
        <f t="shared" si="8"/>
        <v>35.913292462654681</v>
      </c>
      <c r="BB18" s="45">
        <f t="shared" si="9"/>
        <v>0.66814350012799606</v>
      </c>
      <c r="BC18" s="45">
        <f t="shared" si="10"/>
        <v>220.80000000000018</v>
      </c>
      <c r="BD18" s="30">
        <f t="shared" si="11"/>
        <v>4.2541713228777347</v>
      </c>
      <c r="BF18" s="68">
        <v>13</v>
      </c>
      <c r="BG18" s="52">
        <f t="shared" si="23"/>
        <v>35.913292462654681</v>
      </c>
      <c r="BH18" s="54">
        <f t="shared" si="12"/>
        <v>0.66814350012799606</v>
      </c>
      <c r="BI18" s="53">
        <f t="shared" si="13"/>
        <v>220.80000000000018</v>
      </c>
      <c r="BJ18" s="54">
        <f t="shared" si="14"/>
        <v>4.2541713228777347</v>
      </c>
    </row>
    <row r="19" spans="1:62" x14ac:dyDescent="0.25">
      <c r="A19" s="12" t="s">
        <v>57</v>
      </c>
      <c r="B19" s="20">
        <v>4358</v>
      </c>
      <c r="C19" s="21">
        <v>5600</v>
      </c>
      <c r="D19" s="21">
        <v>4991</v>
      </c>
      <c r="E19" s="21">
        <v>5259</v>
      </c>
      <c r="F19" s="22">
        <v>5049</v>
      </c>
      <c r="G19" s="39">
        <v>8794</v>
      </c>
      <c r="H19" s="24">
        <f t="shared" si="0"/>
        <v>5051.3999999999996</v>
      </c>
      <c r="I19" s="30">
        <f t="shared" si="15"/>
        <v>203.53343705642075</v>
      </c>
      <c r="J19" s="32">
        <f t="shared" si="16"/>
        <v>4652.4744633694154</v>
      </c>
      <c r="K19" s="33">
        <f t="shared" si="17"/>
        <v>5450.3255366305839</v>
      </c>
      <c r="L19" s="34">
        <f t="shared" si="18"/>
        <v>797.85107326116849</v>
      </c>
      <c r="N19" s="68">
        <v>14</v>
      </c>
      <c r="O19" s="45">
        <f t="shared" si="1"/>
        <v>3343.6744633694161</v>
      </c>
      <c r="P19" s="45">
        <f t="shared" si="2"/>
        <v>61.348160598797755</v>
      </c>
      <c r="Q19" s="45">
        <f t="shared" si="3"/>
        <v>3742.6000000000004</v>
      </c>
      <c r="R19" s="30">
        <f t="shared" si="4"/>
        <v>74.090351189769194</v>
      </c>
      <c r="T19" s="68">
        <v>14</v>
      </c>
      <c r="U19" s="52">
        <f t="shared" si="19"/>
        <v>3343.6744633694161</v>
      </c>
      <c r="V19" s="54">
        <f t="shared" si="5"/>
        <v>61.348160598797755</v>
      </c>
      <c r="W19" s="53">
        <f t="shared" si="5"/>
        <v>3742.6000000000004</v>
      </c>
      <c r="X19" s="54">
        <f t="shared" si="5"/>
        <v>74.090351189769194</v>
      </c>
      <c r="AK19" s="63"/>
      <c r="AM19" s="12" t="s">
        <v>57</v>
      </c>
      <c r="AN19" s="20">
        <v>4703</v>
      </c>
      <c r="AO19" s="21">
        <v>5999</v>
      </c>
      <c r="AP19" s="21">
        <v>4947</v>
      </c>
      <c r="AQ19" s="21">
        <v>5535</v>
      </c>
      <c r="AR19" s="22">
        <v>5077</v>
      </c>
      <c r="AS19" s="39">
        <v>7593</v>
      </c>
      <c r="AT19" s="24">
        <f t="shared" si="6"/>
        <v>5252.2</v>
      </c>
      <c r="AU19" s="30">
        <f t="shared" si="20"/>
        <v>230.55897293317383</v>
      </c>
      <c r="AV19" s="32">
        <f t="shared" si="21"/>
        <v>4800.3044130509788</v>
      </c>
      <c r="AW19" s="33">
        <f t="shared" si="7"/>
        <v>5704.0955869490208</v>
      </c>
      <c r="AX19" s="34">
        <f t="shared" si="22"/>
        <v>903.79117389804196</v>
      </c>
      <c r="AZ19" s="68">
        <v>14</v>
      </c>
      <c r="BA19" s="45">
        <f t="shared" si="8"/>
        <v>1888.9044130509792</v>
      </c>
      <c r="BB19" s="45">
        <f t="shared" si="9"/>
        <v>33.114880076217432</v>
      </c>
      <c r="BC19" s="45">
        <f t="shared" si="10"/>
        <v>2340.8000000000002</v>
      </c>
      <c r="BD19" s="30">
        <f t="shared" si="11"/>
        <v>44.567990556338302</v>
      </c>
      <c r="BF19" s="68">
        <v>14</v>
      </c>
      <c r="BG19" s="52">
        <f t="shared" si="23"/>
        <v>1888.9044130509792</v>
      </c>
      <c r="BH19" s="54">
        <f t="shared" si="12"/>
        <v>33.114880076217432</v>
      </c>
      <c r="BI19" s="53">
        <f t="shared" si="13"/>
        <v>2340.8000000000002</v>
      </c>
      <c r="BJ19" s="54">
        <f t="shared" si="14"/>
        <v>44.567990556338302</v>
      </c>
    </row>
    <row r="20" spans="1:62" x14ac:dyDescent="0.25">
      <c r="A20" s="12" t="s">
        <v>58</v>
      </c>
      <c r="B20" s="20">
        <v>4834</v>
      </c>
      <c r="C20" s="21">
        <v>5619</v>
      </c>
      <c r="D20" s="21">
        <v>4161</v>
      </c>
      <c r="E20" s="21">
        <v>6106</v>
      </c>
      <c r="F20" s="22">
        <v>5189</v>
      </c>
      <c r="G20" s="39">
        <v>9948</v>
      </c>
      <c r="H20" s="24">
        <f t="shared" si="0"/>
        <v>5181.8</v>
      </c>
      <c r="I20" s="30">
        <f t="shared" si="15"/>
        <v>332.29044524331511</v>
      </c>
      <c r="J20" s="32">
        <f t="shared" si="16"/>
        <v>4530.5107273231024</v>
      </c>
      <c r="K20" s="33">
        <f t="shared" si="17"/>
        <v>5833.089272676898</v>
      </c>
      <c r="L20" s="34">
        <f t="shared" si="18"/>
        <v>1302.5785453537956</v>
      </c>
      <c r="N20" s="68">
        <v>15</v>
      </c>
      <c r="O20" s="45">
        <f t="shared" si="1"/>
        <v>4114.910727323102</v>
      </c>
      <c r="P20" s="45">
        <f t="shared" si="2"/>
        <v>70.54427825402891</v>
      </c>
      <c r="Q20" s="45">
        <f t="shared" si="3"/>
        <v>4766.2</v>
      </c>
      <c r="R20" s="30">
        <f t="shared" si="4"/>
        <v>91.979620981126246</v>
      </c>
      <c r="T20" s="68">
        <v>15</v>
      </c>
      <c r="U20" s="52">
        <f t="shared" si="19"/>
        <v>4114.910727323102</v>
      </c>
      <c r="V20" s="54">
        <f t="shared" si="5"/>
        <v>70.54427825402891</v>
      </c>
      <c r="W20" s="53">
        <f t="shared" si="5"/>
        <v>4766.2</v>
      </c>
      <c r="X20" s="54">
        <f t="shared" si="5"/>
        <v>91.979620981126246</v>
      </c>
      <c r="AK20" s="63"/>
      <c r="AM20" s="12" t="s">
        <v>58</v>
      </c>
      <c r="AN20" s="20">
        <v>5255</v>
      </c>
      <c r="AO20" s="21">
        <v>5795</v>
      </c>
      <c r="AP20" s="21">
        <v>4330</v>
      </c>
      <c r="AQ20" s="21">
        <v>6195</v>
      </c>
      <c r="AR20" s="22">
        <v>5102</v>
      </c>
      <c r="AS20" s="39">
        <v>8568</v>
      </c>
      <c r="AT20" s="24">
        <f t="shared" si="6"/>
        <v>5335.4</v>
      </c>
      <c r="AU20" s="30">
        <f t="shared" si="20"/>
        <v>317.95543712916657</v>
      </c>
      <c r="AV20" s="32">
        <f t="shared" si="21"/>
        <v>4712.2073432268335</v>
      </c>
      <c r="AW20" s="33">
        <f t="shared" si="7"/>
        <v>5958.5926567731658</v>
      </c>
      <c r="AX20" s="34">
        <f t="shared" si="22"/>
        <v>1246.3853135463323</v>
      </c>
      <c r="AZ20" s="68">
        <v>15</v>
      </c>
      <c r="BA20" s="45">
        <f t="shared" si="8"/>
        <v>2609.4073432268342</v>
      </c>
      <c r="BB20" s="45">
        <f t="shared" si="9"/>
        <v>43.792343151040981</v>
      </c>
      <c r="BC20" s="45">
        <f t="shared" si="10"/>
        <v>3232.6000000000004</v>
      </c>
      <c r="BD20" s="30">
        <f t="shared" si="11"/>
        <v>60.587772238257685</v>
      </c>
      <c r="BF20" s="68">
        <v>15</v>
      </c>
      <c r="BG20" s="52">
        <f t="shared" si="23"/>
        <v>2609.4073432268342</v>
      </c>
      <c r="BH20" s="54">
        <f t="shared" si="12"/>
        <v>43.792343151040981</v>
      </c>
      <c r="BI20" s="53">
        <f t="shared" si="13"/>
        <v>3232.6000000000004</v>
      </c>
      <c r="BJ20" s="54">
        <f t="shared" si="14"/>
        <v>60.587772238257685</v>
      </c>
    </row>
    <row r="21" spans="1:62" x14ac:dyDescent="0.25">
      <c r="A21" s="12" t="s">
        <v>59</v>
      </c>
      <c r="B21" s="20">
        <v>5626</v>
      </c>
      <c r="C21" s="21">
        <v>5328</v>
      </c>
      <c r="D21" s="21">
        <v>4777</v>
      </c>
      <c r="E21" s="21">
        <v>5566</v>
      </c>
      <c r="F21" s="22">
        <v>4527</v>
      </c>
      <c r="G21" s="39">
        <v>11445</v>
      </c>
      <c r="H21" s="24">
        <f t="shared" si="0"/>
        <v>5164.8</v>
      </c>
      <c r="I21" s="30">
        <f t="shared" si="15"/>
        <v>218.80114259299469</v>
      </c>
      <c r="J21" s="32">
        <f t="shared" si="16"/>
        <v>4735.9497605177303</v>
      </c>
      <c r="K21" s="33">
        <f t="shared" si="17"/>
        <v>5593.6502394822701</v>
      </c>
      <c r="L21" s="34">
        <f t="shared" si="18"/>
        <v>857.7004789645398</v>
      </c>
      <c r="N21" s="68">
        <v>16</v>
      </c>
      <c r="O21" s="45">
        <f t="shared" si="1"/>
        <v>5851.3497605177299</v>
      </c>
      <c r="P21" s="45">
        <f t="shared" si="2"/>
        <v>104.60700097436396</v>
      </c>
      <c r="Q21" s="45">
        <f t="shared" si="3"/>
        <v>6280.2</v>
      </c>
      <c r="R21" s="30">
        <f t="shared" si="4"/>
        <v>121.59618959107806</v>
      </c>
      <c r="T21" s="68">
        <v>16</v>
      </c>
      <c r="U21" s="52">
        <f t="shared" si="19"/>
        <v>5851.3497605177299</v>
      </c>
      <c r="V21" s="54">
        <f t="shared" si="5"/>
        <v>104.60700097436396</v>
      </c>
      <c r="W21" s="53">
        <f t="shared" si="5"/>
        <v>6280.2</v>
      </c>
      <c r="X21" s="54">
        <f t="shared" si="5"/>
        <v>121.59618959107806</v>
      </c>
      <c r="AK21" s="63"/>
      <c r="AM21" s="12" t="s">
        <v>59</v>
      </c>
      <c r="AN21" s="20">
        <v>6013</v>
      </c>
      <c r="AO21" s="21">
        <v>5597</v>
      </c>
      <c r="AP21" s="21">
        <v>4860</v>
      </c>
      <c r="AQ21" s="21">
        <v>5657</v>
      </c>
      <c r="AR21" s="22">
        <v>4498</v>
      </c>
      <c r="AS21" s="39">
        <v>10906</v>
      </c>
      <c r="AT21" s="24">
        <f t="shared" si="6"/>
        <v>5325</v>
      </c>
      <c r="AU21" s="30">
        <f t="shared" si="20"/>
        <v>279.07937938873232</v>
      </c>
      <c r="AV21" s="32">
        <f t="shared" si="21"/>
        <v>4778.0044163980847</v>
      </c>
      <c r="AW21" s="33">
        <f t="shared" si="7"/>
        <v>5871.9955836019153</v>
      </c>
      <c r="AX21" s="34">
        <f t="shared" si="22"/>
        <v>1093.9911672038306</v>
      </c>
      <c r="AZ21" s="68">
        <v>16</v>
      </c>
      <c r="BA21" s="45">
        <f t="shared" si="8"/>
        <v>5034.0044163980847</v>
      </c>
      <c r="BB21" s="45">
        <f t="shared" si="9"/>
        <v>85.729022522700831</v>
      </c>
      <c r="BC21" s="45">
        <f t="shared" si="10"/>
        <v>5581</v>
      </c>
      <c r="BD21" s="30">
        <f t="shared" si="11"/>
        <v>104.8075117370892</v>
      </c>
      <c r="BF21" s="68">
        <v>16</v>
      </c>
      <c r="BG21" s="52">
        <f t="shared" si="23"/>
        <v>5034.0044163980847</v>
      </c>
      <c r="BH21" s="54">
        <f t="shared" si="12"/>
        <v>85.729022522700831</v>
      </c>
      <c r="BI21" s="53">
        <f t="shared" si="13"/>
        <v>5581</v>
      </c>
      <c r="BJ21" s="54">
        <f t="shared" si="14"/>
        <v>104.8075117370892</v>
      </c>
    </row>
    <row r="22" spans="1:62" x14ac:dyDescent="0.25">
      <c r="A22" s="12" t="s">
        <v>60</v>
      </c>
      <c r="B22" s="20">
        <v>5125</v>
      </c>
      <c r="C22" s="21">
        <v>5125</v>
      </c>
      <c r="D22" s="21">
        <v>5448</v>
      </c>
      <c r="E22" s="21">
        <v>5064</v>
      </c>
      <c r="F22" s="22">
        <v>5021</v>
      </c>
      <c r="G22" s="40"/>
      <c r="H22" s="24">
        <f t="shared" si="0"/>
        <v>5156.6000000000004</v>
      </c>
      <c r="I22" s="30">
        <f t="shared" si="15"/>
        <v>75.456344994970436</v>
      </c>
      <c r="J22" s="32">
        <f t="shared" si="16"/>
        <v>5008.7055638098582</v>
      </c>
      <c r="K22" s="33">
        <f t="shared" si="17"/>
        <v>5304.4944361901426</v>
      </c>
      <c r="L22" s="34">
        <f t="shared" si="18"/>
        <v>295.78887238028437</v>
      </c>
      <c r="N22" s="68">
        <v>17</v>
      </c>
      <c r="O22" s="45">
        <f t="shared" si="1"/>
        <v>-5304.4944361901426</v>
      </c>
      <c r="P22" s="45">
        <f t="shared" si="2"/>
        <v>-100</v>
      </c>
      <c r="Q22" s="45">
        <f t="shared" si="3"/>
        <v>-5156.6000000000004</v>
      </c>
      <c r="R22" s="30">
        <f t="shared" si="4"/>
        <v>-100</v>
      </c>
      <c r="T22" s="68">
        <v>17</v>
      </c>
      <c r="U22" s="52">
        <f t="shared" si="19"/>
        <v>0</v>
      </c>
      <c r="V22" s="54">
        <f t="shared" si="19"/>
        <v>0</v>
      </c>
      <c r="W22" s="53">
        <f t="shared" si="19"/>
        <v>0</v>
      </c>
      <c r="X22" s="54">
        <f t="shared" si="19"/>
        <v>0</v>
      </c>
      <c r="AK22" s="63"/>
      <c r="AM22" s="12" t="s">
        <v>60</v>
      </c>
      <c r="AN22" s="20">
        <v>5472</v>
      </c>
      <c r="AO22" s="21">
        <v>5287</v>
      </c>
      <c r="AP22" s="21">
        <v>5460</v>
      </c>
      <c r="AQ22" s="21">
        <v>5242</v>
      </c>
      <c r="AR22" s="22">
        <v>5038</v>
      </c>
      <c r="AS22" s="40"/>
      <c r="AT22" s="24">
        <f t="shared" si="6"/>
        <v>5299.8</v>
      </c>
      <c r="AU22" s="30">
        <f t="shared" si="20"/>
        <v>79.799999999999983</v>
      </c>
      <c r="AV22" s="32">
        <f t="shared" si="21"/>
        <v>5143.3919999999998</v>
      </c>
      <c r="AW22" s="33">
        <f t="shared" si="7"/>
        <v>5456.2080000000005</v>
      </c>
      <c r="AX22" s="34">
        <f t="shared" si="22"/>
        <v>312.81600000000071</v>
      </c>
      <c r="AZ22" s="68">
        <v>17</v>
      </c>
      <c r="BA22" s="45">
        <f t="shared" si="8"/>
        <v>-5456.2080000000005</v>
      </c>
      <c r="BB22" s="45">
        <f t="shared" si="9"/>
        <v>-100</v>
      </c>
      <c r="BC22" s="45">
        <f t="shared" si="10"/>
        <v>-5299.8</v>
      </c>
      <c r="BD22" s="30">
        <f t="shared" si="11"/>
        <v>-100</v>
      </c>
      <c r="BF22" s="68">
        <v>17</v>
      </c>
      <c r="BG22" s="52">
        <f t="shared" si="23"/>
        <v>0</v>
      </c>
      <c r="BH22" s="54">
        <f t="shared" si="12"/>
        <v>0</v>
      </c>
      <c r="BI22" s="53">
        <f t="shared" si="13"/>
        <v>0</v>
      </c>
      <c r="BJ22" s="54">
        <f t="shared" si="14"/>
        <v>0</v>
      </c>
    </row>
    <row r="23" spans="1:62" x14ac:dyDescent="0.25">
      <c r="A23" s="12" t="s">
        <v>61</v>
      </c>
      <c r="B23" s="20">
        <v>4966</v>
      </c>
      <c r="C23" s="21">
        <v>4574</v>
      </c>
      <c r="D23" s="21">
        <v>4529</v>
      </c>
      <c r="E23" s="21">
        <v>5117</v>
      </c>
      <c r="F23" s="22">
        <v>5591</v>
      </c>
      <c r="G23" s="40"/>
      <c r="H23" s="24">
        <f t="shared" si="0"/>
        <v>4955.3999999999996</v>
      </c>
      <c r="I23" s="30">
        <f t="shared" si="15"/>
        <v>194.61464487545638</v>
      </c>
      <c r="J23" s="32">
        <f t="shared" si="16"/>
        <v>4573.9552960441051</v>
      </c>
      <c r="K23" s="33">
        <f t="shared" si="17"/>
        <v>5336.8447039558941</v>
      </c>
      <c r="L23" s="34">
        <f t="shared" si="18"/>
        <v>762.88940791178902</v>
      </c>
      <c r="N23" s="68">
        <v>18</v>
      </c>
      <c r="O23" s="45">
        <f t="shared" si="1"/>
        <v>-5336.8447039558941</v>
      </c>
      <c r="P23" s="45">
        <f t="shared" si="2"/>
        <v>-100</v>
      </c>
      <c r="Q23" s="45">
        <f t="shared" si="3"/>
        <v>-4955.3999999999996</v>
      </c>
      <c r="R23" s="30">
        <f t="shared" si="4"/>
        <v>-100</v>
      </c>
      <c r="T23" s="68">
        <v>18</v>
      </c>
      <c r="U23" s="52">
        <f t="shared" si="19"/>
        <v>0</v>
      </c>
      <c r="V23" s="54">
        <f t="shared" si="19"/>
        <v>0</v>
      </c>
      <c r="W23" s="53">
        <f t="shared" si="19"/>
        <v>0</v>
      </c>
      <c r="X23" s="54">
        <f t="shared" si="19"/>
        <v>0</v>
      </c>
      <c r="AK23" s="63"/>
      <c r="AM23" s="12" t="s">
        <v>61</v>
      </c>
      <c r="AN23" s="20">
        <v>5145</v>
      </c>
      <c r="AO23" s="21">
        <v>4559</v>
      </c>
      <c r="AP23" s="21">
        <v>4535</v>
      </c>
      <c r="AQ23" s="21">
        <v>5036</v>
      </c>
      <c r="AR23" s="22">
        <v>5616</v>
      </c>
      <c r="AS23" s="40"/>
      <c r="AT23" s="24">
        <f t="shared" si="6"/>
        <v>4978.2</v>
      </c>
      <c r="AU23" s="30">
        <f t="shared" si="20"/>
        <v>201.25938487434567</v>
      </c>
      <c r="AV23" s="32">
        <f t="shared" si="21"/>
        <v>4583.7316056462823</v>
      </c>
      <c r="AW23" s="33">
        <f t="shared" si="7"/>
        <v>5372.6683943537173</v>
      </c>
      <c r="AX23" s="34">
        <f t="shared" si="22"/>
        <v>788.93678870743497</v>
      </c>
      <c r="AZ23" s="68">
        <v>18</v>
      </c>
      <c r="BA23" s="45">
        <f t="shared" si="8"/>
        <v>-5372.6683943537173</v>
      </c>
      <c r="BB23" s="45">
        <f t="shared" si="9"/>
        <v>-100</v>
      </c>
      <c r="BC23" s="45">
        <f t="shared" si="10"/>
        <v>-4978.2</v>
      </c>
      <c r="BD23" s="30">
        <f t="shared" si="11"/>
        <v>-100</v>
      </c>
      <c r="BF23" s="68">
        <v>18</v>
      </c>
      <c r="BG23" s="52">
        <f t="shared" si="23"/>
        <v>0</v>
      </c>
      <c r="BH23" s="54">
        <f t="shared" si="12"/>
        <v>0</v>
      </c>
      <c r="BI23" s="53">
        <f t="shared" si="13"/>
        <v>0</v>
      </c>
      <c r="BJ23" s="54">
        <f t="shared" si="14"/>
        <v>0</v>
      </c>
    </row>
    <row r="24" spans="1:62" x14ac:dyDescent="0.25">
      <c r="A24" s="12" t="s">
        <v>62</v>
      </c>
      <c r="B24" s="20">
        <v>4362</v>
      </c>
      <c r="C24" s="21">
        <v>5272</v>
      </c>
      <c r="D24" s="21">
        <v>5353</v>
      </c>
      <c r="E24" s="21">
        <v>4313</v>
      </c>
      <c r="F24" s="22">
        <v>4467</v>
      </c>
      <c r="G24" s="40"/>
      <c r="H24" s="24">
        <f t="shared" si="0"/>
        <v>4753.3999999999996</v>
      </c>
      <c r="I24" s="30">
        <f t="shared" si="15"/>
        <v>229.96056183615482</v>
      </c>
      <c r="J24" s="32">
        <f t="shared" si="16"/>
        <v>4302.6772988011362</v>
      </c>
      <c r="K24" s="33">
        <f t="shared" si="17"/>
        <v>5204.1227011988631</v>
      </c>
      <c r="L24" s="34">
        <f t="shared" si="18"/>
        <v>901.44540239772687</v>
      </c>
      <c r="N24" s="68">
        <v>19</v>
      </c>
      <c r="O24" s="45">
        <f t="shared" si="1"/>
        <v>-5204.1227011988631</v>
      </c>
      <c r="P24" s="45">
        <f t="shared" si="2"/>
        <v>-100</v>
      </c>
      <c r="Q24" s="45">
        <f t="shared" si="3"/>
        <v>-4753.3999999999996</v>
      </c>
      <c r="R24" s="30">
        <f t="shared" si="4"/>
        <v>-100</v>
      </c>
      <c r="T24" s="68">
        <v>19</v>
      </c>
      <c r="U24" s="52">
        <f t="shared" si="19"/>
        <v>0</v>
      </c>
      <c r="V24" s="54">
        <f t="shared" si="19"/>
        <v>0</v>
      </c>
      <c r="W24" s="53">
        <f t="shared" si="19"/>
        <v>0</v>
      </c>
      <c r="X24" s="54">
        <f t="shared" si="19"/>
        <v>0</v>
      </c>
      <c r="AK24" s="63"/>
      <c r="AM24" s="12" t="s">
        <v>62</v>
      </c>
      <c r="AN24" s="20">
        <v>4499</v>
      </c>
      <c r="AO24" s="21">
        <v>5361</v>
      </c>
      <c r="AP24" s="21">
        <v>5337</v>
      </c>
      <c r="AQ24" s="21">
        <v>4311</v>
      </c>
      <c r="AR24" s="22">
        <v>4588</v>
      </c>
      <c r="AS24" s="40"/>
      <c r="AT24" s="24">
        <f t="shared" si="6"/>
        <v>4819.2</v>
      </c>
      <c r="AU24" s="30">
        <f t="shared" si="20"/>
        <v>220.89735172699557</v>
      </c>
      <c r="AV24" s="32">
        <f t="shared" si="21"/>
        <v>4386.2411906150883</v>
      </c>
      <c r="AW24" s="33">
        <f t="shared" si="7"/>
        <v>5252.1588093849114</v>
      </c>
      <c r="AX24" s="34">
        <f t="shared" si="22"/>
        <v>865.91761876982309</v>
      </c>
      <c r="AZ24" s="68">
        <v>19</v>
      </c>
      <c r="BA24" s="45">
        <f t="shared" si="8"/>
        <v>-5252.1588093849114</v>
      </c>
      <c r="BB24" s="45">
        <f t="shared" si="9"/>
        <v>-100</v>
      </c>
      <c r="BC24" s="45">
        <f t="shared" si="10"/>
        <v>-4819.2</v>
      </c>
      <c r="BD24" s="30">
        <f t="shared" si="11"/>
        <v>-100</v>
      </c>
      <c r="BF24" s="68">
        <v>19</v>
      </c>
      <c r="BG24" s="52">
        <f t="shared" si="23"/>
        <v>0</v>
      </c>
      <c r="BH24" s="54">
        <f t="shared" si="12"/>
        <v>0</v>
      </c>
      <c r="BI24" s="53">
        <f t="shared" si="13"/>
        <v>0</v>
      </c>
      <c r="BJ24" s="54">
        <f t="shared" si="14"/>
        <v>0</v>
      </c>
    </row>
    <row r="25" spans="1:62" x14ac:dyDescent="0.25">
      <c r="A25" s="12" t="s">
        <v>63</v>
      </c>
      <c r="B25" s="20">
        <v>5055</v>
      </c>
      <c r="C25" s="21">
        <v>4898</v>
      </c>
      <c r="D25" s="21">
        <v>5079</v>
      </c>
      <c r="E25" s="21">
        <v>5110</v>
      </c>
      <c r="F25" s="22">
        <v>5208</v>
      </c>
      <c r="G25" s="40"/>
      <c r="H25" s="24">
        <f t="shared" si="0"/>
        <v>5070</v>
      </c>
      <c r="I25" s="30">
        <f t="shared" si="15"/>
        <v>50.266290891610453</v>
      </c>
      <c r="J25" s="32">
        <f t="shared" si="16"/>
        <v>4971.4780698524437</v>
      </c>
      <c r="K25" s="33">
        <f t="shared" si="17"/>
        <v>5168.5219301475563</v>
      </c>
      <c r="L25" s="34">
        <f t="shared" si="18"/>
        <v>197.04386029511261</v>
      </c>
      <c r="N25" s="68">
        <v>20</v>
      </c>
      <c r="O25" s="45">
        <f t="shared" si="1"/>
        <v>-5168.5219301475563</v>
      </c>
      <c r="P25" s="45">
        <f t="shared" si="2"/>
        <v>-100</v>
      </c>
      <c r="Q25" s="45">
        <f t="shared" si="3"/>
        <v>-5070</v>
      </c>
      <c r="R25" s="30">
        <f t="shared" si="4"/>
        <v>-100</v>
      </c>
      <c r="T25" s="68">
        <v>20</v>
      </c>
      <c r="U25" s="52">
        <f t="shared" si="19"/>
        <v>0</v>
      </c>
      <c r="V25" s="54">
        <f t="shared" si="19"/>
        <v>0</v>
      </c>
      <c r="W25" s="53">
        <f t="shared" si="19"/>
        <v>0</v>
      </c>
      <c r="X25" s="54">
        <f t="shared" si="19"/>
        <v>0</v>
      </c>
      <c r="AK25" s="63"/>
      <c r="AM25" s="12" t="s">
        <v>63</v>
      </c>
      <c r="AN25" s="20">
        <v>5235</v>
      </c>
      <c r="AO25" s="21">
        <v>5055</v>
      </c>
      <c r="AP25" s="21">
        <v>5209</v>
      </c>
      <c r="AQ25" s="21">
        <v>5031</v>
      </c>
      <c r="AR25" s="22">
        <v>5064</v>
      </c>
      <c r="AS25" s="40"/>
      <c r="AT25" s="24">
        <f t="shared" si="6"/>
        <v>5118.8</v>
      </c>
      <c r="AU25" s="30">
        <f t="shared" si="20"/>
        <v>42.673645262620816</v>
      </c>
      <c r="AV25" s="32">
        <f t="shared" si="21"/>
        <v>5035.1596552852634</v>
      </c>
      <c r="AW25" s="33">
        <f t="shared" si="7"/>
        <v>5202.440344714737</v>
      </c>
      <c r="AX25" s="34">
        <f t="shared" si="22"/>
        <v>167.28068942947357</v>
      </c>
      <c r="AZ25" s="68">
        <v>20</v>
      </c>
      <c r="BA25" s="45">
        <f t="shared" si="8"/>
        <v>-5202.440344714737</v>
      </c>
      <c r="BB25" s="45">
        <f t="shared" si="9"/>
        <v>-100</v>
      </c>
      <c r="BC25" s="45">
        <f t="shared" si="10"/>
        <v>-5118.8</v>
      </c>
      <c r="BD25" s="30">
        <f t="shared" si="11"/>
        <v>-100</v>
      </c>
      <c r="BF25" s="68">
        <v>20</v>
      </c>
      <c r="BG25" s="52">
        <f t="shared" si="23"/>
        <v>0</v>
      </c>
      <c r="BH25" s="54">
        <f t="shared" si="12"/>
        <v>0</v>
      </c>
      <c r="BI25" s="53">
        <f t="shared" si="13"/>
        <v>0</v>
      </c>
      <c r="BJ25" s="54">
        <f t="shared" si="14"/>
        <v>0</v>
      </c>
    </row>
    <row r="26" spans="1:62" x14ac:dyDescent="0.25">
      <c r="A26" s="12" t="s">
        <v>64</v>
      </c>
      <c r="B26" s="20">
        <v>4956</v>
      </c>
      <c r="C26" s="21">
        <v>4782</v>
      </c>
      <c r="D26" s="21">
        <v>5002</v>
      </c>
      <c r="E26" s="21">
        <v>4876</v>
      </c>
      <c r="F26" s="22">
        <v>5125</v>
      </c>
      <c r="G26" s="40"/>
      <c r="H26" s="24">
        <f t="shared" si="0"/>
        <v>4948.2</v>
      </c>
      <c r="I26" s="30">
        <f t="shared" si="15"/>
        <v>57.900259066777934</v>
      </c>
      <c r="J26" s="32">
        <f t="shared" si="16"/>
        <v>4834.7154922291147</v>
      </c>
      <c r="K26" s="33">
        <f t="shared" si="17"/>
        <v>5061.6845077708849</v>
      </c>
      <c r="L26" s="34">
        <f t="shared" si="18"/>
        <v>226.9690155417702</v>
      </c>
      <c r="N26" s="68">
        <v>21</v>
      </c>
      <c r="O26" s="45">
        <f t="shared" si="1"/>
        <v>-5061.6845077708849</v>
      </c>
      <c r="P26" s="45">
        <f t="shared" si="2"/>
        <v>-100</v>
      </c>
      <c r="Q26" s="45">
        <f t="shared" si="3"/>
        <v>-4948.2</v>
      </c>
      <c r="R26" s="30">
        <f t="shared" si="4"/>
        <v>-100</v>
      </c>
      <c r="T26" s="68">
        <v>21</v>
      </c>
      <c r="U26" s="52">
        <f t="shared" si="19"/>
        <v>0</v>
      </c>
      <c r="V26" s="54">
        <f t="shared" si="19"/>
        <v>0</v>
      </c>
      <c r="W26" s="53">
        <f t="shared" si="19"/>
        <v>0</v>
      </c>
      <c r="X26" s="54">
        <f t="shared" si="19"/>
        <v>0</v>
      </c>
      <c r="AK26" s="63"/>
      <c r="AM26" s="12" t="s">
        <v>64</v>
      </c>
      <c r="AN26" s="20">
        <v>5040</v>
      </c>
      <c r="AO26" s="21">
        <v>4956</v>
      </c>
      <c r="AP26" s="21">
        <v>5033</v>
      </c>
      <c r="AQ26" s="21">
        <v>4760</v>
      </c>
      <c r="AR26" s="22">
        <v>5159</v>
      </c>
      <c r="AS26" s="40"/>
      <c r="AT26" s="24">
        <f t="shared" si="6"/>
        <v>4989.6000000000004</v>
      </c>
      <c r="AU26" s="30">
        <f t="shared" si="20"/>
        <v>65.941337566051843</v>
      </c>
      <c r="AV26" s="32">
        <f t="shared" si="21"/>
        <v>4860.3549783705384</v>
      </c>
      <c r="AW26" s="33">
        <f t="shared" si="7"/>
        <v>5118.8450216294623</v>
      </c>
      <c r="AX26" s="34">
        <f t="shared" si="22"/>
        <v>258.49004325892383</v>
      </c>
      <c r="AZ26" s="68">
        <v>21</v>
      </c>
      <c r="BA26" s="45">
        <f t="shared" si="8"/>
        <v>-5118.8450216294623</v>
      </c>
      <c r="BB26" s="45">
        <f t="shared" si="9"/>
        <v>-100</v>
      </c>
      <c r="BC26" s="45">
        <f t="shared" si="10"/>
        <v>-4989.6000000000004</v>
      </c>
      <c r="BD26" s="30">
        <f t="shared" si="11"/>
        <v>-100</v>
      </c>
      <c r="BF26" s="68">
        <v>21</v>
      </c>
      <c r="BG26" s="52">
        <f t="shared" si="23"/>
        <v>0</v>
      </c>
      <c r="BH26" s="54">
        <f t="shared" si="12"/>
        <v>0</v>
      </c>
      <c r="BI26" s="53">
        <f t="shared" si="13"/>
        <v>0</v>
      </c>
      <c r="BJ26" s="54">
        <f t="shared" si="14"/>
        <v>0</v>
      </c>
    </row>
    <row r="27" spans="1:62" x14ac:dyDescent="0.25">
      <c r="A27" s="12" t="s">
        <v>65</v>
      </c>
      <c r="B27" s="20">
        <v>4043</v>
      </c>
      <c r="C27" s="21">
        <v>3894</v>
      </c>
      <c r="D27" s="21">
        <v>4111</v>
      </c>
      <c r="E27" s="21">
        <v>4107</v>
      </c>
      <c r="F27" s="22">
        <v>4063</v>
      </c>
      <c r="G27" s="40"/>
      <c r="H27" s="24">
        <f t="shared" si="0"/>
        <v>4043.6</v>
      </c>
      <c r="I27" s="30">
        <f t="shared" si="15"/>
        <v>39.572212472895671</v>
      </c>
      <c r="J27" s="32">
        <f t="shared" si="16"/>
        <v>3966.0384635531245</v>
      </c>
      <c r="K27" s="33">
        <f t="shared" si="17"/>
        <v>4121.1615364468753</v>
      </c>
      <c r="L27" s="34">
        <f t="shared" si="18"/>
        <v>155.12307289375076</v>
      </c>
      <c r="N27" s="68">
        <v>22</v>
      </c>
      <c r="O27" s="45">
        <f t="shared" si="1"/>
        <v>-4121.1615364468753</v>
      </c>
      <c r="P27" s="45">
        <f t="shared" si="2"/>
        <v>-100</v>
      </c>
      <c r="Q27" s="45">
        <f t="shared" si="3"/>
        <v>-4043.6</v>
      </c>
      <c r="R27" s="30">
        <f t="shared" si="4"/>
        <v>-100</v>
      </c>
      <c r="T27" s="68">
        <v>22</v>
      </c>
      <c r="U27" s="52">
        <f t="shared" si="19"/>
        <v>0</v>
      </c>
      <c r="V27" s="54">
        <f t="shared" si="19"/>
        <v>0</v>
      </c>
      <c r="W27" s="53">
        <f t="shared" si="19"/>
        <v>0</v>
      </c>
      <c r="X27" s="54">
        <f t="shared" si="19"/>
        <v>0</v>
      </c>
      <c r="AK27" s="63"/>
      <c r="AM27" s="12" t="s">
        <v>65</v>
      </c>
      <c r="AN27" s="20">
        <v>4170</v>
      </c>
      <c r="AO27" s="21">
        <v>4015</v>
      </c>
      <c r="AP27" s="21">
        <v>4221</v>
      </c>
      <c r="AQ27" s="21">
        <v>4040</v>
      </c>
      <c r="AR27" s="22">
        <v>4197</v>
      </c>
      <c r="AS27" s="40"/>
      <c r="AT27" s="24">
        <f t="shared" si="6"/>
        <v>4128.6000000000004</v>
      </c>
      <c r="AU27" s="30">
        <f t="shared" si="20"/>
        <v>42.240501890957681</v>
      </c>
      <c r="AV27" s="32">
        <f t="shared" si="21"/>
        <v>4045.8086162937234</v>
      </c>
      <c r="AW27" s="33">
        <f t="shared" si="7"/>
        <v>4211.3913837062773</v>
      </c>
      <c r="AX27" s="34">
        <f t="shared" si="22"/>
        <v>165.58276741255395</v>
      </c>
      <c r="AZ27" s="68">
        <v>22</v>
      </c>
      <c r="BA27" s="45">
        <f t="shared" si="8"/>
        <v>-4211.3913837062773</v>
      </c>
      <c r="BB27" s="45">
        <f t="shared" si="9"/>
        <v>-100</v>
      </c>
      <c r="BC27" s="45">
        <f t="shared" si="10"/>
        <v>-4128.6000000000004</v>
      </c>
      <c r="BD27" s="30">
        <f t="shared" si="11"/>
        <v>-100</v>
      </c>
      <c r="BF27" s="68">
        <v>22</v>
      </c>
      <c r="BG27" s="52">
        <f t="shared" si="23"/>
        <v>0</v>
      </c>
      <c r="BH27" s="54">
        <f t="shared" si="12"/>
        <v>0</v>
      </c>
      <c r="BI27" s="53">
        <f t="shared" si="13"/>
        <v>0</v>
      </c>
      <c r="BJ27" s="54">
        <f t="shared" si="14"/>
        <v>0</v>
      </c>
    </row>
    <row r="28" spans="1:62" x14ac:dyDescent="0.25">
      <c r="A28" s="12" t="s">
        <v>66</v>
      </c>
      <c r="B28" s="20">
        <v>4869</v>
      </c>
      <c r="C28" s="21">
        <v>4823</v>
      </c>
      <c r="D28" s="21">
        <v>4919</v>
      </c>
      <c r="E28" s="21">
        <v>4959</v>
      </c>
      <c r="F28" s="22">
        <v>5219</v>
      </c>
      <c r="G28" s="40"/>
      <c r="H28" s="24">
        <f t="shared" si="0"/>
        <v>4957.8</v>
      </c>
      <c r="I28" s="30">
        <f t="shared" si="15"/>
        <v>69.205780105421823</v>
      </c>
      <c r="J28" s="32">
        <f t="shared" si="16"/>
        <v>4822.1566709933732</v>
      </c>
      <c r="K28" s="33">
        <f t="shared" si="17"/>
        <v>5093.4433290066272</v>
      </c>
      <c r="L28" s="34">
        <f t="shared" si="18"/>
        <v>271.28665801325405</v>
      </c>
      <c r="N28" s="68">
        <v>23</v>
      </c>
      <c r="O28" s="45">
        <f t="shared" si="1"/>
        <v>-5093.4433290066272</v>
      </c>
      <c r="P28" s="45">
        <f t="shared" si="2"/>
        <v>-100</v>
      </c>
      <c r="Q28" s="45">
        <f t="shared" si="3"/>
        <v>-4957.8</v>
      </c>
      <c r="R28" s="30">
        <f t="shared" si="4"/>
        <v>-100</v>
      </c>
      <c r="T28" s="68">
        <v>23</v>
      </c>
      <c r="U28" s="52">
        <f t="shared" si="19"/>
        <v>0</v>
      </c>
      <c r="V28" s="54">
        <f t="shared" si="19"/>
        <v>0</v>
      </c>
      <c r="W28" s="53">
        <f t="shared" si="19"/>
        <v>0</v>
      </c>
      <c r="X28" s="54">
        <f t="shared" si="19"/>
        <v>0</v>
      </c>
      <c r="AK28" s="63"/>
      <c r="AM28" s="12" t="s">
        <v>66</v>
      </c>
      <c r="AN28" s="20">
        <v>5276</v>
      </c>
      <c r="AO28" s="21">
        <v>5050</v>
      </c>
      <c r="AP28" s="21">
        <v>4844</v>
      </c>
      <c r="AQ28" s="21">
        <v>4991</v>
      </c>
      <c r="AR28" s="22">
        <v>4921</v>
      </c>
      <c r="AS28" s="40"/>
      <c r="AT28" s="24">
        <f t="shared" si="6"/>
        <v>5016.3999999999996</v>
      </c>
      <c r="AU28" s="30">
        <f t="shared" si="20"/>
        <v>73.481017957020697</v>
      </c>
      <c r="AV28" s="32">
        <f t="shared" si="21"/>
        <v>4872.3772048042392</v>
      </c>
      <c r="AW28" s="33">
        <f t="shared" si="7"/>
        <v>5160.42279519576</v>
      </c>
      <c r="AX28" s="34">
        <f t="shared" si="22"/>
        <v>288.04559039152082</v>
      </c>
      <c r="AZ28" s="68">
        <v>23</v>
      </c>
      <c r="BA28" s="45">
        <f t="shared" si="8"/>
        <v>-5160.42279519576</v>
      </c>
      <c r="BB28" s="45">
        <f t="shared" si="9"/>
        <v>-100</v>
      </c>
      <c r="BC28" s="45">
        <f t="shared" si="10"/>
        <v>-5016.3999999999996</v>
      </c>
      <c r="BD28" s="30">
        <f t="shared" si="11"/>
        <v>-100</v>
      </c>
      <c r="BF28" s="68">
        <v>23</v>
      </c>
      <c r="BG28" s="52">
        <f t="shared" si="23"/>
        <v>0</v>
      </c>
      <c r="BH28" s="54">
        <f t="shared" si="12"/>
        <v>0</v>
      </c>
      <c r="BI28" s="53">
        <f t="shared" si="13"/>
        <v>0</v>
      </c>
      <c r="BJ28" s="54">
        <f t="shared" si="14"/>
        <v>0</v>
      </c>
    </row>
    <row r="29" spans="1:62" x14ac:dyDescent="0.25">
      <c r="A29" s="12" t="s">
        <v>67</v>
      </c>
      <c r="B29" s="20">
        <v>4727</v>
      </c>
      <c r="C29" s="21">
        <v>4701</v>
      </c>
      <c r="D29" s="21">
        <v>4661</v>
      </c>
      <c r="E29" s="21">
        <v>4716</v>
      </c>
      <c r="F29" s="22">
        <v>4773</v>
      </c>
      <c r="G29" s="40"/>
      <c r="H29" s="24">
        <f t="shared" si="0"/>
        <v>4715.6000000000004</v>
      </c>
      <c r="I29" s="30">
        <f t="shared" si="15"/>
        <v>18.192306066026923</v>
      </c>
      <c r="J29" s="32">
        <f t="shared" si="16"/>
        <v>4679.9430801105873</v>
      </c>
      <c r="K29" s="33">
        <f t="shared" si="17"/>
        <v>4751.2569198894134</v>
      </c>
      <c r="L29" s="34">
        <f t="shared" si="18"/>
        <v>71.31383977882615</v>
      </c>
      <c r="N29" s="68">
        <v>24</v>
      </c>
      <c r="O29" s="45">
        <f t="shared" si="1"/>
        <v>-4751.2569198894134</v>
      </c>
      <c r="P29" s="45">
        <f t="shared" si="2"/>
        <v>-100</v>
      </c>
      <c r="Q29" s="45">
        <f t="shared" si="3"/>
        <v>-4715.6000000000004</v>
      </c>
      <c r="R29" s="30">
        <f t="shared" si="4"/>
        <v>-100</v>
      </c>
      <c r="T29" s="68">
        <v>24</v>
      </c>
      <c r="U29" s="52">
        <f t="shared" si="19"/>
        <v>0</v>
      </c>
      <c r="V29" s="54">
        <f t="shared" si="19"/>
        <v>0</v>
      </c>
      <c r="W29" s="53">
        <f t="shared" si="19"/>
        <v>0</v>
      </c>
      <c r="X29" s="54">
        <f t="shared" si="19"/>
        <v>0</v>
      </c>
      <c r="AK29" s="63"/>
      <c r="AM29" s="12" t="s">
        <v>67</v>
      </c>
      <c r="AN29" s="20">
        <v>4820</v>
      </c>
      <c r="AO29" s="21">
        <v>4683</v>
      </c>
      <c r="AP29" s="21">
        <v>4702</v>
      </c>
      <c r="AQ29" s="21">
        <v>4627</v>
      </c>
      <c r="AR29" s="22">
        <v>4672</v>
      </c>
      <c r="AS29" s="40"/>
      <c r="AT29" s="24">
        <f t="shared" si="6"/>
        <v>4700.8</v>
      </c>
      <c r="AU29" s="30">
        <f t="shared" si="20"/>
        <v>32.251201528005119</v>
      </c>
      <c r="AV29" s="32">
        <f t="shared" si="21"/>
        <v>4637.5876450051101</v>
      </c>
      <c r="AW29" s="33">
        <f t="shared" si="7"/>
        <v>4764.0123549948903</v>
      </c>
      <c r="AX29" s="34">
        <f t="shared" si="22"/>
        <v>126.42470998978024</v>
      </c>
      <c r="AZ29" s="68">
        <v>24</v>
      </c>
      <c r="BA29" s="45">
        <f t="shared" si="8"/>
        <v>-4764.0123549948903</v>
      </c>
      <c r="BB29" s="45">
        <f t="shared" si="9"/>
        <v>-100</v>
      </c>
      <c r="BC29" s="45">
        <f t="shared" si="10"/>
        <v>-4700.8</v>
      </c>
      <c r="BD29" s="30">
        <f t="shared" si="11"/>
        <v>-100</v>
      </c>
      <c r="BF29" s="68">
        <v>24</v>
      </c>
      <c r="BG29" s="52">
        <f t="shared" si="23"/>
        <v>0</v>
      </c>
      <c r="BH29" s="54">
        <f t="shared" si="12"/>
        <v>0</v>
      </c>
      <c r="BI29" s="53">
        <f t="shared" si="13"/>
        <v>0</v>
      </c>
      <c r="BJ29" s="54">
        <f t="shared" si="14"/>
        <v>0</v>
      </c>
    </row>
    <row r="30" spans="1:62" x14ac:dyDescent="0.25">
      <c r="A30" s="12" t="s">
        <v>68</v>
      </c>
      <c r="B30" s="20">
        <v>4503</v>
      </c>
      <c r="C30" s="21">
        <v>4711</v>
      </c>
      <c r="D30" s="21">
        <v>4800</v>
      </c>
      <c r="E30" s="21">
        <v>4762</v>
      </c>
      <c r="F30" s="22">
        <v>4816</v>
      </c>
      <c r="G30" s="40"/>
      <c r="H30" s="24">
        <f t="shared" si="0"/>
        <v>4718.3999999999996</v>
      </c>
      <c r="I30" s="30">
        <f t="shared" si="15"/>
        <v>56.805457484294585</v>
      </c>
      <c r="J30" s="32">
        <f t="shared" si="16"/>
        <v>4607.0613033307818</v>
      </c>
      <c r="K30" s="33">
        <f t="shared" si="17"/>
        <v>4829.7386966692175</v>
      </c>
      <c r="L30" s="34">
        <f t="shared" si="18"/>
        <v>222.67739333843565</v>
      </c>
      <c r="N30" s="68">
        <v>25</v>
      </c>
      <c r="O30" s="45">
        <f t="shared" si="1"/>
        <v>-4829.7386966692175</v>
      </c>
      <c r="P30" s="45">
        <f t="shared" si="2"/>
        <v>-100</v>
      </c>
      <c r="Q30" s="45">
        <f t="shared" si="3"/>
        <v>-4718.3999999999996</v>
      </c>
      <c r="R30" s="30">
        <f t="shared" si="4"/>
        <v>-100</v>
      </c>
      <c r="T30" s="68">
        <v>25</v>
      </c>
      <c r="U30" s="52">
        <f t="shared" si="19"/>
        <v>0</v>
      </c>
      <c r="V30" s="54">
        <f t="shared" si="19"/>
        <v>0</v>
      </c>
      <c r="W30" s="53">
        <f t="shared" si="19"/>
        <v>0</v>
      </c>
      <c r="X30" s="54">
        <f t="shared" si="19"/>
        <v>0</v>
      </c>
      <c r="AK30" s="63"/>
      <c r="AM30" s="12" t="s">
        <v>68</v>
      </c>
      <c r="AN30" s="20">
        <v>4805</v>
      </c>
      <c r="AO30" s="21">
        <v>4650</v>
      </c>
      <c r="AP30" s="21">
        <v>4827</v>
      </c>
      <c r="AQ30" s="21">
        <v>4494</v>
      </c>
      <c r="AR30" s="22">
        <v>4642</v>
      </c>
      <c r="AS30" s="40"/>
      <c r="AT30" s="24">
        <f t="shared" si="6"/>
        <v>4683.6000000000004</v>
      </c>
      <c r="AU30" s="30">
        <f t="shared" si="20"/>
        <v>60.872489681300195</v>
      </c>
      <c r="AV30" s="32">
        <f t="shared" si="21"/>
        <v>4564.2899202246517</v>
      </c>
      <c r="AW30" s="33">
        <f t="shared" si="7"/>
        <v>4802.910079775349</v>
      </c>
      <c r="AX30" s="34">
        <f t="shared" si="22"/>
        <v>238.62015955069728</v>
      </c>
      <c r="AZ30" s="68">
        <v>25</v>
      </c>
      <c r="BA30" s="45">
        <f t="shared" si="8"/>
        <v>-4802.910079775349</v>
      </c>
      <c r="BB30" s="45">
        <f t="shared" si="9"/>
        <v>-100</v>
      </c>
      <c r="BC30" s="45">
        <f t="shared" si="10"/>
        <v>-4683.6000000000004</v>
      </c>
      <c r="BD30" s="30">
        <f t="shared" si="11"/>
        <v>-100</v>
      </c>
      <c r="BF30" s="68">
        <v>25</v>
      </c>
      <c r="BG30" s="52">
        <f t="shared" si="23"/>
        <v>0</v>
      </c>
      <c r="BH30" s="54">
        <f t="shared" si="12"/>
        <v>0</v>
      </c>
      <c r="BI30" s="53">
        <f t="shared" si="13"/>
        <v>0</v>
      </c>
      <c r="BJ30" s="54">
        <f t="shared" si="14"/>
        <v>0</v>
      </c>
    </row>
    <row r="31" spans="1:62" x14ac:dyDescent="0.25">
      <c r="A31" s="12" t="s">
        <v>69</v>
      </c>
      <c r="B31" s="20">
        <v>4610</v>
      </c>
      <c r="C31" s="21">
        <v>4486</v>
      </c>
      <c r="D31" s="21">
        <v>4582</v>
      </c>
      <c r="E31" s="21">
        <v>4632</v>
      </c>
      <c r="F31" s="22">
        <v>4936</v>
      </c>
      <c r="G31" s="40"/>
      <c r="H31" s="24">
        <f t="shared" si="0"/>
        <v>4649.2</v>
      </c>
      <c r="I31" s="30">
        <f t="shared" si="15"/>
        <v>75.906784940478147</v>
      </c>
      <c r="J31" s="32">
        <f t="shared" si="16"/>
        <v>4500.4227015166625</v>
      </c>
      <c r="K31" s="33">
        <f t="shared" si="17"/>
        <v>4797.9772984833371</v>
      </c>
      <c r="L31" s="34">
        <f t="shared" si="18"/>
        <v>297.55459696667458</v>
      </c>
      <c r="N31" s="68">
        <v>26</v>
      </c>
      <c r="O31" s="45">
        <f t="shared" si="1"/>
        <v>-4797.9772984833371</v>
      </c>
      <c r="P31" s="45">
        <f t="shared" si="2"/>
        <v>-100</v>
      </c>
      <c r="Q31" s="45">
        <f t="shared" si="3"/>
        <v>-4649.2</v>
      </c>
      <c r="R31" s="30">
        <f t="shared" si="4"/>
        <v>-100</v>
      </c>
      <c r="T31" s="68">
        <v>26</v>
      </c>
      <c r="U31" s="52">
        <f t="shared" si="19"/>
        <v>0</v>
      </c>
      <c r="V31" s="54">
        <f t="shared" si="19"/>
        <v>0</v>
      </c>
      <c r="W31" s="53">
        <f t="shared" si="19"/>
        <v>0</v>
      </c>
      <c r="X31" s="54">
        <f t="shared" si="19"/>
        <v>0</v>
      </c>
      <c r="AK31" s="63"/>
      <c r="AM31" s="12" t="s">
        <v>69</v>
      </c>
      <c r="AN31" s="20">
        <v>4573</v>
      </c>
      <c r="AO31" s="21">
        <v>4741</v>
      </c>
      <c r="AP31" s="21">
        <v>4749</v>
      </c>
      <c r="AQ31" s="21">
        <v>4580</v>
      </c>
      <c r="AR31" s="22">
        <v>4575</v>
      </c>
      <c r="AS31" s="40"/>
      <c r="AT31" s="24">
        <f t="shared" si="6"/>
        <v>4643.6000000000004</v>
      </c>
      <c r="AU31" s="30">
        <f t="shared" si="20"/>
        <v>41.431389066745027</v>
      </c>
      <c r="AV31" s="32">
        <f t="shared" si="21"/>
        <v>4562.3944774291804</v>
      </c>
      <c r="AW31" s="33">
        <f t="shared" si="7"/>
        <v>4724.8055225708204</v>
      </c>
      <c r="AX31" s="34">
        <f t="shared" si="22"/>
        <v>162.41104514163999</v>
      </c>
      <c r="AZ31" s="68">
        <v>26</v>
      </c>
      <c r="BA31" s="45">
        <f t="shared" si="8"/>
        <v>-4724.8055225708204</v>
      </c>
      <c r="BB31" s="45">
        <f t="shared" si="9"/>
        <v>-100</v>
      </c>
      <c r="BC31" s="45">
        <f t="shared" si="10"/>
        <v>-4643.6000000000004</v>
      </c>
      <c r="BD31" s="30">
        <f t="shared" si="11"/>
        <v>-100</v>
      </c>
      <c r="BF31" s="68">
        <v>26</v>
      </c>
      <c r="BG31" s="52">
        <f t="shared" si="23"/>
        <v>0</v>
      </c>
      <c r="BH31" s="54">
        <f t="shared" si="12"/>
        <v>0</v>
      </c>
      <c r="BI31" s="53">
        <f t="shared" si="13"/>
        <v>0</v>
      </c>
      <c r="BJ31" s="54">
        <f t="shared" si="14"/>
        <v>0</v>
      </c>
    </row>
    <row r="32" spans="1:62" x14ac:dyDescent="0.25">
      <c r="A32" s="12" t="s">
        <v>70</v>
      </c>
      <c r="B32" s="20">
        <v>4448</v>
      </c>
      <c r="C32" s="21">
        <v>4522</v>
      </c>
      <c r="D32" s="21">
        <v>4733</v>
      </c>
      <c r="E32" s="21">
        <v>4672</v>
      </c>
      <c r="F32" s="22">
        <v>4496</v>
      </c>
      <c r="G32" s="40"/>
      <c r="H32" s="24">
        <f t="shared" si="0"/>
        <v>4574.2</v>
      </c>
      <c r="I32" s="30">
        <f t="shared" si="15"/>
        <v>54.565923432120158</v>
      </c>
      <c r="J32" s="32">
        <f t="shared" si="16"/>
        <v>4467.2507900730443</v>
      </c>
      <c r="K32" s="33">
        <f t="shared" si="17"/>
        <v>4681.1492099269553</v>
      </c>
      <c r="L32" s="34">
        <f t="shared" si="18"/>
        <v>213.89841985391104</v>
      </c>
      <c r="N32" s="68">
        <v>27</v>
      </c>
      <c r="O32" s="45">
        <f t="shared" si="1"/>
        <v>-4681.1492099269553</v>
      </c>
      <c r="P32" s="45">
        <f t="shared" si="2"/>
        <v>-100</v>
      </c>
      <c r="Q32" s="45">
        <f t="shared" si="3"/>
        <v>-4574.2</v>
      </c>
      <c r="R32" s="30">
        <f t="shared" si="4"/>
        <v>-100</v>
      </c>
      <c r="T32" s="68">
        <v>27</v>
      </c>
      <c r="U32" s="52">
        <f t="shared" si="19"/>
        <v>0</v>
      </c>
      <c r="V32" s="54">
        <f t="shared" si="19"/>
        <v>0</v>
      </c>
      <c r="W32" s="53">
        <f t="shared" si="19"/>
        <v>0</v>
      </c>
      <c r="X32" s="54">
        <f t="shared" si="19"/>
        <v>0</v>
      </c>
      <c r="AK32" s="63"/>
      <c r="AM32" s="12" t="s">
        <v>70</v>
      </c>
      <c r="AN32" s="20">
        <v>4751</v>
      </c>
      <c r="AO32" s="21">
        <v>4616</v>
      </c>
      <c r="AP32" s="21">
        <v>4528</v>
      </c>
      <c r="AQ32" s="21">
        <v>4586</v>
      </c>
      <c r="AR32" s="22">
        <v>4566</v>
      </c>
      <c r="AS32" s="40"/>
      <c r="AT32" s="24">
        <f t="shared" si="6"/>
        <v>4609.3999999999996</v>
      </c>
      <c r="AU32" s="30">
        <f t="shared" si="20"/>
        <v>38.178004138508861</v>
      </c>
      <c r="AV32" s="32">
        <f t="shared" si="21"/>
        <v>4534.571111888522</v>
      </c>
      <c r="AW32" s="33">
        <f t="shared" si="7"/>
        <v>4684.2288881114773</v>
      </c>
      <c r="AX32" s="34">
        <f t="shared" si="22"/>
        <v>149.65777622295536</v>
      </c>
      <c r="AZ32" s="68">
        <v>27</v>
      </c>
      <c r="BA32" s="45">
        <f t="shared" si="8"/>
        <v>-4684.2288881114773</v>
      </c>
      <c r="BB32" s="45">
        <f t="shared" si="9"/>
        <v>-100</v>
      </c>
      <c r="BC32" s="45">
        <f t="shared" si="10"/>
        <v>-4609.3999999999996</v>
      </c>
      <c r="BD32" s="30">
        <f t="shared" si="11"/>
        <v>-100</v>
      </c>
      <c r="BF32" s="68">
        <v>27</v>
      </c>
      <c r="BG32" s="52">
        <f t="shared" si="23"/>
        <v>0</v>
      </c>
      <c r="BH32" s="54">
        <f t="shared" si="12"/>
        <v>0</v>
      </c>
      <c r="BI32" s="53">
        <f t="shared" si="13"/>
        <v>0</v>
      </c>
      <c r="BJ32" s="54">
        <f t="shared" si="14"/>
        <v>0</v>
      </c>
    </row>
    <row r="33" spans="1:62" x14ac:dyDescent="0.25">
      <c r="A33" s="12" t="s">
        <v>71</v>
      </c>
      <c r="B33" s="20">
        <v>4535</v>
      </c>
      <c r="C33" s="21">
        <v>4605</v>
      </c>
      <c r="D33" s="21">
        <v>4715</v>
      </c>
      <c r="E33" s="21">
        <v>4687</v>
      </c>
      <c r="F33" s="22">
        <v>4667</v>
      </c>
      <c r="G33" s="40"/>
      <c r="H33" s="24">
        <f t="shared" si="0"/>
        <v>4641.8</v>
      </c>
      <c r="I33" s="30">
        <f t="shared" si="15"/>
        <v>32.246550203083736</v>
      </c>
      <c r="J33" s="32">
        <f t="shared" si="16"/>
        <v>4578.5967616019561</v>
      </c>
      <c r="K33" s="33">
        <f t="shared" si="17"/>
        <v>4705.0032383980442</v>
      </c>
      <c r="L33" s="34">
        <f t="shared" si="18"/>
        <v>126.4064767960881</v>
      </c>
      <c r="N33" s="68">
        <v>28</v>
      </c>
      <c r="O33" s="45">
        <f t="shared" si="1"/>
        <v>-4705.0032383980442</v>
      </c>
      <c r="P33" s="45">
        <f t="shared" si="2"/>
        <v>-100</v>
      </c>
      <c r="Q33" s="45">
        <f t="shared" si="3"/>
        <v>-4641.8</v>
      </c>
      <c r="R33" s="30">
        <f t="shared" si="4"/>
        <v>-100</v>
      </c>
      <c r="T33" s="68">
        <v>28</v>
      </c>
      <c r="U33" s="52">
        <f t="shared" si="19"/>
        <v>0</v>
      </c>
      <c r="V33" s="54">
        <f t="shared" si="19"/>
        <v>0</v>
      </c>
      <c r="W33" s="53">
        <f t="shared" si="19"/>
        <v>0</v>
      </c>
      <c r="X33" s="54">
        <f t="shared" si="19"/>
        <v>0</v>
      </c>
      <c r="AK33" s="63"/>
      <c r="AM33" s="12" t="s">
        <v>71</v>
      </c>
      <c r="AN33" s="20">
        <v>4480</v>
      </c>
      <c r="AO33" s="21">
        <v>4782</v>
      </c>
      <c r="AP33" s="21">
        <v>4660</v>
      </c>
      <c r="AQ33" s="21">
        <v>4606</v>
      </c>
      <c r="AR33" s="22">
        <v>4512</v>
      </c>
      <c r="AS33" s="40"/>
      <c r="AT33" s="24">
        <f t="shared" si="6"/>
        <v>4608</v>
      </c>
      <c r="AU33" s="30">
        <f t="shared" si="20"/>
        <v>54.122084217073528</v>
      </c>
      <c r="AV33" s="32">
        <f t="shared" si="21"/>
        <v>4501.9207149345357</v>
      </c>
      <c r="AW33" s="33">
        <f t="shared" si="7"/>
        <v>4714.0792850654643</v>
      </c>
      <c r="AX33" s="34">
        <f t="shared" si="22"/>
        <v>212.15857013092864</v>
      </c>
      <c r="AZ33" s="68">
        <v>28</v>
      </c>
      <c r="BA33" s="45">
        <f t="shared" si="8"/>
        <v>-4714.0792850654643</v>
      </c>
      <c r="BB33" s="45">
        <f t="shared" si="9"/>
        <v>-100</v>
      </c>
      <c r="BC33" s="45">
        <f t="shared" si="10"/>
        <v>-4608</v>
      </c>
      <c r="BD33" s="30">
        <f t="shared" si="11"/>
        <v>-100</v>
      </c>
      <c r="BF33" s="68">
        <v>28</v>
      </c>
      <c r="BG33" s="52">
        <f t="shared" si="23"/>
        <v>0</v>
      </c>
      <c r="BH33" s="54">
        <f t="shared" si="12"/>
        <v>0</v>
      </c>
      <c r="BI33" s="53">
        <f t="shared" si="13"/>
        <v>0</v>
      </c>
      <c r="BJ33" s="54">
        <f t="shared" si="14"/>
        <v>0</v>
      </c>
    </row>
    <row r="34" spans="1:62" x14ac:dyDescent="0.25">
      <c r="A34" s="12" t="s">
        <v>72</v>
      </c>
      <c r="B34" s="20">
        <v>4327</v>
      </c>
      <c r="C34" s="21">
        <v>4714</v>
      </c>
      <c r="D34" s="21">
        <v>4621</v>
      </c>
      <c r="E34" s="21">
        <v>4639</v>
      </c>
      <c r="F34" s="22">
        <v>4573</v>
      </c>
      <c r="G34" s="40"/>
      <c r="H34" s="24">
        <f t="shared" si="0"/>
        <v>4574.8</v>
      </c>
      <c r="I34" s="30">
        <f t="shared" si="15"/>
        <v>65.969993178717246</v>
      </c>
      <c r="J34" s="32">
        <f t="shared" si="16"/>
        <v>4445.4988133697143</v>
      </c>
      <c r="K34" s="33">
        <f t="shared" si="17"/>
        <v>4704.1011866302861</v>
      </c>
      <c r="L34" s="34">
        <f t="shared" si="18"/>
        <v>258.60237326057177</v>
      </c>
      <c r="N34" s="68">
        <v>29</v>
      </c>
      <c r="O34" s="45">
        <f t="shared" si="1"/>
        <v>-4704.1011866302861</v>
      </c>
      <c r="P34" s="45">
        <f t="shared" si="2"/>
        <v>-100</v>
      </c>
      <c r="Q34" s="45">
        <f t="shared" si="3"/>
        <v>-4574.8</v>
      </c>
      <c r="R34" s="30">
        <f t="shared" si="4"/>
        <v>-100</v>
      </c>
      <c r="T34" s="68">
        <v>29</v>
      </c>
      <c r="U34" s="52">
        <f t="shared" si="19"/>
        <v>0</v>
      </c>
      <c r="V34" s="54">
        <f t="shared" si="19"/>
        <v>0</v>
      </c>
      <c r="W34" s="53">
        <f t="shared" si="19"/>
        <v>0</v>
      </c>
      <c r="X34" s="54">
        <f t="shared" si="19"/>
        <v>0</v>
      </c>
      <c r="AK34" s="63"/>
      <c r="AM34" s="12" t="s">
        <v>72</v>
      </c>
      <c r="AN34" s="20">
        <v>4470</v>
      </c>
      <c r="AO34" s="21">
        <v>4630</v>
      </c>
      <c r="AP34" s="21">
        <v>4490</v>
      </c>
      <c r="AQ34" s="21">
        <v>4488</v>
      </c>
      <c r="AR34" s="22">
        <v>4507</v>
      </c>
      <c r="AS34" s="40"/>
      <c r="AT34" s="24">
        <f t="shared" si="6"/>
        <v>4517</v>
      </c>
      <c r="AU34" s="30">
        <f t="shared" si="20"/>
        <v>28.851343122981291</v>
      </c>
      <c r="AV34" s="32">
        <f t="shared" si="21"/>
        <v>4460.4513674789569</v>
      </c>
      <c r="AW34" s="33">
        <f t="shared" si="7"/>
        <v>4573.5486325210431</v>
      </c>
      <c r="AX34" s="34">
        <f t="shared" si="22"/>
        <v>113.09726504208629</v>
      </c>
      <c r="AZ34" s="68">
        <v>29</v>
      </c>
      <c r="BA34" s="45">
        <f t="shared" si="8"/>
        <v>-4573.5486325210431</v>
      </c>
      <c r="BB34" s="45">
        <f t="shared" si="9"/>
        <v>-100</v>
      </c>
      <c r="BC34" s="45">
        <f t="shared" si="10"/>
        <v>-4517</v>
      </c>
      <c r="BD34" s="30">
        <f t="shared" si="11"/>
        <v>-100</v>
      </c>
      <c r="BF34" s="68">
        <v>29</v>
      </c>
      <c r="BG34" s="52">
        <f t="shared" si="23"/>
        <v>0</v>
      </c>
      <c r="BH34" s="54">
        <f t="shared" si="12"/>
        <v>0</v>
      </c>
      <c r="BI34" s="53">
        <f t="shared" si="13"/>
        <v>0</v>
      </c>
      <c r="BJ34" s="54">
        <f t="shared" si="14"/>
        <v>0</v>
      </c>
    </row>
    <row r="35" spans="1:62" x14ac:dyDescent="0.25">
      <c r="A35" s="12" t="s">
        <v>73</v>
      </c>
      <c r="B35" s="20">
        <v>4383</v>
      </c>
      <c r="C35" s="21">
        <v>4607</v>
      </c>
      <c r="D35" s="21">
        <v>4428</v>
      </c>
      <c r="E35" s="21">
        <v>4586</v>
      </c>
      <c r="F35" s="22">
        <v>4544</v>
      </c>
      <c r="G35" s="40"/>
      <c r="H35" s="24">
        <f t="shared" si="0"/>
        <v>4509.6000000000004</v>
      </c>
      <c r="I35" s="30">
        <f t="shared" si="15"/>
        <v>44.268047167228865</v>
      </c>
      <c r="J35" s="32">
        <f t="shared" si="16"/>
        <v>4422.8346275522317</v>
      </c>
      <c r="K35" s="33">
        <f t="shared" si="17"/>
        <v>4596.365372447769</v>
      </c>
      <c r="L35" s="34">
        <f t="shared" si="18"/>
        <v>173.53074489553728</v>
      </c>
      <c r="N35" s="68">
        <v>30</v>
      </c>
      <c r="O35" s="45">
        <f t="shared" si="1"/>
        <v>-4596.365372447769</v>
      </c>
      <c r="P35" s="45">
        <f t="shared" si="2"/>
        <v>-100</v>
      </c>
      <c r="Q35" s="45">
        <f t="shared" si="3"/>
        <v>-4509.6000000000004</v>
      </c>
      <c r="R35" s="30">
        <f t="shared" si="4"/>
        <v>-100</v>
      </c>
      <c r="T35" s="68">
        <v>30</v>
      </c>
      <c r="U35" s="52">
        <f t="shared" si="19"/>
        <v>0</v>
      </c>
      <c r="V35" s="54">
        <f t="shared" si="19"/>
        <v>0</v>
      </c>
      <c r="W35" s="53">
        <f t="shared" si="19"/>
        <v>0</v>
      </c>
      <c r="X35" s="54">
        <f t="shared" si="19"/>
        <v>0</v>
      </c>
      <c r="AK35" s="63"/>
      <c r="AM35" s="12" t="s">
        <v>73</v>
      </c>
      <c r="AN35" s="20">
        <v>4408</v>
      </c>
      <c r="AO35" s="21">
        <v>4724</v>
      </c>
      <c r="AP35" s="21">
        <v>4454</v>
      </c>
      <c r="AQ35" s="21">
        <v>4555</v>
      </c>
      <c r="AR35" s="22">
        <v>4568</v>
      </c>
      <c r="AS35" s="40"/>
      <c r="AT35" s="24">
        <f t="shared" si="6"/>
        <v>4541.8</v>
      </c>
      <c r="AU35" s="30">
        <f t="shared" si="20"/>
        <v>54.620875130301606</v>
      </c>
      <c r="AV35" s="32">
        <f t="shared" si="21"/>
        <v>4434.7430847446094</v>
      </c>
      <c r="AW35" s="33">
        <f t="shared" si="7"/>
        <v>4648.856915255391</v>
      </c>
      <c r="AX35" s="34">
        <f t="shared" si="22"/>
        <v>214.11383051078155</v>
      </c>
      <c r="AZ35" s="68">
        <v>30</v>
      </c>
      <c r="BA35" s="45">
        <f t="shared" si="8"/>
        <v>-4648.856915255391</v>
      </c>
      <c r="BB35" s="45">
        <f t="shared" si="9"/>
        <v>-100</v>
      </c>
      <c r="BC35" s="45">
        <f t="shared" si="10"/>
        <v>-4541.8</v>
      </c>
      <c r="BD35" s="30">
        <f t="shared" si="11"/>
        <v>-100</v>
      </c>
      <c r="BF35" s="68">
        <v>30</v>
      </c>
      <c r="BG35" s="52">
        <f t="shared" si="23"/>
        <v>0</v>
      </c>
      <c r="BH35" s="54">
        <f t="shared" si="12"/>
        <v>0</v>
      </c>
      <c r="BI35" s="53">
        <f t="shared" si="13"/>
        <v>0</v>
      </c>
      <c r="BJ35" s="54">
        <f t="shared" si="14"/>
        <v>0</v>
      </c>
    </row>
    <row r="36" spans="1:62" x14ac:dyDescent="0.25">
      <c r="A36" s="12" t="s">
        <v>74</v>
      </c>
      <c r="B36" s="20">
        <v>4236</v>
      </c>
      <c r="C36" s="21">
        <v>4558</v>
      </c>
      <c r="D36" s="21">
        <v>4450</v>
      </c>
      <c r="E36" s="21">
        <v>4528</v>
      </c>
      <c r="F36" s="22">
        <v>4723</v>
      </c>
      <c r="G36" s="40"/>
      <c r="H36" s="24">
        <f t="shared" si="0"/>
        <v>4499</v>
      </c>
      <c r="I36" s="30">
        <f t="shared" si="15"/>
        <v>79.3939544297927</v>
      </c>
      <c r="J36" s="32">
        <f t="shared" si="16"/>
        <v>4343.3878493176062</v>
      </c>
      <c r="K36" s="33">
        <f t="shared" si="17"/>
        <v>4654.6121506823938</v>
      </c>
      <c r="L36" s="34">
        <f t="shared" si="18"/>
        <v>311.22430136478761</v>
      </c>
      <c r="N36" s="68">
        <v>31</v>
      </c>
      <c r="O36" s="45">
        <f t="shared" si="1"/>
        <v>-4654.6121506823938</v>
      </c>
      <c r="P36" s="45">
        <f t="shared" si="2"/>
        <v>-100</v>
      </c>
      <c r="Q36" s="45">
        <f t="shared" si="3"/>
        <v>-4499</v>
      </c>
      <c r="R36" s="30">
        <f t="shared" si="4"/>
        <v>-100</v>
      </c>
      <c r="T36" s="68">
        <v>31</v>
      </c>
      <c r="U36" s="52">
        <f t="shared" si="19"/>
        <v>0</v>
      </c>
      <c r="V36" s="54">
        <f t="shared" si="19"/>
        <v>0</v>
      </c>
      <c r="W36" s="53">
        <f t="shared" si="19"/>
        <v>0</v>
      </c>
      <c r="X36" s="54">
        <f t="shared" si="19"/>
        <v>0</v>
      </c>
      <c r="AK36" s="63"/>
      <c r="AM36" s="12" t="s">
        <v>74</v>
      </c>
      <c r="AN36" s="20">
        <v>4380</v>
      </c>
      <c r="AO36" s="21">
        <v>4618</v>
      </c>
      <c r="AP36" s="21">
        <v>4488</v>
      </c>
      <c r="AQ36" s="21">
        <v>4633</v>
      </c>
      <c r="AR36" s="22">
        <v>4548</v>
      </c>
      <c r="AS36" s="40"/>
      <c r="AT36" s="24">
        <f t="shared" si="6"/>
        <v>4533.3999999999996</v>
      </c>
      <c r="AU36" s="30">
        <f t="shared" si="20"/>
        <v>46.305075315779369</v>
      </c>
      <c r="AV36" s="32">
        <f t="shared" si="21"/>
        <v>4442.6420523810721</v>
      </c>
      <c r="AW36" s="33">
        <f t="shared" si="7"/>
        <v>4624.1579476189272</v>
      </c>
      <c r="AX36" s="34">
        <f t="shared" si="22"/>
        <v>181.51589523785515</v>
      </c>
      <c r="AZ36" s="68">
        <v>31</v>
      </c>
      <c r="BA36" s="45">
        <f t="shared" si="8"/>
        <v>-4624.1579476189272</v>
      </c>
      <c r="BB36" s="45">
        <f t="shared" si="9"/>
        <v>-100</v>
      </c>
      <c r="BC36" s="45">
        <f t="shared" si="10"/>
        <v>-4533.3999999999996</v>
      </c>
      <c r="BD36" s="30">
        <f t="shared" si="11"/>
        <v>-100</v>
      </c>
      <c r="BF36" s="68">
        <v>31</v>
      </c>
      <c r="BG36" s="52">
        <f t="shared" si="23"/>
        <v>0</v>
      </c>
      <c r="BH36" s="54">
        <f t="shared" si="12"/>
        <v>0</v>
      </c>
      <c r="BI36" s="53">
        <f t="shared" si="13"/>
        <v>0</v>
      </c>
      <c r="BJ36" s="54">
        <f t="shared" si="14"/>
        <v>0</v>
      </c>
    </row>
    <row r="37" spans="1:62" x14ac:dyDescent="0.25">
      <c r="A37" s="12" t="s">
        <v>75</v>
      </c>
      <c r="B37" s="20">
        <v>4479</v>
      </c>
      <c r="C37" s="21">
        <v>4510</v>
      </c>
      <c r="D37" s="21">
        <v>4563</v>
      </c>
      <c r="E37" s="21">
        <v>4780</v>
      </c>
      <c r="F37" s="22">
        <v>4588</v>
      </c>
      <c r="G37" s="40"/>
      <c r="H37" s="24">
        <f t="shared" si="0"/>
        <v>4584</v>
      </c>
      <c r="I37" s="30">
        <f t="shared" si="15"/>
        <v>52.618437833139815</v>
      </c>
      <c r="J37" s="32">
        <f t="shared" si="16"/>
        <v>4480.8678618470458</v>
      </c>
      <c r="K37" s="33">
        <f t="shared" si="17"/>
        <v>4687.1321381529542</v>
      </c>
      <c r="L37" s="34">
        <f t="shared" si="18"/>
        <v>206.26427630590842</v>
      </c>
      <c r="N37" s="68">
        <v>32</v>
      </c>
      <c r="O37" s="45">
        <f t="shared" si="1"/>
        <v>-4687.1321381529542</v>
      </c>
      <c r="P37" s="45">
        <f t="shared" si="2"/>
        <v>-100</v>
      </c>
      <c r="Q37" s="45">
        <f t="shared" si="3"/>
        <v>-4584</v>
      </c>
      <c r="R37" s="30">
        <f t="shared" si="4"/>
        <v>-100</v>
      </c>
      <c r="T37" s="68">
        <v>32</v>
      </c>
      <c r="U37" s="52">
        <f t="shared" si="19"/>
        <v>0</v>
      </c>
      <c r="V37" s="54">
        <f t="shared" si="19"/>
        <v>0</v>
      </c>
      <c r="W37" s="53">
        <f t="shared" si="19"/>
        <v>0</v>
      </c>
      <c r="X37" s="54">
        <f t="shared" si="19"/>
        <v>0</v>
      </c>
      <c r="AK37" s="63"/>
      <c r="AM37" s="12" t="s">
        <v>75</v>
      </c>
      <c r="AN37" s="20">
        <v>4381</v>
      </c>
      <c r="AO37" s="21">
        <v>4651</v>
      </c>
      <c r="AP37" s="21">
        <v>4475</v>
      </c>
      <c r="AQ37" s="21">
        <v>4539</v>
      </c>
      <c r="AR37" s="22">
        <v>4534</v>
      </c>
      <c r="AS37" s="40"/>
      <c r="AT37" s="24">
        <f t="shared" si="6"/>
        <v>4516</v>
      </c>
      <c r="AU37" s="30">
        <f t="shared" si="20"/>
        <v>44.149745186127625</v>
      </c>
      <c r="AV37" s="32">
        <f t="shared" si="21"/>
        <v>4429.4664994351897</v>
      </c>
      <c r="AW37" s="33">
        <f t="shared" si="7"/>
        <v>4602.5335005648103</v>
      </c>
      <c r="AX37" s="34">
        <f t="shared" si="22"/>
        <v>173.06700112962062</v>
      </c>
      <c r="AZ37" s="68">
        <v>32</v>
      </c>
      <c r="BA37" s="45">
        <f t="shared" si="8"/>
        <v>-4602.5335005648103</v>
      </c>
      <c r="BB37" s="45">
        <f t="shared" si="9"/>
        <v>-100</v>
      </c>
      <c r="BC37" s="45">
        <f t="shared" si="10"/>
        <v>-4516</v>
      </c>
      <c r="BD37" s="30">
        <f t="shared" si="11"/>
        <v>-100</v>
      </c>
      <c r="BF37" s="68">
        <v>32</v>
      </c>
      <c r="BG37" s="52">
        <f t="shared" si="23"/>
        <v>0</v>
      </c>
      <c r="BH37" s="54">
        <f t="shared" si="12"/>
        <v>0</v>
      </c>
      <c r="BI37" s="53">
        <f t="shared" si="13"/>
        <v>0</v>
      </c>
      <c r="BJ37" s="54">
        <f t="shared" si="14"/>
        <v>0</v>
      </c>
    </row>
    <row r="38" spans="1:62" x14ac:dyDescent="0.25">
      <c r="A38" s="12" t="s">
        <v>76</v>
      </c>
      <c r="B38" s="20">
        <v>4542</v>
      </c>
      <c r="C38" s="21">
        <v>4533</v>
      </c>
      <c r="D38" s="21">
        <v>4634</v>
      </c>
      <c r="E38" s="21">
        <v>4443</v>
      </c>
      <c r="F38" s="22">
        <v>4715</v>
      </c>
      <c r="G38" s="40"/>
      <c r="H38" s="24">
        <f t="shared" si="0"/>
        <v>4573.3999999999996</v>
      </c>
      <c r="I38" s="30">
        <f t="shared" si="15"/>
        <v>46.553839798667518</v>
      </c>
      <c r="J38" s="32">
        <f t="shared" si="16"/>
        <v>4482.1544739946112</v>
      </c>
      <c r="K38" s="33">
        <f t="shared" ref="K38:K57" si="24">H38+(1.96*I38)</f>
        <v>4664.6455260053881</v>
      </c>
      <c r="L38" s="34">
        <f t="shared" si="18"/>
        <v>182.49105201077691</v>
      </c>
      <c r="N38" s="68">
        <v>33</v>
      </c>
      <c r="O38" s="45">
        <f t="shared" ref="O38:O57" si="25">G38-K38</f>
        <v>-4664.6455260053881</v>
      </c>
      <c r="P38" s="45">
        <f t="shared" ref="P38:P57" si="26">(G38-K38)/K38*100</f>
        <v>-100</v>
      </c>
      <c r="Q38" s="45">
        <f t="shared" ref="Q38:Q57" si="27">G38-H38</f>
        <v>-4573.3999999999996</v>
      </c>
      <c r="R38" s="30">
        <f t="shared" ref="R38:R57" si="28">(G38-H38)/H38*100</f>
        <v>-100</v>
      </c>
      <c r="T38" s="68">
        <v>33</v>
      </c>
      <c r="U38" s="52">
        <f t="shared" si="19"/>
        <v>0</v>
      </c>
      <c r="V38" s="54">
        <f t="shared" si="19"/>
        <v>0</v>
      </c>
      <c r="W38" s="53">
        <f t="shared" si="19"/>
        <v>0</v>
      </c>
      <c r="X38" s="54">
        <f t="shared" si="19"/>
        <v>0</v>
      </c>
      <c r="AK38" s="63"/>
      <c r="AM38" s="12" t="s">
        <v>76</v>
      </c>
      <c r="AN38" s="20">
        <v>4604</v>
      </c>
      <c r="AO38" s="21">
        <v>4537</v>
      </c>
      <c r="AP38" s="21">
        <v>4661</v>
      </c>
      <c r="AQ38" s="21">
        <v>4387</v>
      </c>
      <c r="AR38" s="22">
        <v>4378</v>
      </c>
      <c r="AS38" s="40"/>
      <c r="AT38" s="24">
        <f t="shared" si="6"/>
        <v>4513.3999999999996</v>
      </c>
      <c r="AU38" s="30">
        <f t="shared" si="20"/>
        <v>56.947870899621869</v>
      </c>
      <c r="AV38" s="32">
        <f t="shared" si="21"/>
        <v>4401.7821730367405</v>
      </c>
      <c r="AW38" s="33">
        <f t="shared" ref="AW38:AW57" si="29">AT38+(1.96*AU38)</f>
        <v>4625.0178269632588</v>
      </c>
      <c r="AX38" s="34">
        <f t="shared" si="22"/>
        <v>223.23565392651835</v>
      </c>
      <c r="AZ38" s="68">
        <v>33</v>
      </c>
      <c r="BA38" s="45">
        <f t="shared" ref="BA38:BA57" si="30">AS38-AW38</f>
        <v>-4625.0178269632588</v>
      </c>
      <c r="BB38" s="45">
        <f t="shared" ref="BB38:BB57" si="31">(AS38-AW38)/AW38*100</f>
        <v>-100</v>
      </c>
      <c r="BC38" s="45">
        <f t="shared" ref="BC38:BC57" si="32">AS38-AT38</f>
        <v>-4513.3999999999996</v>
      </c>
      <c r="BD38" s="30">
        <f t="shared" ref="BD38:BD57" si="33">(AS38-AT38)/AT38*100</f>
        <v>-100</v>
      </c>
      <c r="BF38" s="68">
        <v>33</v>
      </c>
      <c r="BG38" s="52">
        <f t="shared" si="23"/>
        <v>0</v>
      </c>
      <c r="BH38" s="54">
        <f t="shared" si="12"/>
        <v>0</v>
      </c>
      <c r="BI38" s="53">
        <f t="shared" si="13"/>
        <v>0</v>
      </c>
      <c r="BJ38" s="54">
        <f t="shared" si="14"/>
        <v>0</v>
      </c>
    </row>
    <row r="39" spans="1:62" x14ac:dyDescent="0.25">
      <c r="A39" s="12" t="s">
        <v>77</v>
      </c>
      <c r="B39" s="20">
        <v>4527</v>
      </c>
      <c r="C39" s="21">
        <v>4657</v>
      </c>
      <c r="D39" s="21">
        <v>4670</v>
      </c>
      <c r="E39" s="21">
        <v>4509</v>
      </c>
      <c r="F39" s="22">
        <v>4623</v>
      </c>
      <c r="G39" s="40"/>
      <c r="H39" s="24">
        <f t="shared" si="0"/>
        <v>4597.2</v>
      </c>
      <c r="I39" s="30">
        <f t="shared" si="15"/>
        <v>33.353260710161457</v>
      </c>
      <c r="J39" s="32">
        <f t="shared" si="16"/>
        <v>4531.8276090080835</v>
      </c>
      <c r="K39" s="33">
        <f t="shared" si="24"/>
        <v>4662.5723909919161</v>
      </c>
      <c r="L39" s="34">
        <f t="shared" si="18"/>
        <v>130.74478198383258</v>
      </c>
      <c r="N39" s="68">
        <v>34</v>
      </c>
      <c r="O39" s="45">
        <f t="shared" si="25"/>
        <v>-4662.5723909919161</v>
      </c>
      <c r="P39" s="45">
        <f t="shared" si="26"/>
        <v>-100</v>
      </c>
      <c r="Q39" s="45">
        <f t="shared" si="27"/>
        <v>-4597.2</v>
      </c>
      <c r="R39" s="30">
        <f t="shared" si="28"/>
        <v>-100</v>
      </c>
      <c r="T39" s="68">
        <v>34</v>
      </c>
      <c r="U39" s="52">
        <f t="shared" si="19"/>
        <v>0</v>
      </c>
      <c r="V39" s="54">
        <f t="shared" si="19"/>
        <v>0</v>
      </c>
      <c r="W39" s="53">
        <f t="shared" si="19"/>
        <v>0</v>
      </c>
      <c r="X39" s="54">
        <f t="shared" si="19"/>
        <v>0</v>
      </c>
      <c r="AK39" s="63"/>
      <c r="AM39" s="12" t="s">
        <v>77</v>
      </c>
      <c r="AN39" s="20">
        <v>4594</v>
      </c>
      <c r="AO39" s="21">
        <v>4661</v>
      </c>
      <c r="AP39" s="21">
        <v>4712</v>
      </c>
      <c r="AQ39" s="21">
        <v>4469</v>
      </c>
      <c r="AR39" s="22">
        <v>4371</v>
      </c>
      <c r="AS39" s="40"/>
      <c r="AT39" s="24">
        <f t="shared" si="6"/>
        <v>4561.3999999999996</v>
      </c>
      <c r="AU39" s="30">
        <f t="shared" si="20"/>
        <v>62.631142413339383</v>
      </c>
      <c r="AV39" s="32">
        <f t="shared" si="21"/>
        <v>4438.6429608698545</v>
      </c>
      <c r="AW39" s="33">
        <f t="shared" si="29"/>
        <v>4684.1570391301448</v>
      </c>
      <c r="AX39" s="34">
        <f t="shared" si="22"/>
        <v>245.51407826029026</v>
      </c>
      <c r="AZ39" s="68">
        <v>34</v>
      </c>
      <c r="BA39" s="45">
        <f t="shared" si="30"/>
        <v>-4684.1570391301448</v>
      </c>
      <c r="BB39" s="45">
        <f t="shared" si="31"/>
        <v>-100</v>
      </c>
      <c r="BC39" s="45">
        <f t="shared" si="32"/>
        <v>-4561.3999999999996</v>
      </c>
      <c r="BD39" s="30">
        <f t="shared" si="33"/>
        <v>-100</v>
      </c>
      <c r="BF39" s="68">
        <v>34</v>
      </c>
      <c r="BG39" s="52">
        <f t="shared" si="23"/>
        <v>0</v>
      </c>
      <c r="BH39" s="54">
        <f t="shared" si="12"/>
        <v>0</v>
      </c>
      <c r="BI39" s="53">
        <f t="shared" si="13"/>
        <v>0</v>
      </c>
      <c r="BJ39" s="54">
        <f t="shared" si="14"/>
        <v>0</v>
      </c>
    </row>
    <row r="40" spans="1:62" x14ac:dyDescent="0.25">
      <c r="A40" s="12" t="s">
        <v>78</v>
      </c>
      <c r="B40" s="20">
        <v>4439</v>
      </c>
      <c r="C40" s="21">
        <v>3954</v>
      </c>
      <c r="D40" s="21">
        <v>4057</v>
      </c>
      <c r="E40" s="21">
        <v>3879</v>
      </c>
      <c r="F40" s="22">
        <v>4118</v>
      </c>
      <c r="G40" s="40"/>
      <c r="H40" s="24">
        <f t="shared" si="0"/>
        <v>4089.4</v>
      </c>
      <c r="I40" s="30">
        <f t="shared" si="15"/>
        <v>96.615009185943762</v>
      </c>
      <c r="J40" s="32">
        <f t="shared" si="16"/>
        <v>3900.0345819955505</v>
      </c>
      <c r="K40" s="33">
        <f t="shared" si="24"/>
        <v>4278.7654180044501</v>
      </c>
      <c r="L40" s="34">
        <f t="shared" si="18"/>
        <v>378.73083600889959</v>
      </c>
      <c r="N40" s="68">
        <v>35</v>
      </c>
      <c r="O40" s="45">
        <f t="shared" si="25"/>
        <v>-4278.7654180044501</v>
      </c>
      <c r="P40" s="45">
        <f t="shared" si="26"/>
        <v>-100</v>
      </c>
      <c r="Q40" s="45">
        <f t="shared" si="27"/>
        <v>-4089.4</v>
      </c>
      <c r="R40" s="30">
        <f t="shared" si="28"/>
        <v>-100</v>
      </c>
      <c r="T40" s="68">
        <v>35</v>
      </c>
      <c r="U40" s="52">
        <f t="shared" si="19"/>
        <v>0</v>
      </c>
      <c r="V40" s="54">
        <f t="shared" si="19"/>
        <v>0</v>
      </c>
      <c r="W40" s="53">
        <f t="shared" si="19"/>
        <v>0</v>
      </c>
      <c r="X40" s="54">
        <f t="shared" si="19"/>
        <v>0</v>
      </c>
      <c r="AK40" s="63"/>
      <c r="AM40" s="12" t="s">
        <v>78</v>
      </c>
      <c r="AN40" s="20">
        <v>4584</v>
      </c>
      <c r="AO40" s="21">
        <v>3967</v>
      </c>
      <c r="AP40" s="21">
        <v>4089</v>
      </c>
      <c r="AQ40" s="21">
        <v>3986</v>
      </c>
      <c r="AR40" s="22">
        <v>4124</v>
      </c>
      <c r="AS40" s="40"/>
      <c r="AT40" s="24">
        <f t="shared" si="6"/>
        <v>4150</v>
      </c>
      <c r="AU40" s="30">
        <f t="shared" si="20"/>
        <v>112.50288885179793</v>
      </c>
      <c r="AV40" s="32">
        <f t="shared" si="21"/>
        <v>3929.4943378504759</v>
      </c>
      <c r="AW40" s="33">
        <f t="shared" si="29"/>
        <v>4370.5056621495241</v>
      </c>
      <c r="AX40" s="34">
        <f t="shared" si="22"/>
        <v>441.01132429904828</v>
      </c>
      <c r="AZ40" s="68">
        <v>35</v>
      </c>
      <c r="BA40" s="45">
        <f t="shared" si="30"/>
        <v>-4370.5056621495241</v>
      </c>
      <c r="BB40" s="45">
        <f t="shared" si="31"/>
        <v>-100</v>
      </c>
      <c r="BC40" s="45">
        <f t="shared" si="32"/>
        <v>-4150</v>
      </c>
      <c r="BD40" s="30">
        <f t="shared" si="33"/>
        <v>-100</v>
      </c>
      <c r="BF40" s="68">
        <v>35</v>
      </c>
      <c r="BG40" s="52">
        <f t="shared" si="23"/>
        <v>0</v>
      </c>
      <c r="BH40" s="54">
        <f t="shared" si="12"/>
        <v>0</v>
      </c>
      <c r="BI40" s="53">
        <f t="shared" si="13"/>
        <v>0</v>
      </c>
      <c r="BJ40" s="54">
        <f t="shared" si="14"/>
        <v>0</v>
      </c>
    </row>
    <row r="41" spans="1:62" x14ac:dyDescent="0.25">
      <c r="A41" s="12" t="s">
        <v>79</v>
      </c>
      <c r="B41" s="20">
        <v>3956</v>
      </c>
      <c r="C41" s="21">
        <v>4629</v>
      </c>
      <c r="D41" s="21">
        <v>4783</v>
      </c>
      <c r="E41" s="21">
        <v>4760</v>
      </c>
      <c r="F41" s="22">
        <v>4858</v>
      </c>
      <c r="G41" s="40"/>
      <c r="H41" s="24">
        <f t="shared" si="0"/>
        <v>4597.2</v>
      </c>
      <c r="I41" s="30">
        <f t="shared" si="15"/>
        <v>164.49784193113294</v>
      </c>
      <c r="J41" s="32">
        <f t="shared" si="16"/>
        <v>4274.784229814979</v>
      </c>
      <c r="K41" s="33">
        <f t="shared" si="24"/>
        <v>4919.6157701850207</v>
      </c>
      <c r="L41" s="34">
        <f t="shared" si="18"/>
        <v>644.83154037004169</v>
      </c>
      <c r="N41" s="68">
        <v>36</v>
      </c>
      <c r="O41" s="45">
        <f t="shared" si="25"/>
        <v>-4919.6157701850207</v>
      </c>
      <c r="P41" s="45">
        <f t="shared" si="26"/>
        <v>-100</v>
      </c>
      <c r="Q41" s="45">
        <f t="shared" si="27"/>
        <v>-4597.2</v>
      </c>
      <c r="R41" s="30">
        <f t="shared" si="28"/>
        <v>-100</v>
      </c>
      <c r="T41" s="68">
        <v>36</v>
      </c>
      <c r="U41" s="52">
        <f t="shared" si="19"/>
        <v>0</v>
      </c>
      <c r="V41" s="54">
        <f t="shared" si="19"/>
        <v>0</v>
      </c>
      <c r="W41" s="53">
        <f t="shared" si="19"/>
        <v>0</v>
      </c>
      <c r="X41" s="54">
        <f t="shared" si="19"/>
        <v>0</v>
      </c>
      <c r="AK41" s="63"/>
      <c r="AM41" s="12" t="s">
        <v>79</v>
      </c>
      <c r="AN41" s="20">
        <v>3922</v>
      </c>
      <c r="AO41" s="21">
        <v>4768</v>
      </c>
      <c r="AP41" s="21">
        <v>4710</v>
      </c>
      <c r="AQ41" s="21">
        <v>4685</v>
      </c>
      <c r="AR41" s="22">
        <v>4837</v>
      </c>
      <c r="AS41" s="40"/>
      <c r="AT41" s="24">
        <f t="shared" si="6"/>
        <v>4584.3999999999996</v>
      </c>
      <c r="AU41" s="30">
        <f t="shared" si="20"/>
        <v>167.65816413166402</v>
      </c>
      <c r="AV41" s="32">
        <f t="shared" si="21"/>
        <v>4255.7899983019379</v>
      </c>
      <c r="AW41" s="33">
        <f t="shared" si="29"/>
        <v>4913.0100016980614</v>
      </c>
      <c r="AX41" s="34">
        <f t="shared" si="22"/>
        <v>657.2200033961235</v>
      </c>
      <c r="AZ41" s="68">
        <v>36</v>
      </c>
      <c r="BA41" s="45">
        <f t="shared" si="30"/>
        <v>-4913.0100016980614</v>
      </c>
      <c r="BB41" s="45">
        <f t="shared" si="31"/>
        <v>-100</v>
      </c>
      <c r="BC41" s="45">
        <f t="shared" si="32"/>
        <v>-4584.3999999999996</v>
      </c>
      <c r="BD41" s="30">
        <f t="shared" si="33"/>
        <v>-100</v>
      </c>
      <c r="BF41" s="68">
        <v>36</v>
      </c>
      <c r="BG41" s="52">
        <f t="shared" si="23"/>
        <v>0</v>
      </c>
      <c r="BH41" s="54">
        <f t="shared" si="12"/>
        <v>0</v>
      </c>
      <c r="BI41" s="53">
        <f t="shared" si="13"/>
        <v>0</v>
      </c>
      <c r="BJ41" s="54">
        <f t="shared" si="14"/>
        <v>0</v>
      </c>
    </row>
    <row r="42" spans="1:62" x14ac:dyDescent="0.25">
      <c r="A42" s="12" t="s">
        <v>80</v>
      </c>
      <c r="B42" s="20">
        <v>4592</v>
      </c>
      <c r="C42" s="21">
        <v>4511</v>
      </c>
      <c r="D42" s="21">
        <v>4764</v>
      </c>
      <c r="E42" s="21">
        <v>4601</v>
      </c>
      <c r="F42" s="22">
        <v>4835</v>
      </c>
      <c r="G42" s="40"/>
      <c r="H42" s="24">
        <f t="shared" si="0"/>
        <v>4660.6000000000004</v>
      </c>
      <c r="I42" s="30">
        <f t="shared" si="15"/>
        <v>59.893739238755153</v>
      </c>
      <c r="J42" s="32">
        <f t="shared" si="16"/>
        <v>4543.2082710920404</v>
      </c>
      <c r="K42" s="33">
        <f t="shared" si="24"/>
        <v>4777.9917289079604</v>
      </c>
      <c r="L42" s="34">
        <f t="shared" si="18"/>
        <v>234.78345781591997</v>
      </c>
      <c r="N42" s="68">
        <v>37</v>
      </c>
      <c r="O42" s="45">
        <f t="shared" si="25"/>
        <v>-4777.9917289079604</v>
      </c>
      <c r="P42" s="45">
        <f t="shared" si="26"/>
        <v>-100</v>
      </c>
      <c r="Q42" s="45">
        <f t="shared" si="27"/>
        <v>-4660.6000000000004</v>
      </c>
      <c r="R42" s="30">
        <f t="shared" si="28"/>
        <v>-100</v>
      </c>
      <c r="T42" s="68">
        <v>37</v>
      </c>
      <c r="U42" s="52">
        <f t="shared" si="19"/>
        <v>0</v>
      </c>
      <c r="V42" s="54">
        <f t="shared" si="19"/>
        <v>0</v>
      </c>
      <c r="W42" s="53">
        <f t="shared" si="19"/>
        <v>0</v>
      </c>
      <c r="X42" s="54">
        <f t="shared" si="19"/>
        <v>0</v>
      </c>
      <c r="AK42" s="63"/>
      <c r="AM42" s="12" t="s">
        <v>80</v>
      </c>
      <c r="AN42" s="20">
        <v>4662</v>
      </c>
      <c r="AO42" s="21">
        <v>4612</v>
      </c>
      <c r="AP42" s="21">
        <v>4689</v>
      </c>
      <c r="AQ42" s="21">
        <v>4590</v>
      </c>
      <c r="AR42" s="22">
        <v>4678</v>
      </c>
      <c r="AS42" s="40"/>
      <c r="AT42" s="24">
        <f t="shared" si="6"/>
        <v>4646.2</v>
      </c>
      <c r="AU42" s="30">
        <f t="shared" si="20"/>
        <v>19.26239860453521</v>
      </c>
      <c r="AV42" s="32">
        <f t="shared" si="21"/>
        <v>4608.4456987351105</v>
      </c>
      <c r="AW42" s="33">
        <f t="shared" si="29"/>
        <v>4683.9543012648892</v>
      </c>
      <c r="AX42" s="34">
        <f t="shared" si="22"/>
        <v>75.508602529778727</v>
      </c>
      <c r="AZ42" s="68">
        <v>37</v>
      </c>
      <c r="BA42" s="45">
        <f t="shared" si="30"/>
        <v>-4683.9543012648892</v>
      </c>
      <c r="BB42" s="45">
        <f t="shared" si="31"/>
        <v>-100</v>
      </c>
      <c r="BC42" s="45">
        <f t="shared" si="32"/>
        <v>-4646.2</v>
      </c>
      <c r="BD42" s="30">
        <f t="shared" si="33"/>
        <v>-100</v>
      </c>
      <c r="BF42" s="68">
        <v>37</v>
      </c>
      <c r="BG42" s="52">
        <f t="shared" si="23"/>
        <v>0</v>
      </c>
      <c r="BH42" s="54">
        <f t="shared" si="12"/>
        <v>0</v>
      </c>
      <c r="BI42" s="53">
        <f t="shared" si="13"/>
        <v>0</v>
      </c>
      <c r="BJ42" s="54">
        <f t="shared" si="14"/>
        <v>0</v>
      </c>
    </row>
    <row r="43" spans="1:62" x14ac:dyDescent="0.25">
      <c r="A43" s="12" t="s">
        <v>81</v>
      </c>
      <c r="B43" s="20">
        <v>4453</v>
      </c>
      <c r="C43" s="21">
        <v>4449</v>
      </c>
      <c r="D43" s="21">
        <v>4790</v>
      </c>
      <c r="E43" s="21">
        <v>4690</v>
      </c>
      <c r="F43" s="22">
        <v>4708</v>
      </c>
      <c r="G43" s="40"/>
      <c r="H43" s="24">
        <f t="shared" si="0"/>
        <v>4618</v>
      </c>
      <c r="I43" s="30">
        <f t="shared" si="15"/>
        <v>70.233183040497309</v>
      </c>
      <c r="J43" s="32">
        <f t="shared" si="16"/>
        <v>4480.3429612406253</v>
      </c>
      <c r="K43" s="33">
        <f t="shared" si="24"/>
        <v>4755.6570387593747</v>
      </c>
      <c r="L43" s="34">
        <f t="shared" si="18"/>
        <v>275.3140775187494</v>
      </c>
      <c r="N43" s="68">
        <v>38</v>
      </c>
      <c r="O43" s="45">
        <f t="shared" si="25"/>
        <v>-4755.6570387593747</v>
      </c>
      <c r="P43" s="45">
        <f t="shared" si="26"/>
        <v>-100</v>
      </c>
      <c r="Q43" s="45">
        <f t="shared" si="27"/>
        <v>-4618</v>
      </c>
      <c r="R43" s="30">
        <f t="shared" si="28"/>
        <v>-100</v>
      </c>
      <c r="T43" s="68">
        <v>38</v>
      </c>
      <c r="U43" s="52">
        <f t="shared" si="19"/>
        <v>0</v>
      </c>
      <c r="V43" s="54">
        <f t="shared" si="19"/>
        <v>0</v>
      </c>
      <c r="W43" s="53">
        <f t="shared" si="19"/>
        <v>0</v>
      </c>
      <c r="X43" s="54">
        <f t="shared" si="19"/>
        <v>0</v>
      </c>
      <c r="AK43" s="63"/>
      <c r="AM43" s="12" t="s">
        <v>81</v>
      </c>
      <c r="AN43" s="20">
        <v>4644</v>
      </c>
      <c r="AO43" s="21">
        <v>4496</v>
      </c>
      <c r="AP43" s="21">
        <v>4744</v>
      </c>
      <c r="AQ43" s="21">
        <v>4615</v>
      </c>
      <c r="AR43" s="22">
        <v>4732</v>
      </c>
      <c r="AS43" s="40"/>
      <c r="AT43" s="24">
        <f t="shared" si="6"/>
        <v>4646.2</v>
      </c>
      <c r="AU43" s="30">
        <f t="shared" si="20"/>
        <v>44.980440193488541</v>
      </c>
      <c r="AV43" s="32">
        <f t="shared" si="21"/>
        <v>4558.0383372207625</v>
      </c>
      <c r="AW43" s="33">
        <f t="shared" si="29"/>
        <v>4734.3616627792371</v>
      </c>
      <c r="AX43" s="34">
        <f t="shared" si="22"/>
        <v>176.32332555847461</v>
      </c>
      <c r="AZ43" s="68">
        <v>38</v>
      </c>
      <c r="BA43" s="45">
        <f t="shared" si="30"/>
        <v>-4734.3616627792371</v>
      </c>
      <c r="BB43" s="45">
        <f t="shared" si="31"/>
        <v>-100</v>
      </c>
      <c r="BC43" s="45">
        <f t="shared" si="32"/>
        <v>-4646.2</v>
      </c>
      <c r="BD43" s="30">
        <f t="shared" si="33"/>
        <v>-100</v>
      </c>
      <c r="BF43" s="68">
        <v>38</v>
      </c>
      <c r="BG43" s="52">
        <f t="shared" si="23"/>
        <v>0</v>
      </c>
      <c r="BH43" s="54">
        <f t="shared" si="12"/>
        <v>0</v>
      </c>
      <c r="BI43" s="53">
        <f t="shared" si="13"/>
        <v>0</v>
      </c>
      <c r="BJ43" s="54">
        <f t="shared" si="14"/>
        <v>0</v>
      </c>
    </row>
    <row r="44" spans="1:62" x14ac:dyDescent="0.25">
      <c r="A44" s="12" t="s">
        <v>82</v>
      </c>
      <c r="B44" s="20">
        <v>4724</v>
      </c>
      <c r="C44" s="21">
        <v>4522</v>
      </c>
      <c r="D44" s="21">
        <v>4789</v>
      </c>
      <c r="E44" s="21">
        <v>4640</v>
      </c>
      <c r="F44" s="22">
        <v>4877</v>
      </c>
      <c r="G44" s="40"/>
      <c r="H44" s="24">
        <f t="shared" si="0"/>
        <v>4710.3999999999996</v>
      </c>
      <c r="I44" s="30">
        <f t="shared" si="15"/>
        <v>61.061116923947587</v>
      </c>
      <c r="J44" s="32">
        <f t="shared" si="16"/>
        <v>4590.7202108290621</v>
      </c>
      <c r="K44" s="33">
        <f t="shared" si="24"/>
        <v>4830.0797891709371</v>
      </c>
      <c r="L44" s="34">
        <f t="shared" si="18"/>
        <v>239.35957834187502</v>
      </c>
      <c r="N44" s="68">
        <v>39</v>
      </c>
      <c r="O44" s="45">
        <f t="shared" si="25"/>
        <v>-4830.0797891709371</v>
      </c>
      <c r="P44" s="45">
        <f t="shared" si="26"/>
        <v>-100</v>
      </c>
      <c r="Q44" s="45">
        <f t="shared" si="27"/>
        <v>-4710.3999999999996</v>
      </c>
      <c r="R44" s="30">
        <f t="shared" si="28"/>
        <v>-100</v>
      </c>
      <c r="T44" s="68">
        <v>39</v>
      </c>
      <c r="U44" s="52">
        <f t="shared" si="19"/>
        <v>0</v>
      </c>
      <c r="V44" s="54">
        <f t="shared" si="19"/>
        <v>0</v>
      </c>
      <c r="W44" s="53">
        <f t="shared" si="19"/>
        <v>0</v>
      </c>
      <c r="X44" s="54">
        <f t="shared" si="19"/>
        <v>0</v>
      </c>
      <c r="AK44" s="63"/>
      <c r="AM44" s="12" t="s">
        <v>82</v>
      </c>
      <c r="AN44" s="20">
        <v>4802</v>
      </c>
      <c r="AO44" s="21">
        <v>4471</v>
      </c>
      <c r="AP44" s="21">
        <v>4900</v>
      </c>
      <c r="AQ44" s="21">
        <v>4510</v>
      </c>
      <c r="AR44" s="22">
        <v>4640</v>
      </c>
      <c r="AS44" s="40"/>
      <c r="AT44" s="24">
        <f t="shared" si="6"/>
        <v>4664.6000000000004</v>
      </c>
      <c r="AU44" s="30">
        <f t="shared" si="20"/>
        <v>82.546714047259314</v>
      </c>
      <c r="AV44" s="32">
        <f t="shared" si="21"/>
        <v>4502.8084404673718</v>
      </c>
      <c r="AW44" s="33">
        <f t="shared" si="29"/>
        <v>4826.3915595326289</v>
      </c>
      <c r="AX44" s="34">
        <f t="shared" si="22"/>
        <v>323.58311906525705</v>
      </c>
      <c r="AZ44" s="68">
        <v>39</v>
      </c>
      <c r="BA44" s="45">
        <f t="shared" si="30"/>
        <v>-4826.3915595326289</v>
      </c>
      <c r="BB44" s="45">
        <f t="shared" si="31"/>
        <v>-100</v>
      </c>
      <c r="BC44" s="45">
        <f t="shared" si="32"/>
        <v>-4664.6000000000004</v>
      </c>
      <c r="BD44" s="30">
        <f t="shared" si="33"/>
        <v>-100</v>
      </c>
      <c r="BF44" s="68">
        <v>39</v>
      </c>
      <c r="BG44" s="52">
        <f t="shared" si="23"/>
        <v>0</v>
      </c>
      <c r="BH44" s="54">
        <f t="shared" si="12"/>
        <v>0</v>
      </c>
      <c r="BI44" s="53">
        <f t="shared" si="13"/>
        <v>0</v>
      </c>
      <c r="BJ44" s="54">
        <f t="shared" si="14"/>
        <v>0</v>
      </c>
    </row>
    <row r="45" spans="1:62" x14ac:dyDescent="0.25">
      <c r="A45" s="12" t="s">
        <v>83</v>
      </c>
      <c r="B45" s="20">
        <v>4614</v>
      </c>
      <c r="C45" s="21">
        <v>4609</v>
      </c>
      <c r="D45" s="21">
        <v>4847</v>
      </c>
      <c r="E45" s="21">
        <v>4774</v>
      </c>
      <c r="F45" s="22">
        <v>4914</v>
      </c>
      <c r="G45" s="40"/>
      <c r="H45" s="24">
        <f t="shared" si="0"/>
        <v>4751.6000000000004</v>
      </c>
      <c r="I45" s="30">
        <f t="shared" si="15"/>
        <v>61.337264366777887</v>
      </c>
      <c r="J45" s="32">
        <f t="shared" si="16"/>
        <v>4631.3789618411156</v>
      </c>
      <c r="K45" s="33">
        <f t="shared" si="24"/>
        <v>4871.8210381588851</v>
      </c>
      <c r="L45" s="34">
        <f t="shared" si="18"/>
        <v>240.44207631776953</v>
      </c>
      <c r="N45" s="68">
        <v>40</v>
      </c>
      <c r="O45" s="45">
        <f t="shared" si="25"/>
        <v>-4871.8210381588851</v>
      </c>
      <c r="P45" s="45">
        <f t="shared" si="26"/>
        <v>-100</v>
      </c>
      <c r="Q45" s="45">
        <f t="shared" si="27"/>
        <v>-4751.6000000000004</v>
      </c>
      <c r="R45" s="30">
        <f t="shared" si="28"/>
        <v>-100</v>
      </c>
      <c r="T45" s="68">
        <v>40</v>
      </c>
      <c r="U45" s="52">
        <f t="shared" si="19"/>
        <v>0</v>
      </c>
      <c r="V45" s="54">
        <f t="shared" si="19"/>
        <v>0</v>
      </c>
      <c r="W45" s="53">
        <f t="shared" si="19"/>
        <v>0</v>
      </c>
      <c r="X45" s="54">
        <f t="shared" si="19"/>
        <v>0</v>
      </c>
      <c r="AK45" s="63"/>
      <c r="AM45" s="12" t="s">
        <v>83</v>
      </c>
      <c r="AN45" s="20">
        <v>4796</v>
      </c>
      <c r="AO45" s="21">
        <v>4678</v>
      </c>
      <c r="AP45" s="21">
        <v>4929</v>
      </c>
      <c r="AQ45" s="21">
        <v>4729</v>
      </c>
      <c r="AR45" s="22">
        <v>4885</v>
      </c>
      <c r="AS45" s="40"/>
      <c r="AT45" s="24">
        <f t="shared" si="6"/>
        <v>4803.3999999999996</v>
      </c>
      <c r="AU45" s="30">
        <f t="shared" si="20"/>
        <v>46.770289714732357</v>
      </c>
      <c r="AV45" s="32">
        <f t="shared" si="21"/>
        <v>4711.7302321591242</v>
      </c>
      <c r="AW45" s="33">
        <f t="shared" si="29"/>
        <v>4895.0697678408751</v>
      </c>
      <c r="AX45" s="34">
        <f t="shared" si="22"/>
        <v>183.33953568175093</v>
      </c>
      <c r="AZ45" s="68">
        <v>40</v>
      </c>
      <c r="BA45" s="45">
        <f t="shared" si="30"/>
        <v>-4895.0697678408751</v>
      </c>
      <c r="BB45" s="45">
        <f t="shared" si="31"/>
        <v>-100</v>
      </c>
      <c r="BC45" s="45">
        <f t="shared" si="32"/>
        <v>-4803.3999999999996</v>
      </c>
      <c r="BD45" s="30">
        <f t="shared" si="33"/>
        <v>-100</v>
      </c>
      <c r="BF45" s="68">
        <v>40</v>
      </c>
      <c r="BG45" s="52">
        <f t="shared" si="23"/>
        <v>0</v>
      </c>
      <c r="BH45" s="54">
        <f t="shared" si="12"/>
        <v>0</v>
      </c>
      <c r="BI45" s="53">
        <f t="shared" si="13"/>
        <v>0</v>
      </c>
      <c r="BJ45" s="54">
        <f t="shared" si="14"/>
        <v>0</v>
      </c>
    </row>
    <row r="46" spans="1:62" x14ac:dyDescent="0.25">
      <c r="A46" s="12" t="s">
        <v>84</v>
      </c>
      <c r="B46" s="20">
        <v>4741</v>
      </c>
      <c r="C46" s="21">
        <v>4817</v>
      </c>
      <c r="D46" s="21">
        <v>4905</v>
      </c>
      <c r="E46" s="21">
        <v>4840</v>
      </c>
      <c r="F46" s="22">
        <v>5030</v>
      </c>
      <c r="G46" s="40"/>
      <c r="H46" s="24">
        <f t="shared" si="0"/>
        <v>4866.6000000000004</v>
      </c>
      <c r="I46" s="30">
        <f t="shared" si="15"/>
        <v>48.537202226745613</v>
      </c>
      <c r="J46" s="32">
        <f t="shared" si="16"/>
        <v>4771.467083635579</v>
      </c>
      <c r="K46" s="33">
        <f t="shared" si="24"/>
        <v>4961.7329163644217</v>
      </c>
      <c r="L46" s="34">
        <f t="shared" si="18"/>
        <v>190.26583272884272</v>
      </c>
      <c r="N46" s="68">
        <v>41</v>
      </c>
      <c r="O46" s="45">
        <f t="shared" si="25"/>
        <v>-4961.7329163644217</v>
      </c>
      <c r="P46" s="45">
        <f t="shared" si="26"/>
        <v>-100</v>
      </c>
      <c r="Q46" s="45">
        <f t="shared" si="27"/>
        <v>-4866.6000000000004</v>
      </c>
      <c r="R46" s="30">
        <f t="shared" si="28"/>
        <v>-100</v>
      </c>
      <c r="T46" s="68">
        <v>41</v>
      </c>
      <c r="U46" s="52">
        <f t="shared" si="19"/>
        <v>0</v>
      </c>
      <c r="V46" s="54">
        <f t="shared" si="19"/>
        <v>0</v>
      </c>
      <c r="W46" s="53">
        <f t="shared" si="19"/>
        <v>0</v>
      </c>
      <c r="X46" s="54">
        <f t="shared" si="19"/>
        <v>0</v>
      </c>
      <c r="AK46" s="63"/>
      <c r="AM46" s="12" t="s">
        <v>84</v>
      </c>
      <c r="AN46" s="20">
        <v>5034</v>
      </c>
      <c r="AO46" s="21">
        <v>4900</v>
      </c>
      <c r="AP46" s="21">
        <v>5034</v>
      </c>
      <c r="AQ46" s="21">
        <v>4809</v>
      </c>
      <c r="AR46" s="22">
        <v>4943</v>
      </c>
      <c r="AS46" s="40"/>
      <c r="AT46" s="24">
        <f t="shared" si="6"/>
        <v>4944</v>
      </c>
      <c r="AU46" s="30">
        <f t="shared" si="20"/>
        <v>42.639183857104953</v>
      </c>
      <c r="AV46" s="32">
        <f t="shared" si="21"/>
        <v>4860.4271996400739</v>
      </c>
      <c r="AW46" s="33">
        <f t="shared" si="29"/>
        <v>5027.5728003599261</v>
      </c>
      <c r="AX46" s="34">
        <f t="shared" si="22"/>
        <v>167.14560071985215</v>
      </c>
      <c r="AZ46" s="68">
        <v>41</v>
      </c>
      <c r="BA46" s="45">
        <f t="shared" si="30"/>
        <v>-5027.5728003599261</v>
      </c>
      <c r="BB46" s="45">
        <f t="shared" si="31"/>
        <v>-100</v>
      </c>
      <c r="BC46" s="45">
        <f t="shared" si="32"/>
        <v>-4944</v>
      </c>
      <c r="BD46" s="30">
        <f t="shared" si="33"/>
        <v>-100</v>
      </c>
      <c r="BF46" s="68">
        <v>41</v>
      </c>
      <c r="BG46" s="52">
        <f t="shared" si="23"/>
        <v>0</v>
      </c>
      <c r="BH46" s="54">
        <f t="shared" si="12"/>
        <v>0</v>
      </c>
      <c r="BI46" s="53">
        <f t="shared" si="13"/>
        <v>0</v>
      </c>
      <c r="BJ46" s="54">
        <f t="shared" si="14"/>
        <v>0</v>
      </c>
    </row>
    <row r="47" spans="1:62" x14ac:dyDescent="0.25">
      <c r="A47" s="12" t="s">
        <v>85</v>
      </c>
      <c r="B47" s="20">
        <v>4716</v>
      </c>
      <c r="C47" s="21">
        <v>4837</v>
      </c>
      <c r="D47" s="21">
        <v>5016</v>
      </c>
      <c r="E47" s="21">
        <v>5002</v>
      </c>
      <c r="F47" s="22">
        <v>5040</v>
      </c>
      <c r="G47" s="40"/>
      <c r="H47" s="24">
        <f t="shared" si="0"/>
        <v>4922.2</v>
      </c>
      <c r="I47" s="30">
        <f t="shared" si="15"/>
        <v>62.777703048136452</v>
      </c>
      <c r="J47" s="32">
        <f t="shared" si="16"/>
        <v>4799.1557020256523</v>
      </c>
      <c r="K47" s="33">
        <f t="shared" si="24"/>
        <v>5045.2442979743473</v>
      </c>
      <c r="L47" s="34">
        <f t="shared" si="18"/>
        <v>246.088595948695</v>
      </c>
      <c r="N47" s="68">
        <v>42</v>
      </c>
      <c r="O47" s="45">
        <f t="shared" si="25"/>
        <v>-5045.2442979743473</v>
      </c>
      <c r="P47" s="45">
        <f t="shared" si="26"/>
        <v>-100</v>
      </c>
      <c r="Q47" s="45">
        <f t="shared" si="27"/>
        <v>-4922.2</v>
      </c>
      <c r="R47" s="30">
        <f t="shared" si="28"/>
        <v>-100</v>
      </c>
      <c r="T47" s="68">
        <v>42</v>
      </c>
      <c r="U47" s="52">
        <f t="shared" si="19"/>
        <v>0</v>
      </c>
      <c r="V47" s="54">
        <f t="shared" si="19"/>
        <v>0</v>
      </c>
      <c r="W47" s="53">
        <f t="shared" si="19"/>
        <v>0</v>
      </c>
      <c r="X47" s="54">
        <f t="shared" si="19"/>
        <v>0</v>
      </c>
      <c r="AK47" s="63"/>
      <c r="AM47" s="12" t="s">
        <v>85</v>
      </c>
      <c r="AN47" s="20">
        <v>4792</v>
      </c>
      <c r="AO47" s="21">
        <v>4931</v>
      </c>
      <c r="AP47" s="21">
        <v>5013</v>
      </c>
      <c r="AQ47" s="21">
        <v>4862</v>
      </c>
      <c r="AR47" s="22">
        <v>5116</v>
      </c>
      <c r="AS47" s="40"/>
      <c r="AT47" s="24">
        <f t="shared" si="6"/>
        <v>4942.8</v>
      </c>
      <c r="AU47" s="30">
        <f t="shared" si="20"/>
        <v>56.716311586703164</v>
      </c>
      <c r="AV47" s="32">
        <f t="shared" si="21"/>
        <v>4831.6360292900617</v>
      </c>
      <c r="AW47" s="33">
        <f t="shared" si="29"/>
        <v>5053.9639707099386</v>
      </c>
      <c r="AX47" s="34">
        <f t="shared" si="22"/>
        <v>222.32794141987688</v>
      </c>
      <c r="AZ47" s="68">
        <v>42</v>
      </c>
      <c r="BA47" s="45">
        <f t="shared" si="30"/>
        <v>-5053.9639707099386</v>
      </c>
      <c r="BB47" s="45">
        <f t="shared" si="31"/>
        <v>-100</v>
      </c>
      <c r="BC47" s="45">
        <f t="shared" si="32"/>
        <v>-4942.8</v>
      </c>
      <c r="BD47" s="30">
        <f t="shared" si="33"/>
        <v>-100</v>
      </c>
      <c r="BF47" s="68">
        <v>42</v>
      </c>
      <c r="BG47" s="52">
        <f t="shared" si="23"/>
        <v>0</v>
      </c>
      <c r="BH47" s="54">
        <f t="shared" si="12"/>
        <v>0</v>
      </c>
      <c r="BI47" s="53">
        <f t="shared" si="13"/>
        <v>0</v>
      </c>
      <c r="BJ47" s="54">
        <f t="shared" si="14"/>
        <v>0</v>
      </c>
    </row>
    <row r="48" spans="1:62" x14ac:dyDescent="0.25">
      <c r="A48" s="12" t="s">
        <v>86</v>
      </c>
      <c r="B48" s="20">
        <v>4861</v>
      </c>
      <c r="C48" s="21">
        <v>4821</v>
      </c>
      <c r="D48" s="21">
        <v>4849</v>
      </c>
      <c r="E48" s="21">
        <v>4846</v>
      </c>
      <c r="F48" s="22">
        <v>5044</v>
      </c>
      <c r="G48" s="40"/>
      <c r="H48" s="24">
        <f t="shared" si="0"/>
        <v>4884.2</v>
      </c>
      <c r="I48" s="30">
        <f t="shared" si="15"/>
        <v>40.476412884543016</v>
      </c>
      <c r="J48" s="32">
        <f t="shared" si="16"/>
        <v>4804.8662307462955</v>
      </c>
      <c r="K48" s="33">
        <f t="shared" si="24"/>
        <v>4963.5337692537041</v>
      </c>
      <c r="L48" s="34">
        <f t="shared" si="18"/>
        <v>158.66753850740861</v>
      </c>
      <c r="N48" s="68">
        <v>43</v>
      </c>
      <c r="O48" s="45">
        <f t="shared" si="25"/>
        <v>-4963.5337692537041</v>
      </c>
      <c r="P48" s="45">
        <f t="shared" si="26"/>
        <v>-100</v>
      </c>
      <c r="Q48" s="45">
        <f t="shared" si="27"/>
        <v>-4884.2</v>
      </c>
      <c r="R48" s="30">
        <f t="shared" si="28"/>
        <v>-100</v>
      </c>
      <c r="T48" s="68">
        <v>43</v>
      </c>
      <c r="U48" s="52">
        <f t="shared" si="19"/>
        <v>0</v>
      </c>
      <c r="V48" s="54">
        <f t="shared" si="19"/>
        <v>0</v>
      </c>
      <c r="W48" s="53">
        <f t="shared" si="19"/>
        <v>0</v>
      </c>
      <c r="X48" s="54">
        <f t="shared" si="19"/>
        <v>0</v>
      </c>
      <c r="AK48" s="63"/>
      <c r="AM48" s="12" t="s">
        <v>86</v>
      </c>
      <c r="AN48" s="20">
        <v>4849</v>
      </c>
      <c r="AO48" s="21">
        <v>4903</v>
      </c>
      <c r="AP48" s="21">
        <v>4890</v>
      </c>
      <c r="AQ48" s="21">
        <v>4757</v>
      </c>
      <c r="AR48" s="22">
        <v>4977</v>
      </c>
      <c r="AS48" s="40"/>
      <c r="AT48" s="24">
        <f t="shared" si="6"/>
        <v>4875.2</v>
      </c>
      <c r="AU48" s="30">
        <f t="shared" si="20"/>
        <v>36.064386865715598</v>
      </c>
      <c r="AV48" s="32">
        <f t="shared" si="21"/>
        <v>4804.5138017431973</v>
      </c>
      <c r="AW48" s="33">
        <f t="shared" si="29"/>
        <v>4945.8861982568023</v>
      </c>
      <c r="AX48" s="34">
        <f t="shared" si="22"/>
        <v>141.37239651360505</v>
      </c>
      <c r="AZ48" s="68">
        <v>43</v>
      </c>
      <c r="BA48" s="45">
        <f t="shared" si="30"/>
        <v>-4945.8861982568023</v>
      </c>
      <c r="BB48" s="45">
        <f t="shared" si="31"/>
        <v>-100</v>
      </c>
      <c r="BC48" s="45">
        <f t="shared" si="32"/>
        <v>-4875.2</v>
      </c>
      <c r="BD48" s="30">
        <f t="shared" si="33"/>
        <v>-100</v>
      </c>
      <c r="BF48" s="68">
        <v>43</v>
      </c>
      <c r="BG48" s="52">
        <f t="shared" si="23"/>
        <v>0</v>
      </c>
      <c r="BH48" s="54">
        <f t="shared" si="12"/>
        <v>0</v>
      </c>
      <c r="BI48" s="53">
        <f t="shared" si="13"/>
        <v>0</v>
      </c>
      <c r="BJ48" s="54">
        <f t="shared" si="14"/>
        <v>0</v>
      </c>
    </row>
    <row r="49" spans="1:62" x14ac:dyDescent="0.25">
      <c r="A49" s="12" t="s">
        <v>87</v>
      </c>
      <c r="B49" s="20">
        <v>4715</v>
      </c>
      <c r="C49" s="21">
        <v>4960</v>
      </c>
      <c r="D49" s="21">
        <v>4956</v>
      </c>
      <c r="E49" s="21">
        <v>4826</v>
      </c>
      <c r="F49" s="22">
        <v>4948</v>
      </c>
      <c r="G49" s="40"/>
      <c r="H49" s="24">
        <f t="shared" si="0"/>
        <v>4881</v>
      </c>
      <c r="I49" s="30">
        <f t="shared" si="15"/>
        <v>48.443781850718466</v>
      </c>
      <c r="J49" s="32">
        <f t="shared" si="16"/>
        <v>4786.0501875725922</v>
      </c>
      <c r="K49" s="33">
        <f t="shared" si="24"/>
        <v>4975.9498124274078</v>
      </c>
      <c r="L49" s="34">
        <f t="shared" si="18"/>
        <v>189.89962485481556</v>
      </c>
      <c r="N49" s="68">
        <v>44</v>
      </c>
      <c r="O49" s="45">
        <f t="shared" si="25"/>
        <v>-4975.9498124274078</v>
      </c>
      <c r="P49" s="45">
        <f t="shared" si="26"/>
        <v>-100</v>
      </c>
      <c r="Q49" s="45">
        <f t="shared" si="27"/>
        <v>-4881</v>
      </c>
      <c r="R49" s="30">
        <f t="shared" si="28"/>
        <v>-100</v>
      </c>
      <c r="T49" s="68">
        <v>44</v>
      </c>
      <c r="U49" s="52">
        <f t="shared" si="19"/>
        <v>0</v>
      </c>
      <c r="V49" s="54">
        <f t="shared" si="19"/>
        <v>0</v>
      </c>
      <c r="W49" s="53">
        <f t="shared" si="19"/>
        <v>0</v>
      </c>
      <c r="X49" s="54">
        <f t="shared" si="19"/>
        <v>0</v>
      </c>
      <c r="AK49" s="63"/>
      <c r="AM49" s="12" t="s">
        <v>87</v>
      </c>
      <c r="AN49" s="20">
        <v>4878</v>
      </c>
      <c r="AO49" s="21">
        <v>5192</v>
      </c>
      <c r="AP49" s="21">
        <v>5027</v>
      </c>
      <c r="AQ49" s="21">
        <v>4703</v>
      </c>
      <c r="AR49" s="22">
        <v>5216</v>
      </c>
      <c r="AS49" s="40"/>
      <c r="AT49" s="24">
        <f t="shared" si="6"/>
        <v>5003.2</v>
      </c>
      <c r="AU49" s="30">
        <f t="shared" si="20"/>
        <v>96.77055337239733</v>
      </c>
      <c r="AV49" s="32">
        <f t="shared" si="21"/>
        <v>4813.529715390101</v>
      </c>
      <c r="AW49" s="33">
        <f t="shared" si="29"/>
        <v>5192.8702846098986</v>
      </c>
      <c r="AX49" s="34">
        <f t="shared" si="22"/>
        <v>379.34056921979754</v>
      </c>
      <c r="AZ49" s="68">
        <v>44</v>
      </c>
      <c r="BA49" s="45">
        <f t="shared" si="30"/>
        <v>-5192.8702846098986</v>
      </c>
      <c r="BB49" s="45">
        <f t="shared" si="31"/>
        <v>-100</v>
      </c>
      <c r="BC49" s="45">
        <f t="shared" si="32"/>
        <v>-5003.2</v>
      </c>
      <c r="BD49" s="30">
        <f t="shared" si="33"/>
        <v>-100</v>
      </c>
      <c r="BF49" s="68">
        <v>44</v>
      </c>
      <c r="BG49" s="52">
        <f t="shared" si="23"/>
        <v>0</v>
      </c>
      <c r="BH49" s="54">
        <f t="shared" si="12"/>
        <v>0</v>
      </c>
      <c r="BI49" s="53">
        <f t="shared" si="13"/>
        <v>0</v>
      </c>
      <c r="BJ49" s="54">
        <f t="shared" si="14"/>
        <v>0</v>
      </c>
    </row>
    <row r="50" spans="1:62" x14ac:dyDescent="0.25">
      <c r="A50" s="12" t="s">
        <v>88</v>
      </c>
      <c r="B50" s="20">
        <v>4806</v>
      </c>
      <c r="C50" s="21">
        <v>5113</v>
      </c>
      <c r="D50" s="21">
        <v>5236</v>
      </c>
      <c r="E50" s="21">
        <v>5022</v>
      </c>
      <c r="F50" s="22">
        <v>5313</v>
      </c>
      <c r="G50" s="40"/>
      <c r="H50" s="24">
        <f t="shared" si="0"/>
        <v>5098</v>
      </c>
      <c r="I50" s="30">
        <f t="shared" si="15"/>
        <v>88.468638511056554</v>
      </c>
      <c r="J50" s="32">
        <f t="shared" si="16"/>
        <v>4924.6014685183291</v>
      </c>
      <c r="K50" s="33">
        <f t="shared" si="24"/>
        <v>5271.3985314816709</v>
      </c>
      <c r="L50" s="34">
        <f t="shared" si="18"/>
        <v>346.79706296334189</v>
      </c>
      <c r="N50" s="68">
        <v>45</v>
      </c>
      <c r="O50" s="45">
        <f t="shared" si="25"/>
        <v>-5271.3985314816709</v>
      </c>
      <c r="P50" s="45">
        <f t="shared" si="26"/>
        <v>-100</v>
      </c>
      <c r="Q50" s="45">
        <f t="shared" si="27"/>
        <v>-5098</v>
      </c>
      <c r="R50" s="30">
        <f t="shared" si="28"/>
        <v>-100</v>
      </c>
      <c r="T50" s="68">
        <v>45</v>
      </c>
      <c r="U50" s="52">
        <f t="shared" si="19"/>
        <v>0</v>
      </c>
      <c r="V50" s="54">
        <f t="shared" si="19"/>
        <v>0</v>
      </c>
      <c r="W50" s="53">
        <f t="shared" si="19"/>
        <v>0</v>
      </c>
      <c r="X50" s="54">
        <f t="shared" si="19"/>
        <v>0</v>
      </c>
      <c r="AK50" s="63"/>
      <c r="AM50" s="12" t="s">
        <v>88</v>
      </c>
      <c r="AN50" s="20">
        <v>5178</v>
      </c>
      <c r="AO50" s="21">
        <v>5354</v>
      </c>
      <c r="AP50" s="21">
        <v>5108</v>
      </c>
      <c r="AQ50" s="21">
        <v>5129</v>
      </c>
      <c r="AR50" s="22">
        <v>5384</v>
      </c>
      <c r="AS50" s="40"/>
      <c r="AT50" s="24">
        <f t="shared" si="6"/>
        <v>5230.6000000000004</v>
      </c>
      <c r="AU50" s="30">
        <f t="shared" si="20"/>
        <v>57.826983320937643</v>
      </c>
      <c r="AV50" s="32">
        <f t="shared" si="21"/>
        <v>5117.2591126909629</v>
      </c>
      <c r="AW50" s="33">
        <f t="shared" si="29"/>
        <v>5343.9408873090379</v>
      </c>
      <c r="AX50" s="34">
        <f t="shared" si="22"/>
        <v>226.681774618075</v>
      </c>
      <c r="AZ50" s="68">
        <v>45</v>
      </c>
      <c r="BA50" s="45">
        <f t="shared" si="30"/>
        <v>-5343.9408873090379</v>
      </c>
      <c r="BB50" s="45">
        <f t="shared" si="31"/>
        <v>-100</v>
      </c>
      <c r="BC50" s="45">
        <f t="shared" si="32"/>
        <v>-5230.6000000000004</v>
      </c>
      <c r="BD50" s="30">
        <f t="shared" si="33"/>
        <v>-100</v>
      </c>
      <c r="BF50" s="68">
        <v>45</v>
      </c>
      <c r="BG50" s="52">
        <f t="shared" si="23"/>
        <v>0</v>
      </c>
      <c r="BH50" s="54">
        <f t="shared" si="12"/>
        <v>0</v>
      </c>
      <c r="BI50" s="53">
        <f t="shared" si="13"/>
        <v>0</v>
      </c>
      <c r="BJ50" s="54">
        <f t="shared" si="14"/>
        <v>0</v>
      </c>
    </row>
    <row r="51" spans="1:62" x14ac:dyDescent="0.25">
      <c r="A51" s="12" t="s">
        <v>89</v>
      </c>
      <c r="B51" s="20">
        <v>4981</v>
      </c>
      <c r="C51" s="21">
        <v>5305</v>
      </c>
      <c r="D51" s="21">
        <v>5101</v>
      </c>
      <c r="E51" s="21">
        <v>5158</v>
      </c>
      <c r="F51" s="22">
        <v>5246</v>
      </c>
      <c r="G51" s="40"/>
      <c r="H51" s="24">
        <f t="shared" si="0"/>
        <v>5158.2</v>
      </c>
      <c r="I51" s="30">
        <f t="shared" si="15"/>
        <v>56.537951855368796</v>
      </c>
      <c r="J51" s="32">
        <f t="shared" si="16"/>
        <v>5047.3856143634766</v>
      </c>
      <c r="K51" s="33">
        <f t="shared" si="24"/>
        <v>5269.014385636523</v>
      </c>
      <c r="L51" s="34">
        <f t="shared" si="18"/>
        <v>221.62877127304637</v>
      </c>
      <c r="N51" s="68">
        <v>46</v>
      </c>
      <c r="O51" s="45">
        <f t="shared" si="25"/>
        <v>-5269.014385636523</v>
      </c>
      <c r="P51" s="45">
        <f t="shared" si="26"/>
        <v>-100</v>
      </c>
      <c r="Q51" s="45">
        <f t="shared" si="27"/>
        <v>-5158.2</v>
      </c>
      <c r="R51" s="30">
        <f t="shared" si="28"/>
        <v>-100</v>
      </c>
      <c r="T51" s="68">
        <v>46</v>
      </c>
      <c r="U51" s="52">
        <f t="shared" si="19"/>
        <v>0</v>
      </c>
      <c r="V51" s="54">
        <f t="shared" si="19"/>
        <v>0</v>
      </c>
      <c r="W51" s="53">
        <f t="shared" si="19"/>
        <v>0</v>
      </c>
      <c r="X51" s="54">
        <f t="shared" si="19"/>
        <v>0</v>
      </c>
      <c r="AK51" s="63"/>
      <c r="AM51" s="12" t="s">
        <v>89</v>
      </c>
      <c r="AN51" s="20">
        <v>4954</v>
      </c>
      <c r="AO51" s="21">
        <v>5385</v>
      </c>
      <c r="AP51" s="21">
        <v>5173</v>
      </c>
      <c r="AQ51" s="21">
        <v>5035</v>
      </c>
      <c r="AR51" s="22">
        <v>5404</v>
      </c>
      <c r="AS51" s="40"/>
      <c r="AT51" s="24">
        <f t="shared" si="6"/>
        <v>5190.2</v>
      </c>
      <c r="AU51" s="30">
        <f t="shared" si="20"/>
        <v>90.507126791209089</v>
      </c>
      <c r="AV51" s="32">
        <f t="shared" si="21"/>
        <v>5012.80603148923</v>
      </c>
      <c r="AW51" s="33">
        <f t="shared" si="29"/>
        <v>5367.5939685107696</v>
      </c>
      <c r="AX51" s="34">
        <f t="shared" si="22"/>
        <v>354.78793702153962</v>
      </c>
      <c r="AZ51" s="68">
        <v>46</v>
      </c>
      <c r="BA51" s="45">
        <f t="shared" si="30"/>
        <v>-5367.5939685107696</v>
      </c>
      <c r="BB51" s="45">
        <f t="shared" si="31"/>
        <v>-100</v>
      </c>
      <c r="BC51" s="45">
        <f t="shared" si="32"/>
        <v>-5190.2</v>
      </c>
      <c r="BD51" s="30">
        <f t="shared" si="33"/>
        <v>-100</v>
      </c>
      <c r="BF51" s="68">
        <v>46</v>
      </c>
      <c r="BG51" s="52">
        <f t="shared" si="23"/>
        <v>0</v>
      </c>
      <c r="BH51" s="54">
        <f t="shared" si="12"/>
        <v>0</v>
      </c>
      <c r="BI51" s="53">
        <f t="shared" si="13"/>
        <v>0</v>
      </c>
      <c r="BJ51" s="54">
        <f t="shared" si="14"/>
        <v>0</v>
      </c>
    </row>
    <row r="52" spans="1:62" x14ac:dyDescent="0.25">
      <c r="A52" s="12" t="s">
        <v>90</v>
      </c>
      <c r="B52" s="20">
        <v>4921</v>
      </c>
      <c r="C52" s="21">
        <v>5197</v>
      </c>
      <c r="D52" s="21">
        <v>5254</v>
      </c>
      <c r="E52" s="21">
        <v>4945</v>
      </c>
      <c r="F52" s="22">
        <v>5475</v>
      </c>
      <c r="G52" s="40"/>
      <c r="H52" s="24">
        <f t="shared" si="0"/>
        <v>5158.3999999999996</v>
      </c>
      <c r="I52" s="30">
        <f t="shared" si="15"/>
        <v>103.14145626274626</v>
      </c>
      <c r="J52" s="32">
        <f t="shared" si="16"/>
        <v>4956.2427457250169</v>
      </c>
      <c r="K52" s="33">
        <f t="shared" si="24"/>
        <v>5360.5572542749824</v>
      </c>
      <c r="L52" s="34">
        <f t="shared" si="18"/>
        <v>404.31450854996547</v>
      </c>
      <c r="N52" s="68">
        <v>47</v>
      </c>
      <c r="O52" s="45">
        <f t="shared" si="25"/>
        <v>-5360.5572542749824</v>
      </c>
      <c r="P52" s="45">
        <f t="shared" si="26"/>
        <v>-100</v>
      </c>
      <c r="Q52" s="45">
        <f t="shared" si="27"/>
        <v>-5158.3999999999996</v>
      </c>
      <c r="R52" s="30">
        <f t="shared" si="28"/>
        <v>-100</v>
      </c>
      <c r="T52" s="68">
        <v>47</v>
      </c>
      <c r="U52" s="52">
        <f t="shared" si="19"/>
        <v>0</v>
      </c>
      <c r="V52" s="54">
        <f t="shared" si="19"/>
        <v>0</v>
      </c>
      <c r="W52" s="53">
        <f t="shared" si="19"/>
        <v>0</v>
      </c>
      <c r="X52" s="54">
        <f t="shared" si="19"/>
        <v>0</v>
      </c>
      <c r="AK52" s="63"/>
      <c r="AM52" s="12" t="s">
        <v>90</v>
      </c>
      <c r="AN52" s="20">
        <v>4908</v>
      </c>
      <c r="AO52" s="21">
        <v>5405</v>
      </c>
      <c r="AP52" s="21">
        <v>5358</v>
      </c>
      <c r="AQ52" s="21">
        <v>5012</v>
      </c>
      <c r="AR52" s="22">
        <v>5407</v>
      </c>
      <c r="AS52" s="40"/>
      <c r="AT52" s="24">
        <f t="shared" si="6"/>
        <v>5218</v>
      </c>
      <c r="AU52" s="30">
        <f t="shared" si="20"/>
        <v>106.96401263976591</v>
      </c>
      <c r="AV52" s="32">
        <f t="shared" si="21"/>
        <v>5008.350535226059</v>
      </c>
      <c r="AW52" s="33">
        <f t="shared" si="29"/>
        <v>5427.649464773941</v>
      </c>
      <c r="AX52" s="34">
        <f t="shared" si="22"/>
        <v>419.29892954788193</v>
      </c>
      <c r="AZ52" s="68">
        <v>47</v>
      </c>
      <c r="BA52" s="45">
        <f t="shared" si="30"/>
        <v>-5427.649464773941</v>
      </c>
      <c r="BB52" s="45">
        <f t="shared" si="31"/>
        <v>-100</v>
      </c>
      <c r="BC52" s="45">
        <f t="shared" si="32"/>
        <v>-5218</v>
      </c>
      <c r="BD52" s="30">
        <f t="shared" si="33"/>
        <v>-100</v>
      </c>
      <c r="BF52" s="68">
        <v>47</v>
      </c>
      <c r="BG52" s="52">
        <f t="shared" si="23"/>
        <v>0</v>
      </c>
      <c r="BH52" s="54">
        <f t="shared" si="12"/>
        <v>0</v>
      </c>
      <c r="BI52" s="53">
        <f t="shared" si="13"/>
        <v>0</v>
      </c>
      <c r="BJ52" s="54">
        <f t="shared" si="14"/>
        <v>0</v>
      </c>
    </row>
    <row r="53" spans="1:62" x14ac:dyDescent="0.25">
      <c r="A53" s="12" t="s">
        <v>91</v>
      </c>
      <c r="B53" s="20">
        <v>4832</v>
      </c>
      <c r="C53" s="21">
        <v>5075</v>
      </c>
      <c r="D53" s="21">
        <v>5187</v>
      </c>
      <c r="E53" s="21">
        <v>4963</v>
      </c>
      <c r="F53" s="22">
        <v>5555</v>
      </c>
      <c r="G53" s="40"/>
      <c r="H53" s="24">
        <f t="shared" si="0"/>
        <v>5122.3999999999996</v>
      </c>
      <c r="I53" s="30">
        <f t="shared" si="15"/>
        <v>123.14690414297876</v>
      </c>
      <c r="J53" s="32">
        <f t="shared" si="16"/>
        <v>4881.0320678797616</v>
      </c>
      <c r="K53" s="33">
        <f t="shared" si="24"/>
        <v>5363.7679321202377</v>
      </c>
      <c r="L53" s="34">
        <f t="shared" si="18"/>
        <v>482.73586424047608</v>
      </c>
      <c r="N53" s="68">
        <v>48</v>
      </c>
      <c r="O53" s="45">
        <f t="shared" si="25"/>
        <v>-5363.7679321202377</v>
      </c>
      <c r="P53" s="45">
        <f t="shared" si="26"/>
        <v>-100</v>
      </c>
      <c r="Q53" s="45">
        <f t="shared" si="27"/>
        <v>-5122.3999999999996</v>
      </c>
      <c r="R53" s="30">
        <f t="shared" si="28"/>
        <v>-100</v>
      </c>
      <c r="T53" s="68">
        <v>48</v>
      </c>
      <c r="U53" s="52">
        <f t="shared" si="19"/>
        <v>0</v>
      </c>
      <c r="V53" s="54">
        <f t="shared" si="19"/>
        <v>0</v>
      </c>
      <c r="W53" s="53">
        <f t="shared" si="19"/>
        <v>0</v>
      </c>
      <c r="X53" s="54">
        <f t="shared" si="19"/>
        <v>0</v>
      </c>
      <c r="AK53" s="63"/>
      <c r="AM53" s="12" t="s">
        <v>91</v>
      </c>
      <c r="AN53" s="20">
        <v>4988</v>
      </c>
      <c r="AO53" s="21">
        <v>5363</v>
      </c>
      <c r="AP53" s="21">
        <v>5349</v>
      </c>
      <c r="AQ53" s="21">
        <v>5070</v>
      </c>
      <c r="AR53" s="22">
        <v>5403</v>
      </c>
      <c r="AS53" s="40"/>
      <c r="AT53" s="24">
        <f t="shared" si="6"/>
        <v>5234.6000000000004</v>
      </c>
      <c r="AU53" s="30">
        <f t="shared" si="20"/>
        <v>85.392388419577529</v>
      </c>
      <c r="AV53" s="32">
        <f t="shared" si="21"/>
        <v>5067.2309186976281</v>
      </c>
      <c r="AW53" s="33">
        <f t="shared" si="29"/>
        <v>5401.9690813023726</v>
      </c>
      <c r="AX53" s="34">
        <f t="shared" si="22"/>
        <v>334.7381626047445</v>
      </c>
      <c r="AZ53" s="68">
        <v>48</v>
      </c>
      <c r="BA53" s="45">
        <f t="shared" si="30"/>
        <v>-5401.9690813023726</v>
      </c>
      <c r="BB53" s="45">
        <f t="shared" si="31"/>
        <v>-100</v>
      </c>
      <c r="BC53" s="45">
        <f t="shared" si="32"/>
        <v>-5234.6000000000004</v>
      </c>
      <c r="BD53" s="30">
        <f t="shared" si="33"/>
        <v>-100</v>
      </c>
      <c r="BF53" s="68">
        <v>48</v>
      </c>
      <c r="BG53" s="52">
        <f t="shared" si="23"/>
        <v>0</v>
      </c>
      <c r="BH53" s="54">
        <f t="shared" si="12"/>
        <v>0</v>
      </c>
      <c r="BI53" s="53">
        <f t="shared" si="13"/>
        <v>0</v>
      </c>
      <c r="BJ53" s="54">
        <f t="shared" si="14"/>
        <v>0</v>
      </c>
    </row>
    <row r="54" spans="1:62" x14ac:dyDescent="0.25">
      <c r="A54" s="12" t="s">
        <v>92</v>
      </c>
      <c r="B54" s="20">
        <v>5110</v>
      </c>
      <c r="C54" s="21">
        <v>5426</v>
      </c>
      <c r="D54" s="21">
        <v>5363</v>
      </c>
      <c r="E54" s="21">
        <v>5050</v>
      </c>
      <c r="F54" s="22">
        <v>5375</v>
      </c>
      <c r="G54" s="40"/>
      <c r="H54" s="24">
        <f t="shared" si="0"/>
        <v>5264.8</v>
      </c>
      <c r="I54" s="30">
        <f t="shared" si="15"/>
        <v>76.770697534931898</v>
      </c>
      <c r="J54" s="32">
        <f t="shared" si="16"/>
        <v>5114.3294328315333</v>
      </c>
      <c r="K54" s="33">
        <f t="shared" si="24"/>
        <v>5415.2705671684671</v>
      </c>
      <c r="L54" s="34">
        <f t="shared" si="18"/>
        <v>300.94113433693383</v>
      </c>
      <c r="N54" s="68">
        <v>49</v>
      </c>
      <c r="O54" s="45">
        <f t="shared" si="25"/>
        <v>-5415.2705671684671</v>
      </c>
      <c r="P54" s="45">
        <f t="shared" si="26"/>
        <v>-100</v>
      </c>
      <c r="Q54" s="45">
        <f t="shared" si="27"/>
        <v>-5264.8</v>
      </c>
      <c r="R54" s="30">
        <f t="shared" si="28"/>
        <v>-100</v>
      </c>
      <c r="T54" s="68">
        <v>49</v>
      </c>
      <c r="U54" s="52">
        <f t="shared" si="19"/>
        <v>0</v>
      </c>
      <c r="V54" s="54">
        <f t="shared" si="19"/>
        <v>0</v>
      </c>
      <c r="W54" s="53">
        <f t="shared" si="19"/>
        <v>0</v>
      </c>
      <c r="X54" s="54">
        <f t="shared" si="19"/>
        <v>0</v>
      </c>
      <c r="AK54" s="63"/>
      <c r="AM54" s="12" t="s">
        <v>92</v>
      </c>
      <c r="AN54" s="20">
        <v>5251</v>
      </c>
      <c r="AO54" s="21">
        <v>5797</v>
      </c>
      <c r="AP54" s="21">
        <v>5418</v>
      </c>
      <c r="AQ54" s="21">
        <v>5237</v>
      </c>
      <c r="AR54" s="22">
        <v>5441</v>
      </c>
      <c r="AS54" s="40"/>
      <c r="AT54" s="24">
        <f t="shared" si="6"/>
        <v>5428.8</v>
      </c>
      <c r="AU54" s="30">
        <f t="shared" si="20"/>
        <v>101.05364911768402</v>
      </c>
      <c r="AV54" s="32">
        <f t="shared" si="21"/>
        <v>5230.7348477293399</v>
      </c>
      <c r="AW54" s="33">
        <f t="shared" si="29"/>
        <v>5626.8651522706605</v>
      </c>
      <c r="AX54" s="34">
        <f t="shared" si="22"/>
        <v>396.13030454132058</v>
      </c>
      <c r="AZ54" s="68">
        <v>49</v>
      </c>
      <c r="BA54" s="45">
        <f t="shared" si="30"/>
        <v>-5626.8651522706605</v>
      </c>
      <c r="BB54" s="45">
        <f t="shared" si="31"/>
        <v>-100</v>
      </c>
      <c r="BC54" s="45">
        <f t="shared" si="32"/>
        <v>-5428.8</v>
      </c>
      <c r="BD54" s="30">
        <f t="shared" si="33"/>
        <v>-100</v>
      </c>
      <c r="BF54" s="68">
        <v>49</v>
      </c>
      <c r="BG54" s="52">
        <f t="shared" si="23"/>
        <v>0</v>
      </c>
      <c r="BH54" s="54">
        <f t="shared" si="12"/>
        <v>0</v>
      </c>
      <c r="BI54" s="53">
        <f t="shared" si="13"/>
        <v>0</v>
      </c>
      <c r="BJ54" s="54">
        <f t="shared" si="14"/>
        <v>0</v>
      </c>
    </row>
    <row r="55" spans="1:62" x14ac:dyDescent="0.25">
      <c r="A55" s="12" t="s">
        <v>93</v>
      </c>
      <c r="B55" s="20">
        <v>4968</v>
      </c>
      <c r="C55" s="21">
        <v>5054</v>
      </c>
      <c r="D55" s="21">
        <v>5488</v>
      </c>
      <c r="E55" s="21">
        <v>5203</v>
      </c>
      <c r="F55" s="22">
        <v>5489</v>
      </c>
      <c r="G55" s="40"/>
      <c r="H55" s="24">
        <f t="shared" si="0"/>
        <v>5240.3999999999996</v>
      </c>
      <c r="I55" s="30">
        <f t="shared" si="15"/>
        <v>108.04008515361323</v>
      </c>
      <c r="J55" s="32">
        <f t="shared" si="16"/>
        <v>5028.6414330989173</v>
      </c>
      <c r="K55" s="33">
        <f t="shared" si="24"/>
        <v>5452.1585669010819</v>
      </c>
      <c r="L55" s="34">
        <f t="shared" si="18"/>
        <v>423.51713380216461</v>
      </c>
      <c r="N55" s="68">
        <v>50</v>
      </c>
      <c r="O55" s="45">
        <f t="shared" si="25"/>
        <v>-5452.1585669010819</v>
      </c>
      <c r="P55" s="45">
        <f t="shared" si="26"/>
        <v>-100</v>
      </c>
      <c r="Q55" s="45">
        <f t="shared" si="27"/>
        <v>-5240.3999999999996</v>
      </c>
      <c r="R55" s="30">
        <f t="shared" si="28"/>
        <v>-100</v>
      </c>
      <c r="T55" s="68">
        <v>50</v>
      </c>
      <c r="U55" s="52">
        <f t="shared" si="19"/>
        <v>0</v>
      </c>
      <c r="V55" s="54">
        <f t="shared" si="19"/>
        <v>0</v>
      </c>
      <c r="W55" s="53">
        <f t="shared" si="19"/>
        <v>0</v>
      </c>
      <c r="X55" s="54">
        <f t="shared" si="19"/>
        <v>0</v>
      </c>
      <c r="AK55" s="63"/>
      <c r="AM55" s="12" t="s">
        <v>93</v>
      </c>
      <c r="AN55" s="20">
        <v>5289</v>
      </c>
      <c r="AO55" s="21">
        <v>5474</v>
      </c>
      <c r="AP55" s="21">
        <v>5729</v>
      </c>
      <c r="AQ55" s="21">
        <v>5347</v>
      </c>
      <c r="AR55" s="22">
        <v>5699</v>
      </c>
      <c r="AS55" s="40"/>
      <c r="AT55" s="24">
        <f t="shared" si="6"/>
        <v>5507.6</v>
      </c>
      <c r="AU55" s="30">
        <f t="shared" si="20"/>
        <v>89.543062266152148</v>
      </c>
      <c r="AV55" s="32">
        <f t="shared" si="21"/>
        <v>5332.0955979583423</v>
      </c>
      <c r="AW55" s="33">
        <f t="shared" si="29"/>
        <v>5683.1044020416584</v>
      </c>
      <c r="AX55" s="34">
        <f t="shared" si="22"/>
        <v>351.00880408331614</v>
      </c>
      <c r="AZ55" s="68">
        <v>50</v>
      </c>
      <c r="BA55" s="45">
        <f t="shared" si="30"/>
        <v>-5683.1044020416584</v>
      </c>
      <c r="BB55" s="45">
        <f t="shared" si="31"/>
        <v>-100</v>
      </c>
      <c r="BC55" s="45">
        <f t="shared" si="32"/>
        <v>-5507.6</v>
      </c>
      <c r="BD55" s="30">
        <f t="shared" si="33"/>
        <v>-100</v>
      </c>
      <c r="BF55" s="68">
        <v>50</v>
      </c>
      <c r="BG55" s="52">
        <f t="shared" si="23"/>
        <v>0</v>
      </c>
      <c r="BH55" s="54">
        <f t="shared" si="12"/>
        <v>0</v>
      </c>
      <c r="BI55" s="53">
        <f t="shared" si="13"/>
        <v>0</v>
      </c>
      <c r="BJ55" s="54">
        <f t="shared" si="14"/>
        <v>0</v>
      </c>
    </row>
    <row r="56" spans="1:62" x14ac:dyDescent="0.25">
      <c r="A56" s="12" t="s">
        <v>94</v>
      </c>
      <c r="B56" s="20">
        <v>5147</v>
      </c>
      <c r="C56" s="21">
        <v>5543</v>
      </c>
      <c r="D56" s="21">
        <v>5986</v>
      </c>
      <c r="E56" s="21">
        <v>5571</v>
      </c>
      <c r="F56" s="22">
        <v>5854</v>
      </c>
      <c r="G56" s="40"/>
      <c r="H56" s="24">
        <f t="shared" si="0"/>
        <v>5620.2</v>
      </c>
      <c r="I56" s="30">
        <f t="shared" si="15"/>
        <v>145.04668214061292</v>
      </c>
      <c r="J56" s="32">
        <f t="shared" si="16"/>
        <v>5335.9085030043989</v>
      </c>
      <c r="K56" s="33">
        <f t="shared" si="24"/>
        <v>5904.4914969956008</v>
      </c>
      <c r="L56" s="34">
        <f t="shared" si="18"/>
        <v>568.58299399120187</v>
      </c>
      <c r="N56" s="68">
        <v>51</v>
      </c>
      <c r="O56" s="45">
        <f t="shared" si="25"/>
        <v>-5904.4914969956008</v>
      </c>
      <c r="P56" s="45">
        <f t="shared" si="26"/>
        <v>-100</v>
      </c>
      <c r="Q56" s="45">
        <f t="shared" si="27"/>
        <v>-5620.2</v>
      </c>
      <c r="R56" s="30">
        <f t="shared" si="28"/>
        <v>-100</v>
      </c>
      <c r="T56" s="68">
        <v>51</v>
      </c>
      <c r="U56" s="52">
        <f t="shared" si="19"/>
        <v>0</v>
      </c>
      <c r="V56" s="54">
        <f t="shared" si="19"/>
        <v>0</v>
      </c>
      <c r="W56" s="53">
        <f t="shared" si="19"/>
        <v>0</v>
      </c>
      <c r="X56" s="54">
        <f t="shared" si="19"/>
        <v>0</v>
      </c>
      <c r="AK56" s="63"/>
      <c r="AM56" s="12" t="s">
        <v>94</v>
      </c>
      <c r="AN56" s="20">
        <v>5541</v>
      </c>
      <c r="AO56" s="21">
        <v>5943</v>
      </c>
      <c r="AP56" s="21">
        <v>6528</v>
      </c>
      <c r="AQ56" s="21">
        <v>5545</v>
      </c>
      <c r="AR56" s="22">
        <v>6072</v>
      </c>
      <c r="AS56" s="40"/>
      <c r="AT56" s="24">
        <f t="shared" si="6"/>
        <v>5925.8</v>
      </c>
      <c r="AU56" s="30">
        <f t="shared" si="20"/>
        <v>184.03733316911544</v>
      </c>
      <c r="AV56" s="32">
        <f t="shared" si="21"/>
        <v>5565.0868269885341</v>
      </c>
      <c r="AW56" s="33">
        <f t="shared" si="29"/>
        <v>6286.5131730114663</v>
      </c>
      <c r="AX56" s="34">
        <f t="shared" si="22"/>
        <v>721.42634602293219</v>
      </c>
      <c r="AZ56" s="68">
        <v>51</v>
      </c>
      <c r="BA56" s="45">
        <f t="shared" si="30"/>
        <v>-6286.5131730114663</v>
      </c>
      <c r="BB56" s="45">
        <f t="shared" si="31"/>
        <v>-100</v>
      </c>
      <c r="BC56" s="45">
        <f t="shared" si="32"/>
        <v>-5925.8</v>
      </c>
      <c r="BD56" s="30">
        <f t="shared" si="33"/>
        <v>-100</v>
      </c>
      <c r="BF56" s="68">
        <v>51</v>
      </c>
      <c r="BG56" s="52">
        <f t="shared" si="23"/>
        <v>0</v>
      </c>
      <c r="BH56" s="54">
        <f t="shared" si="12"/>
        <v>0</v>
      </c>
      <c r="BI56" s="53">
        <f t="shared" si="13"/>
        <v>0</v>
      </c>
      <c r="BJ56" s="54">
        <f t="shared" si="14"/>
        <v>0</v>
      </c>
    </row>
    <row r="57" spans="1:62" ht="13.8" thickBot="1" x14ac:dyDescent="0.3">
      <c r="A57" s="12" t="s">
        <v>95</v>
      </c>
      <c r="B57" s="20">
        <v>4188</v>
      </c>
      <c r="C57" s="21">
        <v>3834</v>
      </c>
      <c r="D57" s="21">
        <v>4017</v>
      </c>
      <c r="E57" s="21">
        <v>3461</v>
      </c>
      <c r="F57" s="22">
        <v>3566</v>
      </c>
      <c r="G57" s="40"/>
      <c r="H57" s="24">
        <f t="shared" si="0"/>
        <v>3813.2</v>
      </c>
      <c r="I57" s="30">
        <f t="shared" si="15"/>
        <v>135.57189974327275</v>
      </c>
      <c r="J57" s="32">
        <f t="shared" si="16"/>
        <v>3547.4790765031853</v>
      </c>
      <c r="K57" s="33">
        <f t="shared" si="24"/>
        <v>4078.9209234968143</v>
      </c>
      <c r="L57" s="34">
        <f t="shared" si="18"/>
        <v>531.44184699362904</v>
      </c>
      <c r="N57" s="69">
        <v>52</v>
      </c>
      <c r="O57" s="45">
        <f t="shared" si="25"/>
        <v>-4078.9209234968143</v>
      </c>
      <c r="P57" s="45">
        <f t="shared" si="26"/>
        <v>-100</v>
      </c>
      <c r="Q57" s="45">
        <f t="shared" si="27"/>
        <v>-3813.2</v>
      </c>
      <c r="R57" s="30">
        <f t="shared" si="28"/>
        <v>-100</v>
      </c>
      <c r="T57" s="69">
        <v>52</v>
      </c>
      <c r="U57" s="55">
        <f t="shared" si="19"/>
        <v>0</v>
      </c>
      <c r="V57" s="57">
        <f t="shared" si="19"/>
        <v>0</v>
      </c>
      <c r="W57" s="56">
        <f t="shared" si="19"/>
        <v>0</v>
      </c>
      <c r="X57" s="57">
        <f t="shared" si="19"/>
        <v>0</v>
      </c>
      <c r="AK57" s="63"/>
      <c r="AM57" s="12" t="s">
        <v>95</v>
      </c>
      <c r="AN57" s="20">
        <v>4442</v>
      </c>
      <c r="AO57" s="21">
        <v>4168</v>
      </c>
      <c r="AP57" s="21">
        <v>4464</v>
      </c>
      <c r="AQ57" s="21">
        <v>3670</v>
      </c>
      <c r="AR57" s="22">
        <v>3967</v>
      </c>
      <c r="AS57" s="40"/>
      <c r="AT57" s="24">
        <f t="shared" si="6"/>
        <v>4142.2</v>
      </c>
      <c r="AU57" s="30">
        <f t="shared" si="20"/>
        <v>149.6276712376424</v>
      </c>
      <c r="AV57" s="32">
        <f t="shared" si="21"/>
        <v>3848.9297643742207</v>
      </c>
      <c r="AW57" s="33">
        <f t="shared" si="29"/>
        <v>4435.4702356257785</v>
      </c>
      <c r="AX57" s="34">
        <f t="shared" si="22"/>
        <v>586.54047125155785</v>
      </c>
      <c r="AZ57" s="69">
        <v>52</v>
      </c>
      <c r="BA57" s="45">
        <f t="shared" si="30"/>
        <v>-4435.4702356257785</v>
      </c>
      <c r="BB57" s="45">
        <f t="shared" si="31"/>
        <v>-100</v>
      </c>
      <c r="BC57" s="45">
        <f t="shared" si="32"/>
        <v>-4142.2</v>
      </c>
      <c r="BD57" s="30">
        <f t="shared" si="33"/>
        <v>-100</v>
      </c>
      <c r="BF57" s="69">
        <v>52</v>
      </c>
      <c r="BG57" s="55">
        <f t="shared" si="23"/>
        <v>0</v>
      </c>
      <c r="BH57" s="57">
        <f t="shared" si="12"/>
        <v>0</v>
      </c>
      <c r="BI57" s="56">
        <f t="shared" si="13"/>
        <v>0</v>
      </c>
      <c r="BJ57" s="57">
        <f t="shared" si="14"/>
        <v>0</v>
      </c>
    </row>
    <row r="58" spans="1:62" ht="13.8" thickBot="1" x14ac:dyDescent="0.3">
      <c r="A58" s="13" t="s">
        <v>96</v>
      </c>
      <c r="B58" s="23">
        <v>3687</v>
      </c>
      <c r="C58" s="41"/>
      <c r="D58" s="41"/>
      <c r="E58" s="41"/>
      <c r="F58" s="42"/>
      <c r="G58" s="43"/>
      <c r="H58" s="25"/>
      <c r="I58" s="31"/>
      <c r="J58" s="35"/>
      <c r="K58" s="36"/>
      <c r="L58" s="37"/>
      <c r="U58" s="58">
        <f>SUM(U6:U57)</f>
        <v>14060.305775145644</v>
      </c>
      <c r="V58" s="59"/>
      <c r="W58" s="60">
        <f>SUM(W6:W57)</f>
        <v>16494</v>
      </c>
      <c r="X58" s="59"/>
      <c r="AK58" s="63"/>
      <c r="AM58" s="13" t="s">
        <v>96</v>
      </c>
      <c r="AN58" s="23">
        <v>3836</v>
      </c>
      <c r="AO58" s="41"/>
      <c r="AP58" s="41"/>
      <c r="AQ58" s="41"/>
      <c r="AR58" s="42"/>
      <c r="AS58" s="43"/>
      <c r="AT58" s="25"/>
      <c r="AU58" s="31"/>
      <c r="AV58" s="35"/>
      <c r="AW58" s="36"/>
      <c r="AX58" s="37"/>
      <c r="BG58" s="58">
        <f>SUM(BG6:BG57)</f>
        <v>9568.2294651385528</v>
      </c>
      <c r="BH58" s="59"/>
      <c r="BI58" s="60">
        <f>SUM(BI6:BI57)</f>
        <v>11375.2</v>
      </c>
      <c r="BJ58" s="59"/>
    </row>
    <row r="59" spans="1:62" x14ac:dyDescent="0.25">
      <c r="A59" s="7" t="s">
        <v>98</v>
      </c>
      <c r="J59" s="6"/>
      <c r="L59" s="6"/>
      <c r="AK59" s="63"/>
      <c r="AM59" s="7"/>
      <c r="AV59" s="6"/>
      <c r="AX59" s="6"/>
    </row>
    <row r="60" spans="1:62" x14ac:dyDescent="0.25">
      <c r="AK60" s="63"/>
    </row>
    <row r="64" spans="1:62" x14ac:dyDescent="0.25">
      <c r="O64" s="1"/>
      <c r="P64" s="1"/>
      <c r="Q64" s="1"/>
      <c r="R64" s="1"/>
      <c r="U64" s="1"/>
      <c r="V64" s="1"/>
      <c r="W64" s="1"/>
      <c r="X64" s="1"/>
      <c r="BA64" s="1"/>
      <c r="BB64" s="1"/>
      <c r="BC64" s="1"/>
      <c r="BD64" s="1"/>
      <c r="BG64" s="1"/>
      <c r="BH64" s="1"/>
      <c r="BI64" s="1"/>
      <c r="BJ64" s="1"/>
    </row>
    <row r="65" spans="1:62" x14ac:dyDescent="0.25">
      <c r="O65" s="1"/>
      <c r="P65" s="1"/>
      <c r="Q65" s="1"/>
      <c r="R65" s="1"/>
      <c r="U65" s="1"/>
      <c r="V65" s="1"/>
      <c r="W65" s="1"/>
      <c r="X65" s="1"/>
      <c r="BA65" s="1"/>
      <c r="BB65" s="1"/>
      <c r="BC65" s="1"/>
      <c r="BD65" s="1"/>
      <c r="BG65" s="1"/>
      <c r="BH65" s="1"/>
      <c r="BI65" s="1"/>
      <c r="BJ65" s="1"/>
    </row>
    <row r="66" spans="1:62" x14ac:dyDescent="0.25">
      <c r="O66" s="1"/>
      <c r="P66" s="1"/>
      <c r="Q66" s="1"/>
      <c r="R66" s="1"/>
      <c r="U66" s="1"/>
      <c r="V66" s="1"/>
      <c r="W66" s="1"/>
      <c r="X66" s="1"/>
      <c r="BA66" s="1"/>
      <c r="BB66" s="1"/>
      <c r="BC66" s="1"/>
      <c r="BD66" s="1"/>
      <c r="BG66" s="1"/>
      <c r="BH66" s="1"/>
      <c r="BI66" s="1"/>
      <c r="BJ66" s="1"/>
    </row>
    <row r="67" spans="1:62" x14ac:dyDescent="0.25">
      <c r="B67" s="4"/>
      <c r="C67" s="4"/>
      <c r="D67" s="4"/>
      <c r="E67" s="4"/>
      <c r="F67" s="4"/>
      <c r="H67" s="4"/>
      <c r="O67" s="1"/>
      <c r="P67" s="1"/>
      <c r="Q67" s="1"/>
      <c r="R67" s="1"/>
      <c r="U67" s="1"/>
      <c r="V67" s="1"/>
      <c r="W67" s="1"/>
      <c r="X67" s="1"/>
      <c r="AN67" s="4"/>
      <c r="AO67" s="4"/>
      <c r="AP67" s="4"/>
      <c r="AQ67" s="4"/>
      <c r="AR67" s="4"/>
      <c r="AT67" s="4"/>
      <c r="BA67" s="1"/>
      <c r="BB67" s="1"/>
      <c r="BC67" s="1"/>
      <c r="BD67" s="1"/>
      <c r="BG67" s="1"/>
      <c r="BH67" s="1"/>
      <c r="BI67" s="1"/>
      <c r="BJ67" s="1"/>
    </row>
    <row r="68" spans="1:62" x14ac:dyDescent="0.25">
      <c r="A68" s="4"/>
      <c r="B68" s="4"/>
      <c r="C68" s="4"/>
      <c r="D68" s="4"/>
      <c r="E68" s="4"/>
      <c r="F68" s="4"/>
      <c r="H68" s="4"/>
      <c r="O68" s="1"/>
      <c r="P68" s="1"/>
      <c r="Q68" s="1"/>
      <c r="R68" s="1"/>
      <c r="U68" s="1"/>
      <c r="V68" s="1"/>
      <c r="W68" s="1"/>
      <c r="X68" s="1"/>
      <c r="AM68" s="4"/>
      <c r="AN68" s="4"/>
      <c r="AO68" s="4"/>
      <c r="AP68" s="4"/>
      <c r="AQ68" s="4"/>
      <c r="AR68" s="4"/>
      <c r="AT68" s="4"/>
      <c r="BA68" s="1"/>
      <c r="BB68" s="1"/>
      <c r="BC68" s="1"/>
      <c r="BD68" s="1"/>
      <c r="BG68" s="1"/>
      <c r="BH68" s="1"/>
      <c r="BI68" s="1"/>
      <c r="BJ68" s="1"/>
    </row>
    <row r="69" spans="1:62" x14ac:dyDescent="0.25">
      <c r="A69" s="4"/>
      <c r="B69" s="4"/>
      <c r="C69" s="4"/>
      <c r="D69" s="4"/>
      <c r="E69" s="4"/>
      <c r="F69" s="4"/>
      <c r="H69" s="4"/>
      <c r="O69" s="1"/>
      <c r="P69" s="1"/>
      <c r="Q69" s="1"/>
      <c r="R69" s="1"/>
      <c r="U69" s="1"/>
      <c r="V69" s="1"/>
      <c r="W69" s="1"/>
      <c r="X69" s="1"/>
      <c r="AM69" s="4"/>
      <c r="AN69" s="4"/>
      <c r="AO69" s="4"/>
      <c r="AP69" s="4"/>
      <c r="AQ69" s="4"/>
      <c r="AR69" s="4"/>
      <c r="AT69" s="4"/>
      <c r="BA69" s="1"/>
      <c r="BB69" s="1"/>
      <c r="BC69" s="1"/>
      <c r="BD69" s="1"/>
      <c r="BG69" s="1"/>
      <c r="BH69" s="1"/>
      <c r="BI69" s="1"/>
      <c r="BJ69" s="1"/>
    </row>
    <row r="70" spans="1:62" x14ac:dyDescent="0.25">
      <c r="A70" s="4"/>
      <c r="O70" s="1"/>
      <c r="P70" s="1"/>
      <c r="Q70" s="1"/>
      <c r="R70" s="1"/>
      <c r="U70" s="1"/>
      <c r="V70" s="1"/>
      <c r="W70" s="1"/>
      <c r="X70" s="1"/>
      <c r="AM70" s="4"/>
      <c r="BA70" s="1"/>
      <c r="BB70" s="1"/>
      <c r="BC70" s="1"/>
      <c r="BD70" s="1"/>
      <c r="BG70" s="1"/>
      <c r="BH70" s="1"/>
      <c r="BI70" s="1"/>
      <c r="BJ70" s="1"/>
    </row>
    <row r="71" spans="1:62" x14ac:dyDescent="0.25">
      <c r="A71" s="4"/>
      <c r="O71" s="1"/>
      <c r="P71" s="1"/>
      <c r="Q71" s="1"/>
      <c r="R71" s="1"/>
      <c r="U71" s="1"/>
      <c r="V71" s="1"/>
      <c r="W71" s="1"/>
      <c r="X71" s="1"/>
      <c r="AM71" s="4"/>
      <c r="BA71" s="1"/>
      <c r="BB71" s="1"/>
      <c r="BC71" s="1"/>
      <c r="BD71" s="1"/>
      <c r="BG71" s="1"/>
      <c r="BH71" s="1"/>
      <c r="BI71" s="1"/>
      <c r="BJ71" s="1"/>
    </row>
    <row r="72" spans="1:62" x14ac:dyDescent="0.25">
      <c r="A72" s="4"/>
      <c r="O72" s="1"/>
      <c r="P72" s="1"/>
      <c r="Q72" s="1"/>
      <c r="R72" s="1"/>
      <c r="U72" s="1"/>
      <c r="V72" s="1"/>
      <c r="W72" s="1"/>
      <c r="X72" s="1"/>
      <c r="AM72" s="4"/>
      <c r="BA72" s="1"/>
      <c r="BB72" s="1"/>
      <c r="BC72" s="1"/>
      <c r="BD72" s="1"/>
      <c r="BG72" s="1"/>
      <c r="BH72" s="1"/>
      <c r="BI72" s="1"/>
      <c r="BJ72" s="1"/>
    </row>
    <row r="73" spans="1:62" x14ac:dyDescent="0.25">
      <c r="A73" s="4"/>
      <c r="C73" s="4"/>
      <c r="O73" s="1"/>
      <c r="P73" s="1"/>
      <c r="Q73" s="1"/>
      <c r="R73" s="1"/>
      <c r="U73" s="1"/>
      <c r="V73" s="1"/>
      <c r="W73" s="1"/>
      <c r="X73" s="1"/>
      <c r="AM73" s="4"/>
      <c r="AO73" s="4"/>
      <c r="BA73" s="1"/>
      <c r="BB73" s="1"/>
      <c r="BC73" s="1"/>
      <c r="BD73" s="1"/>
      <c r="BG73" s="1"/>
      <c r="BH73" s="1"/>
      <c r="BI73" s="1"/>
      <c r="BJ73" s="1"/>
    </row>
    <row r="74" spans="1:62" x14ac:dyDescent="0.25">
      <c r="A74" s="4"/>
      <c r="C74" s="4"/>
      <c r="O74" s="1"/>
      <c r="P74" s="1"/>
      <c r="Q74" s="1"/>
      <c r="R74" s="1"/>
      <c r="U74" s="1"/>
      <c r="V74" s="1"/>
      <c r="W74" s="1"/>
      <c r="X74" s="1"/>
      <c r="AM74" s="4"/>
      <c r="AO74" s="4"/>
      <c r="BA74" s="1"/>
      <c r="BB74" s="1"/>
      <c r="BC74" s="1"/>
      <c r="BD74" s="1"/>
      <c r="BG74" s="1"/>
      <c r="BH74" s="1"/>
      <c r="BI74" s="1"/>
      <c r="BJ74" s="1"/>
    </row>
    <row r="75" spans="1:62" x14ac:dyDescent="0.25">
      <c r="A75" s="4"/>
      <c r="C75" s="4"/>
      <c r="O75" s="1"/>
      <c r="P75" s="1"/>
      <c r="Q75" s="1"/>
      <c r="R75" s="1"/>
      <c r="U75" s="1"/>
      <c r="V75" s="1"/>
      <c r="W75" s="1"/>
      <c r="X75" s="1"/>
      <c r="AM75" s="4"/>
      <c r="AO75" s="4"/>
      <c r="BA75" s="1"/>
      <c r="BB75" s="1"/>
      <c r="BC75" s="1"/>
      <c r="BD75" s="1"/>
      <c r="BG75" s="1"/>
      <c r="BH75" s="1"/>
      <c r="BI75" s="1"/>
      <c r="BJ75" s="1"/>
    </row>
    <row r="76" spans="1:62" x14ac:dyDescent="0.25">
      <c r="A76" s="4"/>
      <c r="C76" s="4"/>
      <c r="O76" s="1"/>
      <c r="P76" s="1"/>
      <c r="Q76" s="1"/>
      <c r="R76" s="1"/>
      <c r="U76" s="1"/>
      <c r="V76" s="1"/>
      <c r="W76" s="1"/>
      <c r="X76" s="1"/>
      <c r="AM76" s="4"/>
      <c r="AO76" s="4"/>
      <c r="BA76" s="1"/>
      <c r="BB76" s="1"/>
      <c r="BC76" s="1"/>
      <c r="BD76" s="1"/>
      <c r="BG76" s="1"/>
      <c r="BH76" s="1"/>
      <c r="BI76" s="1"/>
      <c r="BJ76" s="1"/>
    </row>
    <row r="77" spans="1:62" x14ac:dyDescent="0.25">
      <c r="A77" s="4"/>
      <c r="C77" s="4"/>
      <c r="O77" s="1"/>
      <c r="P77" s="1"/>
      <c r="Q77" s="1"/>
      <c r="R77" s="1"/>
      <c r="U77" s="1"/>
      <c r="V77" s="1"/>
      <c r="W77" s="1"/>
      <c r="X77" s="1"/>
      <c r="AM77" s="4"/>
      <c r="AO77" s="4"/>
      <c r="BA77" s="1"/>
      <c r="BB77" s="1"/>
      <c r="BC77" s="1"/>
      <c r="BD77" s="1"/>
      <c r="BG77" s="1"/>
      <c r="BH77" s="1"/>
      <c r="BI77" s="1"/>
      <c r="BJ77" s="1"/>
    </row>
    <row r="78" spans="1:62" x14ac:dyDescent="0.25">
      <c r="A78" s="4"/>
      <c r="C78" s="4"/>
      <c r="AM78" s="4"/>
      <c r="AO78" s="4"/>
    </row>
    <row r="79" spans="1:62" x14ac:dyDescent="0.25">
      <c r="A79" s="4"/>
      <c r="C79" s="4"/>
      <c r="AM79" s="4"/>
      <c r="AO79" s="4"/>
    </row>
    <row r="80" spans="1:62" x14ac:dyDescent="0.25">
      <c r="A80" s="4"/>
      <c r="C80" s="4"/>
      <c r="AM80" s="4"/>
      <c r="AO80" s="4"/>
    </row>
    <row r="81" spans="1:41" x14ac:dyDescent="0.25">
      <c r="A81" s="4"/>
      <c r="C81" s="4"/>
      <c r="AM81" s="4"/>
      <c r="AO81" s="4"/>
    </row>
    <row r="82" spans="1:41" x14ac:dyDescent="0.25">
      <c r="A82" s="4"/>
      <c r="C82" s="4"/>
      <c r="AM82" s="4"/>
      <c r="AO82" s="4"/>
    </row>
    <row r="83" spans="1:41" x14ac:dyDescent="0.25">
      <c r="A83" s="4"/>
      <c r="C83" s="4"/>
      <c r="AM83" s="4"/>
      <c r="AO83" s="4"/>
    </row>
    <row r="84" spans="1:41" x14ac:dyDescent="0.25">
      <c r="A84" s="4"/>
      <c r="C84" s="4"/>
      <c r="AM84" s="4"/>
      <c r="AO84" s="4"/>
    </row>
    <row r="85" spans="1:41" x14ac:dyDescent="0.25">
      <c r="A85" s="4"/>
      <c r="C85" s="4"/>
      <c r="AM85" s="4"/>
      <c r="AO85" s="4"/>
    </row>
    <row r="86" spans="1:41" x14ac:dyDescent="0.25">
      <c r="A86" s="4"/>
      <c r="C86" s="4"/>
      <c r="AM86" s="4"/>
      <c r="AO86" s="4"/>
    </row>
    <row r="87" spans="1:41" x14ac:dyDescent="0.25">
      <c r="A87" s="5"/>
      <c r="C87" s="4"/>
      <c r="AM87" s="5"/>
      <c r="AO87" s="4"/>
    </row>
    <row r="88" spans="1:41" x14ac:dyDescent="0.25">
      <c r="A88" s="5"/>
      <c r="C88" s="4"/>
      <c r="AM88" s="5"/>
      <c r="AO88" s="4"/>
    </row>
    <row r="89" spans="1:41" x14ac:dyDescent="0.25">
      <c r="A89" s="5"/>
      <c r="C89" s="4"/>
      <c r="AM89" s="5"/>
      <c r="AO89" s="4"/>
    </row>
    <row r="90" spans="1:41" x14ac:dyDescent="0.25">
      <c r="A90" s="4"/>
      <c r="C90" s="4"/>
      <c r="AM90" s="4"/>
      <c r="AO90" s="4"/>
    </row>
    <row r="91" spans="1:41" x14ac:dyDescent="0.25">
      <c r="A91" s="4"/>
      <c r="C91" s="4"/>
      <c r="AM91" s="4"/>
      <c r="AO91" s="4"/>
    </row>
    <row r="92" spans="1:41" x14ac:dyDescent="0.25">
      <c r="A92" s="4"/>
      <c r="C92" s="5"/>
      <c r="AM92" s="4"/>
      <c r="AO92" s="5"/>
    </row>
    <row r="93" spans="1:41" x14ac:dyDescent="0.25">
      <c r="A93" s="4"/>
      <c r="C93" s="5"/>
      <c r="AM93" s="4"/>
      <c r="AO93" s="5"/>
    </row>
    <row r="94" spans="1:41" x14ac:dyDescent="0.25">
      <c r="A94" s="4"/>
      <c r="C94" s="5"/>
      <c r="AM94" s="4"/>
      <c r="AO94" s="5"/>
    </row>
    <row r="95" spans="1:41" x14ac:dyDescent="0.25">
      <c r="A95" s="4"/>
      <c r="C95" s="4"/>
      <c r="AM95" s="4"/>
      <c r="AO95" s="4"/>
    </row>
    <row r="96" spans="1:41" x14ac:dyDescent="0.25">
      <c r="A96" s="4"/>
      <c r="C96" s="4"/>
      <c r="AM96" s="4"/>
      <c r="AO96" s="4"/>
    </row>
    <row r="97" spans="1:41" x14ac:dyDescent="0.25">
      <c r="A97" s="4"/>
      <c r="C97" s="4"/>
      <c r="AM97" s="4"/>
      <c r="AO97" s="4"/>
    </row>
    <row r="98" spans="1:41" x14ac:dyDescent="0.25">
      <c r="A98" s="4"/>
      <c r="C98" s="4"/>
      <c r="AM98" s="4"/>
      <c r="AO98" s="4"/>
    </row>
    <row r="99" spans="1:41" x14ac:dyDescent="0.25">
      <c r="A99" s="4"/>
      <c r="C99" s="4"/>
      <c r="AM99" s="4"/>
      <c r="AO99" s="4"/>
    </row>
    <row r="100" spans="1:41" x14ac:dyDescent="0.25">
      <c r="A100" s="4"/>
      <c r="C100" s="4"/>
      <c r="AM100" s="4"/>
      <c r="AO100" s="4"/>
    </row>
    <row r="101" spans="1:41" x14ac:dyDescent="0.25">
      <c r="A101" s="4"/>
      <c r="C101" s="4"/>
      <c r="AM101" s="4"/>
      <c r="AO101" s="4"/>
    </row>
    <row r="102" spans="1:41" x14ac:dyDescent="0.25">
      <c r="A102" s="4"/>
      <c r="C102" s="4"/>
      <c r="AM102" s="4"/>
      <c r="AO102" s="4"/>
    </row>
    <row r="103" spans="1:41" x14ac:dyDescent="0.25">
      <c r="A103" s="4"/>
      <c r="C103" s="4"/>
      <c r="AM103" s="4"/>
      <c r="AO103" s="4"/>
    </row>
    <row r="104" spans="1:41" x14ac:dyDescent="0.25">
      <c r="A104" s="4"/>
      <c r="C104" s="4"/>
      <c r="AM104" s="4"/>
      <c r="AO104" s="4"/>
    </row>
    <row r="105" spans="1:41" x14ac:dyDescent="0.25">
      <c r="A105" s="5"/>
      <c r="C105" s="4"/>
      <c r="AM105" s="5"/>
      <c r="AO105" s="4"/>
    </row>
    <row r="106" spans="1:41" x14ac:dyDescent="0.25">
      <c r="A106" s="4"/>
      <c r="C106" s="4"/>
      <c r="AM106" s="4"/>
      <c r="AO106" s="4"/>
    </row>
    <row r="107" spans="1:41" x14ac:dyDescent="0.25">
      <c r="A107" s="4"/>
      <c r="C107" s="4"/>
      <c r="AM107" s="4"/>
      <c r="AO107" s="4"/>
    </row>
    <row r="108" spans="1:41" x14ac:dyDescent="0.25">
      <c r="A108" s="4"/>
      <c r="C108" s="4"/>
      <c r="AM108" s="4"/>
      <c r="AO108" s="4"/>
    </row>
    <row r="109" spans="1:41" x14ac:dyDescent="0.25">
      <c r="A109" s="4"/>
      <c r="C109" s="4"/>
      <c r="AM109" s="4"/>
      <c r="AO109" s="4"/>
    </row>
    <row r="110" spans="1:41" x14ac:dyDescent="0.25">
      <c r="A110" s="4"/>
      <c r="C110" s="5"/>
      <c r="AM110" s="4"/>
      <c r="AO110" s="5"/>
    </row>
    <row r="111" spans="1:41" x14ac:dyDescent="0.25">
      <c r="A111" s="4"/>
      <c r="C111" s="4"/>
      <c r="AM111" s="4"/>
      <c r="AO111" s="4"/>
    </row>
    <row r="112" spans="1:41" x14ac:dyDescent="0.25">
      <c r="A112" s="4"/>
      <c r="C112" s="4"/>
      <c r="AM112" s="4"/>
      <c r="AO112" s="4"/>
    </row>
    <row r="113" spans="1:41" x14ac:dyDescent="0.25">
      <c r="A113" s="4"/>
      <c r="C113" s="4"/>
      <c r="AM113" s="4"/>
      <c r="AO113" s="4"/>
    </row>
    <row r="114" spans="1:41" x14ac:dyDescent="0.25">
      <c r="A114" s="4"/>
      <c r="C114" s="4"/>
      <c r="AM114" s="4"/>
      <c r="AO114" s="4"/>
    </row>
    <row r="115" spans="1:41" x14ac:dyDescent="0.25">
      <c r="A115" s="4"/>
      <c r="C115" s="4"/>
      <c r="AM115" s="4"/>
      <c r="AO115" s="4"/>
    </row>
    <row r="116" spans="1:41" x14ac:dyDescent="0.25">
      <c r="A116" s="4"/>
      <c r="C116" s="4"/>
      <c r="AM116" s="4"/>
      <c r="AO116" s="4"/>
    </row>
    <row r="117" spans="1:41" x14ac:dyDescent="0.25">
      <c r="A117" s="4"/>
      <c r="C117" s="4"/>
      <c r="AM117" s="4"/>
      <c r="AO117" s="4"/>
    </row>
    <row r="118" spans="1:41" x14ac:dyDescent="0.25">
      <c r="A118" s="4"/>
      <c r="C118" s="4"/>
      <c r="AM118" s="4"/>
      <c r="AO118" s="4"/>
    </row>
    <row r="119" spans="1:41" x14ac:dyDescent="0.25">
      <c r="A119" s="4"/>
      <c r="C119" s="4"/>
      <c r="AM119" s="4"/>
      <c r="AO119" s="4"/>
    </row>
    <row r="120" spans="1:41" x14ac:dyDescent="0.25">
      <c r="C120" s="4"/>
      <c r="AO120" s="4"/>
    </row>
    <row r="121" spans="1:41" x14ac:dyDescent="0.25">
      <c r="C121" s="4"/>
      <c r="AO121" s="4"/>
    </row>
    <row r="122" spans="1:41" x14ac:dyDescent="0.25">
      <c r="C122" s="4"/>
      <c r="AO122" s="4"/>
    </row>
    <row r="123" spans="1:41" x14ac:dyDescent="0.25">
      <c r="C123" s="4"/>
      <c r="AO123" s="4"/>
    </row>
    <row r="124" spans="1:41" x14ac:dyDescent="0.25">
      <c r="C124" s="4"/>
      <c r="AO124" s="4"/>
    </row>
  </sheetData>
  <mergeCells count="10">
    <mergeCell ref="B4:F4"/>
    <mergeCell ref="A3:X3"/>
    <mergeCell ref="N4:R4"/>
    <mergeCell ref="T4:X4"/>
    <mergeCell ref="AM3:BJ3"/>
    <mergeCell ref="AN4:AR4"/>
    <mergeCell ref="AZ4:BD4"/>
    <mergeCell ref="BF4:BJ4"/>
    <mergeCell ref="I4:L4"/>
    <mergeCell ref="AU4:AX4"/>
  </mergeCells>
  <hyperlinks>
    <hyperlink ref="A59" r:id="rId1" display="https://www.ons.gov.uk/peoplepopulationandcommunity/birthsdeathsandmarriages/deaths/datasets/weeklyprovisionalfiguresondeathsregisteredinenglandandwales" xr:uid="{0B9F21F1-A3FB-430F-8938-05A4C3F7EFCE}"/>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053088-D8A8-4727-8710-2F988289C2B2}">
  <dimension ref="A1:AY124"/>
  <sheetViews>
    <sheetView zoomScaleNormal="100" workbookViewId="0">
      <selection activeCell="AK6" sqref="AK6:AK57"/>
    </sheetView>
  </sheetViews>
  <sheetFormatPr defaultColWidth="8.88671875" defaultRowHeight="13.2" x14ac:dyDescent="0.25"/>
  <cols>
    <col min="1" max="1" width="8.88671875" style="1"/>
    <col min="2" max="7" width="9.6640625" style="1" customWidth="1"/>
    <col min="8" max="8" width="12.88671875" style="1" customWidth="1"/>
    <col min="9" max="9" width="10.33203125" style="1" customWidth="1"/>
    <col min="10" max="11" width="11.44140625" style="1" customWidth="1"/>
    <col min="12" max="12" width="16.109375" style="1" customWidth="1"/>
    <col min="13" max="13" width="5.6640625" style="1" customWidth="1"/>
    <col min="14" max="14" width="7.44140625" style="10" customWidth="1"/>
    <col min="15" max="18" width="13.109375" style="9" customWidth="1"/>
    <col min="19" max="19" width="5.6640625" style="1" customWidth="1"/>
    <col min="20" max="20" width="6.5546875" style="1" customWidth="1"/>
    <col min="21" max="21" width="16.33203125" style="9" customWidth="1"/>
    <col min="22" max="22" width="17.33203125" style="9" customWidth="1"/>
    <col min="23" max="23" width="16.88671875" style="9" customWidth="1"/>
    <col min="24" max="24" width="15.33203125" style="9" customWidth="1"/>
    <col min="25" max="25" width="5.33203125" style="66" customWidth="1"/>
    <col min="26" max="26" width="8.88671875" style="66"/>
    <col min="27" max="27" width="4.44140625" style="66" customWidth="1"/>
    <col min="28" max="28" width="8.88671875" style="1"/>
    <col min="29" max="34" width="9.6640625" style="1" customWidth="1"/>
    <col min="35" max="35" width="12.88671875" style="1" customWidth="1"/>
    <col min="36" max="36" width="10.33203125" style="1" customWidth="1"/>
    <col min="37" max="38" width="11.44140625" style="1" customWidth="1"/>
    <col min="39" max="39" width="16.33203125" style="1" customWidth="1"/>
    <col min="40" max="40" width="8.88671875" style="1"/>
    <col min="41" max="41" width="7.44140625" style="10" customWidth="1"/>
    <col min="42" max="45" width="13.109375" style="9" customWidth="1"/>
    <col min="46" max="46" width="5.6640625" style="1" customWidth="1"/>
    <col min="47" max="47" width="6.5546875" style="1" customWidth="1"/>
    <col min="48" max="48" width="16.33203125" style="9" customWidth="1"/>
    <col min="49" max="49" width="17.33203125" style="9" customWidth="1"/>
    <col min="50" max="50" width="16.88671875" style="9" customWidth="1"/>
    <col min="51" max="51" width="15.33203125" style="9" customWidth="1"/>
    <col min="52" max="16384" width="8.88671875" style="1"/>
  </cols>
  <sheetData>
    <row r="1" spans="1:51" s="75" customFormat="1" ht="19.95" customHeight="1" x14ac:dyDescent="0.25">
      <c r="A1" s="74" t="s">
        <v>120</v>
      </c>
      <c r="N1" s="76"/>
      <c r="O1" s="77"/>
      <c r="P1" s="77"/>
      <c r="Q1" s="77"/>
      <c r="R1" s="77"/>
      <c r="U1" s="77"/>
      <c r="V1" s="77"/>
      <c r="W1" s="77"/>
      <c r="X1" s="77"/>
      <c r="Y1" s="78"/>
      <c r="Z1" s="79"/>
      <c r="AA1" s="78"/>
      <c r="AB1" s="74"/>
      <c r="AO1" s="76"/>
      <c r="AP1" s="77"/>
      <c r="AQ1" s="77"/>
      <c r="AR1" s="77"/>
      <c r="AS1" s="77"/>
      <c r="AV1" s="77"/>
      <c r="AW1" s="77"/>
      <c r="AX1" s="77"/>
      <c r="AY1" s="77"/>
    </row>
    <row r="2" spans="1:51" s="75" customFormat="1" ht="19.95" customHeight="1" thickBot="1" x14ac:dyDescent="0.3">
      <c r="A2" s="74"/>
      <c r="N2" s="76"/>
      <c r="O2" s="77"/>
      <c r="P2" s="77"/>
      <c r="Q2" s="77"/>
      <c r="R2" s="77"/>
      <c r="U2" s="77"/>
      <c r="V2" s="77"/>
      <c r="W2" s="77"/>
      <c r="X2" s="77"/>
      <c r="Y2" s="78"/>
      <c r="Z2" s="79"/>
      <c r="AA2" s="78"/>
      <c r="AB2" s="74"/>
      <c r="AO2" s="76"/>
      <c r="AP2" s="77"/>
      <c r="AQ2" s="77"/>
      <c r="AR2" s="77"/>
      <c r="AS2" s="77"/>
      <c r="AV2" s="77"/>
      <c r="AW2" s="77"/>
      <c r="AX2" s="77"/>
      <c r="AY2" s="77"/>
    </row>
    <row r="3" spans="1:51" s="75" customFormat="1" ht="19.95" customHeight="1" thickBot="1" x14ac:dyDescent="0.3">
      <c r="A3" s="240" t="s">
        <v>121</v>
      </c>
      <c r="B3" s="241"/>
      <c r="C3" s="241"/>
      <c r="D3" s="241"/>
      <c r="E3" s="241"/>
      <c r="F3" s="241"/>
      <c r="G3" s="241"/>
      <c r="H3" s="241"/>
      <c r="I3" s="241"/>
      <c r="J3" s="241"/>
      <c r="K3" s="241"/>
      <c r="L3" s="241"/>
      <c r="M3" s="241"/>
      <c r="N3" s="241"/>
      <c r="O3" s="241"/>
      <c r="P3" s="241"/>
      <c r="Q3" s="241"/>
      <c r="R3" s="241"/>
      <c r="S3" s="241"/>
      <c r="T3" s="241"/>
      <c r="U3" s="241"/>
      <c r="V3" s="241"/>
      <c r="W3" s="241"/>
      <c r="X3" s="242"/>
      <c r="Y3" s="78"/>
      <c r="Z3" s="79"/>
      <c r="AA3" s="78"/>
      <c r="AB3" s="240" t="s">
        <v>122</v>
      </c>
      <c r="AC3" s="241"/>
      <c r="AD3" s="241"/>
      <c r="AE3" s="241"/>
      <c r="AF3" s="241"/>
      <c r="AG3" s="241"/>
      <c r="AH3" s="241"/>
      <c r="AI3" s="241"/>
      <c r="AJ3" s="241"/>
      <c r="AK3" s="241"/>
      <c r="AL3" s="241"/>
      <c r="AM3" s="241"/>
      <c r="AN3" s="241"/>
      <c r="AO3" s="241"/>
      <c r="AP3" s="241"/>
      <c r="AQ3" s="241"/>
      <c r="AR3" s="241"/>
      <c r="AS3" s="241"/>
      <c r="AT3" s="241"/>
      <c r="AU3" s="241"/>
      <c r="AV3" s="241"/>
      <c r="AW3" s="241"/>
      <c r="AX3" s="241"/>
      <c r="AY3" s="242"/>
    </row>
    <row r="4" spans="1:51" s="11" customFormat="1" ht="27" thickBot="1" x14ac:dyDescent="0.3">
      <c r="B4" s="233" t="s">
        <v>30</v>
      </c>
      <c r="C4" s="212"/>
      <c r="D4" s="212"/>
      <c r="E4" s="212"/>
      <c r="F4" s="213"/>
      <c r="G4" s="73" t="s">
        <v>31</v>
      </c>
      <c r="H4" s="73" t="s">
        <v>32</v>
      </c>
      <c r="I4" s="212"/>
      <c r="J4" s="212"/>
      <c r="K4" s="212"/>
      <c r="L4" s="213"/>
      <c r="N4" s="233" t="s">
        <v>33</v>
      </c>
      <c r="O4" s="212"/>
      <c r="P4" s="212"/>
      <c r="Q4" s="212"/>
      <c r="R4" s="213"/>
      <c r="T4" s="233" t="s">
        <v>34</v>
      </c>
      <c r="U4" s="212"/>
      <c r="V4" s="212"/>
      <c r="W4" s="212"/>
      <c r="X4" s="213"/>
      <c r="Y4" s="65"/>
      <c r="Z4" s="62"/>
      <c r="AA4" s="65"/>
      <c r="AC4" s="233" t="s">
        <v>30</v>
      </c>
      <c r="AD4" s="212"/>
      <c r="AE4" s="212"/>
      <c r="AF4" s="212"/>
      <c r="AG4" s="213"/>
      <c r="AH4" s="73" t="s">
        <v>31</v>
      </c>
      <c r="AI4" s="73" t="s">
        <v>32</v>
      </c>
      <c r="AJ4" s="212"/>
      <c r="AK4" s="212"/>
      <c r="AL4" s="212"/>
      <c r="AM4" s="213"/>
      <c r="AO4" s="233" t="s">
        <v>33</v>
      </c>
      <c r="AP4" s="212"/>
      <c r="AQ4" s="212"/>
      <c r="AR4" s="212"/>
      <c r="AS4" s="213"/>
      <c r="AU4" s="233" t="s">
        <v>34</v>
      </c>
      <c r="AV4" s="212"/>
      <c r="AW4" s="212"/>
      <c r="AX4" s="212"/>
      <c r="AY4" s="213"/>
    </row>
    <row r="5" spans="1:51" ht="27" customHeight="1" thickBot="1" x14ac:dyDescent="0.3">
      <c r="A5" s="44"/>
      <c r="B5" s="14" t="s">
        <v>123</v>
      </c>
      <c r="C5" s="15" t="s">
        <v>124</v>
      </c>
      <c r="D5" s="15" t="s">
        <v>125</v>
      </c>
      <c r="E5" s="15" t="s">
        <v>126</v>
      </c>
      <c r="F5" s="16" t="s">
        <v>127</v>
      </c>
      <c r="G5" s="16" t="s">
        <v>128</v>
      </c>
      <c r="H5" s="26" t="s">
        <v>35</v>
      </c>
      <c r="I5" s="29" t="s">
        <v>36</v>
      </c>
      <c r="J5" s="14" t="s">
        <v>129</v>
      </c>
      <c r="K5" s="15" t="s">
        <v>130</v>
      </c>
      <c r="L5" s="16" t="s">
        <v>131</v>
      </c>
      <c r="N5" s="48"/>
      <c r="O5" s="61" t="s">
        <v>40</v>
      </c>
      <c r="P5" s="27" t="s">
        <v>41</v>
      </c>
      <c r="Q5" s="27" t="s">
        <v>42</v>
      </c>
      <c r="R5" s="29" t="s">
        <v>43</v>
      </c>
      <c r="T5" s="44"/>
      <c r="U5" s="14" t="s">
        <v>40</v>
      </c>
      <c r="V5" s="16" t="s">
        <v>41</v>
      </c>
      <c r="W5" s="15" t="s">
        <v>42</v>
      </c>
      <c r="X5" s="16" t="s">
        <v>43</v>
      </c>
      <c r="Z5" s="63"/>
      <c r="AB5" s="44"/>
      <c r="AC5" s="14" t="s">
        <v>132</v>
      </c>
      <c r="AD5" s="15" t="s">
        <v>133</v>
      </c>
      <c r="AE5" s="15" t="s">
        <v>134</v>
      </c>
      <c r="AF5" s="15" t="s">
        <v>135</v>
      </c>
      <c r="AG5" s="16" t="s">
        <v>136</v>
      </c>
      <c r="AH5" s="16" t="s">
        <v>137</v>
      </c>
      <c r="AI5" s="26" t="s">
        <v>35</v>
      </c>
      <c r="AJ5" s="29" t="s">
        <v>36</v>
      </c>
      <c r="AK5" s="14" t="s">
        <v>138</v>
      </c>
      <c r="AL5" s="15" t="s">
        <v>139</v>
      </c>
      <c r="AM5" s="16" t="s">
        <v>140</v>
      </c>
      <c r="AO5" s="48"/>
      <c r="AP5" s="61" t="s">
        <v>40</v>
      </c>
      <c r="AQ5" s="27" t="s">
        <v>41</v>
      </c>
      <c r="AR5" s="27" t="s">
        <v>42</v>
      </c>
      <c r="AS5" s="29" t="s">
        <v>43</v>
      </c>
      <c r="AU5" s="44"/>
      <c r="AV5" s="14" t="s">
        <v>40</v>
      </c>
      <c r="AW5" s="16" t="s">
        <v>41</v>
      </c>
      <c r="AX5" s="15" t="s">
        <v>42</v>
      </c>
      <c r="AY5" s="16" t="s">
        <v>43</v>
      </c>
    </row>
    <row r="6" spans="1:51" x14ac:dyDescent="0.25">
      <c r="A6" s="12" t="s">
        <v>44</v>
      </c>
      <c r="B6" s="17">
        <v>1499</v>
      </c>
      <c r="C6" s="18">
        <v>1847</v>
      </c>
      <c r="D6" s="18">
        <v>1523</v>
      </c>
      <c r="E6" s="18">
        <v>1568</v>
      </c>
      <c r="F6" s="19">
        <v>1472</v>
      </c>
      <c r="G6" s="38">
        <v>1454</v>
      </c>
      <c r="H6" s="24">
        <f t="shared" ref="H6:H57" si="0">AVERAGE(B6:F6)</f>
        <v>1581.8</v>
      </c>
      <c r="I6" s="30">
        <f>_xlfn.STDEV.S(B6:F6)/SQRT(COUNT(B6:F6))</f>
        <v>68.150862063513173</v>
      </c>
      <c r="J6" s="32">
        <f>H6-(1.96*I6)</f>
        <v>1448.2243103555143</v>
      </c>
      <c r="K6" s="33">
        <f t="shared" ref="K6:K37" si="1">H6+(1.96*I6)</f>
        <v>1715.3756896444856</v>
      </c>
      <c r="L6" s="34">
        <f>K6-J6</f>
        <v>267.15137928897138</v>
      </c>
      <c r="N6" s="67">
        <v>1</v>
      </c>
      <c r="O6" s="45">
        <f t="shared" ref="O6:O37" si="2">G6-K6</f>
        <v>-261.37568964448565</v>
      </c>
      <c r="P6" s="45">
        <f t="shared" ref="P6:P37" si="3">(G6-K6)/K6*100</f>
        <v>-15.237227111377344</v>
      </c>
      <c r="Q6" s="45">
        <f t="shared" ref="Q6:Q37" si="4">G6-H6</f>
        <v>-127.79999999999995</v>
      </c>
      <c r="R6" s="30">
        <f t="shared" ref="R6:R37" si="5">(G6-H6)/H6*100</f>
        <v>-8.0794032115311634</v>
      </c>
      <c r="T6" s="67">
        <v>1</v>
      </c>
      <c r="U6" s="49">
        <f>IF(O6&lt;0,0,O6)</f>
        <v>0</v>
      </c>
      <c r="V6" s="51">
        <f t="shared" ref="V6:X21" si="6">IF(P6&lt;0,0,P6)</f>
        <v>0</v>
      </c>
      <c r="W6" s="50">
        <f t="shared" si="6"/>
        <v>0</v>
      </c>
      <c r="X6" s="51">
        <f t="shared" si="6"/>
        <v>0</v>
      </c>
      <c r="Z6" s="63"/>
      <c r="AB6" s="12" t="s">
        <v>44</v>
      </c>
      <c r="AC6" s="17">
        <v>10785</v>
      </c>
      <c r="AD6" s="18">
        <v>11198</v>
      </c>
      <c r="AE6" s="18">
        <v>10466</v>
      </c>
      <c r="AF6" s="18">
        <v>11153</v>
      </c>
      <c r="AG6" s="19">
        <v>9483</v>
      </c>
      <c r="AH6" s="38">
        <v>10799</v>
      </c>
      <c r="AI6" s="24">
        <f t="shared" ref="AI6:AI57" si="7">AVERAGE(AC6:AG6)</f>
        <v>10617</v>
      </c>
      <c r="AJ6" s="30">
        <f>_xlfn.STDEV.S(AC6:AG6)/SQRT(COUNT(AC6:AG6))</f>
        <v>313.19626434553783</v>
      </c>
      <c r="AK6" s="32">
        <f>AI6-(1.96*AJ6)</f>
        <v>10003.135321882746</v>
      </c>
      <c r="AL6" s="33">
        <f t="shared" ref="AL6:AL37" si="8">AI6+(1.96*AJ6)</f>
        <v>11230.864678117254</v>
      </c>
      <c r="AM6" s="34">
        <f>AL6-AK6</f>
        <v>1227.7293562345076</v>
      </c>
      <c r="AO6" s="67">
        <v>1</v>
      </c>
      <c r="AP6" s="45">
        <f t="shared" ref="AP6:AP37" si="9">AH6-AL6</f>
        <v>-431.86467811725379</v>
      </c>
      <c r="AQ6" s="45">
        <f t="shared" ref="AQ6:AQ37" si="10">(AH6-AL6)/AL6*100</f>
        <v>-3.8453377410798946</v>
      </c>
      <c r="AR6" s="45">
        <f t="shared" ref="AR6:AR37" si="11">AH6-AI6</f>
        <v>182</v>
      </c>
      <c r="AS6" s="30">
        <f t="shared" ref="AS6:AS37" si="12">(AH6-AI6)/AI6*100</f>
        <v>1.7142318922482809</v>
      </c>
      <c r="AU6" s="67">
        <v>1</v>
      </c>
      <c r="AV6" s="49">
        <f>IF(AP6&lt;0,0,AP6)</f>
        <v>0</v>
      </c>
      <c r="AW6" s="51">
        <f t="shared" ref="AW6:AY57" si="13">IF(AQ6&lt;0,0,AQ6)</f>
        <v>0</v>
      </c>
      <c r="AX6" s="50">
        <f t="shared" si="13"/>
        <v>182</v>
      </c>
      <c r="AY6" s="51">
        <f t="shared" si="13"/>
        <v>1.7142318922482809</v>
      </c>
    </row>
    <row r="7" spans="1:51" x14ac:dyDescent="0.25">
      <c r="A7" s="12" t="s">
        <v>45</v>
      </c>
      <c r="B7" s="20">
        <v>1958</v>
      </c>
      <c r="C7" s="21">
        <v>1777</v>
      </c>
      <c r="D7" s="21">
        <v>1733</v>
      </c>
      <c r="E7" s="21">
        <v>1953</v>
      </c>
      <c r="F7" s="22">
        <v>1769</v>
      </c>
      <c r="G7" s="39">
        <v>1851</v>
      </c>
      <c r="H7" s="24">
        <f t="shared" si="0"/>
        <v>1838</v>
      </c>
      <c r="I7" s="30">
        <f t="shared" ref="I7:I57" si="14">_xlfn.STDEV.S(B7:F7)/SQRT(COUNT(B7:F7))</f>
        <v>48.544824646917817</v>
      </c>
      <c r="J7" s="32">
        <f t="shared" ref="J7:J57" si="15">H7-(1.96*I7)</f>
        <v>1742.8521436920412</v>
      </c>
      <c r="K7" s="33">
        <f t="shared" si="1"/>
        <v>1933.1478563079588</v>
      </c>
      <c r="L7" s="34">
        <f t="shared" ref="L7:L57" si="16">K7-J7</f>
        <v>190.29571261591764</v>
      </c>
      <c r="N7" s="68">
        <v>2</v>
      </c>
      <c r="O7" s="45">
        <f t="shared" si="2"/>
        <v>-82.147856307958818</v>
      </c>
      <c r="P7" s="45">
        <f t="shared" si="3"/>
        <v>-4.2494347258491496</v>
      </c>
      <c r="Q7" s="45">
        <f t="shared" si="4"/>
        <v>13</v>
      </c>
      <c r="R7" s="30">
        <f t="shared" si="5"/>
        <v>0.70729053318824808</v>
      </c>
      <c r="T7" s="68">
        <v>2</v>
      </c>
      <c r="U7" s="52">
        <f t="shared" ref="U7:X57" si="17">IF(O7&lt;0,0,O7)</f>
        <v>0</v>
      </c>
      <c r="V7" s="54">
        <f t="shared" si="6"/>
        <v>0</v>
      </c>
      <c r="W7" s="53">
        <f t="shared" si="6"/>
        <v>13</v>
      </c>
      <c r="X7" s="54">
        <f t="shared" si="6"/>
        <v>0.70729053318824808</v>
      </c>
      <c r="Z7" s="63"/>
      <c r="AB7" s="12" t="s">
        <v>45</v>
      </c>
      <c r="AC7" s="20">
        <v>14279</v>
      </c>
      <c r="AD7" s="21">
        <v>9720</v>
      </c>
      <c r="AE7" s="21">
        <v>11982</v>
      </c>
      <c r="AF7" s="21">
        <v>13097</v>
      </c>
      <c r="AG7" s="22">
        <v>10840</v>
      </c>
      <c r="AH7" s="39">
        <v>12206</v>
      </c>
      <c r="AI7" s="24">
        <f t="shared" si="7"/>
        <v>11983.6</v>
      </c>
      <c r="AJ7" s="30">
        <f t="shared" ref="AJ7:AJ57" si="18">_xlfn.STDEV.S(AC7:AG7)/SQRT(COUNT(AC7:AG7))</f>
        <v>804.37022570455849</v>
      </c>
      <c r="AK7" s="32">
        <f t="shared" ref="AK7:AK57" si="19">AI7-(1.96*AJ7)</f>
        <v>10407.034357619066</v>
      </c>
      <c r="AL7" s="33">
        <f t="shared" si="8"/>
        <v>13560.165642380935</v>
      </c>
      <c r="AM7" s="34">
        <f t="shared" ref="AM7:AM57" si="20">AL7-AK7</f>
        <v>3153.1312847618683</v>
      </c>
      <c r="AO7" s="68">
        <v>2</v>
      </c>
      <c r="AP7" s="45">
        <f t="shared" si="9"/>
        <v>-1354.1656423809345</v>
      </c>
      <c r="AQ7" s="45">
        <f t="shared" si="10"/>
        <v>-9.9863503005348679</v>
      </c>
      <c r="AR7" s="45">
        <f t="shared" si="11"/>
        <v>222.39999999999964</v>
      </c>
      <c r="AS7" s="30">
        <f t="shared" si="12"/>
        <v>1.8558696885743817</v>
      </c>
      <c r="AU7" s="68">
        <v>2</v>
      </c>
      <c r="AV7" s="52">
        <f t="shared" ref="AV7:AV57" si="21">IF(AP7&lt;0,0,AP7)</f>
        <v>0</v>
      </c>
      <c r="AW7" s="54">
        <f t="shared" si="13"/>
        <v>0</v>
      </c>
      <c r="AX7" s="53">
        <f t="shared" si="13"/>
        <v>222.39999999999964</v>
      </c>
      <c r="AY7" s="54">
        <f t="shared" si="13"/>
        <v>1.8558696885743817</v>
      </c>
    </row>
    <row r="8" spans="1:51" x14ac:dyDescent="0.25">
      <c r="A8" s="12" t="s">
        <v>46</v>
      </c>
      <c r="B8" s="20">
        <v>1783</v>
      </c>
      <c r="C8" s="21">
        <v>1706</v>
      </c>
      <c r="D8" s="21">
        <v>1748</v>
      </c>
      <c r="E8" s="21">
        <v>1874</v>
      </c>
      <c r="F8" s="22">
        <v>1780</v>
      </c>
      <c r="G8" s="39">
        <v>1917</v>
      </c>
      <c r="H8" s="24">
        <f t="shared" si="0"/>
        <v>1778.2</v>
      </c>
      <c r="I8" s="30">
        <f t="shared" si="14"/>
        <v>27.684652788142383</v>
      </c>
      <c r="J8" s="32">
        <f t="shared" si="15"/>
        <v>1723.9380805352409</v>
      </c>
      <c r="K8" s="33">
        <f t="shared" si="1"/>
        <v>1832.4619194647591</v>
      </c>
      <c r="L8" s="34">
        <f t="shared" si="16"/>
        <v>108.52383892951821</v>
      </c>
      <c r="N8" s="68">
        <v>3</v>
      </c>
      <c r="O8" s="45">
        <f t="shared" si="2"/>
        <v>84.538080535240852</v>
      </c>
      <c r="P8" s="45">
        <f t="shared" si="3"/>
        <v>4.6133608364387433</v>
      </c>
      <c r="Q8" s="45">
        <f t="shared" si="4"/>
        <v>138.79999999999995</v>
      </c>
      <c r="R8" s="30">
        <f t="shared" si="5"/>
        <v>7.8056461590372255</v>
      </c>
      <c r="T8" s="68">
        <v>3</v>
      </c>
      <c r="U8" s="52">
        <f t="shared" si="17"/>
        <v>84.538080535240852</v>
      </c>
      <c r="V8" s="54">
        <f t="shared" si="6"/>
        <v>4.6133608364387433</v>
      </c>
      <c r="W8" s="53">
        <f t="shared" si="6"/>
        <v>138.79999999999995</v>
      </c>
      <c r="X8" s="54">
        <f t="shared" si="6"/>
        <v>7.8056461590372255</v>
      </c>
      <c r="Z8" s="63"/>
      <c r="AB8" s="12" t="s">
        <v>46</v>
      </c>
      <c r="AC8" s="20">
        <v>13083</v>
      </c>
      <c r="AD8" s="21">
        <v>9764</v>
      </c>
      <c r="AE8" s="21">
        <v>11862</v>
      </c>
      <c r="AF8" s="21">
        <v>12382</v>
      </c>
      <c r="AG8" s="22">
        <v>10080</v>
      </c>
      <c r="AH8" s="39">
        <v>11073</v>
      </c>
      <c r="AI8" s="24">
        <f t="shared" si="7"/>
        <v>11434.2</v>
      </c>
      <c r="AJ8" s="30">
        <f t="shared" si="18"/>
        <v>648.97244933818081</v>
      </c>
      <c r="AK8" s="32">
        <f t="shared" si="19"/>
        <v>10162.213999297166</v>
      </c>
      <c r="AL8" s="33">
        <f t="shared" si="8"/>
        <v>12706.186000702835</v>
      </c>
      <c r="AM8" s="34">
        <f t="shared" si="20"/>
        <v>2543.9720014056693</v>
      </c>
      <c r="AO8" s="68">
        <v>3</v>
      </c>
      <c r="AP8" s="45">
        <f t="shared" si="9"/>
        <v>-1633.1860007028354</v>
      </c>
      <c r="AQ8" s="45">
        <f t="shared" si="10"/>
        <v>-12.853471534357332</v>
      </c>
      <c r="AR8" s="45">
        <f t="shared" si="11"/>
        <v>-361.20000000000073</v>
      </c>
      <c r="AS8" s="30">
        <f t="shared" si="12"/>
        <v>-3.1589442199716702</v>
      </c>
      <c r="AU8" s="68">
        <v>3</v>
      </c>
      <c r="AV8" s="52">
        <f t="shared" si="21"/>
        <v>0</v>
      </c>
      <c r="AW8" s="54">
        <f t="shared" si="13"/>
        <v>0</v>
      </c>
      <c r="AX8" s="53">
        <f t="shared" si="13"/>
        <v>0</v>
      </c>
      <c r="AY8" s="54">
        <f t="shared" si="13"/>
        <v>0</v>
      </c>
    </row>
    <row r="9" spans="1:51" x14ac:dyDescent="0.25">
      <c r="A9" s="12" t="s">
        <v>47</v>
      </c>
      <c r="B9" s="20">
        <v>1786</v>
      </c>
      <c r="C9" s="21">
        <v>1707</v>
      </c>
      <c r="D9" s="21">
        <v>1627</v>
      </c>
      <c r="E9" s="21">
        <v>1832</v>
      </c>
      <c r="F9" s="22">
        <v>1841</v>
      </c>
      <c r="G9" s="39">
        <v>1744</v>
      </c>
      <c r="H9" s="24">
        <f t="shared" si="0"/>
        <v>1758.6</v>
      </c>
      <c r="I9" s="30">
        <f t="shared" si="14"/>
        <v>40.564269992198795</v>
      </c>
      <c r="J9" s="32">
        <f t="shared" si="15"/>
        <v>1679.0940308152904</v>
      </c>
      <c r="K9" s="33">
        <f t="shared" si="1"/>
        <v>1838.1059691847095</v>
      </c>
      <c r="L9" s="34">
        <f t="shared" si="16"/>
        <v>159.01193836941911</v>
      </c>
      <c r="N9" s="68">
        <v>4</v>
      </c>
      <c r="O9" s="45">
        <f t="shared" si="2"/>
        <v>-94.105969184709465</v>
      </c>
      <c r="P9" s="45">
        <f t="shared" si="3"/>
        <v>-5.1197249104440967</v>
      </c>
      <c r="Q9" s="45">
        <f t="shared" si="4"/>
        <v>-14.599999999999909</v>
      </c>
      <c r="R9" s="30">
        <f t="shared" si="5"/>
        <v>-0.83020584555896226</v>
      </c>
      <c r="T9" s="68">
        <v>4</v>
      </c>
      <c r="U9" s="52">
        <f t="shared" si="17"/>
        <v>0</v>
      </c>
      <c r="V9" s="54">
        <f t="shared" si="6"/>
        <v>0</v>
      </c>
      <c r="W9" s="53">
        <f t="shared" si="6"/>
        <v>0</v>
      </c>
      <c r="X9" s="54">
        <f t="shared" si="6"/>
        <v>0</v>
      </c>
      <c r="Z9" s="63"/>
      <c r="AB9" s="12" t="s">
        <v>47</v>
      </c>
      <c r="AC9" s="20">
        <v>12148</v>
      </c>
      <c r="AD9" s="21">
        <v>9605</v>
      </c>
      <c r="AE9" s="21">
        <v>11250</v>
      </c>
      <c r="AF9" s="21">
        <v>12103</v>
      </c>
      <c r="AG9" s="22">
        <v>9899</v>
      </c>
      <c r="AH9" s="39">
        <v>10109</v>
      </c>
      <c r="AI9" s="24">
        <f t="shared" si="7"/>
        <v>11001</v>
      </c>
      <c r="AJ9" s="30">
        <f t="shared" si="18"/>
        <v>536.43424573753668</v>
      </c>
      <c r="AK9" s="32">
        <f t="shared" si="19"/>
        <v>9949.5888783544287</v>
      </c>
      <c r="AL9" s="33">
        <f t="shared" si="8"/>
        <v>12052.411121645571</v>
      </c>
      <c r="AM9" s="34">
        <f t="shared" si="20"/>
        <v>2102.8222432911425</v>
      </c>
      <c r="AO9" s="68">
        <v>4</v>
      </c>
      <c r="AP9" s="45">
        <f t="shared" si="9"/>
        <v>-1943.4111216455713</v>
      </c>
      <c r="AQ9" s="45">
        <f t="shared" si="10"/>
        <v>-16.124666691424881</v>
      </c>
      <c r="AR9" s="45">
        <f t="shared" si="11"/>
        <v>-892</v>
      </c>
      <c r="AS9" s="30">
        <f t="shared" si="12"/>
        <v>-8.1083537860194532</v>
      </c>
      <c r="AU9" s="68">
        <v>4</v>
      </c>
      <c r="AV9" s="52">
        <f t="shared" si="21"/>
        <v>0</v>
      </c>
      <c r="AW9" s="54">
        <f t="shared" si="13"/>
        <v>0</v>
      </c>
      <c r="AX9" s="53">
        <f t="shared" si="13"/>
        <v>0</v>
      </c>
      <c r="AY9" s="54">
        <f t="shared" si="13"/>
        <v>0</v>
      </c>
    </row>
    <row r="10" spans="1:51" ht="13.2" customHeight="1" x14ac:dyDescent="0.25">
      <c r="A10" s="12" t="s">
        <v>48</v>
      </c>
      <c r="B10" s="20">
        <v>1783</v>
      </c>
      <c r="C10" s="21">
        <v>1677</v>
      </c>
      <c r="D10" s="21">
        <v>1616</v>
      </c>
      <c r="E10" s="21">
        <v>1798</v>
      </c>
      <c r="F10" s="22">
        <v>1746</v>
      </c>
      <c r="G10" s="39">
        <v>1721</v>
      </c>
      <c r="H10" s="24">
        <f t="shared" si="0"/>
        <v>1724</v>
      </c>
      <c r="I10" s="30">
        <f t="shared" si="14"/>
        <v>34.142349069740355</v>
      </c>
      <c r="J10" s="32">
        <f t="shared" si="15"/>
        <v>1657.080995823309</v>
      </c>
      <c r="K10" s="33">
        <f t="shared" si="1"/>
        <v>1790.919004176691</v>
      </c>
      <c r="L10" s="34">
        <f t="shared" si="16"/>
        <v>133.83800835338207</v>
      </c>
      <c r="N10" s="68">
        <v>5</v>
      </c>
      <c r="O10" s="45">
        <f t="shared" si="2"/>
        <v>-69.919004176691033</v>
      </c>
      <c r="P10" s="45">
        <f t="shared" si="3"/>
        <v>-3.9040852218123465</v>
      </c>
      <c r="Q10" s="45">
        <f t="shared" si="4"/>
        <v>-3</v>
      </c>
      <c r="R10" s="30">
        <f t="shared" si="5"/>
        <v>-0.17401392111368907</v>
      </c>
      <c r="T10" s="68">
        <v>5</v>
      </c>
      <c r="U10" s="52">
        <f t="shared" si="17"/>
        <v>0</v>
      </c>
      <c r="V10" s="54">
        <f t="shared" si="6"/>
        <v>0</v>
      </c>
      <c r="W10" s="53">
        <f t="shared" si="6"/>
        <v>0</v>
      </c>
      <c r="X10" s="54">
        <f t="shared" si="6"/>
        <v>0</v>
      </c>
      <c r="Z10" s="63"/>
      <c r="AB10" s="12" t="s">
        <v>48</v>
      </c>
      <c r="AC10" s="20">
        <v>11117</v>
      </c>
      <c r="AD10" s="21">
        <v>9365</v>
      </c>
      <c r="AE10" s="21">
        <v>10869</v>
      </c>
      <c r="AF10" s="21">
        <v>11487</v>
      </c>
      <c r="AG10" s="22">
        <v>9551</v>
      </c>
      <c r="AH10" s="39">
        <v>9891</v>
      </c>
      <c r="AI10" s="24">
        <f t="shared" si="7"/>
        <v>10477.799999999999</v>
      </c>
      <c r="AJ10" s="30">
        <f t="shared" si="18"/>
        <v>428.79953358183582</v>
      </c>
      <c r="AK10" s="32">
        <f t="shared" si="19"/>
        <v>9637.3529141796007</v>
      </c>
      <c r="AL10" s="33">
        <f t="shared" si="8"/>
        <v>11318.247085820398</v>
      </c>
      <c r="AM10" s="34">
        <f t="shared" si="20"/>
        <v>1680.8941716407971</v>
      </c>
      <c r="AO10" s="68">
        <v>5</v>
      </c>
      <c r="AP10" s="45">
        <f t="shared" si="9"/>
        <v>-1427.2470858203978</v>
      </c>
      <c r="AQ10" s="45">
        <f t="shared" si="10"/>
        <v>-12.61014249820068</v>
      </c>
      <c r="AR10" s="45">
        <f t="shared" si="11"/>
        <v>-586.79999999999927</v>
      </c>
      <c r="AS10" s="30">
        <f t="shared" si="12"/>
        <v>-5.6004123002920396</v>
      </c>
      <c r="AU10" s="68">
        <v>5</v>
      </c>
      <c r="AV10" s="52">
        <f t="shared" si="21"/>
        <v>0</v>
      </c>
      <c r="AW10" s="54">
        <f t="shared" si="13"/>
        <v>0</v>
      </c>
      <c r="AX10" s="53">
        <f t="shared" si="13"/>
        <v>0</v>
      </c>
      <c r="AY10" s="54">
        <f t="shared" si="13"/>
        <v>0</v>
      </c>
    </row>
    <row r="11" spans="1:51" x14ac:dyDescent="0.25">
      <c r="A11" s="12" t="s">
        <v>49</v>
      </c>
      <c r="B11" s="20">
        <v>1662</v>
      </c>
      <c r="C11" s="21">
        <v>1768</v>
      </c>
      <c r="D11" s="21">
        <v>1709</v>
      </c>
      <c r="E11" s="21">
        <v>1708</v>
      </c>
      <c r="F11" s="22">
        <v>1733</v>
      </c>
      <c r="G11" s="39">
        <v>1646</v>
      </c>
      <c r="H11" s="24">
        <f t="shared" si="0"/>
        <v>1716</v>
      </c>
      <c r="I11" s="30">
        <f t="shared" si="14"/>
        <v>17.352233285660954</v>
      </c>
      <c r="J11" s="32">
        <f t="shared" si="15"/>
        <v>1681.9896227601046</v>
      </c>
      <c r="K11" s="33">
        <f t="shared" si="1"/>
        <v>1750.0103772398954</v>
      </c>
      <c r="L11" s="34">
        <f t="shared" si="16"/>
        <v>68.020754479790867</v>
      </c>
      <c r="N11" s="68">
        <v>6</v>
      </c>
      <c r="O11" s="45">
        <f t="shared" si="2"/>
        <v>-104.01037723989543</v>
      </c>
      <c r="P11" s="45">
        <f t="shared" si="3"/>
        <v>-5.9434148844271366</v>
      </c>
      <c r="Q11" s="45">
        <f t="shared" si="4"/>
        <v>-70</v>
      </c>
      <c r="R11" s="30">
        <f t="shared" si="5"/>
        <v>-4.0792540792540795</v>
      </c>
      <c r="T11" s="68">
        <v>6</v>
      </c>
      <c r="U11" s="52">
        <f t="shared" si="17"/>
        <v>0</v>
      </c>
      <c r="V11" s="54">
        <f t="shared" si="6"/>
        <v>0</v>
      </c>
      <c r="W11" s="53">
        <f t="shared" si="6"/>
        <v>0</v>
      </c>
      <c r="X11" s="54">
        <f t="shared" si="6"/>
        <v>0</v>
      </c>
      <c r="Z11" s="63"/>
      <c r="AB11" s="12" t="s">
        <v>49</v>
      </c>
      <c r="AC11" s="20">
        <v>10377</v>
      </c>
      <c r="AD11" s="21">
        <v>9386</v>
      </c>
      <c r="AE11" s="21">
        <v>10552</v>
      </c>
      <c r="AF11" s="21">
        <v>10782</v>
      </c>
      <c r="AG11" s="22">
        <v>9927</v>
      </c>
      <c r="AH11" s="39">
        <v>9338</v>
      </c>
      <c r="AI11" s="24">
        <f t="shared" si="7"/>
        <v>10204.799999999999</v>
      </c>
      <c r="AJ11" s="30">
        <f t="shared" si="18"/>
        <v>248.08937905521069</v>
      </c>
      <c r="AK11" s="32">
        <f t="shared" si="19"/>
        <v>9718.5448170517866</v>
      </c>
      <c r="AL11" s="33">
        <f t="shared" si="8"/>
        <v>10691.055182948212</v>
      </c>
      <c r="AM11" s="34">
        <f t="shared" si="20"/>
        <v>972.51036589642536</v>
      </c>
      <c r="AO11" s="68">
        <v>6</v>
      </c>
      <c r="AP11" s="45">
        <f t="shared" si="9"/>
        <v>-1353.055182948212</v>
      </c>
      <c r="AQ11" s="45">
        <f t="shared" si="10"/>
        <v>-12.655955467391831</v>
      </c>
      <c r="AR11" s="45">
        <f t="shared" si="11"/>
        <v>-866.79999999999927</v>
      </c>
      <c r="AS11" s="30">
        <f t="shared" si="12"/>
        <v>-8.4940420194418245</v>
      </c>
      <c r="AU11" s="68">
        <v>6</v>
      </c>
      <c r="AV11" s="52">
        <f t="shared" si="21"/>
        <v>0</v>
      </c>
      <c r="AW11" s="54">
        <f t="shared" si="13"/>
        <v>0</v>
      </c>
      <c r="AX11" s="53">
        <f t="shared" si="13"/>
        <v>0</v>
      </c>
      <c r="AY11" s="54">
        <f t="shared" si="13"/>
        <v>0</v>
      </c>
    </row>
    <row r="12" spans="1:51" x14ac:dyDescent="0.25">
      <c r="A12" s="12" t="s">
        <v>50</v>
      </c>
      <c r="B12" s="20">
        <v>1677</v>
      </c>
      <c r="C12" s="21">
        <v>1712</v>
      </c>
      <c r="D12" s="21">
        <v>1678</v>
      </c>
      <c r="E12" s="21">
        <v>1760</v>
      </c>
      <c r="F12" s="22">
        <v>1743</v>
      </c>
      <c r="G12" s="39">
        <v>1629</v>
      </c>
      <c r="H12" s="24">
        <f t="shared" si="0"/>
        <v>1714</v>
      </c>
      <c r="I12" s="30">
        <f t="shared" si="14"/>
        <v>16.772000476985443</v>
      </c>
      <c r="J12" s="32">
        <f t="shared" si="15"/>
        <v>1681.1268790651086</v>
      </c>
      <c r="K12" s="33">
        <f t="shared" si="1"/>
        <v>1746.8731209348914</v>
      </c>
      <c r="L12" s="34">
        <f t="shared" si="16"/>
        <v>65.746241869782807</v>
      </c>
      <c r="N12" s="68">
        <v>7</v>
      </c>
      <c r="O12" s="45">
        <f t="shared" si="2"/>
        <v>-117.8731209348914</v>
      </c>
      <c r="P12" s="45">
        <f t="shared" si="3"/>
        <v>-6.7476635550845323</v>
      </c>
      <c r="Q12" s="45">
        <f t="shared" si="4"/>
        <v>-85</v>
      </c>
      <c r="R12" s="30">
        <f t="shared" si="5"/>
        <v>-4.9591598599766629</v>
      </c>
      <c r="T12" s="68">
        <v>7</v>
      </c>
      <c r="U12" s="52">
        <f t="shared" si="17"/>
        <v>0</v>
      </c>
      <c r="V12" s="54">
        <f t="shared" si="6"/>
        <v>0</v>
      </c>
      <c r="W12" s="53">
        <f t="shared" si="6"/>
        <v>0</v>
      </c>
      <c r="X12" s="54">
        <f t="shared" si="6"/>
        <v>0</v>
      </c>
      <c r="Z12" s="63"/>
      <c r="AB12" s="12" t="s">
        <v>50</v>
      </c>
      <c r="AC12" s="20">
        <v>10145</v>
      </c>
      <c r="AD12" s="21">
        <v>8877</v>
      </c>
      <c r="AE12" s="21">
        <v>9966</v>
      </c>
      <c r="AF12" s="21">
        <v>10486</v>
      </c>
      <c r="AG12" s="22">
        <v>10081</v>
      </c>
      <c r="AH12" s="39">
        <v>9319</v>
      </c>
      <c r="AI12" s="24">
        <f t="shared" si="7"/>
        <v>9911</v>
      </c>
      <c r="AJ12" s="30">
        <f t="shared" si="18"/>
        <v>272.62263295625326</v>
      </c>
      <c r="AK12" s="32">
        <f t="shared" si="19"/>
        <v>9376.6596394057433</v>
      </c>
      <c r="AL12" s="33">
        <f t="shared" si="8"/>
        <v>10445.340360594257</v>
      </c>
      <c r="AM12" s="34">
        <f t="shared" si="20"/>
        <v>1068.6807211885134</v>
      </c>
      <c r="AO12" s="68">
        <v>7</v>
      </c>
      <c r="AP12" s="45">
        <f t="shared" si="9"/>
        <v>-1126.3403605942567</v>
      </c>
      <c r="AQ12" s="45">
        <f t="shared" si="10"/>
        <v>-10.783184862443074</v>
      </c>
      <c r="AR12" s="45">
        <f t="shared" si="11"/>
        <v>-592</v>
      </c>
      <c r="AS12" s="30">
        <f t="shared" si="12"/>
        <v>-5.9731611340934316</v>
      </c>
      <c r="AU12" s="68">
        <v>7</v>
      </c>
      <c r="AV12" s="52">
        <f t="shared" si="21"/>
        <v>0</v>
      </c>
      <c r="AW12" s="54">
        <f t="shared" si="13"/>
        <v>0</v>
      </c>
      <c r="AX12" s="53">
        <f t="shared" si="13"/>
        <v>0</v>
      </c>
      <c r="AY12" s="54">
        <f t="shared" si="13"/>
        <v>0</v>
      </c>
    </row>
    <row r="13" spans="1:51" x14ac:dyDescent="0.25">
      <c r="A13" s="12" t="s">
        <v>51</v>
      </c>
      <c r="B13" s="20">
        <v>1593</v>
      </c>
      <c r="C13" s="21">
        <v>1639</v>
      </c>
      <c r="D13" s="21">
        <v>1651</v>
      </c>
      <c r="E13" s="21">
        <v>1711</v>
      </c>
      <c r="F13" s="22">
        <v>1760</v>
      </c>
      <c r="G13" s="39">
        <v>1661</v>
      </c>
      <c r="H13" s="24">
        <f t="shared" si="0"/>
        <v>1670.8</v>
      </c>
      <c r="I13" s="30">
        <f t="shared" si="14"/>
        <v>29.179444819941317</v>
      </c>
      <c r="J13" s="32">
        <f t="shared" si="15"/>
        <v>1613.6082881529151</v>
      </c>
      <c r="K13" s="33">
        <f t="shared" si="1"/>
        <v>1727.9917118470848</v>
      </c>
      <c r="L13" s="34">
        <f t="shared" si="16"/>
        <v>114.38342369416978</v>
      </c>
      <c r="N13" s="68">
        <v>8</v>
      </c>
      <c r="O13" s="45">
        <f t="shared" si="2"/>
        <v>-66.991711847084844</v>
      </c>
      <c r="P13" s="45">
        <f t="shared" si="3"/>
        <v>-3.8768537712183853</v>
      </c>
      <c r="Q13" s="45">
        <f t="shared" si="4"/>
        <v>-9.7999999999999545</v>
      </c>
      <c r="R13" s="30">
        <f t="shared" si="5"/>
        <v>-0.58654536748862551</v>
      </c>
      <c r="T13" s="68">
        <v>8</v>
      </c>
      <c r="U13" s="52">
        <f t="shared" si="17"/>
        <v>0</v>
      </c>
      <c r="V13" s="54">
        <f t="shared" si="6"/>
        <v>0</v>
      </c>
      <c r="W13" s="53">
        <f t="shared" si="6"/>
        <v>0</v>
      </c>
      <c r="X13" s="54">
        <f t="shared" si="6"/>
        <v>0</v>
      </c>
      <c r="Z13" s="63"/>
      <c r="AB13" s="12" t="s">
        <v>51</v>
      </c>
      <c r="AC13" s="20">
        <v>9840</v>
      </c>
      <c r="AD13" s="21">
        <v>9417</v>
      </c>
      <c r="AE13" s="21">
        <v>10142</v>
      </c>
      <c r="AF13" s="21">
        <v>10431</v>
      </c>
      <c r="AG13" s="22">
        <v>9535</v>
      </c>
      <c r="AH13" s="39">
        <v>9179</v>
      </c>
      <c r="AI13" s="24">
        <f t="shared" si="7"/>
        <v>9873</v>
      </c>
      <c r="AJ13" s="30">
        <f t="shared" si="18"/>
        <v>188.01515896331338</v>
      </c>
      <c r="AK13" s="32">
        <f t="shared" si="19"/>
        <v>9504.4902884319054</v>
      </c>
      <c r="AL13" s="33">
        <f t="shared" si="8"/>
        <v>10241.509711568095</v>
      </c>
      <c r="AM13" s="34">
        <f t="shared" si="20"/>
        <v>737.01942313618929</v>
      </c>
      <c r="AO13" s="68">
        <v>8</v>
      </c>
      <c r="AP13" s="45">
        <f t="shared" si="9"/>
        <v>-1062.5097115680946</v>
      </c>
      <c r="AQ13" s="45">
        <f t="shared" si="10"/>
        <v>-10.374541854585734</v>
      </c>
      <c r="AR13" s="45">
        <f t="shared" si="11"/>
        <v>-694</v>
      </c>
      <c r="AS13" s="30">
        <f t="shared" si="12"/>
        <v>-7.0292717512407581</v>
      </c>
      <c r="AU13" s="68">
        <v>8</v>
      </c>
      <c r="AV13" s="52">
        <f t="shared" si="21"/>
        <v>0</v>
      </c>
      <c r="AW13" s="54">
        <f t="shared" si="13"/>
        <v>0</v>
      </c>
      <c r="AX13" s="53">
        <f t="shared" si="13"/>
        <v>0</v>
      </c>
      <c r="AY13" s="54">
        <f t="shared" si="13"/>
        <v>0</v>
      </c>
    </row>
    <row r="14" spans="1:51" x14ac:dyDescent="0.25">
      <c r="A14" s="12" t="s">
        <v>52</v>
      </c>
      <c r="B14" s="20">
        <v>1636</v>
      </c>
      <c r="C14" s="21">
        <v>1706</v>
      </c>
      <c r="D14" s="21">
        <v>1581</v>
      </c>
      <c r="E14" s="21">
        <v>1539</v>
      </c>
      <c r="F14" s="22">
        <v>1624</v>
      </c>
      <c r="G14" s="39">
        <v>1641</v>
      </c>
      <c r="H14" s="24">
        <f t="shared" si="0"/>
        <v>1617.2</v>
      </c>
      <c r="I14" s="30">
        <f t="shared" si="14"/>
        <v>28.027486508782765</v>
      </c>
      <c r="J14" s="32">
        <f t="shared" si="15"/>
        <v>1562.2661264427859</v>
      </c>
      <c r="K14" s="33">
        <f t="shared" si="1"/>
        <v>1672.1338735572142</v>
      </c>
      <c r="L14" s="34">
        <f t="shared" si="16"/>
        <v>109.86774711442831</v>
      </c>
      <c r="N14" s="68">
        <v>9</v>
      </c>
      <c r="O14" s="45">
        <f t="shared" si="2"/>
        <v>-31.133873557214201</v>
      </c>
      <c r="P14" s="45">
        <f t="shared" si="3"/>
        <v>-1.8619246969132652</v>
      </c>
      <c r="Q14" s="45">
        <f t="shared" si="4"/>
        <v>23.799999999999955</v>
      </c>
      <c r="R14" s="30">
        <f t="shared" si="5"/>
        <v>1.4716794459559706</v>
      </c>
      <c r="T14" s="68">
        <v>9</v>
      </c>
      <c r="U14" s="52">
        <f t="shared" si="17"/>
        <v>0</v>
      </c>
      <c r="V14" s="54">
        <f t="shared" si="6"/>
        <v>0</v>
      </c>
      <c r="W14" s="53">
        <f t="shared" si="6"/>
        <v>23.799999999999955</v>
      </c>
      <c r="X14" s="54">
        <f t="shared" si="6"/>
        <v>1.4716794459559706</v>
      </c>
      <c r="Z14" s="63"/>
      <c r="AB14" s="12" t="s">
        <v>52</v>
      </c>
      <c r="AC14" s="20">
        <v>9835</v>
      </c>
      <c r="AD14" s="21">
        <v>9577</v>
      </c>
      <c r="AE14" s="21">
        <v>9664</v>
      </c>
      <c r="AF14" s="21">
        <v>9315</v>
      </c>
      <c r="AG14" s="22">
        <v>9420</v>
      </c>
      <c r="AH14" s="39">
        <v>9174</v>
      </c>
      <c r="AI14" s="24">
        <f t="shared" si="7"/>
        <v>9562.2000000000007</v>
      </c>
      <c r="AJ14" s="30">
        <f t="shared" si="18"/>
        <v>91.195065655988202</v>
      </c>
      <c r="AK14" s="32">
        <f t="shared" si="19"/>
        <v>9383.4576713142633</v>
      </c>
      <c r="AL14" s="33">
        <f t="shared" si="8"/>
        <v>9740.9423286857382</v>
      </c>
      <c r="AM14" s="34">
        <f t="shared" si="20"/>
        <v>357.4846573714749</v>
      </c>
      <c r="AO14" s="68">
        <v>9</v>
      </c>
      <c r="AP14" s="45">
        <f t="shared" si="9"/>
        <v>-566.94232868573818</v>
      </c>
      <c r="AQ14" s="45">
        <f t="shared" si="10"/>
        <v>-5.8202000335857731</v>
      </c>
      <c r="AR14" s="45">
        <f t="shared" si="11"/>
        <v>-388.20000000000073</v>
      </c>
      <c r="AS14" s="30">
        <f t="shared" si="12"/>
        <v>-4.0597352073790622</v>
      </c>
      <c r="AU14" s="68">
        <v>9</v>
      </c>
      <c r="AV14" s="52">
        <f t="shared" si="21"/>
        <v>0</v>
      </c>
      <c r="AW14" s="54">
        <f t="shared" si="13"/>
        <v>0</v>
      </c>
      <c r="AX14" s="53">
        <f t="shared" si="13"/>
        <v>0</v>
      </c>
      <c r="AY14" s="54">
        <f t="shared" si="13"/>
        <v>0</v>
      </c>
    </row>
    <row r="15" spans="1:51" x14ac:dyDescent="0.25">
      <c r="A15" s="12" t="s">
        <v>53</v>
      </c>
      <c r="B15" s="20">
        <v>1579</v>
      </c>
      <c r="C15" s="21">
        <v>1689</v>
      </c>
      <c r="D15" s="21">
        <v>1627</v>
      </c>
      <c r="E15" s="21">
        <v>1723</v>
      </c>
      <c r="F15" s="22">
        <v>1706</v>
      </c>
      <c r="G15" s="39">
        <v>1640</v>
      </c>
      <c r="H15" s="24">
        <f t="shared" si="0"/>
        <v>1664.8</v>
      </c>
      <c r="I15" s="30">
        <f t="shared" si="14"/>
        <v>26.889403117213295</v>
      </c>
      <c r="J15" s="32">
        <f t="shared" si="15"/>
        <v>1612.0967698902618</v>
      </c>
      <c r="K15" s="33">
        <f t="shared" si="1"/>
        <v>1717.5032301097381</v>
      </c>
      <c r="L15" s="34">
        <f t="shared" si="16"/>
        <v>105.40646021947623</v>
      </c>
      <c r="N15" s="68">
        <v>10</v>
      </c>
      <c r="O15" s="45">
        <f t="shared" si="2"/>
        <v>-77.50323010973807</v>
      </c>
      <c r="P15" s="45">
        <f t="shared" si="3"/>
        <v>-4.5125522183027327</v>
      </c>
      <c r="Q15" s="45">
        <f t="shared" si="4"/>
        <v>-24.799999999999955</v>
      </c>
      <c r="R15" s="30">
        <f t="shared" si="5"/>
        <v>-1.4896684286400741</v>
      </c>
      <c r="T15" s="68">
        <v>10</v>
      </c>
      <c r="U15" s="52">
        <f t="shared" si="17"/>
        <v>0</v>
      </c>
      <c r="V15" s="54">
        <f t="shared" si="6"/>
        <v>0</v>
      </c>
      <c r="W15" s="53">
        <f t="shared" si="6"/>
        <v>0</v>
      </c>
      <c r="X15" s="54">
        <f t="shared" si="6"/>
        <v>0</v>
      </c>
      <c r="Z15" s="63"/>
      <c r="AB15" s="12" t="s">
        <v>53</v>
      </c>
      <c r="AC15" s="20">
        <v>9888</v>
      </c>
      <c r="AD15" s="21">
        <v>9316</v>
      </c>
      <c r="AE15" s="21">
        <v>9450</v>
      </c>
      <c r="AF15" s="21">
        <v>11274</v>
      </c>
      <c r="AG15" s="22">
        <v>9192</v>
      </c>
      <c r="AH15" s="39">
        <v>9252</v>
      </c>
      <c r="AI15" s="24">
        <f t="shared" si="7"/>
        <v>9824</v>
      </c>
      <c r="AJ15" s="30">
        <f t="shared" si="18"/>
        <v>381.0485533367106</v>
      </c>
      <c r="AK15" s="32">
        <f t="shared" si="19"/>
        <v>9077.144835460047</v>
      </c>
      <c r="AL15" s="33">
        <f t="shared" si="8"/>
        <v>10570.855164539953</v>
      </c>
      <c r="AM15" s="34">
        <f t="shared" si="20"/>
        <v>1493.7103290799059</v>
      </c>
      <c r="AO15" s="68">
        <v>10</v>
      </c>
      <c r="AP15" s="45">
        <f t="shared" si="9"/>
        <v>-1318.855164539953</v>
      </c>
      <c r="AQ15" s="45">
        <f t="shared" si="10"/>
        <v>-12.476333693077802</v>
      </c>
      <c r="AR15" s="45">
        <f t="shared" si="11"/>
        <v>-572</v>
      </c>
      <c r="AS15" s="30">
        <f t="shared" si="12"/>
        <v>-5.822475570032573</v>
      </c>
      <c r="AU15" s="68">
        <v>10</v>
      </c>
      <c r="AV15" s="52">
        <f t="shared" si="21"/>
        <v>0</v>
      </c>
      <c r="AW15" s="54">
        <f t="shared" si="13"/>
        <v>0</v>
      </c>
      <c r="AX15" s="53">
        <f t="shared" si="13"/>
        <v>0</v>
      </c>
      <c r="AY15" s="54">
        <f t="shared" si="13"/>
        <v>0</v>
      </c>
    </row>
    <row r="16" spans="1:51" x14ac:dyDescent="0.25">
      <c r="A16" s="12" t="s">
        <v>54</v>
      </c>
      <c r="B16" s="20">
        <v>1555</v>
      </c>
      <c r="C16" s="21">
        <v>1730</v>
      </c>
      <c r="D16" s="21">
        <v>1600</v>
      </c>
      <c r="E16" s="21">
        <v>1709</v>
      </c>
      <c r="F16" s="22">
        <v>1691</v>
      </c>
      <c r="G16" s="39">
        <v>1726</v>
      </c>
      <c r="H16" s="24">
        <f t="shared" si="0"/>
        <v>1657</v>
      </c>
      <c r="I16" s="30">
        <f t="shared" si="14"/>
        <v>33.794970039933453</v>
      </c>
      <c r="J16" s="32">
        <f t="shared" si="15"/>
        <v>1590.7618587217305</v>
      </c>
      <c r="K16" s="33">
        <f t="shared" si="1"/>
        <v>1723.2381412782695</v>
      </c>
      <c r="L16" s="34">
        <f t="shared" si="16"/>
        <v>132.47628255653899</v>
      </c>
      <c r="N16" s="68">
        <v>11</v>
      </c>
      <c r="O16" s="45">
        <f t="shared" si="2"/>
        <v>2.7618587217305048</v>
      </c>
      <c r="P16" s="45">
        <f t="shared" si="3"/>
        <v>0.16027144801250764</v>
      </c>
      <c r="Q16" s="45">
        <f t="shared" si="4"/>
        <v>69</v>
      </c>
      <c r="R16" s="30">
        <f t="shared" si="5"/>
        <v>4.1641520820760416</v>
      </c>
      <c r="T16" s="68">
        <v>11</v>
      </c>
      <c r="U16" s="52">
        <f t="shared" si="17"/>
        <v>2.7618587217305048</v>
      </c>
      <c r="V16" s="54">
        <f t="shared" si="6"/>
        <v>0.16027144801250764</v>
      </c>
      <c r="W16" s="53">
        <f t="shared" si="6"/>
        <v>69</v>
      </c>
      <c r="X16" s="54">
        <f t="shared" si="6"/>
        <v>4.1641520820760416</v>
      </c>
      <c r="Z16" s="63"/>
      <c r="AB16" s="12" t="s">
        <v>54</v>
      </c>
      <c r="AC16" s="20">
        <v>9394</v>
      </c>
      <c r="AD16" s="21">
        <v>9285</v>
      </c>
      <c r="AE16" s="21">
        <v>9097</v>
      </c>
      <c r="AF16" s="21">
        <v>11079</v>
      </c>
      <c r="AG16" s="22">
        <v>8876</v>
      </c>
      <c r="AH16" s="39">
        <v>9291</v>
      </c>
      <c r="AI16" s="24">
        <f t="shared" si="7"/>
        <v>9546.2000000000007</v>
      </c>
      <c r="AJ16" s="30">
        <f t="shared" si="18"/>
        <v>393.18028943475787</v>
      </c>
      <c r="AK16" s="32">
        <f t="shared" si="19"/>
        <v>8775.5666327078761</v>
      </c>
      <c r="AL16" s="33">
        <f t="shared" si="8"/>
        <v>10316.833367292125</v>
      </c>
      <c r="AM16" s="34">
        <f t="shared" si="20"/>
        <v>1541.2667345842492</v>
      </c>
      <c r="AO16" s="68">
        <v>11</v>
      </c>
      <c r="AP16" s="45">
        <f t="shared" si="9"/>
        <v>-1025.8333672921253</v>
      </c>
      <c r="AQ16" s="45">
        <f t="shared" si="10"/>
        <v>-9.9432968506050159</v>
      </c>
      <c r="AR16" s="45">
        <f t="shared" si="11"/>
        <v>-255.20000000000073</v>
      </c>
      <c r="AS16" s="30">
        <f t="shared" si="12"/>
        <v>-2.6733150363495497</v>
      </c>
      <c r="AU16" s="68">
        <v>11</v>
      </c>
      <c r="AV16" s="52">
        <f t="shared" si="21"/>
        <v>0</v>
      </c>
      <c r="AW16" s="54">
        <f t="shared" si="13"/>
        <v>0</v>
      </c>
      <c r="AX16" s="53">
        <f t="shared" si="13"/>
        <v>0</v>
      </c>
      <c r="AY16" s="54">
        <f t="shared" si="13"/>
        <v>0</v>
      </c>
    </row>
    <row r="17" spans="1:51" x14ac:dyDescent="0.25">
      <c r="A17" s="12" t="s">
        <v>55</v>
      </c>
      <c r="B17" s="20">
        <v>1620</v>
      </c>
      <c r="C17" s="21">
        <v>1468</v>
      </c>
      <c r="D17" s="21">
        <v>1592</v>
      </c>
      <c r="E17" s="21">
        <v>1688</v>
      </c>
      <c r="F17" s="22">
        <v>1615</v>
      </c>
      <c r="G17" s="39">
        <v>1595</v>
      </c>
      <c r="H17" s="24">
        <f t="shared" si="0"/>
        <v>1596.6</v>
      </c>
      <c r="I17" s="30">
        <f t="shared" si="14"/>
        <v>35.916013141772851</v>
      </c>
      <c r="J17" s="32">
        <f t="shared" si="15"/>
        <v>1526.2046142421252</v>
      </c>
      <c r="K17" s="33">
        <f t="shared" si="1"/>
        <v>1666.9953857578746</v>
      </c>
      <c r="L17" s="34">
        <f t="shared" si="16"/>
        <v>140.79077151574938</v>
      </c>
      <c r="N17" s="68">
        <v>12</v>
      </c>
      <c r="O17" s="45">
        <f t="shared" si="2"/>
        <v>-71.995385757874601</v>
      </c>
      <c r="P17" s="45">
        <f t="shared" si="3"/>
        <v>-4.3188713281976465</v>
      </c>
      <c r="Q17" s="45">
        <f t="shared" si="4"/>
        <v>-1.5999999999999091</v>
      </c>
      <c r="R17" s="30">
        <f t="shared" si="5"/>
        <v>-0.10021295252410804</v>
      </c>
      <c r="T17" s="68">
        <v>12</v>
      </c>
      <c r="U17" s="52">
        <f t="shared" si="17"/>
        <v>0</v>
      </c>
      <c r="V17" s="54">
        <f t="shared" si="6"/>
        <v>0</v>
      </c>
      <c r="W17" s="53">
        <f t="shared" si="6"/>
        <v>0</v>
      </c>
      <c r="X17" s="54">
        <f t="shared" si="6"/>
        <v>0</v>
      </c>
      <c r="Z17" s="63"/>
      <c r="AB17" s="12" t="s">
        <v>55</v>
      </c>
      <c r="AC17" s="20">
        <v>8948</v>
      </c>
      <c r="AD17" s="21">
        <v>8158</v>
      </c>
      <c r="AE17" s="21">
        <v>8733</v>
      </c>
      <c r="AF17" s="21">
        <v>10225</v>
      </c>
      <c r="AG17" s="22">
        <v>8787</v>
      </c>
      <c r="AH17" s="39">
        <v>9051</v>
      </c>
      <c r="AI17" s="24">
        <f t="shared" si="7"/>
        <v>8970.2000000000007</v>
      </c>
      <c r="AJ17" s="30">
        <f t="shared" si="18"/>
        <v>340.91867065328051</v>
      </c>
      <c r="AK17" s="32">
        <f t="shared" si="19"/>
        <v>8301.9994055195712</v>
      </c>
      <c r="AL17" s="33">
        <f t="shared" si="8"/>
        <v>9638.4005944804303</v>
      </c>
      <c r="AM17" s="34">
        <f t="shared" si="20"/>
        <v>1336.4011889608591</v>
      </c>
      <c r="AO17" s="68">
        <v>12</v>
      </c>
      <c r="AP17" s="45">
        <f t="shared" si="9"/>
        <v>-587.4005944804303</v>
      </c>
      <c r="AQ17" s="45">
        <f t="shared" si="10"/>
        <v>-6.094378301902224</v>
      </c>
      <c r="AR17" s="45">
        <f t="shared" si="11"/>
        <v>80.799999999999272</v>
      </c>
      <c r="AS17" s="30">
        <f t="shared" si="12"/>
        <v>0.90076029519965284</v>
      </c>
      <c r="AU17" s="68">
        <v>12</v>
      </c>
      <c r="AV17" s="52">
        <f t="shared" si="21"/>
        <v>0</v>
      </c>
      <c r="AW17" s="54">
        <f t="shared" si="13"/>
        <v>0</v>
      </c>
      <c r="AX17" s="53">
        <f t="shared" si="13"/>
        <v>80.799999999999272</v>
      </c>
      <c r="AY17" s="54">
        <f t="shared" si="13"/>
        <v>0.90076029519965284</v>
      </c>
    </row>
    <row r="18" spans="1:51" x14ac:dyDescent="0.25">
      <c r="A18" s="12" t="s">
        <v>56</v>
      </c>
      <c r="B18" s="20">
        <v>1533</v>
      </c>
      <c r="C18" s="21">
        <v>1512</v>
      </c>
      <c r="D18" s="21">
        <v>1594</v>
      </c>
      <c r="E18" s="21">
        <v>1389</v>
      </c>
      <c r="F18" s="22">
        <v>1573</v>
      </c>
      <c r="G18" s="39">
        <v>1646</v>
      </c>
      <c r="H18" s="24">
        <f t="shared" si="0"/>
        <v>1520.2</v>
      </c>
      <c r="I18" s="30">
        <f t="shared" si="14"/>
        <v>35.832108506198743</v>
      </c>
      <c r="J18" s="32">
        <f t="shared" si="15"/>
        <v>1449.9690673278506</v>
      </c>
      <c r="K18" s="33">
        <f t="shared" si="1"/>
        <v>1590.4309326721495</v>
      </c>
      <c r="L18" s="34">
        <f t="shared" si="16"/>
        <v>140.46186534429899</v>
      </c>
      <c r="N18" s="68">
        <v>13</v>
      </c>
      <c r="O18" s="45">
        <f t="shared" si="2"/>
        <v>55.569067327850462</v>
      </c>
      <c r="P18" s="45">
        <f t="shared" si="3"/>
        <v>3.4939629371070238</v>
      </c>
      <c r="Q18" s="45">
        <f t="shared" si="4"/>
        <v>125.79999999999995</v>
      </c>
      <c r="R18" s="30">
        <f t="shared" si="5"/>
        <v>8.2752269438231778</v>
      </c>
      <c r="T18" s="68">
        <v>13</v>
      </c>
      <c r="U18" s="52">
        <f t="shared" si="17"/>
        <v>55.569067327850462</v>
      </c>
      <c r="V18" s="54">
        <f t="shared" si="6"/>
        <v>3.4939629371070238</v>
      </c>
      <c r="W18" s="53">
        <f t="shared" si="6"/>
        <v>125.79999999999995</v>
      </c>
      <c r="X18" s="54">
        <f t="shared" si="6"/>
        <v>8.2752269438231778</v>
      </c>
      <c r="Z18" s="63"/>
      <c r="AB18" s="12" t="s">
        <v>56</v>
      </c>
      <c r="AC18" s="20">
        <v>8959</v>
      </c>
      <c r="AD18" s="21">
        <v>8769</v>
      </c>
      <c r="AE18" s="21">
        <v>8433</v>
      </c>
      <c r="AF18" s="21">
        <v>8552</v>
      </c>
      <c r="AG18" s="22">
        <v>8294</v>
      </c>
      <c r="AH18" s="39">
        <v>9496</v>
      </c>
      <c r="AI18" s="24">
        <f t="shared" si="7"/>
        <v>8601.4</v>
      </c>
      <c r="AJ18" s="30">
        <f t="shared" si="18"/>
        <v>118.58777340012753</v>
      </c>
      <c r="AK18" s="32">
        <f t="shared" si="19"/>
        <v>8368.9679641357488</v>
      </c>
      <c r="AL18" s="33">
        <f t="shared" si="8"/>
        <v>8833.8320358642504</v>
      </c>
      <c r="AM18" s="34">
        <f t="shared" si="20"/>
        <v>464.86407172850159</v>
      </c>
      <c r="AO18" s="68">
        <v>13</v>
      </c>
      <c r="AP18" s="45">
        <f t="shared" si="9"/>
        <v>662.16796413574957</v>
      </c>
      <c r="AQ18" s="45">
        <f t="shared" si="10"/>
        <v>7.4958179128540223</v>
      </c>
      <c r="AR18" s="45">
        <f t="shared" si="11"/>
        <v>894.60000000000036</v>
      </c>
      <c r="AS18" s="30">
        <f t="shared" si="12"/>
        <v>10.400632455181718</v>
      </c>
      <c r="AU18" s="68">
        <v>13</v>
      </c>
      <c r="AV18" s="52">
        <f t="shared" si="21"/>
        <v>662.16796413574957</v>
      </c>
      <c r="AW18" s="54">
        <f t="shared" si="13"/>
        <v>7.4958179128540223</v>
      </c>
      <c r="AX18" s="53">
        <f t="shared" si="13"/>
        <v>894.60000000000036</v>
      </c>
      <c r="AY18" s="54">
        <f t="shared" si="13"/>
        <v>10.400632455181718</v>
      </c>
    </row>
    <row r="19" spans="1:51" x14ac:dyDescent="0.25">
      <c r="A19" s="12" t="s">
        <v>57</v>
      </c>
      <c r="B19" s="20">
        <v>1254</v>
      </c>
      <c r="C19" s="21">
        <v>1701</v>
      </c>
      <c r="D19" s="21">
        <v>1538</v>
      </c>
      <c r="E19" s="21">
        <v>1557</v>
      </c>
      <c r="F19" s="22">
        <v>1582</v>
      </c>
      <c r="G19" s="39">
        <v>2220</v>
      </c>
      <c r="H19" s="24">
        <f t="shared" si="0"/>
        <v>1526.4</v>
      </c>
      <c r="I19" s="30">
        <f t="shared" si="14"/>
        <v>73.773030302407932</v>
      </c>
      <c r="J19" s="32">
        <f t="shared" si="15"/>
        <v>1381.8048606072805</v>
      </c>
      <c r="K19" s="33">
        <f t="shared" si="1"/>
        <v>1670.9951393927197</v>
      </c>
      <c r="L19" s="34">
        <f t="shared" si="16"/>
        <v>289.1902787854392</v>
      </c>
      <c r="N19" s="68">
        <v>14</v>
      </c>
      <c r="O19" s="45">
        <f t="shared" si="2"/>
        <v>549.00486060728031</v>
      </c>
      <c r="P19" s="45">
        <f t="shared" si="3"/>
        <v>32.854964545666007</v>
      </c>
      <c r="Q19" s="45">
        <f t="shared" si="4"/>
        <v>693.59999999999991</v>
      </c>
      <c r="R19" s="30">
        <f t="shared" si="5"/>
        <v>45.440251572327035</v>
      </c>
      <c r="T19" s="68">
        <v>14</v>
      </c>
      <c r="U19" s="52">
        <f t="shared" si="17"/>
        <v>549.00486060728031</v>
      </c>
      <c r="V19" s="54">
        <f t="shared" si="6"/>
        <v>32.854964545666007</v>
      </c>
      <c r="W19" s="53">
        <f t="shared" si="6"/>
        <v>693.59999999999991</v>
      </c>
      <c r="X19" s="54">
        <f t="shared" si="6"/>
        <v>45.440251572327035</v>
      </c>
      <c r="Z19" s="63"/>
      <c r="AB19" s="12" t="s">
        <v>57</v>
      </c>
      <c r="AC19" s="20">
        <v>7807</v>
      </c>
      <c r="AD19" s="21">
        <v>9898</v>
      </c>
      <c r="AE19" s="21">
        <v>8400</v>
      </c>
      <c r="AF19" s="21">
        <v>9237</v>
      </c>
      <c r="AG19" s="22">
        <v>8544</v>
      </c>
      <c r="AH19" s="39">
        <v>14167</v>
      </c>
      <c r="AI19" s="24">
        <f t="shared" si="7"/>
        <v>8777.2000000000007</v>
      </c>
      <c r="AJ19" s="30">
        <f t="shared" si="18"/>
        <v>360.94035518351228</v>
      </c>
      <c r="AK19" s="32">
        <f t="shared" si="19"/>
        <v>8069.7569038403162</v>
      </c>
      <c r="AL19" s="33">
        <f t="shared" si="8"/>
        <v>9484.6430961596852</v>
      </c>
      <c r="AM19" s="34">
        <f t="shared" si="20"/>
        <v>1414.886192319369</v>
      </c>
      <c r="AO19" s="68">
        <v>14</v>
      </c>
      <c r="AP19" s="45">
        <f t="shared" si="9"/>
        <v>4682.3569038403148</v>
      </c>
      <c r="AQ19" s="45">
        <f t="shared" si="10"/>
        <v>49.367771210454855</v>
      </c>
      <c r="AR19" s="45">
        <f t="shared" si="11"/>
        <v>5389.7999999999993</v>
      </c>
      <c r="AS19" s="30">
        <f t="shared" si="12"/>
        <v>61.406826778471476</v>
      </c>
      <c r="AU19" s="68">
        <v>14</v>
      </c>
      <c r="AV19" s="52">
        <f t="shared" si="21"/>
        <v>4682.3569038403148</v>
      </c>
      <c r="AW19" s="54">
        <f t="shared" si="13"/>
        <v>49.367771210454855</v>
      </c>
      <c r="AX19" s="53">
        <f t="shared" si="13"/>
        <v>5389.7999999999993</v>
      </c>
      <c r="AY19" s="54">
        <f t="shared" si="13"/>
        <v>61.406826778471476</v>
      </c>
    </row>
    <row r="20" spans="1:51" x14ac:dyDescent="0.25">
      <c r="A20" s="12" t="s">
        <v>58</v>
      </c>
      <c r="B20" s="20">
        <v>1479</v>
      </c>
      <c r="C20" s="21">
        <v>1704</v>
      </c>
      <c r="D20" s="21">
        <v>1296</v>
      </c>
      <c r="E20" s="21">
        <v>1780</v>
      </c>
      <c r="F20" s="22">
        <v>1623</v>
      </c>
      <c r="G20" s="39">
        <v>2495</v>
      </c>
      <c r="H20" s="24">
        <f t="shared" si="0"/>
        <v>1576.4</v>
      </c>
      <c r="I20" s="30">
        <f t="shared" si="14"/>
        <v>86.02825117366946</v>
      </c>
      <c r="J20" s="32">
        <f t="shared" si="15"/>
        <v>1407.7846276996079</v>
      </c>
      <c r="K20" s="33">
        <f t="shared" si="1"/>
        <v>1745.0153723003923</v>
      </c>
      <c r="L20" s="34">
        <f t="shared" si="16"/>
        <v>337.23074460078442</v>
      </c>
      <c r="N20" s="68">
        <v>15</v>
      </c>
      <c r="O20" s="45">
        <f t="shared" si="2"/>
        <v>749.9846276996077</v>
      </c>
      <c r="P20" s="45">
        <f t="shared" si="3"/>
        <v>42.978683145405725</v>
      </c>
      <c r="Q20" s="45">
        <f t="shared" si="4"/>
        <v>918.59999999999991</v>
      </c>
      <c r="R20" s="30">
        <f t="shared" si="5"/>
        <v>58.27201217964982</v>
      </c>
      <c r="T20" s="68">
        <v>15</v>
      </c>
      <c r="U20" s="52">
        <f t="shared" si="17"/>
        <v>749.9846276996077</v>
      </c>
      <c r="V20" s="54">
        <f t="shared" si="6"/>
        <v>42.978683145405725</v>
      </c>
      <c r="W20" s="53">
        <f t="shared" si="6"/>
        <v>918.59999999999991</v>
      </c>
      <c r="X20" s="54">
        <f t="shared" si="6"/>
        <v>58.27201217964982</v>
      </c>
      <c r="Z20" s="63"/>
      <c r="AB20" s="12" t="s">
        <v>58</v>
      </c>
      <c r="AC20" s="20">
        <v>8610</v>
      </c>
      <c r="AD20" s="21">
        <v>9710</v>
      </c>
      <c r="AE20" s="21">
        <v>7195</v>
      </c>
      <c r="AF20" s="21">
        <v>10521</v>
      </c>
      <c r="AG20" s="22">
        <v>8668</v>
      </c>
      <c r="AH20" s="39">
        <v>16021</v>
      </c>
      <c r="AI20" s="24">
        <f t="shared" si="7"/>
        <v>8940.7999999999993</v>
      </c>
      <c r="AJ20" s="30">
        <f t="shared" si="18"/>
        <v>562.15508536346147</v>
      </c>
      <c r="AK20" s="32">
        <f t="shared" si="19"/>
        <v>7838.9760326876149</v>
      </c>
      <c r="AL20" s="33">
        <f t="shared" si="8"/>
        <v>10042.623967312384</v>
      </c>
      <c r="AM20" s="34">
        <f t="shared" si="20"/>
        <v>2203.6479346247688</v>
      </c>
      <c r="AO20" s="68">
        <v>15</v>
      </c>
      <c r="AP20" s="45">
        <f t="shared" si="9"/>
        <v>5978.3760326876163</v>
      </c>
      <c r="AQ20" s="45">
        <f t="shared" si="10"/>
        <v>59.530019765218341</v>
      </c>
      <c r="AR20" s="45">
        <f t="shared" si="11"/>
        <v>7080.2000000000007</v>
      </c>
      <c r="AS20" s="30">
        <f t="shared" si="12"/>
        <v>79.189781675017912</v>
      </c>
      <c r="AU20" s="68">
        <v>15</v>
      </c>
      <c r="AV20" s="52">
        <f t="shared" si="21"/>
        <v>5978.3760326876163</v>
      </c>
      <c r="AW20" s="54">
        <f t="shared" si="13"/>
        <v>59.530019765218341</v>
      </c>
      <c r="AX20" s="53">
        <f t="shared" si="13"/>
        <v>7080.2000000000007</v>
      </c>
      <c r="AY20" s="54">
        <f t="shared" si="13"/>
        <v>79.189781675017912</v>
      </c>
    </row>
    <row r="21" spans="1:51" x14ac:dyDescent="0.25">
      <c r="A21" s="12" t="s">
        <v>59</v>
      </c>
      <c r="B21" s="20">
        <v>1732</v>
      </c>
      <c r="C21" s="21">
        <v>1700</v>
      </c>
      <c r="D21" s="21">
        <v>1497</v>
      </c>
      <c r="E21" s="21">
        <v>1762</v>
      </c>
      <c r="F21" s="22">
        <v>1420</v>
      </c>
      <c r="G21" s="39">
        <v>2713</v>
      </c>
      <c r="H21" s="24">
        <f t="shared" si="0"/>
        <v>1622.2</v>
      </c>
      <c r="I21" s="30">
        <f t="shared" si="14"/>
        <v>68.634102310731791</v>
      </c>
      <c r="J21" s="32">
        <f t="shared" si="15"/>
        <v>1487.6771594709658</v>
      </c>
      <c r="K21" s="33">
        <f t="shared" si="1"/>
        <v>1756.7228405290343</v>
      </c>
      <c r="L21" s="34">
        <f t="shared" si="16"/>
        <v>269.04568105806857</v>
      </c>
      <c r="N21" s="68">
        <v>16</v>
      </c>
      <c r="O21" s="45">
        <f t="shared" si="2"/>
        <v>956.27715947096567</v>
      </c>
      <c r="P21" s="45">
        <f t="shared" si="3"/>
        <v>54.435289244772633</v>
      </c>
      <c r="Q21" s="45">
        <f t="shared" si="4"/>
        <v>1090.8</v>
      </c>
      <c r="R21" s="30">
        <f t="shared" si="5"/>
        <v>67.242017013931687</v>
      </c>
      <c r="T21" s="68">
        <v>16</v>
      </c>
      <c r="U21" s="52">
        <f t="shared" si="17"/>
        <v>956.27715947096567</v>
      </c>
      <c r="V21" s="54">
        <f t="shared" si="6"/>
        <v>54.435289244772633</v>
      </c>
      <c r="W21" s="53">
        <f t="shared" si="6"/>
        <v>1090.8</v>
      </c>
      <c r="X21" s="54">
        <f t="shared" si="6"/>
        <v>67.242017013931687</v>
      </c>
      <c r="Z21" s="63"/>
      <c r="AB21" s="12" t="s">
        <v>59</v>
      </c>
      <c r="AC21" s="20">
        <v>9907</v>
      </c>
      <c r="AD21" s="21">
        <v>9225</v>
      </c>
      <c r="AE21" s="21">
        <v>8140</v>
      </c>
      <c r="AF21" s="21">
        <v>9461</v>
      </c>
      <c r="AG21" s="22">
        <v>7605</v>
      </c>
      <c r="AH21" s="39">
        <v>19638</v>
      </c>
      <c r="AI21" s="24">
        <f t="shared" si="7"/>
        <v>8867.6</v>
      </c>
      <c r="AJ21" s="30">
        <f t="shared" si="18"/>
        <v>429.17194689308383</v>
      </c>
      <c r="AK21" s="32">
        <f t="shared" si="19"/>
        <v>8026.4229840895559</v>
      </c>
      <c r="AL21" s="33">
        <f t="shared" si="8"/>
        <v>9708.7770159104439</v>
      </c>
      <c r="AM21" s="34">
        <f t="shared" si="20"/>
        <v>1682.3540318208879</v>
      </c>
      <c r="AO21" s="68">
        <v>16</v>
      </c>
      <c r="AP21" s="45">
        <f t="shared" si="9"/>
        <v>9929.2229840895561</v>
      </c>
      <c r="AQ21" s="45">
        <f t="shared" si="10"/>
        <v>102.2705843157985</v>
      </c>
      <c r="AR21" s="45">
        <f t="shared" si="11"/>
        <v>10770.4</v>
      </c>
      <c r="AS21" s="30">
        <f t="shared" si="12"/>
        <v>121.45789165050293</v>
      </c>
      <c r="AU21" s="68">
        <v>16</v>
      </c>
      <c r="AV21" s="52">
        <f t="shared" si="21"/>
        <v>9929.2229840895561</v>
      </c>
      <c r="AW21" s="54">
        <f t="shared" si="13"/>
        <v>102.2705843157985</v>
      </c>
      <c r="AX21" s="53">
        <f t="shared" si="13"/>
        <v>10770.4</v>
      </c>
      <c r="AY21" s="54">
        <f t="shared" si="13"/>
        <v>121.45789165050293</v>
      </c>
    </row>
    <row r="22" spans="1:51" x14ac:dyDescent="0.25">
      <c r="A22" s="12" t="s">
        <v>60</v>
      </c>
      <c r="B22" s="20">
        <v>1648</v>
      </c>
      <c r="C22" s="21">
        <v>1693</v>
      </c>
      <c r="D22" s="21">
        <v>1678</v>
      </c>
      <c r="E22" s="21">
        <v>1622</v>
      </c>
      <c r="F22" s="22">
        <v>1532</v>
      </c>
      <c r="G22" s="40"/>
      <c r="H22" s="24">
        <f t="shared" si="0"/>
        <v>1634.6</v>
      </c>
      <c r="I22" s="30">
        <f t="shared" si="14"/>
        <v>28.424637200850952</v>
      </c>
      <c r="J22" s="32">
        <f t="shared" si="15"/>
        <v>1578.887711086332</v>
      </c>
      <c r="K22" s="33">
        <f t="shared" si="1"/>
        <v>1690.3122889136678</v>
      </c>
      <c r="L22" s="34">
        <f t="shared" si="16"/>
        <v>111.42457782733572</v>
      </c>
      <c r="N22" s="68">
        <v>17</v>
      </c>
      <c r="O22" s="45">
        <f t="shared" si="2"/>
        <v>-1690.3122889136678</v>
      </c>
      <c r="P22" s="45">
        <f t="shared" si="3"/>
        <v>-100</v>
      </c>
      <c r="Q22" s="45">
        <f t="shared" si="4"/>
        <v>-1634.6</v>
      </c>
      <c r="R22" s="30">
        <f t="shared" si="5"/>
        <v>-100</v>
      </c>
      <c r="T22" s="68">
        <v>17</v>
      </c>
      <c r="U22" s="52">
        <f t="shared" si="17"/>
        <v>0</v>
      </c>
      <c r="V22" s="54">
        <f t="shared" si="17"/>
        <v>0</v>
      </c>
      <c r="W22" s="53">
        <f t="shared" si="17"/>
        <v>0</v>
      </c>
      <c r="X22" s="54">
        <f t="shared" si="17"/>
        <v>0</v>
      </c>
      <c r="Z22" s="63"/>
      <c r="AB22" s="12" t="s">
        <v>60</v>
      </c>
      <c r="AC22" s="20">
        <v>8949</v>
      </c>
      <c r="AD22" s="21">
        <v>8719</v>
      </c>
      <c r="AE22" s="21">
        <v>9230</v>
      </c>
      <c r="AF22" s="21">
        <v>8684</v>
      </c>
      <c r="AG22" s="22">
        <v>8527</v>
      </c>
      <c r="AH22" s="40"/>
      <c r="AI22" s="24">
        <f t="shared" si="7"/>
        <v>8821.7999999999993</v>
      </c>
      <c r="AJ22" s="30">
        <f t="shared" si="18"/>
        <v>122.32554925280326</v>
      </c>
      <c r="AK22" s="32">
        <f t="shared" si="19"/>
        <v>8582.0419234645051</v>
      </c>
      <c r="AL22" s="33">
        <f t="shared" si="8"/>
        <v>9061.5580765354935</v>
      </c>
      <c r="AM22" s="34">
        <f t="shared" si="20"/>
        <v>479.51615307098837</v>
      </c>
      <c r="AO22" s="68">
        <v>17</v>
      </c>
      <c r="AP22" s="45">
        <f t="shared" si="9"/>
        <v>-9061.5580765354935</v>
      </c>
      <c r="AQ22" s="45">
        <f t="shared" si="10"/>
        <v>-100</v>
      </c>
      <c r="AR22" s="45">
        <f t="shared" si="11"/>
        <v>-8821.7999999999993</v>
      </c>
      <c r="AS22" s="30">
        <f t="shared" si="12"/>
        <v>-100</v>
      </c>
      <c r="AU22" s="68">
        <v>17</v>
      </c>
      <c r="AV22" s="52">
        <f t="shared" si="21"/>
        <v>0</v>
      </c>
      <c r="AW22" s="54">
        <f t="shared" si="13"/>
        <v>0</v>
      </c>
      <c r="AX22" s="53">
        <f t="shared" si="13"/>
        <v>0</v>
      </c>
      <c r="AY22" s="54">
        <f t="shared" si="13"/>
        <v>0</v>
      </c>
    </row>
    <row r="23" spans="1:51" x14ac:dyDescent="0.25">
      <c r="A23" s="12" t="s">
        <v>61</v>
      </c>
      <c r="B23" s="20">
        <v>1515</v>
      </c>
      <c r="C23" s="21">
        <v>1501</v>
      </c>
      <c r="D23" s="21">
        <v>1365</v>
      </c>
      <c r="E23" s="21">
        <v>1743</v>
      </c>
      <c r="F23" s="22">
        <v>1695</v>
      </c>
      <c r="G23" s="40"/>
      <c r="H23" s="24">
        <f t="shared" si="0"/>
        <v>1563.8</v>
      </c>
      <c r="I23" s="30">
        <f t="shared" si="14"/>
        <v>68.982896430926985</v>
      </c>
      <c r="J23" s="32">
        <f t="shared" si="15"/>
        <v>1428.593522995383</v>
      </c>
      <c r="K23" s="33">
        <f t="shared" si="1"/>
        <v>1699.006477004617</v>
      </c>
      <c r="L23" s="34">
        <f t="shared" si="16"/>
        <v>270.412954009234</v>
      </c>
      <c r="N23" s="68">
        <v>18</v>
      </c>
      <c r="O23" s="45">
        <f t="shared" si="2"/>
        <v>-1699.006477004617</v>
      </c>
      <c r="P23" s="45">
        <f t="shared" si="3"/>
        <v>-100</v>
      </c>
      <c r="Q23" s="45">
        <f t="shared" si="4"/>
        <v>-1563.8</v>
      </c>
      <c r="R23" s="30">
        <f t="shared" si="5"/>
        <v>-100</v>
      </c>
      <c r="T23" s="68">
        <v>18</v>
      </c>
      <c r="U23" s="52">
        <f t="shared" si="17"/>
        <v>0</v>
      </c>
      <c r="V23" s="54">
        <f t="shared" si="17"/>
        <v>0</v>
      </c>
      <c r="W23" s="53">
        <f t="shared" si="17"/>
        <v>0</v>
      </c>
      <c r="X23" s="54">
        <f t="shared" si="17"/>
        <v>0</v>
      </c>
      <c r="Z23" s="63"/>
      <c r="AB23" s="12" t="s">
        <v>61</v>
      </c>
      <c r="AC23" s="20">
        <v>8596</v>
      </c>
      <c r="AD23" s="21">
        <v>7632</v>
      </c>
      <c r="AE23" s="21">
        <v>7699</v>
      </c>
      <c r="AF23" s="21">
        <v>8410</v>
      </c>
      <c r="AG23" s="22">
        <v>9512</v>
      </c>
      <c r="AH23" s="40"/>
      <c r="AI23" s="24">
        <f t="shared" si="7"/>
        <v>8369.7999999999993</v>
      </c>
      <c r="AJ23" s="30">
        <f t="shared" si="18"/>
        <v>342.90850091533162</v>
      </c>
      <c r="AK23" s="32">
        <f t="shared" si="19"/>
        <v>7697.6993382059491</v>
      </c>
      <c r="AL23" s="33">
        <f t="shared" si="8"/>
        <v>9041.9006617940486</v>
      </c>
      <c r="AM23" s="34">
        <f t="shared" si="20"/>
        <v>1344.2013235880995</v>
      </c>
      <c r="AO23" s="68">
        <v>18</v>
      </c>
      <c r="AP23" s="45">
        <f t="shared" si="9"/>
        <v>-9041.9006617940486</v>
      </c>
      <c r="AQ23" s="45">
        <f t="shared" si="10"/>
        <v>-100</v>
      </c>
      <c r="AR23" s="45">
        <f t="shared" si="11"/>
        <v>-8369.7999999999993</v>
      </c>
      <c r="AS23" s="30">
        <f t="shared" si="12"/>
        <v>-100</v>
      </c>
      <c r="AU23" s="68">
        <v>18</v>
      </c>
      <c r="AV23" s="52">
        <f t="shared" si="21"/>
        <v>0</v>
      </c>
      <c r="AW23" s="54">
        <f t="shared" si="13"/>
        <v>0</v>
      </c>
      <c r="AX23" s="53">
        <f t="shared" si="13"/>
        <v>0</v>
      </c>
      <c r="AY23" s="54">
        <f t="shared" si="13"/>
        <v>0</v>
      </c>
    </row>
    <row r="24" spans="1:51" x14ac:dyDescent="0.25">
      <c r="A24" s="12" t="s">
        <v>62</v>
      </c>
      <c r="B24" s="20">
        <v>1232</v>
      </c>
      <c r="C24" s="21">
        <v>1653</v>
      </c>
      <c r="D24" s="21">
        <v>1662</v>
      </c>
      <c r="E24" s="21">
        <v>1431</v>
      </c>
      <c r="F24" s="22">
        <v>1429</v>
      </c>
      <c r="G24" s="40"/>
      <c r="H24" s="24">
        <f t="shared" si="0"/>
        <v>1481.4</v>
      </c>
      <c r="I24" s="30">
        <f t="shared" si="14"/>
        <v>80.482668941828479</v>
      </c>
      <c r="J24" s="32">
        <f t="shared" si="15"/>
        <v>1323.6539688740163</v>
      </c>
      <c r="K24" s="33">
        <f t="shared" si="1"/>
        <v>1639.1460311259839</v>
      </c>
      <c r="L24" s="34">
        <f t="shared" si="16"/>
        <v>315.49206225196758</v>
      </c>
      <c r="N24" s="68">
        <v>19</v>
      </c>
      <c r="O24" s="45">
        <f t="shared" si="2"/>
        <v>-1639.1460311259839</v>
      </c>
      <c r="P24" s="45">
        <f t="shared" si="3"/>
        <v>-100</v>
      </c>
      <c r="Q24" s="45">
        <f t="shared" si="4"/>
        <v>-1481.4</v>
      </c>
      <c r="R24" s="30">
        <f t="shared" si="5"/>
        <v>-100</v>
      </c>
      <c r="T24" s="68">
        <v>19</v>
      </c>
      <c r="U24" s="52">
        <f t="shared" si="17"/>
        <v>0</v>
      </c>
      <c r="V24" s="54">
        <f t="shared" si="17"/>
        <v>0</v>
      </c>
      <c r="W24" s="53">
        <f t="shared" si="17"/>
        <v>0</v>
      </c>
      <c r="X24" s="54">
        <f t="shared" si="17"/>
        <v>0</v>
      </c>
      <c r="Z24" s="63"/>
      <c r="AB24" s="12" t="s">
        <v>62</v>
      </c>
      <c r="AC24" s="20">
        <v>7629</v>
      </c>
      <c r="AD24" s="21">
        <v>8980</v>
      </c>
      <c r="AE24" s="21">
        <v>9028</v>
      </c>
      <c r="AF24" s="21">
        <v>7193</v>
      </c>
      <c r="AG24" s="22">
        <v>7626</v>
      </c>
      <c r="AH24" s="40"/>
      <c r="AI24" s="24">
        <f t="shared" si="7"/>
        <v>8091.2</v>
      </c>
      <c r="AJ24" s="30">
        <f t="shared" si="18"/>
        <v>381.07497949878575</v>
      </c>
      <c r="AK24" s="32">
        <f t="shared" si="19"/>
        <v>7344.2930401823796</v>
      </c>
      <c r="AL24" s="33">
        <f t="shared" si="8"/>
        <v>8838.10695981762</v>
      </c>
      <c r="AM24" s="34">
        <f t="shared" si="20"/>
        <v>1493.8139196352404</v>
      </c>
      <c r="AO24" s="68">
        <v>19</v>
      </c>
      <c r="AP24" s="45">
        <f t="shared" si="9"/>
        <v>-8838.10695981762</v>
      </c>
      <c r="AQ24" s="45">
        <f t="shared" si="10"/>
        <v>-100</v>
      </c>
      <c r="AR24" s="45">
        <f t="shared" si="11"/>
        <v>-8091.2</v>
      </c>
      <c r="AS24" s="30">
        <f t="shared" si="12"/>
        <v>-100</v>
      </c>
      <c r="AU24" s="68">
        <v>19</v>
      </c>
      <c r="AV24" s="52">
        <f t="shared" si="21"/>
        <v>0</v>
      </c>
      <c r="AW24" s="54">
        <f t="shared" si="13"/>
        <v>0</v>
      </c>
      <c r="AX24" s="53">
        <f t="shared" si="13"/>
        <v>0</v>
      </c>
      <c r="AY24" s="54">
        <f t="shared" si="13"/>
        <v>0</v>
      </c>
    </row>
    <row r="25" spans="1:51" x14ac:dyDescent="0.25">
      <c r="A25" s="12" t="s">
        <v>63</v>
      </c>
      <c r="B25" s="20">
        <v>1606</v>
      </c>
      <c r="C25" s="21">
        <v>1559</v>
      </c>
      <c r="D25" s="21">
        <v>1667</v>
      </c>
      <c r="E25" s="21">
        <v>1706</v>
      </c>
      <c r="F25" s="22">
        <v>1636</v>
      </c>
      <c r="G25" s="40"/>
      <c r="H25" s="24">
        <f t="shared" si="0"/>
        <v>1634.8</v>
      </c>
      <c r="I25" s="30">
        <f t="shared" si="14"/>
        <v>25.182136525719972</v>
      </c>
      <c r="J25" s="32">
        <f t="shared" si="15"/>
        <v>1585.4430124095888</v>
      </c>
      <c r="K25" s="33">
        <f t="shared" si="1"/>
        <v>1684.1569875904111</v>
      </c>
      <c r="L25" s="34">
        <f t="shared" si="16"/>
        <v>98.713975180822217</v>
      </c>
      <c r="N25" s="68">
        <v>20</v>
      </c>
      <c r="O25" s="45">
        <f t="shared" si="2"/>
        <v>-1684.1569875904111</v>
      </c>
      <c r="P25" s="45">
        <f t="shared" si="3"/>
        <v>-100</v>
      </c>
      <c r="Q25" s="45">
        <f t="shared" si="4"/>
        <v>-1634.8</v>
      </c>
      <c r="R25" s="30">
        <f t="shared" si="5"/>
        <v>-100</v>
      </c>
      <c r="T25" s="68">
        <v>20</v>
      </c>
      <c r="U25" s="52">
        <f t="shared" si="17"/>
        <v>0</v>
      </c>
      <c r="V25" s="54">
        <f t="shared" si="17"/>
        <v>0</v>
      </c>
      <c r="W25" s="53">
        <f t="shared" si="17"/>
        <v>0</v>
      </c>
      <c r="X25" s="54">
        <f t="shared" si="17"/>
        <v>0</v>
      </c>
      <c r="Z25" s="63"/>
      <c r="AB25" s="12" t="s">
        <v>63</v>
      </c>
      <c r="AC25" s="20">
        <v>8684</v>
      </c>
      <c r="AD25" s="21">
        <v>8394</v>
      </c>
      <c r="AE25" s="21">
        <v>8621</v>
      </c>
      <c r="AF25" s="21">
        <v>8435</v>
      </c>
      <c r="AG25" s="22">
        <v>8636</v>
      </c>
      <c r="AH25" s="40"/>
      <c r="AI25" s="24">
        <f t="shared" si="7"/>
        <v>8554</v>
      </c>
      <c r="AJ25" s="30">
        <f t="shared" si="18"/>
        <v>58.255471845999146</v>
      </c>
      <c r="AK25" s="32">
        <f t="shared" si="19"/>
        <v>8439.8192751818424</v>
      </c>
      <c r="AL25" s="33">
        <f t="shared" si="8"/>
        <v>8668.1807248181576</v>
      </c>
      <c r="AM25" s="34">
        <f t="shared" si="20"/>
        <v>228.36144963631523</v>
      </c>
      <c r="AO25" s="68">
        <v>20</v>
      </c>
      <c r="AP25" s="45">
        <f t="shared" si="9"/>
        <v>-8668.1807248181576</v>
      </c>
      <c r="AQ25" s="45">
        <f t="shared" si="10"/>
        <v>-100</v>
      </c>
      <c r="AR25" s="45">
        <f t="shared" si="11"/>
        <v>-8554</v>
      </c>
      <c r="AS25" s="30">
        <f t="shared" si="12"/>
        <v>-100</v>
      </c>
      <c r="AU25" s="68">
        <v>20</v>
      </c>
      <c r="AV25" s="52">
        <f t="shared" si="21"/>
        <v>0</v>
      </c>
      <c r="AW25" s="54">
        <f t="shared" si="13"/>
        <v>0</v>
      </c>
      <c r="AX25" s="53">
        <f t="shared" si="13"/>
        <v>0</v>
      </c>
      <c r="AY25" s="54">
        <f t="shared" si="13"/>
        <v>0</v>
      </c>
    </row>
    <row r="26" spans="1:51" x14ac:dyDescent="0.25">
      <c r="A26" s="12" t="s">
        <v>64</v>
      </c>
      <c r="B26" s="20">
        <v>1551</v>
      </c>
      <c r="C26" s="21">
        <v>1593</v>
      </c>
      <c r="D26" s="21">
        <v>1586</v>
      </c>
      <c r="E26" s="21">
        <v>1625</v>
      </c>
      <c r="F26" s="22">
        <v>1643</v>
      </c>
      <c r="G26" s="40"/>
      <c r="H26" s="24">
        <f t="shared" si="0"/>
        <v>1599.6</v>
      </c>
      <c r="I26" s="30">
        <f t="shared" si="14"/>
        <v>15.998749951168056</v>
      </c>
      <c r="J26" s="32">
        <f t="shared" si="15"/>
        <v>1568.2424500957104</v>
      </c>
      <c r="K26" s="33">
        <f t="shared" si="1"/>
        <v>1630.9575499042894</v>
      </c>
      <c r="L26" s="34">
        <f t="shared" si="16"/>
        <v>62.715099808578998</v>
      </c>
      <c r="N26" s="68">
        <v>21</v>
      </c>
      <c r="O26" s="45">
        <f t="shared" si="2"/>
        <v>-1630.9575499042894</v>
      </c>
      <c r="P26" s="45">
        <f t="shared" si="3"/>
        <v>-100</v>
      </c>
      <c r="Q26" s="45">
        <f t="shared" si="4"/>
        <v>-1599.6</v>
      </c>
      <c r="R26" s="30">
        <f t="shared" si="5"/>
        <v>-100</v>
      </c>
      <c r="T26" s="68">
        <v>21</v>
      </c>
      <c r="U26" s="52">
        <f t="shared" si="17"/>
        <v>0</v>
      </c>
      <c r="V26" s="54">
        <f t="shared" si="17"/>
        <v>0</v>
      </c>
      <c r="W26" s="53">
        <f t="shared" si="17"/>
        <v>0</v>
      </c>
      <c r="X26" s="54">
        <f t="shared" si="17"/>
        <v>0</v>
      </c>
      <c r="Z26" s="63"/>
      <c r="AB26" s="12" t="s">
        <v>64</v>
      </c>
      <c r="AC26" s="20">
        <v>8445</v>
      </c>
      <c r="AD26" s="21">
        <v>8145</v>
      </c>
      <c r="AE26" s="21">
        <v>8449</v>
      </c>
      <c r="AF26" s="21">
        <v>8011</v>
      </c>
      <c r="AG26" s="22">
        <v>8641</v>
      </c>
      <c r="AH26" s="40"/>
      <c r="AI26" s="24">
        <f t="shared" si="7"/>
        <v>8338.2000000000007</v>
      </c>
      <c r="AJ26" s="30">
        <f t="shared" si="18"/>
        <v>113.96420490662845</v>
      </c>
      <c r="AK26" s="32">
        <f t="shared" si="19"/>
        <v>8114.8301583830089</v>
      </c>
      <c r="AL26" s="33">
        <f t="shared" si="8"/>
        <v>8561.5698416169926</v>
      </c>
      <c r="AM26" s="34">
        <f t="shared" si="20"/>
        <v>446.73968323398367</v>
      </c>
      <c r="AO26" s="68">
        <v>21</v>
      </c>
      <c r="AP26" s="45">
        <f t="shared" si="9"/>
        <v>-8561.5698416169926</v>
      </c>
      <c r="AQ26" s="45">
        <f t="shared" si="10"/>
        <v>-100</v>
      </c>
      <c r="AR26" s="45">
        <f t="shared" si="11"/>
        <v>-8338.2000000000007</v>
      </c>
      <c r="AS26" s="30">
        <f t="shared" si="12"/>
        <v>-100</v>
      </c>
      <c r="AU26" s="68">
        <v>21</v>
      </c>
      <c r="AV26" s="52">
        <f t="shared" si="21"/>
        <v>0</v>
      </c>
      <c r="AW26" s="54">
        <f t="shared" si="13"/>
        <v>0</v>
      </c>
      <c r="AX26" s="53">
        <f t="shared" si="13"/>
        <v>0</v>
      </c>
      <c r="AY26" s="54">
        <f t="shared" si="13"/>
        <v>0</v>
      </c>
    </row>
    <row r="27" spans="1:51" x14ac:dyDescent="0.25">
      <c r="A27" s="12" t="s">
        <v>65</v>
      </c>
      <c r="B27" s="20">
        <v>1302</v>
      </c>
      <c r="C27" s="21">
        <v>1231</v>
      </c>
      <c r="D27" s="21">
        <v>1279</v>
      </c>
      <c r="E27" s="21">
        <v>1312</v>
      </c>
      <c r="F27" s="22">
        <v>1291</v>
      </c>
      <c r="G27" s="40"/>
      <c r="H27" s="24">
        <f t="shared" si="0"/>
        <v>1283</v>
      </c>
      <c r="I27" s="30">
        <f t="shared" si="14"/>
        <v>14.117365193264641</v>
      </c>
      <c r="J27" s="32">
        <f t="shared" si="15"/>
        <v>1255.3299642212014</v>
      </c>
      <c r="K27" s="33">
        <f t="shared" si="1"/>
        <v>1310.6700357787986</v>
      </c>
      <c r="L27" s="34">
        <f t="shared" si="16"/>
        <v>55.340071557597184</v>
      </c>
      <c r="N27" s="68">
        <v>22</v>
      </c>
      <c r="O27" s="45">
        <f t="shared" si="2"/>
        <v>-1310.6700357787986</v>
      </c>
      <c r="P27" s="45">
        <f t="shared" si="3"/>
        <v>-100</v>
      </c>
      <c r="Q27" s="45">
        <f t="shared" si="4"/>
        <v>-1283</v>
      </c>
      <c r="R27" s="30">
        <f t="shared" si="5"/>
        <v>-100</v>
      </c>
      <c r="T27" s="68">
        <v>22</v>
      </c>
      <c r="U27" s="52">
        <f t="shared" si="17"/>
        <v>0</v>
      </c>
      <c r="V27" s="54">
        <f t="shared" si="17"/>
        <v>0</v>
      </c>
      <c r="W27" s="53">
        <f t="shared" si="17"/>
        <v>0</v>
      </c>
      <c r="X27" s="54">
        <f t="shared" si="17"/>
        <v>0</v>
      </c>
      <c r="Z27" s="63"/>
      <c r="AB27" s="12" t="s">
        <v>65</v>
      </c>
      <c r="AC27" s="20">
        <v>6911</v>
      </c>
      <c r="AD27" s="21">
        <v>6678</v>
      </c>
      <c r="AE27" s="21">
        <v>7053</v>
      </c>
      <c r="AF27" s="21">
        <v>6835</v>
      </c>
      <c r="AG27" s="22">
        <v>6969</v>
      </c>
      <c r="AH27" s="40"/>
      <c r="AI27" s="24">
        <f t="shared" si="7"/>
        <v>6889.2</v>
      </c>
      <c r="AJ27" s="30">
        <f t="shared" si="18"/>
        <v>63.724720478006027</v>
      </c>
      <c r="AK27" s="32">
        <f t="shared" si="19"/>
        <v>6764.2995478631083</v>
      </c>
      <c r="AL27" s="33">
        <f t="shared" si="8"/>
        <v>7014.1004521368914</v>
      </c>
      <c r="AM27" s="34">
        <f t="shared" si="20"/>
        <v>249.80090427378309</v>
      </c>
      <c r="AO27" s="68">
        <v>22</v>
      </c>
      <c r="AP27" s="45">
        <f t="shared" si="9"/>
        <v>-7014.1004521368914</v>
      </c>
      <c r="AQ27" s="45">
        <f t="shared" si="10"/>
        <v>-100</v>
      </c>
      <c r="AR27" s="45">
        <f t="shared" si="11"/>
        <v>-6889.2</v>
      </c>
      <c r="AS27" s="30">
        <f t="shared" si="12"/>
        <v>-100</v>
      </c>
      <c r="AU27" s="68">
        <v>22</v>
      </c>
      <c r="AV27" s="52">
        <f t="shared" si="21"/>
        <v>0</v>
      </c>
      <c r="AW27" s="54">
        <f t="shared" si="13"/>
        <v>0</v>
      </c>
      <c r="AX27" s="53">
        <f t="shared" si="13"/>
        <v>0</v>
      </c>
      <c r="AY27" s="54">
        <f t="shared" si="13"/>
        <v>0</v>
      </c>
    </row>
    <row r="28" spans="1:51" x14ac:dyDescent="0.25">
      <c r="A28" s="12" t="s">
        <v>66</v>
      </c>
      <c r="B28" s="20">
        <v>1590</v>
      </c>
      <c r="C28" s="21">
        <v>1528</v>
      </c>
      <c r="D28" s="21">
        <v>1619</v>
      </c>
      <c r="E28" s="21">
        <v>1558</v>
      </c>
      <c r="F28" s="22">
        <v>1595</v>
      </c>
      <c r="G28" s="40"/>
      <c r="H28" s="24">
        <f t="shared" si="0"/>
        <v>1578</v>
      </c>
      <c r="I28" s="30">
        <f t="shared" si="14"/>
        <v>15.833508770957875</v>
      </c>
      <c r="J28" s="32">
        <f t="shared" si="15"/>
        <v>1546.9663228089225</v>
      </c>
      <c r="K28" s="33">
        <f t="shared" si="1"/>
        <v>1609.0336771910775</v>
      </c>
      <c r="L28" s="34">
        <f t="shared" si="16"/>
        <v>62.067354382154917</v>
      </c>
      <c r="N28" s="68">
        <v>23</v>
      </c>
      <c r="O28" s="45">
        <f t="shared" si="2"/>
        <v>-1609.0336771910775</v>
      </c>
      <c r="P28" s="45">
        <f t="shared" si="3"/>
        <v>-100</v>
      </c>
      <c r="Q28" s="45">
        <f t="shared" si="4"/>
        <v>-1578</v>
      </c>
      <c r="R28" s="30">
        <f t="shared" si="5"/>
        <v>-100</v>
      </c>
      <c r="T28" s="68">
        <v>23</v>
      </c>
      <c r="U28" s="52">
        <f t="shared" si="17"/>
        <v>0</v>
      </c>
      <c r="V28" s="54">
        <f t="shared" si="17"/>
        <v>0</v>
      </c>
      <c r="W28" s="53">
        <f t="shared" si="17"/>
        <v>0</v>
      </c>
      <c r="X28" s="54">
        <f t="shared" si="17"/>
        <v>0</v>
      </c>
      <c r="Z28" s="63"/>
      <c r="AB28" s="12" t="s">
        <v>66</v>
      </c>
      <c r="AC28" s="20">
        <v>8555</v>
      </c>
      <c r="AD28" s="21">
        <v>8345</v>
      </c>
      <c r="AE28" s="21">
        <v>8144</v>
      </c>
      <c r="AF28" s="21">
        <v>8392</v>
      </c>
      <c r="AG28" s="22">
        <v>8545</v>
      </c>
      <c r="AH28" s="40"/>
      <c r="AI28" s="24">
        <f t="shared" si="7"/>
        <v>8396.2000000000007</v>
      </c>
      <c r="AJ28" s="30">
        <f t="shared" si="18"/>
        <v>75.366703523505649</v>
      </c>
      <c r="AK28" s="32">
        <f t="shared" si="19"/>
        <v>8248.4812610939298</v>
      </c>
      <c r="AL28" s="33">
        <f t="shared" si="8"/>
        <v>8543.9187389060717</v>
      </c>
      <c r="AM28" s="34">
        <f t="shared" si="20"/>
        <v>295.43747781214188</v>
      </c>
      <c r="AO28" s="68">
        <v>23</v>
      </c>
      <c r="AP28" s="45">
        <f t="shared" si="9"/>
        <v>-8543.9187389060717</v>
      </c>
      <c r="AQ28" s="45">
        <f t="shared" si="10"/>
        <v>-100</v>
      </c>
      <c r="AR28" s="45">
        <f t="shared" si="11"/>
        <v>-8396.2000000000007</v>
      </c>
      <c r="AS28" s="30">
        <f t="shared" si="12"/>
        <v>-100</v>
      </c>
      <c r="AU28" s="68">
        <v>23</v>
      </c>
      <c r="AV28" s="52">
        <f t="shared" si="21"/>
        <v>0</v>
      </c>
      <c r="AW28" s="54">
        <f t="shared" si="13"/>
        <v>0</v>
      </c>
      <c r="AX28" s="53">
        <f t="shared" si="13"/>
        <v>0</v>
      </c>
      <c r="AY28" s="54">
        <f t="shared" si="13"/>
        <v>0</v>
      </c>
    </row>
    <row r="29" spans="1:51" x14ac:dyDescent="0.25">
      <c r="A29" s="12" t="s">
        <v>67</v>
      </c>
      <c r="B29" s="20">
        <v>1520</v>
      </c>
      <c r="C29" s="21">
        <v>1521</v>
      </c>
      <c r="D29" s="21">
        <v>1527</v>
      </c>
      <c r="E29" s="21">
        <v>1562</v>
      </c>
      <c r="F29" s="22">
        <v>1511</v>
      </c>
      <c r="G29" s="40"/>
      <c r="H29" s="24">
        <f t="shared" si="0"/>
        <v>1528.2</v>
      </c>
      <c r="I29" s="30">
        <f t="shared" si="14"/>
        <v>8.8283633817372973</v>
      </c>
      <c r="J29" s="32">
        <f t="shared" si="15"/>
        <v>1510.8964077717949</v>
      </c>
      <c r="K29" s="33">
        <f t="shared" si="1"/>
        <v>1545.5035922282052</v>
      </c>
      <c r="L29" s="34">
        <f t="shared" si="16"/>
        <v>34.607184456410323</v>
      </c>
      <c r="N29" s="68">
        <v>24</v>
      </c>
      <c r="O29" s="45">
        <f t="shared" si="2"/>
        <v>-1545.5035922282052</v>
      </c>
      <c r="P29" s="45">
        <f t="shared" si="3"/>
        <v>-100</v>
      </c>
      <c r="Q29" s="45">
        <f t="shared" si="4"/>
        <v>-1528.2</v>
      </c>
      <c r="R29" s="30">
        <f t="shared" si="5"/>
        <v>-100</v>
      </c>
      <c r="T29" s="68">
        <v>24</v>
      </c>
      <c r="U29" s="52">
        <f t="shared" si="17"/>
        <v>0</v>
      </c>
      <c r="V29" s="54">
        <f t="shared" si="17"/>
        <v>0</v>
      </c>
      <c r="W29" s="53">
        <f t="shared" si="17"/>
        <v>0</v>
      </c>
      <c r="X29" s="54">
        <f t="shared" si="17"/>
        <v>0</v>
      </c>
      <c r="Z29" s="63"/>
      <c r="AB29" s="12" t="s">
        <v>67</v>
      </c>
      <c r="AC29" s="20">
        <v>8027</v>
      </c>
      <c r="AD29" s="21">
        <v>7863</v>
      </c>
      <c r="AE29" s="21">
        <v>7836</v>
      </c>
      <c r="AF29" s="21">
        <v>7781</v>
      </c>
      <c r="AG29" s="22">
        <v>7934</v>
      </c>
      <c r="AH29" s="40"/>
      <c r="AI29" s="24">
        <f t="shared" si="7"/>
        <v>7888.2</v>
      </c>
      <c r="AJ29" s="30">
        <f t="shared" si="18"/>
        <v>42.552790742793825</v>
      </c>
      <c r="AK29" s="32">
        <f t="shared" si="19"/>
        <v>7804.7965301441236</v>
      </c>
      <c r="AL29" s="33">
        <f t="shared" si="8"/>
        <v>7971.603469855876</v>
      </c>
      <c r="AM29" s="34">
        <f t="shared" si="20"/>
        <v>166.80693971175242</v>
      </c>
      <c r="AO29" s="68">
        <v>24</v>
      </c>
      <c r="AP29" s="45">
        <f t="shared" si="9"/>
        <v>-7971.603469855876</v>
      </c>
      <c r="AQ29" s="45">
        <f t="shared" si="10"/>
        <v>-100</v>
      </c>
      <c r="AR29" s="45">
        <f t="shared" si="11"/>
        <v>-7888.2</v>
      </c>
      <c r="AS29" s="30">
        <f t="shared" si="12"/>
        <v>-100</v>
      </c>
      <c r="AU29" s="68">
        <v>24</v>
      </c>
      <c r="AV29" s="52">
        <f t="shared" si="21"/>
        <v>0</v>
      </c>
      <c r="AW29" s="54">
        <f t="shared" si="13"/>
        <v>0</v>
      </c>
      <c r="AX29" s="53">
        <f t="shared" si="13"/>
        <v>0</v>
      </c>
      <c r="AY29" s="54">
        <f t="shared" si="13"/>
        <v>0</v>
      </c>
    </row>
    <row r="30" spans="1:51" x14ac:dyDescent="0.25">
      <c r="A30" s="12" t="s">
        <v>68</v>
      </c>
      <c r="B30" s="20">
        <v>1518</v>
      </c>
      <c r="C30" s="21">
        <v>1528</v>
      </c>
      <c r="D30" s="21">
        <v>1557</v>
      </c>
      <c r="E30" s="21">
        <v>1545</v>
      </c>
      <c r="F30" s="22">
        <v>1495</v>
      </c>
      <c r="G30" s="40"/>
      <c r="H30" s="24">
        <f t="shared" si="0"/>
        <v>1528.6</v>
      </c>
      <c r="I30" s="30">
        <f t="shared" si="14"/>
        <v>10.763828315241746</v>
      </c>
      <c r="J30" s="32">
        <f t="shared" si="15"/>
        <v>1507.5028965021261</v>
      </c>
      <c r="K30" s="33">
        <f t="shared" si="1"/>
        <v>1549.6971034978737</v>
      </c>
      <c r="L30" s="34">
        <f t="shared" si="16"/>
        <v>42.194206995747663</v>
      </c>
      <c r="N30" s="68">
        <v>25</v>
      </c>
      <c r="O30" s="45">
        <f t="shared" si="2"/>
        <v>-1549.6971034978737</v>
      </c>
      <c r="P30" s="45">
        <f t="shared" si="3"/>
        <v>-100</v>
      </c>
      <c r="Q30" s="45">
        <f t="shared" si="4"/>
        <v>-1528.6</v>
      </c>
      <c r="R30" s="30">
        <f t="shared" si="5"/>
        <v>-100</v>
      </c>
      <c r="T30" s="68">
        <v>25</v>
      </c>
      <c r="U30" s="52">
        <f t="shared" si="17"/>
        <v>0</v>
      </c>
      <c r="V30" s="54">
        <f t="shared" si="17"/>
        <v>0</v>
      </c>
      <c r="W30" s="53">
        <f t="shared" si="17"/>
        <v>0</v>
      </c>
      <c r="X30" s="54">
        <f t="shared" si="17"/>
        <v>0</v>
      </c>
      <c r="Z30" s="63"/>
      <c r="AB30" s="12" t="s">
        <v>68</v>
      </c>
      <c r="AC30" s="20">
        <v>7790</v>
      </c>
      <c r="AD30" s="21">
        <v>7833</v>
      </c>
      <c r="AE30" s="21">
        <v>8070</v>
      </c>
      <c r="AF30" s="21">
        <v>7711</v>
      </c>
      <c r="AG30" s="22">
        <v>7963</v>
      </c>
      <c r="AH30" s="40"/>
      <c r="AI30" s="24">
        <f t="shared" si="7"/>
        <v>7873.4</v>
      </c>
      <c r="AJ30" s="30">
        <f t="shared" si="18"/>
        <v>63.891000931273567</v>
      </c>
      <c r="AK30" s="32">
        <f t="shared" si="19"/>
        <v>7748.1736381747032</v>
      </c>
      <c r="AL30" s="33">
        <f t="shared" si="8"/>
        <v>7998.626361825296</v>
      </c>
      <c r="AM30" s="34">
        <f t="shared" si="20"/>
        <v>250.45272365059282</v>
      </c>
      <c r="AO30" s="68">
        <v>25</v>
      </c>
      <c r="AP30" s="45">
        <f t="shared" si="9"/>
        <v>-7998.626361825296</v>
      </c>
      <c r="AQ30" s="45">
        <f t="shared" si="10"/>
        <v>-100</v>
      </c>
      <c r="AR30" s="45">
        <f t="shared" si="11"/>
        <v>-7873.4</v>
      </c>
      <c r="AS30" s="30">
        <f t="shared" si="12"/>
        <v>-100</v>
      </c>
      <c r="AU30" s="68">
        <v>25</v>
      </c>
      <c r="AV30" s="52">
        <f t="shared" si="21"/>
        <v>0</v>
      </c>
      <c r="AW30" s="54">
        <f t="shared" si="13"/>
        <v>0</v>
      </c>
      <c r="AX30" s="53">
        <f t="shared" si="13"/>
        <v>0</v>
      </c>
      <c r="AY30" s="54">
        <f t="shared" si="13"/>
        <v>0</v>
      </c>
    </row>
    <row r="31" spans="1:51" x14ac:dyDescent="0.25">
      <c r="A31" s="12" t="s">
        <v>69</v>
      </c>
      <c r="B31" s="20">
        <v>1503</v>
      </c>
      <c r="C31" s="21">
        <v>1554</v>
      </c>
      <c r="D31" s="21">
        <v>1463</v>
      </c>
      <c r="E31" s="21">
        <v>1555</v>
      </c>
      <c r="F31" s="22">
        <v>1547</v>
      </c>
      <c r="G31" s="40"/>
      <c r="H31" s="24">
        <f t="shared" si="0"/>
        <v>1524.4</v>
      </c>
      <c r="I31" s="30">
        <f t="shared" si="14"/>
        <v>18.098618731825916</v>
      </c>
      <c r="J31" s="32">
        <f t="shared" si="15"/>
        <v>1488.9267072856212</v>
      </c>
      <c r="K31" s="33">
        <f t="shared" si="1"/>
        <v>1559.873292714379</v>
      </c>
      <c r="L31" s="34">
        <f t="shared" si="16"/>
        <v>70.946585428757771</v>
      </c>
      <c r="N31" s="68">
        <v>26</v>
      </c>
      <c r="O31" s="45">
        <f t="shared" si="2"/>
        <v>-1559.873292714379</v>
      </c>
      <c r="P31" s="45">
        <f t="shared" si="3"/>
        <v>-100</v>
      </c>
      <c r="Q31" s="45">
        <f t="shared" si="4"/>
        <v>-1524.4</v>
      </c>
      <c r="R31" s="30">
        <f t="shared" si="5"/>
        <v>-100</v>
      </c>
      <c r="T31" s="68">
        <v>26</v>
      </c>
      <c r="U31" s="52">
        <f t="shared" si="17"/>
        <v>0</v>
      </c>
      <c r="V31" s="54">
        <f t="shared" si="17"/>
        <v>0</v>
      </c>
      <c r="W31" s="53">
        <f t="shared" si="17"/>
        <v>0</v>
      </c>
      <c r="X31" s="54">
        <f t="shared" si="17"/>
        <v>0</v>
      </c>
      <c r="Z31" s="63"/>
      <c r="AB31" s="12" t="s">
        <v>69</v>
      </c>
      <c r="AC31" s="20">
        <v>7680</v>
      </c>
      <c r="AD31" s="21">
        <v>7673</v>
      </c>
      <c r="AE31" s="21">
        <v>7868</v>
      </c>
      <c r="AF31" s="21">
        <v>7657</v>
      </c>
      <c r="AG31" s="22">
        <v>7964</v>
      </c>
      <c r="AH31" s="40"/>
      <c r="AI31" s="24">
        <f t="shared" si="7"/>
        <v>7768.4</v>
      </c>
      <c r="AJ31" s="30">
        <f t="shared" si="18"/>
        <v>62.251586325169256</v>
      </c>
      <c r="AK31" s="32">
        <f t="shared" si="19"/>
        <v>7646.3868908026679</v>
      </c>
      <c r="AL31" s="33">
        <f t="shared" si="8"/>
        <v>7890.4131091973313</v>
      </c>
      <c r="AM31" s="34">
        <f t="shared" si="20"/>
        <v>244.02621839466337</v>
      </c>
      <c r="AO31" s="68">
        <v>26</v>
      </c>
      <c r="AP31" s="45">
        <f t="shared" si="9"/>
        <v>-7890.4131091973313</v>
      </c>
      <c r="AQ31" s="45">
        <f t="shared" si="10"/>
        <v>-100</v>
      </c>
      <c r="AR31" s="45">
        <f t="shared" si="11"/>
        <v>-7768.4</v>
      </c>
      <c r="AS31" s="30">
        <f t="shared" si="12"/>
        <v>-100</v>
      </c>
      <c r="AU31" s="68">
        <v>26</v>
      </c>
      <c r="AV31" s="52">
        <f t="shared" si="21"/>
        <v>0</v>
      </c>
      <c r="AW31" s="54">
        <f t="shared" si="13"/>
        <v>0</v>
      </c>
      <c r="AX31" s="53">
        <f t="shared" si="13"/>
        <v>0</v>
      </c>
      <c r="AY31" s="54">
        <f t="shared" si="13"/>
        <v>0</v>
      </c>
    </row>
    <row r="32" spans="1:51" x14ac:dyDescent="0.25">
      <c r="A32" s="12" t="s">
        <v>70</v>
      </c>
      <c r="B32" s="20">
        <v>1421</v>
      </c>
      <c r="C32" s="21">
        <v>1530</v>
      </c>
      <c r="D32" s="21">
        <v>1578</v>
      </c>
      <c r="E32" s="21">
        <v>1509</v>
      </c>
      <c r="F32" s="22">
        <v>1426</v>
      </c>
      <c r="G32" s="40"/>
      <c r="H32" s="24">
        <f t="shared" si="0"/>
        <v>1492.8</v>
      </c>
      <c r="I32" s="30">
        <f t="shared" si="14"/>
        <v>30.432548365196102</v>
      </c>
      <c r="J32" s="32">
        <f t="shared" si="15"/>
        <v>1433.1522052042155</v>
      </c>
      <c r="K32" s="33">
        <f t="shared" si="1"/>
        <v>1552.4477947957844</v>
      </c>
      <c r="L32" s="34">
        <f t="shared" si="16"/>
        <v>119.29558959156884</v>
      </c>
      <c r="N32" s="68">
        <v>27</v>
      </c>
      <c r="O32" s="45">
        <f t="shared" si="2"/>
        <v>-1552.4477947957844</v>
      </c>
      <c r="P32" s="45">
        <f t="shared" si="3"/>
        <v>-100</v>
      </c>
      <c r="Q32" s="45">
        <f t="shared" si="4"/>
        <v>-1492.8</v>
      </c>
      <c r="R32" s="30">
        <f t="shared" si="5"/>
        <v>-100</v>
      </c>
      <c r="T32" s="68">
        <v>27</v>
      </c>
      <c r="U32" s="52">
        <f t="shared" si="17"/>
        <v>0</v>
      </c>
      <c r="V32" s="54">
        <f t="shared" si="17"/>
        <v>0</v>
      </c>
      <c r="W32" s="53">
        <f t="shared" si="17"/>
        <v>0</v>
      </c>
      <c r="X32" s="54">
        <f t="shared" si="17"/>
        <v>0</v>
      </c>
      <c r="Z32" s="63"/>
      <c r="AB32" s="12" t="s">
        <v>70</v>
      </c>
      <c r="AC32" s="20">
        <v>7778</v>
      </c>
      <c r="AD32" s="21">
        <v>7608</v>
      </c>
      <c r="AE32" s="21">
        <v>7683</v>
      </c>
      <c r="AF32" s="21">
        <v>7749</v>
      </c>
      <c r="AG32" s="22">
        <v>7636</v>
      </c>
      <c r="AH32" s="40"/>
      <c r="AI32" s="24">
        <f t="shared" si="7"/>
        <v>7690.8</v>
      </c>
      <c r="AJ32" s="30">
        <f t="shared" si="18"/>
        <v>32.334810962799828</v>
      </c>
      <c r="AK32" s="32">
        <f t="shared" si="19"/>
        <v>7627.4237705129126</v>
      </c>
      <c r="AL32" s="33">
        <f t="shared" si="8"/>
        <v>7754.1762294870878</v>
      </c>
      <c r="AM32" s="34">
        <f t="shared" si="20"/>
        <v>126.75245897417517</v>
      </c>
      <c r="AO32" s="68">
        <v>27</v>
      </c>
      <c r="AP32" s="45">
        <f t="shared" si="9"/>
        <v>-7754.1762294870878</v>
      </c>
      <c r="AQ32" s="45">
        <f t="shared" si="10"/>
        <v>-100</v>
      </c>
      <c r="AR32" s="45">
        <f t="shared" si="11"/>
        <v>-7690.8</v>
      </c>
      <c r="AS32" s="30">
        <f t="shared" si="12"/>
        <v>-100</v>
      </c>
      <c r="AU32" s="68">
        <v>27</v>
      </c>
      <c r="AV32" s="52">
        <f t="shared" si="21"/>
        <v>0</v>
      </c>
      <c r="AW32" s="54">
        <f t="shared" si="13"/>
        <v>0</v>
      </c>
      <c r="AX32" s="53">
        <f t="shared" si="13"/>
        <v>0</v>
      </c>
      <c r="AY32" s="54">
        <f t="shared" si="13"/>
        <v>0</v>
      </c>
    </row>
    <row r="33" spans="1:51" x14ac:dyDescent="0.25">
      <c r="A33" s="12" t="s">
        <v>71</v>
      </c>
      <c r="B33" s="20">
        <v>1506</v>
      </c>
      <c r="C33" s="21">
        <v>1501</v>
      </c>
      <c r="D33" s="21">
        <v>1493</v>
      </c>
      <c r="E33" s="21">
        <v>1513</v>
      </c>
      <c r="F33" s="22">
        <v>1459</v>
      </c>
      <c r="G33" s="40"/>
      <c r="H33" s="24">
        <f t="shared" si="0"/>
        <v>1494.4</v>
      </c>
      <c r="I33" s="30">
        <f t="shared" si="14"/>
        <v>9.4318608980412755</v>
      </c>
      <c r="J33" s="32">
        <f t="shared" si="15"/>
        <v>1475.9135526398393</v>
      </c>
      <c r="K33" s="33">
        <f t="shared" si="1"/>
        <v>1512.8864473601609</v>
      </c>
      <c r="L33" s="34">
        <f t="shared" si="16"/>
        <v>36.972894720321619</v>
      </c>
      <c r="N33" s="68">
        <v>28</v>
      </c>
      <c r="O33" s="45">
        <f t="shared" si="2"/>
        <v>-1512.8864473601609</v>
      </c>
      <c r="P33" s="45">
        <f t="shared" si="3"/>
        <v>-100</v>
      </c>
      <c r="Q33" s="45">
        <f t="shared" si="4"/>
        <v>-1494.4</v>
      </c>
      <c r="R33" s="30">
        <f t="shared" si="5"/>
        <v>-100</v>
      </c>
      <c r="T33" s="68">
        <v>28</v>
      </c>
      <c r="U33" s="52">
        <f t="shared" si="17"/>
        <v>0</v>
      </c>
      <c r="V33" s="54">
        <f t="shared" si="17"/>
        <v>0</v>
      </c>
      <c r="W33" s="53">
        <f t="shared" si="17"/>
        <v>0</v>
      </c>
      <c r="X33" s="54">
        <f t="shared" si="17"/>
        <v>0</v>
      </c>
      <c r="Z33" s="63"/>
      <c r="AB33" s="12" t="s">
        <v>71</v>
      </c>
      <c r="AC33" s="20">
        <v>7509</v>
      </c>
      <c r="AD33" s="21">
        <v>7886</v>
      </c>
      <c r="AE33" s="21">
        <v>7882</v>
      </c>
      <c r="AF33" s="21">
        <v>7780</v>
      </c>
      <c r="AG33" s="22">
        <v>7720</v>
      </c>
      <c r="AH33" s="40"/>
      <c r="AI33" s="24">
        <f t="shared" si="7"/>
        <v>7755.4</v>
      </c>
      <c r="AJ33" s="30">
        <f t="shared" si="18"/>
        <v>69.157501400788036</v>
      </c>
      <c r="AK33" s="32">
        <f t="shared" si="19"/>
        <v>7619.8512972544549</v>
      </c>
      <c r="AL33" s="33">
        <f t="shared" si="8"/>
        <v>7890.9487027455443</v>
      </c>
      <c r="AM33" s="34">
        <f t="shared" si="20"/>
        <v>271.09740549108938</v>
      </c>
      <c r="AO33" s="68">
        <v>28</v>
      </c>
      <c r="AP33" s="45">
        <f t="shared" si="9"/>
        <v>-7890.9487027455443</v>
      </c>
      <c r="AQ33" s="45">
        <f t="shared" si="10"/>
        <v>-100</v>
      </c>
      <c r="AR33" s="45">
        <f t="shared" si="11"/>
        <v>-7755.4</v>
      </c>
      <c r="AS33" s="30">
        <f t="shared" si="12"/>
        <v>-100</v>
      </c>
      <c r="AU33" s="68">
        <v>28</v>
      </c>
      <c r="AV33" s="52">
        <f t="shared" si="21"/>
        <v>0</v>
      </c>
      <c r="AW33" s="54">
        <f t="shared" si="13"/>
        <v>0</v>
      </c>
      <c r="AX33" s="53">
        <f t="shared" si="13"/>
        <v>0</v>
      </c>
      <c r="AY33" s="54">
        <f t="shared" si="13"/>
        <v>0</v>
      </c>
    </row>
    <row r="34" spans="1:51" x14ac:dyDescent="0.25">
      <c r="A34" s="12" t="s">
        <v>72</v>
      </c>
      <c r="B34" s="20">
        <v>1468</v>
      </c>
      <c r="C34" s="21">
        <v>1470</v>
      </c>
      <c r="D34" s="21">
        <v>1624</v>
      </c>
      <c r="E34" s="21">
        <v>1530</v>
      </c>
      <c r="F34" s="22">
        <v>1474</v>
      </c>
      <c r="G34" s="40"/>
      <c r="H34" s="24">
        <f t="shared" si="0"/>
        <v>1513.2</v>
      </c>
      <c r="I34" s="30">
        <f t="shared" si="14"/>
        <v>30.003999733368882</v>
      </c>
      <c r="J34" s="32">
        <f t="shared" si="15"/>
        <v>1454.3921605225971</v>
      </c>
      <c r="K34" s="33">
        <f t="shared" si="1"/>
        <v>1572.007839477403</v>
      </c>
      <c r="L34" s="34">
        <f t="shared" si="16"/>
        <v>117.61567895480584</v>
      </c>
      <c r="N34" s="68">
        <v>29</v>
      </c>
      <c r="O34" s="45">
        <f t="shared" si="2"/>
        <v>-1572.007839477403</v>
      </c>
      <c r="P34" s="45">
        <f t="shared" si="3"/>
        <v>-100</v>
      </c>
      <c r="Q34" s="45">
        <f t="shared" si="4"/>
        <v>-1513.2</v>
      </c>
      <c r="R34" s="30">
        <f t="shared" si="5"/>
        <v>-100</v>
      </c>
      <c r="T34" s="68">
        <v>29</v>
      </c>
      <c r="U34" s="52">
        <f t="shared" si="17"/>
        <v>0</v>
      </c>
      <c r="V34" s="54">
        <f t="shared" si="17"/>
        <v>0</v>
      </c>
      <c r="W34" s="53">
        <f t="shared" si="17"/>
        <v>0</v>
      </c>
      <c r="X34" s="54">
        <f t="shared" si="17"/>
        <v>0</v>
      </c>
      <c r="Z34" s="63"/>
      <c r="AB34" s="12" t="s">
        <v>72</v>
      </c>
      <c r="AC34" s="20">
        <v>7329</v>
      </c>
      <c r="AD34" s="21">
        <v>7874</v>
      </c>
      <c r="AE34" s="21">
        <v>7487</v>
      </c>
      <c r="AF34" s="21">
        <v>7597</v>
      </c>
      <c r="AG34" s="22">
        <v>7606</v>
      </c>
      <c r="AH34" s="40"/>
      <c r="AI34" s="24">
        <f t="shared" si="7"/>
        <v>7578.6</v>
      </c>
      <c r="AJ34" s="30">
        <f t="shared" si="18"/>
        <v>89.174323658775222</v>
      </c>
      <c r="AK34" s="32">
        <f t="shared" si="19"/>
        <v>7403.8183256288012</v>
      </c>
      <c r="AL34" s="33">
        <f t="shared" si="8"/>
        <v>7753.3816743711996</v>
      </c>
      <c r="AM34" s="34">
        <f t="shared" si="20"/>
        <v>349.56334874239838</v>
      </c>
      <c r="AO34" s="68">
        <v>29</v>
      </c>
      <c r="AP34" s="45">
        <f t="shared" si="9"/>
        <v>-7753.3816743711996</v>
      </c>
      <c r="AQ34" s="45">
        <f t="shared" si="10"/>
        <v>-100</v>
      </c>
      <c r="AR34" s="45">
        <f t="shared" si="11"/>
        <v>-7578.6</v>
      </c>
      <c r="AS34" s="30">
        <f t="shared" si="12"/>
        <v>-100</v>
      </c>
      <c r="AU34" s="68">
        <v>29</v>
      </c>
      <c r="AV34" s="52">
        <f t="shared" si="21"/>
        <v>0</v>
      </c>
      <c r="AW34" s="54">
        <f t="shared" si="13"/>
        <v>0</v>
      </c>
      <c r="AX34" s="53">
        <f t="shared" si="13"/>
        <v>0</v>
      </c>
      <c r="AY34" s="54">
        <f t="shared" si="13"/>
        <v>0</v>
      </c>
    </row>
    <row r="35" spans="1:51" x14ac:dyDescent="0.25">
      <c r="A35" s="12" t="s">
        <v>73</v>
      </c>
      <c r="B35" s="20">
        <v>1455</v>
      </c>
      <c r="C35" s="21">
        <v>1440</v>
      </c>
      <c r="D35" s="21">
        <v>1516</v>
      </c>
      <c r="E35" s="21">
        <v>1556</v>
      </c>
      <c r="F35" s="22">
        <v>1455</v>
      </c>
      <c r="G35" s="40"/>
      <c r="H35" s="24">
        <f t="shared" si="0"/>
        <v>1484.4</v>
      </c>
      <c r="I35" s="30">
        <f t="shared" si="14"/>
        <v>22.16438584757087</v>
      </c>
      <c r="J35" s="32">
        <f t="shared" si="15"/>
        <v>1440.9578037387612</v>
      </c>
      <c r="K35" s="33">
        <f t="shared" si="1"/>
        <v>1527.842196261239</v>
      </c>
      <c r="L35" s="34">
        <f t="shared" si="16"/>
        <v>86.88439252247781</v>
      </c>
      <c r="N35" s="68">
        <v>30</v>
      </c>
      <c r="O35" s="45">
        <f t="shared" si="2"/>
        <v>-1527.842196261239</v>
      </c>
      <c r="P35" s="45">
        <f t="shared" si="3"/>
        <v>-100</v>
      </c>
      <c r="Q35" s="45">
        <f t="shared" si="4"/>
        <v>-1484.4</v>
      </c>
      <c r="R35" s="30">
        <f t="shared" si="5"/>
        <v>-100</v>
      </c>
      <c r="T35" s="68">
        <v>30</v>
      </c>
      <c r="U35" s="52">
        <f t="shared" si="17"/>
        <v>0</v>
      </c>
      <c r="V35" s="54">
        <f t="shared" si="17"/>
        <v>0</v>
      </c>
      <c r="W35" s="53">
        <f t="shared" si="17"/>
        <v>0</v>
      </c>
      <c r="X35" s="54">
        <f t="shared" si="17"/>
        <v>0</v>
      </c>
      <c r="Z35" s="63"/>
      <c r="AB35" s="12" t="s">
        <v>73</v>
      </c>
      <c r="AC35" s="20">
        <v>7336</v>
      </c>
      <c r="AD35" s="21">
        <v>7891</v>
      </c>
      <c r="AE35" s="21">
        <v>7366</v>
      </c>
      <c r="AF35" s="21">
        <v>7585</v>
      </c>
      <c r="AG35" s="22">
        <v>7657</v>
      </c>
      <c r="AH35" s="40"/>
      <c r="AI35" s="24">
        <f t="shared" si="7"/>
        <v>7567</v>
      </c>
      <c r="AJ35" s="30">
        <f t="shared" si="18"/>
        <v>101.77475128930554</v>
      </c>
      <c r="AK35" s="32">
        <f t="shared" si="19"/>
        <v>7367.5214874729609</v>
      </c>
      <c r="AL35" s="33">
        <f t="shared" si="8"/>
        <v>7766.4785125270391</v>
      </c>
      <c r="AM35" s="34">
        <f t="shared" si="20"/>
        <v>398.95702505407826</v>
      </c>
      <c r="AO35" s="68">
        <v>30</v>
      </c>
      <c r="AP35" s="45">
        <f t="shared" si="9"/>
        <v>-7766.4785125270391</v>
      </c>
      <c r="AQ35" s="45">
        <f t="shared" si="10"/>
        <v>-100</v>
      </c>
      <c r="AR35" s="45">
        <f t="shared" si="11"/>
        <v>-7567</v>
      </c>
      <c r="AS35" s="30">
        <f t="shared" si="12"/>
        <v>-100</v>
      </c>
      <c r="AU35" s="68">
        <v>30</v>
      </c>
      <c r="AV35" s="52">
        <f t="shared" si="21"/>
        <v>0</v>
      </c>
      <c r="AW35" s="54">
        <f t="shared" si="13"/>
        <v>0</v>
      </c>
      <c r="AX35" s="53">
        <f t="shared" si="13"/>
        <v>0</v>
      </c>
      <c r="AY35" s="54">
        <f t="shared" si="13"/>
        <v>0</v>
      </c>
    </row>
    <row r="36" spans="1:51" x14ac:dyDescent="0.25">
      <c r="A36" s="12" t="s">
        <v>74</v>
      </c>
      <c r="B36" s="20">
        <v>1454</v>
      </c>
      <c r="C36" s="21">
        <v>1522</v>
      </c>
      <c r="D36" s="21">
        <v>1459</v>
      </c>
      <c r="E36" s="21">
        <v>1521</v>
      </c>
      <c r="F36" s="22">
        <v>1456</v>
      </c>
      <c r="G36" s="40"/>
      <c r="H36" s="24">
        <f t="shared" si="0"/>
        <v>1482.4</v>
      </c>
      <c r="I36" s="30">
        <f t="shared" si="14"/>
        <v>15.983116091676241</v>
      </c>
      <c r="J36" s="32">
        <f t="shared" si="15"/>
        <v>1451.0730924603147</v>
      </c>
      <c r="K36" s="33">
        <f t="shared" si="1"/>
        <v>1513.7269075396855</v>
      </c>
      <c r="L36" s="34">
        <f t="shared" si="16"/>
        <v>62.653815079370816</v>
      </c>
      <c r="N36" s="68">
        <v>31</v>
      </c>
      <c r="O36" s="45">
        <f t="shared" si="2"/>
        <v>-1513.7269075396855</v>
      </c>
      <c r="P36" s="45">
        <f t="shared" si="3"/>
        <v>-100</v>
      </c>
      <c r="Q36" s="45">
        <f t="shared" si="4"/>
        <v>-1482.4</v>
      </c>
      <c r="R36" s="30">
        <f t="shared" si="5"/>
        <v>-100</v>
      </c>
      <c r="T36" s="68">
        <v>31</v>
      </c>
      <c r="U36" s="52">
        <f t="shared" si="17"/>
        <v>0</v>
      </c>
      <c r="V36" s="54">
        <f t="shared" si="17"/>
        <v>0</v>
      </c>
      <c r="W36" s="53">
        <f t="shared" si="17"/>
        <v>0</v>
      </c>
      <c r="X36" s="54">
        <f t="shared" si="17"/>
        <v>0</v>
      </c>
      <c r="Z36" s="63"/>
      <c r="AB36" s="12" t="s">
        <v>74</v>
      </c>
      <c r="AC36" s="20">
        <v>7162</v>
      </c>
      <c r="AD36" s="21">
        <v>7654</v>
      </c>
      <c r="AE36" s="21">
        <v>7479</v>
      </c>
      <c r="AF36" s="21">
        <v>7640</v>
      </c>
      <c r="AG36" s="22">
        <v>7815</v>
      </c>
      <c r="AH36" s="40"/>
      <c r="AI36" s="24">
        <f t="shared" si="7"/>
        <v>7550</v>
      </c>
      <c r="AJ36" s="30">
        <f t="shared" si="18"/>
        <v>110.61781050084113</v>
      </c>
      <c r="AK36" s="32">
        <f t="shared" si="19"/>
        <v>7333.1890914183514</v>
      </c>
      <c r="AL36" s="33">
        <f t="shared" si="8"/>
        <v>7766.8109085816486</v>
      </c>
      <c r="AM36" s="34">
        <f t="shared" si="20"/>
        <v>433.62181716329724</v>
      </c>
      <c r="AO36" s="68">
        <v>31</v>
      </c>
      <c r="AP36" s="45">
        <f t="shared" si="9"/>
        <v>-7766.8109085816486</v>
      </c>
      <c r="AQ36" s="45">
        <f t="shared" si="10"/>
        <v>-100</v>
      </c>
      <c r="AR36" s="45">
        <f t="shared" si="11"/>
        <v>-7550</v>
      </c>
      <c r="AS36" s="30">
        <f t="shared" si="12"/>
        <v>-100</v>
      </c>
      <c r="AU36" s="68">
        <v>31</v>
      </c>
      <c r="AV36" s="52">
        <f t="shared" si="21"/>
        <v>0</v>
      </c>
      <c r="AW36" s="54">
        <f t="shared" si="13"/>
        <v>0</v>
      </c>
      <c r="AX36" s="53">
        <f t="shared" si="13"/>
        <v>0</v>
      </c>
      <c r="AY36" s="54">
        <f t="shared" si="13"/>
        <v>0</v>
      </c>
    </row>
    <row r="37" spans="1:51" x14ac:dyDescent="0.25">
      <c r="A37" s="12" t="s">
        <v>75</v>
      </c>
      <c r="B37" s="20">
        <v>1434</v>
      </c>
      <c r="C37" s="21">
        <v>1532</v>
      </c>
      <c r="D37" s="21">
        <v>1470</v>
      </c>
      <c r="E37" s="21">
        <v>1580</v>
      </c>
      <c r="F37" s="22">
        <v>1409</v>
      </c>
      <c r="G37" s="40"/>
      <c r="H37" s="24">
        <f t="shared" si="0"/>
        <v>1485</v>
      </c>
      <c r="I37" s="30">
        <f t="shared" si="14"/>
        <v>31.492856332825699</v>
      </c>
      <c r="J37" s="32">
        <f t="shared" si="15"/>
        <v>1423.2740015876616</v>
      </c>
      <c r="K37" s="33">
        <f t="shared" si="1"/>
        <v>1546.7259984123384</v>
      </c>
      <c r="L37" s="34">
        <f t="shared" si="16"/>
        <v>123.45199682467683</v>
      </c>
      <c r="N37" s="68">
        <v>32</v>
      </c>
      <c r="O37" s="45">
        <f t="shared" si="2"/>
        <v>-1546.7259984123384</v>
      </c>
      <c r="P37" s="45">
        <f t="shared" si="3"/>
        <v>-100</v>
      </c>
      <c r="Q37" s="45">
        <f t="shared" si="4"/>
        <v>-1485</v>
      </c>
      <c r="R37" s="30">
        <f t="shared" si="5"/>
        <v>-100</v>
      </c>
      <c r="T37" s="68">
        <v>32</v>
      </c>
      <c r="U37" s="52">
        <f t="shared" si="17"/>
        <v>0</v>
      </c>
      <c r="V37" s="54">
        <f t="shared" si="17"/>
        <v>0</v>
      </c>
      <c r="W37" s="53">
        <f t="shared" si="17"/>
        <v>0</v>
      </c>
      <c r="X37" s="54">
        <f t="shared" si="17"/>
        <v>0</v>
      </c>
      <c r="Z37" s="63"/>
      <c r="AB37" s="12" t="s">
        <v>75</v>
      </c>
      <c r="AC37" s="20">
        <v>7426</v>
      </c>
      <c r="AD37" s="21">
        <v>7629</v>
      </c>
      <c r="AE37" s="21">
        <v>7568</v>
      </c>
      <c r="AF37" s="21">
        <v>7739</v>
      </c>
      <c r="AG37" s="22">
        <v>7713</v>
      </c>
      <c r="AH37" s="40"/>
      <c r="AI37" s="24">
        <f t="shared" si="7"/>
        <v>7615</v>
      </c>
      <c r="AJ37" s="30">
        <f t="shared" si="18"/>
        <v>56.172057110275034</v>
      </c>
      <c r="AK37" s="32">
        <f t="shared" si="19"/>
        <v>7504.902768063861</v>
      </c>
      <c r="AL37" s="33">
        <f t="shared" si="8"/>
        <v>7725.097231936139</v>
      </c>
      <c r="AM37" s="34">
        <f t="shared" si="20"/>
        <v>220.19446387227799</v>
      </c>
      <c r="AO37" s="68">
        <v>32</v>
      </c>
      <c r="AP37" s="45">
        <f t="shared" si="9"/>
        <v>-7725.097231936139</v>
      </c>
      <c r="AQ37" s="45">
        <f t="shared" si="10"/>
        <v>-100</v>
      </c>
      <c r="AR37" s="45">
        <f t="shared" si="11"/>
        <v>-7615</v>
      </c>
      <c r="AS37" s="30">
        <f t="shared" si="12"/>
        <v>-100</v>
      </c>
      <c r="AU37" s="68">
        <v>32</v>
      </c>
      <c r="AV37" s="52">
        <f t="shared" si="21"/>
        <v>0</v>
      </c>
      <c r="AW37" s="54">
        <f t="shared" si="13"/>
        <v>0</v>
      </c>
      <c r="AX37" s="53">
        <f t="shared" si="13"/>
        <v>0</v>
      </c>
      <c r="AY37" s="54">
        <f t="shared" si="13"/>
        <v>0</v>
      </c>
    </row>
    <row r="38" spans="1:51" x14ac:dyDescent="0.25">
      <c r="A38" s="12" t="s">
        <v>76</v>
      </c>
      <c r="B38" s="20">
        <v>1521</v>
      </c>
      <c r="C38" s="21">
        <v>1413</v>
      </c>
      <c r="D38" s="21">
        <v>1509</v>
      </c>
      <c r="E38" s="21">
        <v>1458</v>
      </c>
      <c r="F38" s="22">
        <v>1599</v>
      </c>
      <c r="G38" s="40"/>
      <c r="H38" s="24">
        <f t="shared" si="0"/>
        <v>1500</v>
      </c>
      <c r="I38" s="30">
        <f t="shared" si="14"/>
        <v>31.349641146271512</v>
      </c>
      <c r="J38" s="32">
        <f t="shared" si="15"/>
        <v>1438.5547033533078</v>
      </c>
      <c r="K38" s="33">
        <f t="shared" ref="K38:K57" si="22">H38+(1.96*I38)</f>
        <v>1561.4452966466922</v>
      </c>
      <c r="L38" s="34">
        <f t="shared" si="16"/>
        <v>122.89059329338443</v>
      </c>
      <c r="N38" s="68">
        <v>33</v>
      </c>
      <c r="O38" s="45">
        <f t="shared" ref="O38:O57" si="23">G38-K38</f>
        <v>-1561.4452966466922</v>
      </c>
      <c r="P38" s="45">
        <f t="shared" ref="P38:P57" si="24">(G38-K38)/K38*100</f>
        <v>-100</v>
      </c>
      <c r="Q38" s="45">
        <f t="shared" ref="Q38:Q57" si="25">G38-H38</f>
        <v>-1500</v>
      </c>
      <c r="R38" s="30">
        <f t="shared" ref="R38:R57" si="26">(G38-H38)/H38*100</f>
        <v>-100</v>
      </c>
      <c r="T38" s="68">
        <v>33</v>
      </c>
      <c r="U38" s="52">
        <f t="shared" si="17"/>
        <v>0</v>
      </c>
      <c r="V38" s="54">
        <f t="shared" si="17"/>
        <v>0</v>
      </c>
      <c r="W38" s="53">
        <f t="shared" si="17"/>
        <v>0</v>
      </c>
      <c r="X38" s="54">
        <f t="shared" si="17"/>
        <v>0</v>
      </c>
      <c r="Z38" s="63"/>
      <c r="AB38" s="12" t="s">
        <v>76</v>
      </c>
      <c r="AC38" s="20">
        <v>7625</v>
      </c>
      <c r="AD38" s="21">
        <v>7657</v>
      </c>
      <c r="AE38" s="21">
        <v>7786</v>
      </c>
      <c r="AF38" s="21">
        <v>7372</v>
      </c>
      <c r="AG38" s="22">
        <v>7494</v>
      </c>
      <c r="AH38" s="40"/>
      <c r="AI38" s="24">
        <f t="shared" si="7"/>
        <v>7586.8</v>
      </c>
      <c r="AJ38" s="30">
        <f t="shared" si="18"/>
        <v>70.999577463531423</v>
      </c>
      <c r="AK38" s="32">
        <f t="shared" si="19"/>
        <v>7447.6408281714785</v>
      </c>
      <c r="AL38" s="33">
        <f t="shared" ref="AL38:AL57" si="27">AI38+(1.96*AJ38)</f>
        <v>7725.9591718285219</v>
      </c>
      <c r="AM38" s="34">
        <f t="shared" si="20"/>
        <v>278.31834365704344</v>
      </c>
      <c r="AO38" s="68">
        <v>33</v>
      </c>
      <c r="AP38" s="45">
        <f t="shared" ref="AP38:AP57" si="28">AH38-AL38</f>
        <v>-7725.9591718285219</v>
      </c>
      <c r="AQ38" s="45">
        <f t="shared" ref="AQ38:AQ57" si="29">(AH38-AL38)/AL38*100</f>
        <v>-100</v>
      </c>
      <c r="AR38" s="45">
        <f t="shared" ref="AR38:AR57" si="30">AH38-AI38</f>
        <v>-7586.8</v>
      </c>
      <c r="AS38" s="30">
        <f t="shared" ref="AS38:AS57" si="31">(AH38-AI38)/AI38*100</f>
        <v>-100</v>
      </c>
      <c r="AU38" s="68">
        <v>33</v>
      </c>
      <c r="AV38" s="52">
        <f t="shared" si="21"/>
        <v>0</v>
      </c>
      <c r="AW38" s="54">
        <f t="shared" si="13"/>
        <v>0</v>
      </c>
      <c r="AX38" s="53">
        <f t="shared" si="13"/>
        <v>0</v>
      </c>
      <c r="AY38" s="54">
        <f t="shared" si="13"/>
        <v>0</v>
      </c>
    </row>
    <row r="39" spans="1:51" x14ac:dyDescent="0.25">
      <c r="A39" s="12" t="s">
        <v>77</v>
      </c>
      <c r="B39" s="20">
        <v>1544</v>
      </c>
      <c r="C39" s="21">
        <v>1409</v>
      </c>
      <c r="D39" s="21">
        <v>1443</v>
      </c>
      <c r="E39" s="21">
        <v>1399</v>
      </c>
      <c r="F39" s="22">
        <v>1446</v>
      </c>
      <c r="G39" s="40"/>
      <c r="H39" s="24">
        <f t="shared" si="0"/>
        <v>1448.2</v>
      </c>
      <c r="I39" s="30">
        <f t="shared" si="14"/>
        <v>25.658137110866019</v>
      </c>
      <c r="J39" s="32">
        <f t="shared" si="15"/>
        <v>1397.9100512627026</v>
      </c>
      <c r="K39" s="33">
        <f t="shared" si="22"/>
        <v>1498.4899487372975</v>
      </c>
      <c r="L39" s="34">
        <f t="shared" si="16"/>
        <v>100.57989747459487</v>
      </c>
      <c r="N39" s="68">
        <v>34</v>
      </c>
      <c r="O39" s="45">
        <f t="shared" si="23"/>
        <v>-1498.4899487372975</v>
      </c>
      <c r="P39" s="45">
        <f t="shared" si="24"/>
        <v>-100</v>
      </c>
      <c r="Q39" s="45">
        <f t="shared" si="25"/>
        <v>-1448.2</v>
      </c>
      <c r="R39" s="30">
        <f t="shared" si="26"/>
        <v>-100</v>
      </c>
      <c r="T39" s="68">
        <v>34</v>
      </c>
      <c r="U39" s="52">
        <f t="shared" si="17"/>
        <v>0</v>
      </c>
      <c r="V39" s="54">
        <f t="shared" si="17"/>
        <v>0</v>
      </c>
      <c r="W39" s="53">
        <f t="shared" si="17"/>
        <v>0</v>
      </c>
      <c r="X39" s="54">
        <f t="shared" si="17"/>
        <v>0</v>
      </c>
      <c r="Z39" s="63"/>
      <c r="AB39" s="12" t="s">
        <v>77</v>
      </c>
      <c r="AC39" s="20">
        <v>7577</v>
      </c>
      <c r="AD39" s="21">
        <v>7909</v>
      </c>
      <c r="AE39" s="21">
        <v>7939</v>
      </c>
      <c r="AF39" s="21">
        <v>7579</v>
      </c>
      <c r="AG39" s="22">
        <v>7548</v>
      </c>
      <c r="AH39" s="40"/>
      <c r="AI39" s="24">
        <f t="shared" si="7"/>
        <v>7710.4</v>
      </c>
      <c r="AJ39" s="30">
        <f t="shared" si="18"/>
        <v>87.502914237184115</v>
      </c>
      <c r="AK39" s="32">
        <f t="shared" si="19"/>
        <v>7538.894288095119</v>
      </c>
      <c r="AL39" s="33">
        <f t="shared" si="27"/>
        <v>7881.9057119048803</v>
      </c>
      <c r="AM39" s="34">
        <f t="shared" si="20"/>
        <v>343.01142380976125</v>
      </c>
      <c r="AO39" s="68">
        <v>34</v>
      </c>
      <c r="AP39" s="45">
        <f t="shared" si="28"/>
        <v>-7881.9057119048803</v>
      </c>
      <c r="AQ39" s="45">
        <f t="shared" si="29"/>
        <v>-100</v>
      </c>
      <c r="AR39" s="45">
        <f t="shared" si="30"/>
        <v>-7710.4</v>
      </c>
      <c r="AS39" s="30">
        <f t="shared" si="31"/>
        <v>-100</v>
      </c>
      <c r="AU39" s="68">
        <v>34</v>
      </c>
      <c r="AV39" s="52">
        <f t="shared" si="21"/>
        <v>0</v>
      </c>
      <c r="AW39" s="54">
        <f t="shared" si="13"/>
        <v>0</v>
      </c>
      <c r="AX39" s="53">
        <f t="shared" si="13"/>
        <v>0</v>
      </c>
      <c r="AY39" s="54">
        <f t="shared" si="13"/>
        <v>0</v>
      </c>
    </row>
    <row r="40" spans="1:51" x14ac:dyDescent="0.25">
      <c r="A40" s="12" t="s">
        <v>78</v>
      </c>
      <c r="B40" s="20">
        <v>1479</v>
      </c>
      <c r="C40" s="21">
        <v>1253</v>
      </c>
      <c r="D40" s="21">
        <v>1271</v>
      </c>
      <c r="E40" s="21">
        <v>1312</v>
      </c>
      <c r="F40" s="22">
        <v>1311</v>
      </c>
      <c r="G40" s="40"/>
      <c r="H40" s="24">
        <f t="shared" si="0"/>
        <v>1325.2</v>
      </c>
      <c r="I40" s="30">
        <f t="shared" si="14"/>
        <v>40.112840836819323</v>
      </c>
      <c r="J40" s="32">
        <f t="shared" si="15"/>
        <v>1246.5788319598341</v>
      </c>
      <c r="K40" s="33">
        <f t="shared" si="22"/>
        <v>1403.821168040166</v>
      </c>
      <c r="L40" s="34">
        <f t="shared" si="16"/>
        <v>157.24233608033182</v>
      </c>
      <c r="N40" s="68">
        <v>35</v>
      </c>
      <c r="O40" s="45">
        <f t="shared" si="23"/>
        <v>-1403.821168040166</v>
      </c>
      <c r="P40" s="45">
        <f t="shared" si="24"/>
        <v>-100</v>
      </c>
      <c r="Q40" s="45">
        <f t="shared" si="25"/>
        <v>-1325.2</v>
      </c>
      <c r="R40" s="30">
        <f t="shared" si="26"/>
        <v>-100</v>
      </c>
      <c r="T40" s="68">
        <v>35</v>
      </c>
      <c r="U40" s="52">
        <f t="shared" si="17"/>
        <v>0</v>
      </c>
      <c r="V40" s="54">
        <f t="shared" si="17"/>
        <v>0</v>
      </c>
      <c r="W40" s="53">
        <f t="shared" si="17"/>
        <v>0</v>
      </c>
      <c r="X40" s="54">
        <f t="shared" si="17"/>
        <v>0</v>
      </c>
      <c r="Z40" s="63"/>
      <c r="AB40" s="12" t="s">
        <v>78</v>
      </c>
      <c r="AC40" s="20">
        <v>7544</v>
      </c>
      <c r="AD40" s="21">
        <v>6668</v>
      </c>
      <c r="AE40" s="21">
        <v>6875</v>
      </c>
      <c r="AF40" s="21">
        <v>6553</v>
      </c>
      <c r="AG40" s="22">
        <v>6931</v>
      </c>
      <c r="AH40" s="40"/>
      <c r="AI40" s="24">
        <f t="shared" si="7"/>
        <v>6914.2</v>
      </c>
      <c r="AJ40" s="30">
        <f t="shared" si="18"/>
        <v>171.68966189028387</v>
      </c>
      <c r="AK40" s="32">
        <f t="shared" si="19"/>
        <v>6577.6882626950437</v>
      </c>
      <c r="AL40" s="33">
        <f t="shared" si="27"/>
        <v>7250.7117373049559</v>
      </c>
      <c r="AM40" s="34">
        <f t="shared" si="20"/>
        <v>673.02347460991223</v>
      </c>
      <c r="AO40" s="68">
        <v>35</v>
      </c>
      <c r="AP40" s="45">
        <f t="shared" si="28"/>
        <v>-7250.7117373049559</v>
      </c>
      <c r="AQ40" s="45">
        <f t="shared" si="29"/>
        <v>-100</v>
      </c>
      <c r="AR40" s="45">
        <f t="shared" si="30"/>
        <v>-6914.2</v>
      </c>
      <c r="AS40" s="30">
        <f t="shared" si="31"/>
        <v>-100</v>
      </c>
      <c r="AU40" s="68">
        <v>35</v>
      </c>
      <c r="AV40" s="52">
        <f t="shared" si="21"/>
        <v>0</v>
      </c>
      <c r="AW40" s="54">
        <f t="shared" si="13"/>
        <v>0</v>
      </c>
      <c r="AX40" s="53">
        <f t="shared" si="13"/>
        <v>0</v>
      </c>
      <c r="AY40" s="54">
        <f t="shared" si="13"/>
        <v>0</v>
      </c>
    </row>
    <row r="41" spans="1:51" x14ac:dyDescent="0.25">
      <c r="A41" s="12" t="s">
        <v>79</v>
      </c>
      <c r="B41" s="20">
        <v>1265</v>
      </c>
      <c r="C41" s="21">
        <v>1515</v>
      </c>
      <c r="D41" s="21">
        <v>1533</v>
      </c>
      <c r="E41" s="21">
        <v>1584</v>
      </c>
      <c r="F41" s="22">
        <v>1540</v>
      </c>
      <c r="G41" s="40"/>
      <c r="H41" s="24">
        <f t="shared" si="0"/>
        <v>1487.4</v>
      </c>
      <c r="I41" s="30">
        <f t="shared" si="14"/>
        <v>56.745572514514286</v>
      </c>
      <c r="J41" s="32">
        <f t="shared" si="15"/>
        <v>1376.1786778715521</v>
      </c>
      <c r="K41" s="33">
        <f t="shared" si="22"/>
        <v>1598.6213221284481</v>
      </c>
      <c r="L41" s="34">
        <f t="shared" si="16"/>
        <v>222.44264425689607</v>
      </c>
      <c r="N41" s="68">
        <v>36</v>
      </c>
      <c r="O41" s="45">
        <f t="shared" si="23"/>
        <v>-1598.6213221284481</v>
      </c>
      <c r="P41" s="45">
        <f t="shared" si="24"/>
        <v>-100</v>
      </c>
      <c r="Q41" s="45">
        <f t="shared" si="25"/>
        <v>-1487.4</v>
      </c>
      <c r="R41" s="30">
        <f t="shared" si="26"/>
        <v>-100</v>
      </c>
      <c r="T41" s="68">
        <v>36</v>
      </c>
      <c r="U41" s="52">
        <f t="shared" si="17"/>
        <v>0</v>
      </c>
      <c r="V41" s="54">
        <f t="shared" si="17"/>
        <v>0</v>
      </c>
      <c r="W41" s="53">
        <f t="shared" si="17"/>
        <v>0</v>
      </c>
      <c r="X41" s="54">
        <f t="shared" si="17"/>
        <v>0</v>
      </c>
      <c r="Z41" s="63"/>
      <c r="AB41" s="12" t="s">
        <v>79</v>
      </c>
      <c r="AC41" s="20">
        <v>6613</v>
      </c>
      <c r="AD41" s="21">
        <v>7882</v>
      </c>
      <c r="AE41" s="21">
        <v>7960</v>
      </c>
      <c r="AF41" s="21">
        <v>7861</v>
      </c>
      <c r="AG41" s="22">
        <v>8155</v>
      </c>
      <c r="AH41" s="40"/>
      <c r="AI41" s="24">
        <f t="shared" si="7"/>
        <v>7694.2</v>
      </c>
      <c r="AJ41" s="30">
        <f t="shared" si="18"/>
        <v>275.23360986623709</v>
      </c>
      <c r="AK41" s="32">
        <f t="shared" si="19"/>
        <v>7154.7421246621752</v>
      </c>
      <c r="AL41" s="33">
        <f t="shared" si="27"/>
        <v>8233.6578753378253</v>
      </c>
      <c r="AM41" s="34">
        <f t="shared" si="20"/>
        <v>1078.9157506756501</v>
      </c>
      <c r="AO41" s="68">
        <v>36</v>
      </c>
      <c r="AP41" s="45">
        <f t="shared" si="28"/>
        <v>-8233.6578753378253</v>
      </c>
      <c r="AQ41" s="45">
        <f t="shared" si="29"/>
        <v>-100</v>
      </c>
      <c r="AR41" s="45">
        <f t="shared" si="30"/>
        <v>-7694.2</v>
      </c>
      <c r="AS41" s="30">
        <f t="shared" si="31"/>
        <v>-100</v>
      </c>
      <c r="AU41" s="68">
        <v>36</v>
      </c>
      <c r="AV41" s="52">
        <f t="shared" si="21"/>
        <v>0</v>
      </c>
      <c r="AW41" s="54">
        <f t="shared" si="13"/>
        <v>0</v>
      </c>
      <c r="AX41" s="53">
        <f t="shared" si="13"/>
        <v>0</v>
      </c>
      <c r="AY41" s="54">
        <f t="shared" si="13"/>
        <v>0</v>
      </c>
    </row>
    <row r="42" spans="1:51" x14ac:dyDescent="0.25">
      <c r="A42" s="12" t="s">
        <v>80</v>
      </c>
      <c r="B42" s="20">
        <v>1523</v>
      </c>
      <c r="C42" s="21">
        <v>1506</v>
      </c>
      <c r="D42" s="21">
        <v>1550</v>
      </c>
      <c r="E42" s="21">
        <v>1528</v>
      </c>
      <c r="F42" s="22">
        <v>1538</v>
      </c>
      <c r="G42" s="40"/>
      <c r="H42" s="24">
        <f t="shared" si="0"/>
        <v>1529</v>
      </c>
      <c r="I42" s="30">
        <f t="shared" si="14"/>
        <v>7.3756355658343091</v>
      </c>
      <c r="J42" s="32">
        <f t="shared" si="15"/>
        <v>1514.5437542909647</v>
      </c>
      <c r="K42" s="33">
        <f t="shared" si="22"/>
        <v>1543.4562457090353</v>
      </c>
      <c r="L42" s="34">
        <f t="shared" si="16"/>
        <v>28.912491418070658</v>
      </c>
      <c r="N42" s="68">
        <v>37</v>
      </c>
      <c r="O42" s="45">
        <f t="shared" si="23"/>
        <v>-1543.4562457090353</v>
      </c>
      <c r="P42" s="45">
        <f t="shared" si="24"/>
        <v>-100</v>
      </c>
      <c r="Q42" s="45">
        <f t="shared" si="25"/>
        <v>-1529</v>
      </c>
      <c r="R42" s="30">
        <f t="shared" si="26"/>
        <v>-100</v>
      </c>
      <c r="T42" s="68">
        <v>37</v>
      </c>
      <c r="U42" s="52">
        <f t="shared" si="17"/>
        <v>0</v>
      </c>
      <c r="V42" s="54">
        <f t="shared" si="17"/>
        <v>0</v>
      </c>
      <c r="W42" s="53">
        <f t="shared" si="17"/>
        <v>0</v>
      </c>
      <c r="X42" s="54">
        <f t="shared" si="17"/>
        <v>0</v>
      </c>
      <c r="Z42" s="63"/>
      <c r="AB42" s="12" t="s">
        <v>80</v>
      </c>
      <c r="AC42" s="20">
        <v>7731</v>
      </c>
      <c r="AD42" s="21">
        <v>7617</v>
      </c>
      <c r="AE42" s="21">
        <v>7903</v>
      </c>
      <c r="AF42" s="21">
        <v>7663</v>
      </c>
      <c r="AG42" s="22">
        <v>7975</v>
      </c>
      <c r="AH42" s="40"/>
      <c r="AI42" s="24">
        <f t="shared" si="7"/>
        <v>7777.8</v>
      </c>
      <c r="AJ42" s="30">
        <f t="shared" si="18"/>
        <v>69.205780105421823</v>
      </c>
      <c r="AK42" s="32">
        <f t="shared" si="19"/>
        <v>7642.1566709933732</v>
      </c>
      <c r="AL42" s="33">
        <f t="shared" si="27"/>
        <v>7913.4433290066272</v>
      </c>
      <c r="AM42" s="34">
        <f t="shared" si="20"/>
        <v>271.28665801325405</v>
      </c>
      <c r="AO42" s="68">
        <v>37</v>
      </c>
      <c r="AP42" s="45">
        <f t="shared" si="28"/>
        <v>-7913.4433290066272</v>
      </c>
      <c r="AQ42" s="45">
        <f t="shared" si="29"/>
        <v>-100</v>
      </c>
      <c r="AR42" s="45">
        <f t="shared" si="30"/>
        <v>-7777.8</v>
      </c>
      <c r="AS42" s="30">
        <f t="shared" si="31"/>
        <v>-100</v>
      </c>
      <c r="AU42" s="68">
        <v>37</v>
      </c>
      <c r="AV42" s="52">
        <f t="shared" si="21"/>
        <v>0</v>
      </c>
      <c r="AW42" s="54">
        <f t="shared" si="13"/>
        <v>0</v>
      </c>
      <c r="AX42" s="53">
        <f t="shared" si="13"/>
        <v>0</v>
      </c>
      <c r="AY42" s="54">
        <f t="shared" si="13"/>
        <v>0</v>
      </c>
    </row>
    <row r="43" spans="1:51" x14ac:dyDescent="0.25">
      <c r="A43" s="12" t="s">
        <v>81</v>
      </c>
      <c r="B43" s="20">
        <v>1443</v>
      </c>
      <c r="C43" s="21">
        <v>1469</v>
      </c>
      <c r="D43" s="21">
        <v>1521</v>
      </c>
      <c r="E43" s="21">
        <v>1550</v>
      </c>
      <c r="F43" s="22">
        <v>1501</v>
      </c>
      <c r="G43" s="40"/>
      <c r="H43" s="24">
        <f t="shared" si="0"/>
        <v>1496.8</v>
      </c>
      <c r="I43" s="30">
        <f t="shared" si="14"/>
        <v>18.842505141302205</v>
      </c>
      <c r="J43" s="32">
        <f t="shared" si="15"/>
        <v>1459.8686899230477</v>
      </c>
      <c r="K43" s="33">
        <f t="shared" si="22"/>
        <v>1533.7313100769522</v>
      </c>
      <c r="L43" s="34">
        <f t="shared" si="16"/>
        <v>73.862620153904572</v>
      </c>
      <c r="N43" s="68">
        <v>38</v>
      </c>
      <c r="O43" s="45">
        <f t="shared" si="23"/>
        <v>-1533.7313100769522</v>
      </c>
      <c r="P43" s="45">
        <f t="shared" si="24"/>
        <v>-100</v>
      </c>
      <c r="Q43" s="45">
        <f t="shared" si="25"/>
        <v>-1496.8</v>
      </c>
      <c r="R43" s="30">
        <f t="shared" si="26"/>
        <v>-100</v>
      </c>
      <c r="T43" s="68">
        <v>38</v>
      </c>
      <c r="U43" s="52">
        <f t="shared" si="17"/>
        <v>0</v>
      </c>
      <c r="V43" s="54">
        <f t="shared" si="17"/>
        <v>0</v>
      </c>
      <c r="W43" s="53">
        <f t="shared" si="17"/>
        <v>0</v>
      </c>
      <c r="X43" s="54">
        <f t="shared" si="17"/>
        <v>0</v>
      </c>
      <c r="Z43" s="63"/>
      <c r="AB43" s="12" t="s">
        <v>81</v>
      </c>
      <c r="AC43" s="20">
        <v>7654</v>
      </c>
      <c r="AD43" s="21">
        <v>7476</v>
      </c>
      <c r="AE43" s="21">
        <v>8013</v>
      </c>
      <c r="AF43" s="21">
        <v>7755</v>
      </c>
      <c r="AG43" s="22">
        <v>7939</v>
      </c>
      <c r="AH43" s="40"/>
      <c r="AI43" s="24">
        <f t="shared" si="7"/>
        <v>7767.4</v>
      </c>
      <c r="AJ43" s="30">
        <f t="shared" si="18"/>
        <v>96.874454837175719</v>
      </c>
      <c r="AK43" s="32">
        <f t="shared" si="19"/>
        <v>7577.5260685191352</v>
      </c>
      <c r="AL43" s="33">
        <f t="shared" si="27"/>
        <v>7957.2739314808641</v>
      </c>
      <c r="AM43" s="34">
        <f t="shared" si="20"/>
        <v>379.74786296172897</v>
      </c>
      <c r="AO43" s="68">
        <v>38</v>
      </c>
      <c r="AP43" s="45">
        <f t="shared" si="28"/>
        <v>-7957.2739314808641</v>
      </c>
      <c r="AQ43" s="45">
        <f t="shared" si="29"/>
        <v>-100</v>
      </c>
      <c r="AR43" s="45">
        <f t="shared" si="30"/>
        <v>-7767.4</v>
      </c>
      <c r="AS43" s="30">
        <f t="shared" si="31"/>
        <v>-100</v>
      </c>
      <c r="AU43" s="68">
        <v>38</v>
      </c>
      <c r="AV43" s="52">
        <f t="shared" si="21"/>
        <v>0</v>
      </c>
      <c r="AW43" s="54">
        <f t="shared" si="13"/>
        <v>0</v>
      </c>
      <c r="AX43" s="53">
        <f t="shared" si="13"/>
        <v>0</v>
      </c>
      <c r="AY43" s="54">
        <f t="shared" si="13"/>
        <v>0</v>
      </c>
    </row>
    <row r="44" spans="1:51" x14ac:dyDescent="0.25">
      <c r="A44" s="12" t="s">
        <v>82</v>
      </c>
      <c r="B44" s="20">
        <v>1522</v>
      </c>
      <c r="C44" s="21">
        <v>1516</v>
      </c>
      <c r="D44" s="21">
        <v>1475</v>
      </c>
      <c r="E44" s="21">
        <v>1413</v>
      </c>
      <c r="F44" s="22">
        <v>1535</v>
      </c>
      <c r="G44" s="40"/>
      <c r="H44" s="24">
        <f t="shared" si="0"/>
        <v>1492.2</v>
      </c>
      <c r="I44" s="30">
        <f t="shared" si="14"/>
        <v>22.197747633487502</v>
      </c>
      <c r="J44" s="32">
        <f t="shared" si="15"/>
        <v>1448.6924146383644</v>
      </c>
      <c r="K44" s="33">
        <f t="shared" si="22"/>
        <v>1535.7075853616357</v>
      </c>
      <c r="L44" s="34">
        <f t="shared" si="16"/>
        <v>87.01517072327124</v>
      </c>
      <c r="N44" s="68">
        <v>39</v>
      </c>
      <c r="O44" s="45">
        <f t="shared" si="23"/>
        <v>-1535.7075853616357</v>
      </c>
      <c r="P44" s="45">
        <f t="shared" si="24"/>
        <v>-100</v>
      </c>
      <c r="Q44" s="45">
        <f t="shared" si="25"/>
        <v>-1492.2</v>
      </c>
      <c r="R44" s="30">
        <f t="shared" si="26"/>
        <v>-100</v>
      </c>
      <c r="T44" s="68">
        <v>39</v>
      </c>
      <c r="U44" s="52">
        <f t="shared" si="17"/>
        <v>0</v>
      </c>
      <c r="V44" s="54">
        <f t="shared" si="17"/>
        <v>0</v>
      </c>
      <c r="W44" s="53">
        <f t="shared" si="17"/>
        <v>0</v>
      </c>
      <c r="X44" s="54">
        <f t="shared" si="17"/>
        <v>0</v>
      </c>
      <c r="Z44" s="63"/>
      <c r="AB44" s="12" t="s">
        <v>82</v>
      </c>
      <c r="AC44" s="20">
        <v>8004</v>
      </c>
      <c r="AD44" s="21">
        <v>7477</v>
      </c>
      <c r="AE44" s="21">
        <v>8214</v>
      </c>
      <c r="AF44" s="21">
        <v>7737</v>
      </c>
      <c r="AG44" s="22">
        <v>7982</v>
      </c>
      <c r="AH44" s="40"/>
      <c r="AI44" s="24">
        <f t="shared" si="7"/>
        <v>7882.8</v>
      </c>
      <c r="AJ44" s="30">
        <f t="shared" si="18"/>
        <v>126.52169774390477</v>
      </c>
      <c r="AK44" s="32">
        <f t="shared" si="19"/>
        <v>7634.8174724219471</v>
      </c>
      <c r="AL44" s="33">
        <f t="shared" si="27"/>
        <v>8130.7825275780533</v>
      </c>
      <c r="AM44" s="34">
        <f t="shared" si="20"/>
        <v>495.96505515610625</v>
      </c>
      <c r="AO44" s="68">
        <v>39</v>
      </c>
      <c r="AP44" s="45">
        <f t="shared" si="28"/>
        <v>-8130.7825275780533</v>
      </c>
      <c r="AQ44" s="45">
        <f t="shared" si="29"/>
        <v>-100</v>
      </c>
      <c r="AR44" s="45">
        <f t="shared" si="30"/>
        <v>-7882.8</v>
      </c>
      <c r="AS44" s="30">
        <f t="shared" si="31"/>
        <v>-100</v>
      </c>
      <c r="AU44" s="68">
        <v>39</v>
      </c>
      <c r="AV44" s="52">
        <f t="shared" si="21"/>
        <v>0</v>
      </c>
      <c r="AW44" s="54">
        <f t="shared" si="13"/>
        <v>0</v>
      </c>
      <c r="AX44" s="53">
        <f t="shared" si="13"/>
        <v>0</v>
      </c>
      <c r="AY44" s="54">
        <f t="shared" si="13"/>
        <v>0</v>
      </c>
    </row>
    <row r="45" spans="1:51" x14ac:dyDescent="0.25">
      <c r="A45" s="12" t="s">
        <v>83</v>
      </c>
      <c r="B45" s="20">
        <v>1515</v>
      </c>
      <c r="C45" s="21">
        <v>1468</v>
      </c>
      <c r="D45" s="21">
        <v>1541</v>
      </c>
      <c r="E45" s="21">
        <v>1544</v>
      </c>
      <c r="F45" s="22">
        <v>1597</v>
      </c>
      <c r="G45" s="40"/>
      <c r="H45" s="24">
        <f t="shared" si="0"/>
        <v>1533</v>
      </c>
      <c r="I45" s="30">
        <f t="shared" si="14"/>
        <v>21.011901389450692</v>
      </c>
      <c r="J45" s="32">
        <f t="shared" si="15"/>
        <v>1491.8166732766767</v>
      </c>
      <c r="K45" s="33">
        <f t="shared" si="22"/>
        <v>1574.1833267233233</v>
      </c>
      <c r="L45" s="34">
        <f t="shared" si="16"/>
        <v>82.366653446646524</v>
      </c>
      <c r="N45" s="68">
        <v>40</v>
      </c>
      <c r="O45" s="45">
        <f t="shared" si="23"/>
        <v>-1574.1833267233233</v>
      </c>
      <c r="P45" s="45">
        <f t="shared" si="24"/>
        <v>-100</v>
      </c>
      <c r="Q45" s="45">
        <f t="shared" si="25"/>
        <v>-1533</v>
      </c>
      <c r="R45" s="30">
        <f t="shared" si="26"/>
        <v>-100</v>
      </c>
      <c r="T45" s="68">
        <v>40</v>
      </c>
      <c r="U45" s="52">
        <f t="shared" si="17"/>
        <v>0</v>
      </c>
      <c r="V45" s="54">
        <f t="shared" si="17"/>
        <v>0</v>
      </c>
      <c r="W45" s="53">
        <f t="shared" si="17"/>
        <v>0</v>
      </c>
      <c r="X45" s="54">
        <f t="shared" si="17"/>
        <v>0</v>
      </c>
      <c r="Z45" s="63"/>
      <c r="AB45" s="12" t="s">
        <v>83</v>
      </c>
      <c r="AC45" s="20">
        <v>7895</v>
      </c>
      <c r="AD45" s="21">
        <v>7819</v>
      </c>
      <c r="AE45" s="21">
        <v>8235</v>
      </c>
      <c r="AF45" s="21">
        <v>7959</v>
      </c>
      <c r="AG45" s="22">
        <v>8202</v>
      </c>
      <c r="AH45" s="40"/>
      <c r="AI45" s="24">
        <f t="shared" si="7"/>
        <v>8022</v>
      </c>
      <c r="AJ45" s="30">
        <f t="shared" si="18"/>
        <v>83.389447773684168</v>
      </c>
      <c r="AK45" s="32">
        <f t="shared" si="19"/>
        <v>7858.5566823635791</v>
      </c>
      <c r="AL45" s="33">
        <f t="shared" si="27"/>
        <v>8185.4433176364209</v>
      </c>
      <c r="AM45" s="34">
        <f t="shared" si="20"/>
        <v>326.88663527284189</v>
      </c>
      <c r="AO45" s="68">
        <v>40</v>
      </c>
      <c r="AP45" s="45">
        <f t="shared" si="28"/>
        <v>-8185.4433176364209</v>
      </c>
      <c r="AQ45" s="45">
        <f t="shared" si="29"/>
        <v>-100</v>
      </c>
      <c r="AR45" s="45">
        <f t="shared" si="30"/>
        <v>-8022</v>
      </c>
      <c r="AS45" s="30">
        <f t="shared" si="31"/>
        <v>-100</v>
      </c>
      <c r="AU45" s="68">
        <v>40</v>
      </c>
      <c r="AV45" s="52">
        <f t="shared" si="21"/>
        <v>0</v>
      </c>
      <c r="AW45" s="54">
        <f t="shared" si="13"/>
        <v>0</v>
      </c>
      <c r="AX45" s="53">
        <f t="shared" si="13"/>
        <v>0</v>
      </c>
      <c r="AY45" s="54">
        <f t="shared" si="13"/>
        <v>0</v>
      </c>
    </row>
    <row r="46" spans="1:51" x14ac:dyDescent="0.25">
      <c r="A46" s="12" t="s">
        <v>84</v>
      </c>
      <c r="B46" s="20">
        <v>1549</v>
      </c>
      <c r="C46" s="21">
        <v>1503</v>
      </c>
      <c r="D46" s="21">
        <v>1489</v>
      </c>
      <c r="E46" s="21">
        <v>1607</v>
      </c>
      <c r="F46" s="22">
        <v>1501</v>
      </c>
      <c r="G46" s="40"/>
      <c r="H46" s="24">
        <f t="shared" si="0"/>
        <v>1529.8</v>
      </c>
      <c r="I46" s="30">
        <f t="shared" si="14"/>
        <v>21.841245385737508</v>
      </c>
      <c r="J46" s="32">
        <f t="shared" si="15"/>
        <v>1486.9911590439544</v>
      </c>
      <c r="K46" s="33">
        <f t="shared" si="22"/>
        <v>1572.6088409560455</v>
      </c>
      <c r="L46" s="34">
        <f t="shared" si="16"/>
        <v>85.61768191209103</v>
      </c>
      <c r="N46" s="68">
        <v>41</v>
      </c>
      <c r="O46" s="45">
        <f t="shared" si="23"/>
        <v>-1572.6088409560455</v>
      </c>
      <c r="P46" s="45">
        <f t="shared" si="24"/>
        <v>-100</v>
      </c>
      <c r="Q46" s="45">
        <f t="shared" si="25"/>
        <v>-1529.8</v>
      </c>
      <c r="R46" s="30">
        <f t="shared" si="26"/>
        <v>-100</v>
      </c>
      <c r="T46" s="68">
        <v>41</v>
      </c>
      <c r="U46" s="52">
        <f t="shared" si="17"/>
        <v>0</v>
      </c>
      <c r="V46" s="54">
        <f t="shared" si="17"/>
        <v>0</v>
      </c>
      <c r="W46" s="53">
        <f t="shared" si="17"/>
        <v>0</v>
      </c>
      <c r="X46" s="54">
        <f t="shared" si="17"/>
        <v>0</v>
      </c>
      <c r="Z46" s="63"/>
      <c r="AB46" s="12" t="s">
        <v>84</v>
      </c>
      <c r="AC46" s="20">
        <v>8226</v>
      </c>
      <c r="AD46" s="21">
        <v>8214</v>
      </c>
      <c r="AE46" s="21">
        <v>8450</v>
      </c>
      <c r="AF46" s="21">
        <v>8042</v>
      </c>
      <c r="AG46" s="22">
        <v>8472</v>
      </c>
      <c r="AH46" s="40"/>
      <c r="AI46" s="24">
        <f t="shared" si="7"/>
        <v>8280.7999999999993</v>
      </c>
      <c r="AJ46" s="30">
        <f t="shared" si="18"/>
        <v>80.522295049259498</v>
      </c>
      <c r="AK46" s="32">
        <f t="shared" si="19"/>
        <v>8122.9763017034511</v>
      </c>
      <c r="AL46" s="33">
        <f t="shared" si="27"/>
        <v>8438.6236982965474</v>
      </c>
      <c r="AM46" s="34">
        <f t="shared" si="20"/>
        <v>315.64739659309635</v>
      </c>
      <c r="AO46" s="68">
        <v>41</v>
      </c>
      <c r="AP46" s="45">
        <f t="shared" si="28"/>
        <v>-8438.6236982965474</v>
      </c>
      <c r="AQ46" s="45">
        <f t="shared" si="29"/>
        <v>-100</v>
      </c>
      <c r="AR46" s="45">
        <f t="shared" si="30"/>
        <v>-8280.7999999999993</v>
      </c>
      <c r="AS46" s="30">
        <f t="shared" si="31"/>
        <v>-100</v>
      </c>
      <c r="AU46" s="68">
        <v>41</v>
      </c>
      <c r="AV46" s="52">
        <f t="shared" si="21"/>
        <v>0</v>
      </c>
      <c r="AW46" s="54">
        <f t="shared" si="13"/>
        <v>0</v>
      </c>
      <c r="AX46" s="53">
        <f t="shared" si="13"/>
        <v>0</v>
      </c>
      <c r="AY46" s="54">
        <f t="shared" si="13"/>
        <v>0</v>
      </c>
    </row>
    <row r="47" spans="1:51" x14ac:dyDescent="0.25">
      <c r="A47" s="12" t="s">
        <v>85</v>
      </c>
      <c r="B47" s="20">
        <v>1474</v>
      </c>
      <c r="C47" s="21">
        <v>1505</v>
      </c>
      <c r="D47" s="21">
        <v>1533</v>
      </c>
      <c r="E47" s="21">
        <v>1571</v>
      </c>
      <c r="F47" s="22">
        <v>1525</v>
      </c>
      <c r="G47" s="40"/>
      <c r="H47" s="24">
        <f t="shared" si="0"/>
        <v>1521.6</v>
      </c>
      <c r="I47" s="30">
        <f t="shared" si="14"/>
        <v>16.00499921899404</v>
      </c>
      <c r="J47" s="32">
        <f t="shared" si="15"/>
        <v>1490.2302015307716</v>
      </c>
      <c r="K47" s="33">
        <f t="shared" si="22"/>
        <v>1552.9697984692282</v>
      </c>
      <c r="L47" s="34">
        <f t="shared" si="16"/>
        <v>62.739596938456543</v>
      </c>
      <c r="N47" s="68">
        <v>42</v>
      </c>
      <c r="O47" s="45">
        <f t="shared" si="23"/>
        <v>-1552.9697984692282</v>
      </c>
      <c r="P47" s="45">
        <f t="shared" si="24"/>
        <v>-100</v>
      </c>
      <c r="Q47" s="45">
        <f t="shared" si="25"/>
        <v>-1521.6</v>
      </c>
      <c r="R47" s="30">
        <f t="shared" si="26"/>
        <v>-100</v>
      </c>
      <c r="T47" s="68">
        <v>42</v>
      </c>
      <c r="U47" s="52">
        <f t="shared" si="17"/>
        <v>0</v>
      </c>
      <c r="V47" s="54">
        <f t="shared" si="17"/>
        <v>0</v>
      </c>
      <c r="W47" s="53">
        <f t="shared" si="17"/>
        <v>0</v>
      </c>
      <c r="X47" s="54">
        <f t="shared" si="17"/>
        <v>0</v>
      </c>
      <c r="Z47" s="63"/>
      <c r="AB47" s="12" t="s">
        <v>85</v>
      </c>
      <c r="AC47" s="20">
        <v>8034</v>
      </c>
      <c r="AD47" s="21">
        <v>8263</v>
      </c>
      <c r="AE47" s="21">
        <v>8496</v>
      </c>
      <c r="AF47" s="21">
        <v>8293</v>
      </c>
      <c r="AG47" s="22">
        <v>8631</v>
      </c>
      <c r="AH47" s="40"/>
      <c r="AI47" s="24">
        <f t="shared" si="7"/>
        <v>8343.4</v>
      </c>
      <c r="AJ47" s="30">
        <f t="shared" si="18"/>
        <v>102.64823427609458</v>
      </c>
      <c r="AK47" s="32">
        <f t="shared" si="19"/>
        <v>8142.2094608188545</v>
      </c>
      <c r="AL47" s="33">
        <f t="shared" si="27"/>
        <v>8544.5905391811448</v>
      </c>
      <c r="AM47" s="34">
        <f t="shared" si="20"/>
        <v>402.38107836229028</v>
      </c>
      <c r="AO47" s="68">
        <v>42</v>
      </c>
      <c r="AP47" s="45">
        <f t="shared" si="28"/>
        <v>-8544.5905391811448</v>
      </c>
      <c r="AQ47" s="45">
        <f t="shared" si="29"/>
        <v>-100</v>
      </c>
      <c r="AR47" s="45">
        <f t="shared" si="30"/>
        <v>-8343.4</v>
      </c>
      <c r="AS47" s="30">
        <f t="shared" si="31"/>
        <v>-100</v>
      </c>
      <c r="AU47" s="68">
        <v>42</v>
      </c>
      <c r="AV47" s="52">
        <f t="shared" si="21"/>
        <v>0</v>
      </c>
      <c r="AW47" s="54">
        <f t="shared" si="13"/>
        <v>0</v>
      </c>
      <c r="AX47" s="53">
        <f t="shared" si="13"/>
        <v>0</v>
      </c>
      <c r="AY47" s="54">
        <f t="shared" si="13"/>
        <v>0</v>
      </c>
    </row>
    <row r="48" spans="1:51" x14ac:dyDescent="0.25">
      <c r="A48" s="12" t="s">
        <v>86</v>
      </c>
      <c r="B48" s="20">
        <v>1532</v>
      </c>
      <c r="C48" s="21">
        <v>1584</v>
      </c>
      <c r="D48" s="21">
        <v>1514</v>
      </c>
      <c r="E48" s="21">
        <v>1598</v>
      </c>
      <c r="F48" s="22">
        <v>1542</v>
      </c>
      <c r="G48" s="40"/>
      <c r="H48" s="24">
        <f t="shared" si="0"/>
        <v>1554</v>
      </c>
      <c r="I48" s="30">
        <f t="shared" si="14"/>
        <v>15.912259424732868</v>
      </c>
      <c r="J48" s="32">
        <f t="shared" si="15"/>
        <v>1522.8119715275236</v>
      </c>
      <c r="K48" s="33">
        <f t="shared" si="22"/>
        <v>1585.1880284724764</v>
      </c>
      <c r="L48" s="34">
        <f t="shared" si="16"/>
        <v>62.376056944952779</v>
      </c>
      <c r="N48" s="68">
        <v>43</v>
      </c>
      <c r="O48" s="45">
        <f t="shared" si="23"/>
        <v>-1585.1880284724764</v>
      </c>
      <c r="P48" s="45">
        <f t="shared" si="24"/>
        <v>-100</v>
      </c>
      <c r="Q48" s="45">
        <f t="shared" si="25"/>
        <v>-1554</v>
      </c>
      <c r="R48" s="30">
        <f t="shared" si="26"/>
        <v>-100</v>
      </c>
      <c r="T48" s="68">
        <v>43</v>
      </c>
      <c r="U48" s="52">
        <f t="shared" si="17"/>
        <v>0</v>
      </c>
      <c r="V48" s="54">
        <f t="shared" si="17"/>
        <v>0</v>
      </c>
      <c r="W48" s="53">
        <f t="shared" si="17"/>
        <v>0</v>
      </c>
      <c r="X48" s="54">
        <f t="shared" si="17"/>
        <v>0</v>
      </c>
      <c r="Z48" s="63"/>
      <c r="AB48" s="12" t="s">
        <v>86</v>
      </c>
      <c r="AC48" s="20">
        <v>8178</v>
      </c>
      <c r="AD48" s="21">
        <v>8140</v>
      </c>
      <c r="AE48" s="21">
        <v>8225</v>
      </c>
      <c r="AF48" s="21">
        <v>8005</v>
      </c>
      <c r="AG48" s="22">
        <v>8479</v>
      </c>
      <c r="AH48" s="40"/>
      <c r="AI48" s="24">
        <f t="shared" si="7"/>
        <v>8205.4</v>
      </c>
      <c r="AJ48" s="30">
        <f t="shared" si="18"/>
        <v>77.598066986233619</v>
      </c>
      <c r="AK48" s="32">
        <f t="shared" si="19"/>
        <v>8053.3077887069821</v>
      </c>
      <c r="AL48" s="33">
        <f t="shared" si="27"/>
        <v>8357.492211293018</v>
      </c>
      <c r="AM48" s="34">
        <f t="shared" si="20"/>
        <v>304.18442258603591</v>
      </c>
      <c r="AO48" s="68">
        <v>43</v>
      </c>
      <c r="AP48" s="45">
        <f t="shared" si="28"/>
        <v>-8357.492211293018</v>
      </c>
      <c r="AQ48" s="45">
        <f t="shared" si="29"/>
        <v>-100</v>
      </c>
      <c r="AR48" s="45">
        <f t="shared" si="30"/>
        <v>-8205.4</v>
      </c>
      <c r="AS48" s="30">
        <f t="shared" si="31"/>
        <v>-100</v>
      </c>
      <c r="AU48" s="68">
        <v>43</v>
      </c>
      <c r="AV48" s="52">
        <f t="shared" si="21"/>
        <v>0</v>
      </c>
      <c r="AW48" s="54">
        <f t="shared" si="13"/>
        <v>0</v>
      </c>
      <c r="AX48" s="53">
        <f t="shared" si="13"/>
        <v>0</v>
      </c>
      <c r="AY48" s="54">
        <f t="shared" si="13"/>
        <v>0</v>
      </c>
    </row>
    <row r="49" spans="1:51" x14ac:dyDescent="0.25">
      <c r="A49" s="12" t="s">
        <v>87</v>
      </c>
      <c r="B49" s="20">
        <v>1478</v>
      </c>
      <c r="C49" s="21">
        <v>1540</v>
      </c>
      <c r="D49" s="21">
        <v>1589</v>
      </c>
      <c r="E49" s="21">
        <v>1510</v>
      </c>
      <c r="F49" s="22">
        <v>1549</v>
      </c>
      <c r="G49" s="40"/>
      <c r="H49" s="24">
        <f t="shared" si="0"/>
        <v>1533.2</v>
      </c>
      <c r="I49" s="30">
        <f t="shared" si="14"/>
        <v>18.701336850610438</v>
      </c>
      <c r="J49" s="32">
        <f t="shared" si="15"/>
        <v>1496.5453797728037</v>
      </c>
      <c r="K49" s="33">
        <f t="shared" si="22"/>
        <v>1569.8546202271964</v>
      </c>
      <c r="L49" s="34">
        <f t="shared" si="16"/>
        <v>73.309240454392693</v>
      </c>
      <c r="N49" s="68">
        <v>44</v>
      </c>
      <c r="O49" s="45">
        <f t="shared" si="23"/>
        <v>-1569.8546202271964</v>
      </c>
      <c r="P49" s="45">
        <f t="shared" si="24"/>
        <v>-100</v>
      </c>
      <c r="Q49" s="45">
        <f t="shared" si="25"/>
        <v>-1533.2</v>
      </c>
      <c r="R49" s="30">
        <f t="shared" si="26"/>
        <v>-100</v>
      </c>
      <c r="T49" s="68">
        <v>44</v>
      </c>
      <c r="U49" s="52">
        <f t="shared" si="17"/>
        <v>0</v>
      </c>
      <c r="V49" s="54">
        <f t="shared" si="17"/>
        <v>0</v>
      </c>
      <c r="W49" s="53">
        <f t="shared" si="17"/>
        <v>0</v>
      </c>
      <c r="X49" s="54">
        <f t="shared" si="17"/>
        <v>0</v>
      </c>
      <c r="Z49" s="63"/>
      <c r="AB49" s="12" t="s">
        <v>87</v>
      </c>
      <c r="AC49" s="20">
        <v>8115</v>
      </c>
      <c r="AD49" s="21">
        <v>8612</v>
      </c>
      <c r="AE49" s="21">
        <v>8394</v>
      </c>
      <c r="AF49" s="21">
        <v>8019</v>
      </c>
      <c r="AG49" s="22">
        <v>8615</v>
      </c>
      <c r="AH49" s="40"/>
      <c r="AI49" s="24">
        <f t="shared" si="7"/>
        <v>8351</v>
      </c>
      <c r="AJ49" s="30">
        <f t="shared" si="18"/>
        <v>123.60946565696332</v>
      </c>
      <c r="AK49" s="32">
        <f t="shared" si="19"/>
        <v>8108.7254473123521</v>
      </c>
      <c r="AL49" s="33">
        <f t="shared" si="27"/>
        <v>8593.2745526876479</v>
      </c>
      <c r="AM49" s="34">
        <f t="shared" si="20"/>
        <v>484.54910537529577</v>
      </c>
      <c r="AO49" s="68">
        <v>44</v>
      </c>
      <c r="AP49" s="45">
        <f t="shared" si="28"/>
        <v>-8593.2745526876479</v>
      </c>
      <c r="AQ49" s="45">
        <f t="shared" si="29"/>
        <v>-100</v>
      </c>
      <c r="AR49" s="45">
        <f t="shared" si="30"/>
        <v>-8351</v>
      </c>
      <c r="AS49" s="30">
        <f t="shared" si="31"/>
        <v>-100</v>
      </c>
      <c r="AU49" s="68">
        <v>44</v>
      </c>
      <c r="AV49" s="52">
        <f t="shared" si="21"/>
        <v>0</v>
      </c>
      <c r="AW49" s="54">
        <f t="shared" si="13"/>
        <v>0</v>
      </c>
      <c r="AX49" s="53">
        <f t="shared" si="13"/>
        <v>0</v>
      </c>
      <c r="AY49" s="54">
        <f t="shared" si="13"/>
        <v>0</v>
      </c>
    </row>
    <row r="50" spans="1:51" x14ac:dyDescent="0.25">
      <c r="A50" s="12" t="s">
        <v>88</v>
      </c>
      <c r="B50" s="20">
        <v>1651</v>
      </c>
      <c r="C50" s="21">
        <v>1626</v>
      </c>
      <c r="D50" s="21">
        <v>1640</v>
      </c>
      <c r="E50" s="21">
        <v>1521</v>
      </c>
      <c r="F50" s="22">
        <v>1609</v>
      </c>
      <c r="G50" s="40"/>
      <c r="H50" s="24">
        <f t="shared" si="0"/>
        <v>1609.4</v>
      </c>
      <c r="I50" s="30">
        <f t="shared" si="14"/>
        <v>23.191808898833223</v>
      </c>
      <c r="J50" s="32">
        <f t="shared" si="15"/>
        <v>1563.944054558287</v>
      </c>
      <c r="K50" s="33">
        <f t="shared" si="22"/>
        <v>1654.8559454417132</v>
      </c>
      <c r="L50" s="34">
        <f t="shared" si="16"/>
        <v>90.911890883426167</v>
      </c>
      <c r="N50" s="68">
        <v>45</v>
      </c>
      <c r="O50" s="45">
        <f t="shared" si="23"/>
        <v>-1654.8559454417132</v>
      </c>
      <c r="P50" s="45">
        <f t="shared" si="24"/>
        <v>-100</v>
      </c>
      <c r="Q50" s="45">
        <f t="shared" si="25"/>
        <v>-1609.4</v>
      </c>
      <c r="R50" s="30">
        <f t="shared" si="26"/>
        <v>-100</v>
      </c>
      <c r="T50" s="68">
        <v>45</v>
      </c>
      <c r="U50" s="52">
        <f t="shared" si="17"/>
        <v>0</v>
      </c>
      <c r="V50" s="54">
        <f t="shared" si="17"/>
        <v>0</v>
      </c>
      <c r="W50" s="53">
        <f t="shared" si="17"/>
        <v>0</v>
      </c>
      <c r="X50" s="54">
        <f t="shared" si="17"/>
        <v>0</v>
      </c>
      <c r="Z50" s="63"/>
      <c r="AB50" s="12" t="s">
        <v>88</v>
      </c>
      <c r="AC50" s="20">
        <v>8333</v>
      </c>
      <c r="AD50" s="21">
        <v>8841</v>
      </c>
      <c r="AE50" s="21">
        <v>8704</v>
      </c>
      <c r="AF50" s="21">
        <v>8630</v>
      </c>
      <c r="AG50" s="22">
        <v>9088</v>
      </c>
      <c r="AH50" s="40"/>
      <c r="AI50" s="24">
        <f t="shared" si="7"/>
        <v>8719.2000000000007</v>
      </c>
      <c r="AJ50" s="30">
        <f t="shared" si="18"/>
        <v>124.1343626881775</v>
      </c>
      <c r="AK50" s="32">
        <f t="shared" si="19"/>
        <v>8475.896649131173</v>
      </c>
      <c r="AL50" s="33">
        <f t="shared" si="27"/>
        <v>8962.5033508688284</v>
      </c>
      <c r="AM50" s="34">
        <f t="shared" si="20"/>
        <v>486.60670173765538</v>
      </c>
      <c r="AO50" s="68">
        <v>45</v>
      </c>
      <c r="AP50" s="45">
        <f t="shared" si="28"/>
        <v>-8962.5033508688284</v>
      </c>
      <c r="AQ50" s="45">
        <f t="shared" si="29"/>
        <v>-100</v>
      </c>
      <c r="AR50" s="45">
        <f t="shared" si="30"/>
        <v>-8719.2000000000007</v>
      </c>
      <c r="AS50" s="30">
        <f t="shared" si="31"/>
        <v>-100</v>
      </c>
      <c r="AU50" s="68">
        <v>45</v>
      </c>
      <c r="AV50" s="52">
        <f t="shared" si="21"/>
        <v>0</v>
      </c>
      <c r="AW50" s="54">
        <f t="shared" si="13"/>
        <v>0</v>
      </c>
      <c r="AX50" s="53">
        <f t="shared" si="13"/>
        <v>0</v>
      </c>
      <c r="AY50" s="54">
        <f t="shared" si="13"/>
        <v>0</v>
      </c>
    </row>
    <row r="51" spans="1:51" x14ac:dyDescent="0.25">
      <c r="A51" s="12" t="s">
        <v>89</v>
      </c>
      <c r="B51" s="20">
        <v>1598</v>
      </c>
      <c r="C51" s="21">
        <v>1663</v>
      </c>
      <c r="D51" s="21">
        <v>1607</v>
      </c>
      <c r="E51" s="21">
        <v>1606</v>
      </c>
      <c r="F51" s="22">
        <v>1590</v>
      </c>
      <c r="G51" s="40"/>
      <c r="H51" s="24">
        <f t="shared" si="0"/>
        <v>1612.8</v>
      </c>
      <c r="I51" s="30">
        <f t="shared" si="14"/>
        <v>12.920526305069773</v>
      </c>
      <c r="J51" s="32">
        <f t="shared" si="15"/>
        <v>1587.4757684420631</v>
      </c>
      <c r="K51" s="33">
        <f t="shared" si="22"/>
        <v>1638.1242315579368</v>
      </c>
      <c r="L51" s="34">
        <f t="shared" si="16"/>
        <v>50.64846311587371</v>
      </c>
      <c r="N51" s="68">
        <v>46</v>
      </c>
      <c r="O51" s="45">
        <f t="shared" si="23"/>
        <v>-1638.1242315579368</v>
      </c>
      <c r="P51" s="45">
        <f t="shared" si="24"/>
        <v>-100</v>
      </c>
      <c r="Q51" s="45">
        <f t="shared" si="25"/>
        <v>-1612.8</v>
      </c>
      <c r="R51" s="30">
        <f t="shared" si="26"/>
        <v>-100</v>
      </c>
      <c r="T51" s="68">
        <v>46</v>
      </c>
      <c r="U51" s="52">
        <f t="shared" si="17"/>
        <v>0</v>
      </c>
      <c r="V51" s="54">
        <f t="shared" si="17"/>
        <v>0</v>
      </c>
      <c r="W51" s="53">
        <f t="shared" si="17"/>
        <v>0</v>
      </c>
      <c r="X51" s="54">
        <f t="shared" si="17"/>
        <v>0</v>
      </c>
      <c r="Z51" s="63"/>
      <c r="AB51" s="12" t="s">
        <v>89</v>
      </c>
      <c r="AC51" s="20">
        <v>8337</v>
      </c>
      <c r="AD51" s="21">
        <v>9027</v>
      </c>
      <c r="AE51" s="21">
        <v>8667</v>
      </c>
      <c r="AF51" s="21">
        <v>8587</v>
      </c>
      <c r="AG51" s="22">
        <v>9060</v>
      </c>
      <c r="AH51" s="40"/>
      <c r="AI51" s="24">
        <f t="shared" si="7"/>
        <v>8735.6</v>
      </c>
      <c r="AJ51" s="30">
        <f t="shared" si="18"/>
        <v>137.08012255611678</v>
      </c>
      <c r="AK51" s="32">
        <f t="shared" si="19"/>
        <v>8466.9229597900121</v>
      </c>
      <c r="AL51" s="33">
        <f t="shared" si="27"/>
        <v>9004.2770402099886</v>
      </c>
      <c r="AM51" s="34">
        <f t="shared" si="20"/>
        <v>537.35408041997653</v>
      </c>
      <c r="AO51" s="68">
        <v>46</v>
      </c>
      <c r="AP51" s="45">
        <f t="shared" si="28"/>
        <v>-9004.2770402099886</v>
      </c>
      <c r="AQ51" s="45">
        <f t="shared" si="29"/>
        <v>-100</v>
      </c>
      <c r="AR51" s="45">
        <f t="shared" si="30"/>
        <v>-8735.6</v>
      </c>
      <c r="AS51" s="30">
        <f t="shared" si="31"/>
        <v>-100</v>
      </c>
      <c r="AU51" s="68">
        <v>46</v>
      </c>
      <c r="AV51" s="52">
        <f t="shared" si="21"/>
        <v>0</v>
      </c>
      <c r="AW51" s="54">
        <f t="shared" si="13"/>
        <v>0</v>
      </c>
      <c r="AX51" s="53">
        <f t="shared" si="13"/>
        <v>0</v>
      </c>
      <c r="AY51" s="54">
        <f t="shared" si="13"/>
        <v>0</v>
      </c>
    </row>
    <row r="52" spans="1:51" x14ac:dyDescent="0.25">
      <c r="A52" s="12" t="s">
        <v>90</v>
      </c>
      <c r="B52" s="20">
        <v>1544</v>
      </c>
      <c r="C52" s="21">
        <v>1585</v>
      </c>
      <c r="D52" s="21">
        <v>1688</v>
      </c>
      <c r="E52" s="21">
        <v>1619</v>
      </c>
      <c r="F52" s="22">
        <v>1584</v>
      </c>
      <c r="G52" s="40"/>
      <c r="H52" s="24">
        <f t="shared" si="0"/>
        <v>1604</v>
      </c>
      <c r="I52" s="30">
        <f t="shared" si="14"/>
        <v>24.126748641290231</v>
      </c>
      <c r="J52" s="32">
        <f t="shared" si="15"/>
        <v>1556.7115726630711</v>
      </c>
      <c r="K52" s="33">
        <f t="shared" si="22"/>
        <v>1651.2884273369289</v>
      </c>
      <c r="L52" s="34">
        <f t="shared" si="16"/>
        <v>94.576854673857724</v>
      </c>
      <c r="N52" s="68">
        <v>47</v>
      </c>
      <c r="O52" s="45">
        <f t="shared" si="23"/>
        <v>-1651.2884273369289</v>
      </c>
      <c r="P52" s="45">
        <f t="shared" si="24"/>
        <v>-100</v>
      </c>
      <c r="Q52" s="45">
        <f t="shared" si="25"/>
        <v>-1604</v>
      </c>
      <c r="R52" s="30">
        <f t="shared" si="26"/>
        <v>-100</v>
      </c>
      <c r="T52" s="68">
        <v>47</v>
      </c>
      <c r="U52" s="52">
        <f t="shared" si="17"/>
        <v>0</v>
      </c>
      <c r="V52" s="54">
        <f t="shared" si="17"/>
        <v>0</v>
      </c>
      <c r="W52" s="53">
        <f t="shared" si="17"/>
        <v>0</v>
      </c>
      <c r="X52" s="54">
        <f t="shared" si="17"/>
        <v>0</v>
      </c>
      <c r="Z52" s="63"/>
      <c r="AB52" s="12" t="s">
        <v>90</v>
      </c>
      <c r="AC52" s="20">
        <v>8285</v>
      </c>
      <c r="AD52" s="21">
        <v>9017</v>
      </c>
      <c r="AE52" s="21">
        <v>8924</v>
      </c>
      <c r="AF52" s="21">
        <v>8338</v>
      </c>
      <c r="AG52" s="22">
        <v>9298</v>
      </c>
      <c r="AH52" s="40"/>
      <c r="AI52" s="24">
        <f t="shared" si="7"/>
        <v>8772.4</v>
      </c>
      <c r="AJ52" s="30">
        <f t="shared" si="18"/>
        <v>198.15766449976138</v>
      </c>
      <c r="AK52" s="32">
        <f t="shared" si="19"/>
        <v>8384.0109775804667</v>
      </c>
      <c r="AL52" s="33">
        <f t="shared" si="27"/>
        <v>9160.7890224195326</v>
      </c>
      <c r="AM52" s="34">
        <f t="shared" si="20"/>
        <v>776.77804483906584</v>
      </c>
      <c r="AO52" s="68">
        <v>47</v>
      </c>
      <c r="AP52" s="45">
        <f t="shared" si="28"/>
        <v>-9160.7890224195326</v>
      </c>
      <c r="AQ52" s="45">
        <f t="shared" si="29"/>
        <v>-100</v>
      </c>
      <c r="AR52" s="45">
        <f t="shared" si="30"/>
        <v>-8772.4</v>
      </c>
      <c r="AS52" s="30">
        <f t="shared" si="31"/>
        <v>-100</v>
      </c>
      <c r="AU52" s="68">
        <v>47</v>
      </c>
      <c r="AV52" s="52">
        <f t="shared" si="21"/>
        <v>0</v>
      </c>
      <c r="AW52" s="54">
        <f t="shared" si="13"/>
        <v>0</v>
      </c>
      <c r="AX52" s="53">
        <f t="shared" si="13"/>
        <v>0</v>
      </c>
      <c r="AY52" s="54">
        <f t="shared" si="13"/>
        <v>0</v>
      </c>
    </row>
    <row r="53" spans="1:51" x14ac:dyDescent="0.25">
      <c r="A53" s="12" t="s">
        <v>91</v>
      </c>
      <c r="B53" s="20">
        <v>1590</v>
      </c>
      <c r="C53" s="21">
        <v>1609</v>
      </c>
      <c r="D53" s="21">
        <v>1588</v>
      </c>
      <c r="E53" s="21">
        <v>1641</v>
      </c>
      <c r="F53" s="22">
        <v>1619</v>
      </c>
      <c r="G53" s="40"/>
      <c r="H53" s="24">
        <f t="shared" si="0"/>
        <v>1609.4</v>
      </c>
      <c r="I53" s="30">
        <f t="shared" si="14"/>
        <v>9.8112180691288273</v>
      </c>
      <c r="J53" s="32">
        <f t="shared" si="15"/>
        <v>1590.1700125845075</v>
      </c>
      <c r="K53" s="33">
        <f t="shared" si="22"/>
        <v>1628.6299874154927</v>
      </c>
      <c r="L53" s="34">
        <f t="shared" si="16"/>
        <v>38.459974830985175</v>
      </c>
      <c r="N53" s="68">
        <v>48</v>
      </c>
      <c r="O53" s="45">
        <f t="shared" si="23"/>
        <v>-1628.6299874154927</v>
      </c>
      <c r="P53" s="45">
        <f t="shared" si="24"/>
        <v>-100</v>
      </c>
      <c r="Q53" s="45">
        <f t="shared" si="25"/>
        <v>-1609.4</v>
      </c>
      <c r="R53" s="30">
        <f t="shared" si="26"/>
        <v>-100</v>
      </c>
      <c r="T53" s="68">
        <v>48</v>
      </c>
      <c r="U53" s="52">
        <f t="shared" si="17"/>
        <v>0</v>
      </c>
      <c r="V53" s="54">
        <f t="shared" si="17"/>
        <v>0</v>
      </c>
      <c r="W53" s="53">
        <f t="shared" si="17"/>
        <v>0</v>
      </c>
      <c r="X53" s="54">
        <f t="shared" si="17"/>
        <v>0</v>
      </c>
      <c r="Z53" s="63"/>
      <c r="AB53" s="12" t="s">
        <v>91</v>
      </c>
      <c r="AC53" s="20">
        <v>8230</v>
      </c>
      <c r="AD53" s="21">
        <v>8829</v>
      </c>
      <c r="AE53" s="21">
        <v>8948</v>
      </c>
      <c r="AF53" s="21">
        <v>8392</v>
      </c>
      <c r="AG53" s="22">
        <v>9339</v>
      </c>
      <c r="AH53" s="40"/>
      <c r="AI53" s="24">
        <f t="shared" si="7"/>
        <v>8747.6</v>
      </c>
      <c r="AJ53" s="30">
        <f t="shared" si="18"/>
        <v>198.85939756521438</v>
      </c>
      <c r="AK53" s="32">
        <f t="shared" si="19"/>
        <v>8357.83558077218</v>
      </c>
      <c r="AL53" s="33">
        <f t="shared" si="27"/>
        <v>9137.3644192278207</v>
      </c>
      <c r="AM53" s="34">
        <f t="shared" si="20"/>
        <v>779.52883845564065</v>
      </c>
      <c r="AO53" s="68">
        <v>48</v>
      </c>
      <c r="AP53" s="45">
        <f t="shared" si="28"/>
        <v>-9137.3644192278207</v>
      </c>
      <c r="AQ53" s="45">
        <f t="shared" si="29"/>
        <v>-100</v>
      </c>
      <c r="AR53" s="45">
        <f t="shared" si="30"/>
        <v>-8747.6</v>
      </c>
      <c r="AS53" s="30">
        <f t="shared" si="31"/>
        <v>-100</v>
      </c>
      <c r="AU53" s="68">
        <v>48</v>
      </c>
      <c r="AV53" s="52">
        <f t="shared" si="21"/>
        <v>0</v>
      </c>
      <c r="AW53" s="54">
        <f t="shared" si="13"/>
        <v>0</v>
      </c>
      <c r="AX53" s="53">
        <f t="shared" si="13"/>
        <v>0</v>
      </c>
      <c r="AY53" s="54">
        <f t="shared" si="13"/>
        <v>0</v>
      </c>
    </row>
    <row r="54" spans="1:51" x14ac:dyDescent="0.25">
      <c r="A54" s="12" t="s">
        <v>92</v>
      </c>
      <c r="B54" s="20">
        <v>1595</v>
      </c>
      <c r="C54" s="21">
        <v>1661</v>
      </c>
      <c r="D54" s="21">
        <v>1570</v>
      </c>
      <c r="E54" s="21">
        <v>1604</v>
      </c>
      <c r="F54" s="22">
        <v>1657</v>
      </c>
      <c r="G54" s="40"/>
      <c r="H54" s="24">
        <f t="shared" si="0"/>
        <v>1617.4</v>
      </c>
      <c r="I54" s="30">
        <f t="shared" si="14"/>
        <v>17.884630272946655</v>
      </c>
      <c r="J54" s="32">
        <f t="shared" si="15"/>
        <v>1582.3461246650247</v>
      </c>
      <c r="K54" s="33">
        <f t="shared" si="22"/>
        <v>1652.4538753349755</v>
      </c>
      <c r="L54" s="34">
        <f t="shared" si="16"/>
        <v>70.107750669950747</v>
      </c>
      <c r="N54" s="68">
        <v>49</v>
      </c>
      <c r="O54" s="45">
        <f t="shared" si="23"/>
        <v>-1652.4538753349755</v>
      </c>
      <c r="P54" s="45">
        <f t="shared" si="24"/>
        <v>-100</v>
      </c>
      <c r="Q54" s="45">
        <f t="shared" si="25"/>
        <v>-1617.4</v>
      </c>
      <c r="R54" s="30">
        <f t="shared" si="26"/>
        <v>-100</v>
      </c>
      <c r="T54" s="68">
        <v>49</v>
      </c>
      <c r="U54" s="52">
        <f t="shared" si="17"/>
        <v>0</v>
      </c>
      <c r="V54" s="54">
        <f t="shared" si="17"/>
        <v>0</v>
      </c>
      <c r="W54" s="53">
        <f t="shared" si="17"/>
        <v>0</v>
      </c>
      <c r="X54" s="54">
        <f t="shared" si="17"/>
        <v>0</v>
      </c>
      <c r="Z54" s="63"/>
      <c r="AB54" s="12" t="s">
        <v>92</v>
      </c>
      <c r="AC54" s="20">
        <v>8766</v>
      </c>
      <c r="AD54" s="21">
        <v>9562</v>
      </c>
      <c r="AE54" s="21">
        <v>9211</v>
      </c>
      <c r="AF54" s="21">
        <v>8683</v>
      </c>
      <c r="AG54" s="22">
        <v>9159</v>
      </c>
      <c r="AH54" s="40"/>
      <c r="AI54" s="24">
        <f t="shared" si="7"/>
        <v>9076.2000000000007</v>
      </c>
      <c r="AJ54" s="30">
        <f t="shared" si="18"/>
        <v>159.97793597868426</v>
      </c>
      <c r="AK54" s="32">
        <f t="shared" si="19"/>
        <v>8762.6432454817805</v>
      </c>
      <c r="AL54" s="33">
        <f t="shared" si="27"/>
        <v>9389.756754518221</v>
      </c>
      <c r="AM54" s="34">
        <f t="shared" si="20"/>
        <v>627.11350903644052</v>
      </c>
      <c r="AO54" s="68">
        <v>49</v>
      </c>
      <c r="AP54" s="45">
        <f t="shared" si="28"/>
        <v>-9389.756754518221</v>
      </c>
      <c r="AQ54" s="45">
        <f t="shared" si="29"/>
        <v>-100</v>
      </c>
      <c r="AR54" s="45">
        <f t="shared" si="30"/>
        <v>-9076.2000000000007</v>
      </c>
      <c r="AS54" s="30">
        <f t="shared" si="31"/>
        <v>-100</v>
      </c>
      <c r="AU54" s="68">
        <v>49</v>
      </c>
      <c r="AV54" s="52">
        <f t="shared" si="21"/>
        <v>0</v>
      </c>
      <c r="AW54" s="54">
        <f t="shared" si="13"/>
        <v>0</v>
      </c>
      <c r="AX54" s="53">
        <f t="shared" si="13"/>
        <v>0</v>
      </c>
      <c r="AY54" s="54">
        <f t="shared" si="13"/>
        <v>0</v>
      </c>
    </row>
    <row r="55" spans="1:51" x14ac:dyDescent="0.25">
      <c r="A55" s="12" t="s">
        <v>93</v>
      </c>
      <c r="B55" s="20">
        <v>1544</v>
      </c>
      <c r="C55" s="21">
        <v>1594</v>
      </c>
      <c r="D55" s="21">
        <v>1607</v>
      </c>
      <c r="E55" s="21">
        <v>1624</v>
      </c>
      <c r="F55" s="22">
        <v>1712</v>
      </c>
      <c r="G55" s="40"/>
      <c r="H55" s="24">
        <f t="shared" si="0"/>
        <v>1616.2</v>
      </c>
      <c r="I55" s="30">
        <f t="shared" si="14"/>
        <v>27.412405950591058</v>
      </c>
      <c r="J55" s="32">
        <f t="shared" si="15"/>
        <v>1562.4716843368415</v>
      </c>
      <c r="K55" s="33">
        <f t="shared" si="22"/>
        <v>1669.9283156631586</v>
      </c>
      <c r="L55" s="34">
        <f t="shared" si="16"/>
        <v>107.45663132631717</v>
      </c>
      <c r="N55" s="68">
        <v>50</v>
      </c>
      <c r="O55" s="45">
        <f t="shared" si="23"/>
        <v>-1669.9283156631586</v>
      </c>
      <c r="P55" s="45">
        <f t="shared" si="24"/>
        <v>-100</v>
      </c>
      <c r="Q55" s="45">
        <f t="shared" si="25"/>
        <v>-1616.2</v>
      </c>
      <c r="R55" s="30">
        <f t="shared" si="26"/>
        <v>-100</v>
      </c>
      <c r="T55" s="68">
        <v>50</v>
      </c>
      <c r="U55" s="52">
        <f t="shared" si="17"/>
        <v>0</v>
      </c>
      <c r="V55" s="54">
        <f t="shared" si="17"/>
        <v>0</v>
      </c>
      <c r="W55" s="53">
        <f t="shared" si="17"/>
        <v>0</v>
      </c>
      <c r="X55" s="54">
        <f t="shared" si="17"/>
        <v>0</v>
      </c>
      <c r="Z55" s="63"/>
      <c r="AB55" s="12" t="s">
        <v>93</v>
      </c>
      <c r="AC55" s="20">
        <v>8713</v>
      </c>
      <c r="AD55" s="21">
        <v>8934</v>
      </c>
      <c r="AE55" s="21">
        <v>9610</v>
      </c>
      <c r="AF55" s="21">
        <v>8926</v>
      </c>
      <c r="AG55" s="22">
        <v>9476</v>
      </c>
      <c r="AH55" s="40"/>
      <c r="AI55" s="24">
        <f t="shared" si="7"/>
        <v>9131.7999999999993</v>
      </c>
      <c r="AJ55" s="30">
        <f t="shared" si="18"/>
        <v>173.78446420782265</v>
      </c>
      <c r="AK55" s="32">
        <f t="shared" si="19"/>
        <v>8791.1824501526662</v>
      </c>
      <c r="AL55" s="33">
        <f t="shared" si="27"/>
        <v>9472.4175498473323</v>
      </c>
      <c r="AM55" s="34">
        <f t="shared" si="20"/>
        <v>681.23509969466613</v>
      </c>
      <c r="AO55" s="68">
        <v>50</v>
      </c>
      <c r="AP55" s="45">
        <f t="shared" si="28"/>
        <v>-9472.4175498473323</v>
      </c>
      <c r="AQ55" s="45">
        <f t="shared" si="29"/>
        <v>-100</v>
      </c>
      <c r="AR55" s="45">
        <f t="shared" si="30"/>
        <v>-9131.7999999999993</v>
      </c>
      <c r="AS55" s="30">
        <f t="shared" si="31"/>
        <v>-100</v>
      </c>
      <c r="AU55" s="68">
        <v>50</v>
      </c>
      <c r="AV55" s="52">
        <f t="shared" si="21"/>
        <v>0</v>
      </c>
      <c r="AW55" s="54">
        <f t="shared" si="13"/>
        <v>0</v>
      </c>
      <c r="AX55" s="53">
        <f t="shared" si="13"/>
        <v>0</v>
      </c>
      <c r="AY55" s="54">
        <f t="shared" si="13"/>
        <v>0</v>
      </c>
    </row>
    <row r="56" spans="1:51" x14ac:dyDescent="0.25">
      <c r="A56" s="12" t="s">
        <v>94</v>
      </c>
      <c r="B56" s="20">
        <v>1714</v>
      </c>
      <c r="C56" s="21">
        <v>1664</v>
      </c>
      <c r="D56" s="21">
        <v>1776</v>
      </c>
      <c r="E56" s="21">
        <v>1703</v>
      </c>
      <c r="F56" s="22">
        <v>1756</v>
      </c>
      <c r="G56" s="40"/>
      <c r="H56" s="24">
        <f t="shared" si="0"/>
        <v>1722.6</v>
      </c>
      <c r="I56" s="30">
        <f t="shared" si="14"/>
        <v>19.823218709382186</v>
      </c>
      <c r="J56" s="32">
        <f t="shared" si="15"/>
        <v>1683.7464913296108</v>
      </c>
      <c r="K56" s="33">
        <f t="shared" si="22"/>
        <v>1761.4535086703891</v>
      </c>
      <c r="L56" s="34">
        <f t="shared" si="16"/>
        <v>77.707017340778293</v>
      </c>
      <c r="N56" s="68">
        <v>51</v>
      </c>
      <c r="O56" s="45">
        <f t="shared" si="23"/>
        <v>-1761.4535086703891</v>
      </c>
      <c r="P56" s="45">
        <f t="shared" si="24"/>
        <v>-100</v>
      </c>
      <c r="Q56" s="45">
        <f t="shared" si="25"/>
        <v>-1722.6</v>
      </c>
      <c r="R56" s="30">
        <f t="shared" si="26"/>
        <v>-100</v>
      </c>
      <c r="T56" s="68">
        <v>51</v>
      </c>
      <c r="U56" s="52">
        <f t="shared" si="17"/>
        <v>0</v>
      </c>
      <c r="V56" s="54">
        <f t="shared" si="17"/>
        <v>0</v>
      </c>
      <c r="W56" s="53">
        <f t="shared" si="17"/>
        <v>0</v>
      </c>
      <c r="X56" s="54">
        <f t="shared" si="17"/>
        <v>0</v>
      </c>
      <c r="Z56" s="63"/>
      <c r="AB56" s="12" t="s">
        <v>94</v>
      </c>
      <c r="AC56" s="20">
        <v>8974</v>
      </c>
      <c r="AD56" s="21">
        <v>9822</v>
      </c>
      <c r="AE56" s="21">
        <v>10738</v>
      </c>
      <c r="AF56" s="21">
        <v>9413</v>
      </c>
      <c r="AG56" s="22">
        <v>10170</v>
      </c>
      <c r="AH56" s="40"/>
      <c r="AI56" s="24">
        <f t="shared" si="7"/>
        <v>9823.4</v>
      </c>
      <c r="AJ56" s="30">
        <f t="shared" si="18"/>
        <v>303.85318823405487</v>
      </c>
      <c r="AK56" s="32">
        <f t="shared" si="19"/>
        <v>9227.847751061252</v>
      </c>
      <c r="AL56" s="33">
        <f t="shared" si="27"/>
        <v>10418.952248938747</v>
      </c>
      <c r="AM56" s="34">
        <f t="shared" si="20"/>
        <v>1191.1044978774953</v>
      </c>
      <c r="AO56" s="68">
        <v>51</v>
      </c>
      <c r="AP56" s="45">
        <f t="shared" si="28"/>
        <v>-10418.952248938747</v>
      </c>
      <c r="AQ56" s="45">
        <f t="shared" si="29"/>
        <v>-100</v>
      </c>
      <c r="AR56" s="45">
        <f t="shared" si="30"/>
        <v>-9823.4</v>
      </c>
      <c r="AS56" s="30">
        <f t="shared" si="31"/>
        <v>-100</v>
      </c>
      <c r="AU56" s="68">
        <v>51</v>
      </c>
      <c r="AV56" s="52">
        <f t="shared" si="21"/>
        <v>0</v>
      </c>
      <c r="AW56" s="54">
        <f t="shared" si="13"/>
        <v>0</v>
      </c>
      <c r="AX56" s="53">
        <f t="shared" si="13"/>
        <v>0</v>
      </c>
      <c r="AY56" s="54">
        <f t="shared" si="13"/>
        <v>0</v>
      </c>
    </row>
    <row r="57" spans="1:51" ht="13.8" thickBot="1" x14ac:dyDescent="0.3">
      <c r="A57" s="12" t="s">
        <v>95</v>
      </c>
      <c r="B57" s="20">
        <v>1331</v>
      </c>
      <c r="C57" s="21">
        <v>1075</v>
      </c>
      <c r="D57" s="21">
        <v>1108</v>
      </c>
      <c r="E57" s="21">
        <v>991</v>
      </c>
      <c r="F57" s="22">
        <v>968</v>
      </c>
      <c r="G57" s="40"/>
      <c r="H57" s="24">
        <f t="shared" si="0"/>
        <v>1094.5999999999999</v>
      </c>
      <c r="I57" s="30">
        <f t="shared" si="14"/>
        <v>64.501627886434065</v>
      </c>
      <c r="J57" s="32">
        <f t="shared" si="15"/>
        <v>968.17680934258919</v>
      </c>
      <c r="K57" s="33">
        <f t="shared" si="22"/>
        <v>1221.0231906574106</v>
      </c>
      <c r="L57" s="34">
        <f t="shared" si="16"/>
        <v>252.84638131482143</v>
      </c>
      <c r="N57" s="69">
        <v>52</v>
      </c>
      <c r="O57" s="45">
        <f t="shared" si="23"/>
        <v>-1221.0231906574106</v>
      </c>
      <c r="P57" s="45">
        <f t="shared" si="24"/>
        <v>-100</v>
      </c>
      <c r="Q57" s="45">
        <f t="shared" si="25"/>
        <v>-1094.5999999999999</v>
      </c>
      <c r="R57" s="30">
        <f t="shared" si="26"/>
        <v>-100</v>
      </c>
      <c r="T57" s="69">
        <v>52</v>
      </c>
      <c r="U57" s="55">
        <f t="shared" si="17"/>
        <v>0</v>
      </c>
      <c r="V57" s="57">
        <f t="shared" si="17"/>
        <v>0</v>
      </c>
      <c r="W57" s="56">
        <f t="shared" si="17"/>
        <v>0</v>
      </c>
      <c r="X57" s="57">
        <f t="shared" si="17"/>
        <v>0</v>
      </c>
      <c r="Z57" s="63"/>
      <c r="AB57" s="12" t="s">
        <v>95</v>
      </c>
      <c r="AC57" s="20">
        <v>7299</v>
      </c>
      <c r="AD57" s="21">
        <v>6927</v>
      </c>
      <c r="AE57" s="21">
        <v>7373</v>
      </c>
      <c r="AF57" s="21">
        <v>6140</v>
      </c>
      <c r="AG57" s="22">
        <v>6565</v>
      </c>
      <c r="AH57" s="40"/>
      <c r="AI57" s="24">
        <f t="shared" si="7"/>
        <v>6860.8</v>
      </c>
      <c r="AJ57" s="30">
        <f t="shared" si="18"/>
        <v>230.84635583001952</v>
      </c>
      <c r="AK57" s="32">
        <f t="shared" si="19"/>
        <v>6408.341142573162</v>
      </c>
      <c r="AL57" s="33">
        <f t="shared" si="27"/>
        <v>7313.2588574268384</v>
      </c>
      <c r="AM57" s="34">
        <f t="shared" si="20"/>
        <v>904.91771485367644</v>
      </c>
      <c r="AO57" s="69">
        <v>52</v>
      </c>
      <c r="AP57" s="45">
        <f t="shared" si="28"/>
        <v>-7313.2588574268384</v>
      </c>
      <c r="AQ57" s="45">
        <f t="shared" si="29"/>
        <v>-100</v>
      </c>
      <c r="AR57" s="45">
        <f t="shared" si="30"/>
        <v>-6860.8</v>
      </c>
      <c r="AS57" s="30">
        <f t="shared" si="31"/>
        <v>-100</v>
      </c>
      <c r="AU57" s="69">
        <v>52</v>
      </c>
      <c r="AV57" s="55">
        <f t="shared" si="21"/>
        <v>0</v>
      </c>
      <c r="AW57" s="57">
        <f t="shared" si="13"/>
        <v>0</v>
      </c>
      <c r="AX57" s="56">
        <f t="shared" si="13"/>
        <v>0</v>
      </c>
      <c r="AY57" s="57">
        <f t="shared" si="13"/>
        <v>0</v>
      </c>
    </row>
    <row r="58" spans="1:51" ht="13.8" thickBot="1" x14ac:dyDescent="0.3">
      <c r="A58" s="13" t="s">
        <v>96</v>
      </c>
      <c r="B58" s="23">
        <v>1079</v>
      </c>
      <c r="C58" s="41"/>
      <c r="D58" s="41"/>
      <c r="E58" s="41"/>
      <c r="F58" s="42"/>
      <c r="G58" s="43"/>
      <c r="H58" s="25"/>
      <c r="I58" s="31"/>
      <c r="J58" s="35"/>
      <c r="K58" s="36"/>
      <c r="L58" s="37"/>
      <c r="U58" s="58">
        <f>SUM(U6:U57)</f>
        <v>2398.1356543626753</v>
      </c>
      <c r="V58" s="59"/>
      <c r="W58" s="60">
        <f>SUM(W6:W57)</f>
        <v>3073.3999999999996</v>
      </c>
      <c r="X58" s="59"/>
      <c r="Z58" s="63"/>
      <c r="AB58" s="13" t="s">
        <v>96</v>
      </c>
      <c r="AC58" s="23">
        <v>6444</v>
      </c>
      <c r="AD58" s="41"/>
      <c r="AE58" s="41"/>
      <c r="AF58" s="41"/>
      <c r="AG58" s="42"/>
      <c r="AH58" s="43"/>
      <c r="AI58" s="25"/>
      <c r="AJ58" s="31"/>
      <c r="AK58" s="35"/>
      <c r="AL58" s="36"/>
      <c r="AM58" s="37"/>
      <c r="AV58" s="58">
        <f>SUM(AV6:AV57)</f>
        <v>21252.123884753237</v>
      </c>
      <c r="AW58" s="59"/>
      <c r="AX58" s="60">
        <f>SUM(AX6:AX57)</f>
        <v>24620.199999999997</v>
      </c>
      <c r="AY58" s="59"/>
    </row>
    <row r="59" spans="1:51" x14ac:dyDescent="0.25">
      <c r="A59" s="7" t="s">
        <v>98</v>
      </c>
      <c r="J59" s="6"/>
      <c r="L59" s="6"/>
      <c r="Z59" s="63"/>
      <c r="AB59" s="7"/>
      <c r="AK59" s="6"/>
      <c r="AM59" s="6"/>
    </row>
    <row r="60" spans="1:51" x14ac:dyDescent="0.25">
      <c r="Z60" s="63"/>
    </row>
    <row r="64" spans="1:51" x14ac:dyDescent="0.25">
      <c r="O64" s="1"/>
      <c r="P64" s="1"/>
      <c r="Q64" s="1"/>
      <c r="R64" s="1"/>
      <c r="U64" s="1"/>
      <c r="V64" s="1"/>
      <c r="W64" s="1"/>
      <c r="X64" s="1"/>
      <c r="AP64" s="1"/>
      <c r="AQ64" s="1"/>
      <c r="AR64" s="1"/>
      <c r="AS64" s="1"/>
      <c r="AV64" s="1"/>
      <c r="AW64" s="1"/>
      <c r="AX64" s="1"/>
      <c r="AY64" s="1"/>
    </row>
    <row r="65" spans="1:51" x14ac:dyDescent="0.25">
      <c r="O65" s="1"/>
      <c r="P65" s="1"/>
      <c r="Q65" s="1"/>
      <c r="R65" s="1"/>
      <c r="U65" s="1"/>
      <c r="V65" s="1"/>
      <c r="W65" s="1"/>
      <c r="X65" s="1"/>
      <c r="AP65" s="1"/>
      <c r="AQ65" s="1"/>
      <c r="AR65" s="1"/>
      <c r="AS65" s="1"/>
      <c r="AV65" s="1"/>
      <c r="AW65" s="1"/>
      <c r="AX65" s="1"/>
      <c r="AY65" s="1"/>
    </row>
    <row r="66" spans="1:51" x14ac:dyDescent="0.25">
      <c r="O66" s="1"/>
      <c r="P66" s="1"/>
      <c r="Q66" s="1"/>
      <c r="R66" s="1"/>
      <c r="U66" s="1"/>
      <c r="V66" s="1"/>
      <c r="W66" s="1"/>
      <c r="X66" s="1"/>
      <c r="AP66" s="1"/>
      <c r="AQ66" s="1"/>
      <c r="AR66" s="1"/>
      <c r="AS66" s="1"/>
      <c r="AV66" s="1"/>
      <c r="AW66" s="1"/>
      <c r="AX66" s="1"/>
      <c r="AY66" s="1"/>
    </row>
    <row r="67" spans="1:51" x14ac:dyDescent="0.25">
      <c r="B67" s="4"/>
      <c r="C67" s="4"/>
      <c r="D67" s="4"/>
      <c r="E67" s="4"/>
      <c r="F67" s="4"/>
      <c r="H67" s="4"/>
      <c r="O67" s="1"/>
      <c r="P67" s="1"/>
      <c r="Q67" s="1"/>
      <c r="R67" s="1"/>
      <c r="U67" s="1"/>
      <c r="V67" s="1"/>
      <c r="W67" s="1"/>
      <c r="X67" s="1"/>
      <c r="AC67" s="4"/>
      <c r="AD67" s="4"/>
      <c r="AE67" s="4"/>
      <c r="AF67" s="4"/>
      <c r="AG67" s="4"/>
      <c r="AI67" s="4"/>
      <c r="AP67" s="1"/>
      <c r="AQ67" s="1"/>
      <c r="AR67" s="1"/>
      <c r="AS67" s="1"/>
      <c r="AV67" s="1"/>
      <c r="AW67" s="1"/>
      <c r="AX67" s="1"/>
      <c r="AY67" s="1"/>
    </row>
    <row r="68" spans="1:51" x14ac:dyDescent="0.25">
      <c r="A68" s="4"/>
      <c r="B68" s="4"/>
      <c r="C68" s="4"/>
      <c r="D68" s="4"/>
      <c r="E68" s="4"/>
      <c r="F68" s="4"/>
      <c r="H68" s="4"/>
      <c r="O68" s="1"/>
      <c r="P68" s="1"/>
      <c r="Q68" s="1"/>
      <c r="R68" s="1"/>
      <c r="U68" s="1"/>
      <c r="V68" s="1"/>
      <c r="W68" s="1"/>
      <c r="X68" s="1"/>
      <c r="AB68" s="4"/>
      <c r="AC68" s="4"/>
      <c r="AD68" s="4"/>
      <c r="AE68" s="4"/>
      <c r="AF68" s="4"/>
      <c r="AG68" s="4"/>
      <c r="AI68" s="4"/>
      <c r="AP68" s="1"/>
      <c r="AQ68" s="1"/>
      <c r="AR68" s="1"/>
      <c r="AS68" s="1"/>
      <c r="AV68" s="1"/>
      <c r="AW68" s="1"/>
      <c r="AX68" s="1"/>
      <c r="AY68" s="1"/>
    </row>
    <row r="69" spans="1:51" x14ac:dyDescent="0.25">
      <c r="A69" s="4"/>
      <c r="B69" s="4"/>
      <c r="C69" s="4"/>
      <c r="D69" s="4"/>
      <c r="E69" s="4"/>
      <c r="F69" s="4"/>
      <c r="H69" s="4"/>
      <c r="O69" s="1"/>
      <c r="P69" s="1"/>
      <c r="Q69" s="1"/>
      <c r="R69" s="1"/>
      <c r="U69" s="1"/>
      <c r="V69" s="1"/>
      <c r="W69" s="1"/>
      <c r="X69" s="1"/>
      <c r="AB69" s="4"/>
      <c r="AC69" s="4"/>
      <c r="AD69" s="4"/>
      <c r="AE69" s="4"/>
      <c r="AF69" s="4"/>
      <c r="AG69" s="4"/>
      <c r="AI69" s="4"/>
      <c r="AP69" s="1"/>
      <c r="AQ69" s="1"/>
      <c r="AR69" s="1"/>
      <c r="AS69" s="1"/>
      <c r="AV69" s="1"/>
      <c r="AW69" s="1"/>
      <c r="AX69" s="1"/>
      <c r="AY69" s="1"/>
    </row>
    <row r="70" spans="1:51" x14ac:dyDescent="0.25">
      <c r="A70" s="4"/>
      <c r="O70" s="1"/>
      <c r="P70" s="1"/>
      <c r="Q70" s="1"/>
      <c r="R70" s="1"/>
      <c r="U70" s="1"/>
      <c r="V70" s="1"/>
      <c r="W70" s="1"/>
      <c r="X70" s="1"/>
      <c r="AB70" s="4"/>
      <c r="AP70" s="1"/>
      <c r="AQ70" s="1"/>
      <c r="AR70" s="1"/>
      <c r="AS70" s="1"/>
      <c r="AV70" s="1"/>
      <c r="AW70" s="1"/>
      <c r="AX70" s="1"/>
      <c r="AY70" s="1"/>
    </row>
    <row r="71" spans="1:51" x14ac:dyDescent="0.25">
      <c r="A71" s="4"/>
      <c r="O71" s="1"/>
      <c r="P71" s="1"/>
      <c r="Q71" s="1"/>
      <c r="R71" s="1"/>
      <c r="U71" s="1"/>
      <c r="V71" s="1"/>
      <c r="W71" s="1"/>
      <c r="X71" s="1"/>
      <c r="AB71" s="4"/>
      <c r="AP71" s="1"/>
      <c r="AQ71" s="1"/>
      <c r="AR71" s="1"/>
      <c r="AS71" s="1"/>
      <c r="AV71" s="1"/>
      <c r="AW71" s="1"/>
      <c r="AX71" s="1"/>
      <c r="AY71" s="1"/>
    </row>
    <row r="72" spans="1:51" x14ac:dyDescent="0.25">
      <c r="A72" s="4"/>
      <c r="O72" s="1"/>
      <c r="P72" s="1"/>
      <c r="Q72" s="1"/>
      <c r="R72" s="1"/>
      <c r="U72" s="1"/>
      <c r="V72" s="1"/>
      <c r="W72" s="1"/>
      <c r="X72" s="1"/>
      <c r="AB72" s="4"/>
      <c r="AP72" s="1"/>
      <c r="AQ72" s="1"/>
      <c r="AR72" s="1"/>
      <c r="AS72" s="1"/>
      <c r="AV72" s="1"/>
      <c r="AW72" s="1"/>
      <c r="AX72" s="1"/>
      <c r="AY72" s="1"/>
    </row>
    <row r="73" spans="1:51" x14ac:dyDescent="0.25">
      <c r="A73" s="4"/>
      <c r="C73" s="4"/>
      <c r="O73" s="1"/>
      <c r="P73" s="1"/>
      <c r="Q73" s="1"/>
      <c r="R73" s="1"/>
      <c r="U73" s="1"/>
      <c r="V73" s="1"/>
      <c r="W73" s="1"/>
      <c r="X73" s="1"/>
      <c r="AB73" s="4"/>
      <c r="AD73" s="4"/>
      <c r="AP73" s="1"/>
      <c r="AQ73" s="1"/>
      <c r="AR73" s="1"/>
      <c r="AS73" s="1"/>
      <c r="AV73" s="1"/>
      <c r="AW73" s="1"/>
      <c r="AX73" s="1"/>
      <c r="AY73" s="1"/>
    </row>
    <row r="74" spans="1:51" x14ac:dyDescent="0.25">
      <c r="A74" s="4"/>
      <c r="C74" s="4"/>
      <c r="O74" s="1"/>
      <c r="P74" s="1"/>
      <c r="Q74" s="1"/>
      <c r="R74" s="1"/>
      <c r="U74" s="1"/>
      <c r="V74" s="1"/>
      <c r="W74" s="1"/>
      <c r="X74" s="1"/>
      <c r="AB74" s="4"/>
      <c r="AD74" s="4"/>
      <c r="AP74" s="1"/>
      <c r="AQ74" s="1"/>
      <c r="AR74" s="1"/>
      <c r="AS74" s="1"/>
      <c r="AV74" s="1"/>
      <c r="AW74" s="1"/>
      <c r="AX74" s="1"/>
      <c r="AY74" s="1"/>
    </row>
    <row r="75" spans="1:51" x14ac:dyDescent="0.25">
      <c r="A75" s="4"/>
      <c r="C75" s="4"/>
      <c r="O75" s="1"/>
      <c r="P75" s="1"/>
      <c r="Q75" s="1"/>
      <c r="R75" s="1"/>
      <c r="U75" s="1"/>
      <c r="V75" s="1"/>
      <c r="W75" s="1"/>
      <c r="X75" s="1"/>
      <c r="AB75" s="4"/>
      <c r="AD75" s="4"/>
      <c r="AP75" s="1"/>
      <c r="AQ75" s="1"/>
      <c r="AR75" s="1"/>
      <c r="AS75" s="1"/>
      <c r="AV75" s="1"/>
      <c r="AW75" s="1"/>
      <c r="AX75" s="1"/>
      <c r="AY75" s="1"/>
    </row>
    <row r="76" spans="1:51" x14ac:dyDescent="0.25">
      <c r="A76" s="4"/>
      <c r="C76" s="4"/>
      <c r="O76" s="1"/>
      <c r="P76" s="1"/>
      <c r="Q76" s="1"/>
      <c r="R76" s="1"/>
      <c r="U76" s="1"/>
      <c r="V76" s="1"/>
      <c r="W76" s="1"/>
      <c r="X76" s="1"/>
      <c r="AB76" s="4"/>
      <c r="AD76" s="4"/>
      <c r="AP76" s="1"/>
      <c r="AQ76" s="1"/>
      <c r="AR76" s="1"/>
      <c r="AS76" s="1"/>
      <c r="AV76" s="1"/>
      <c r="AW76" s="1"/>
      <c r="AX76" s="1"/>
      <c r="AY76" s="1"/>
    </row>
    <row r="77" spans="1:51" x14ac:dyDescent="0.25">
      <c r="A77" s="4"/>
      <c r="C77" s="4"/>
      <c r="O77" s="1"/>
      <c r="P77" s="1"/>
      <c r="Q77" s="1"/>
      <c r="R77" s="1"/>
      <c r="U77" s="1"/>
      <c r="V77" s="1"/>
      <c r="W77" s="1"/>
      <c r="X77" s="1"/>
      <c r="AB77" s="4"/>
      <c r="AD77" s="4"/>
      <c r="AP77" s="1"/>
      <c r="AQ77" s="1"/>
      <c r="AR77" s="1"/>
      <c r="AS77" s="1"/>
      <c r="AV77" s="1"/>
      <c r="AW77" s="1"/>
      <c r="AX77" s="1"/>
      <c r="AY77" s="1"/>
    </row>
    <row r="78" spans="1:51" x14ac:dyDescent="0.25">
      <c r="A78" s="4"/>
      <c r="C78" s="4"/>
      <c r="AB78" s="4"/>
      <c r="AD78" s="4"/>
    </row>
    <row r="79" spans="1:51" x14ac:dyDescent="0.25">
      <c r="A79" s="4"/>
      <c r="C79" s="4"/>
      <c r="AB79" s="4"/>
      <c r="AD79" s="4"/>
    </row>
    <row r="80" spans="1:51" x14ac:dyDescent="0.25">
      <c r="A80" s="4"/>
      <c r="C80" s="4"/>
      <c r="AB80" s="4"/>
      <c r="AD80" s="4"/>
    </row>
    <row r="81" spans="1:30" x14ac:dyDescent="0.25">
      <c r="A81" s="4"/>
      <c r="C81" s="4"/>
      <c r="AB81" s="4"/>
      <c r="AD81" s="4"/>
    </row>
    <row r="82" spans="1:30" x14ac:dyDescent="0.25">
      <c r="A82" s="4"/>
      <c r="C82" s="4"/>
      <c r="AB82" s="4"/>
      <c r="AD82" s="4"/>
    </row>
    <row r="83" spans="1:30" x14ac:dyDescent="0.25">
      <c r="A83" s="4"/>
      <c r="C83" s="4"/>
      <c r="AB83" s="4"/>
      <c r="AD83" s="4"/>
    </row>
    <row r="84" spans="1:30" x14ac:dyDescent="0.25">
      <c r="A84" s="4"/>
      <c r="C84" s="4"/>
      <c r="AB84" s="4"/>
      <c r="AD84" s="4"/>
    </row>
    <row r="85" spans="1:30" x14ac:dyDescent="0.25">
      <c r="A85" s="4"/>
      <c r="C85" s="4"/>
      <c r="AB85" s="4"/>
      <c r="AD85" s="4"/>
    </row>
    <row r="86" spans="1:30" x14ac:dyDescent="0.25">
      <c r="A86" s="4"/>
      <c r="C86" s="4"/>
      <c r="AB86" s="4"/>
      <c r="AD86" s="4"/>
    </row>
    <row r="87" spans="1:30" x14ac:dyDescent="0.25">
      <c r="A87" s="5"/>
      <c r="C87" s="4"/>
      <c r="AB87" s="5"/>
      <c r="AD87" s="4"/>
    </row>
    <row r="88" spans="1:30" x14ac:dyDescent="0.25">
      <c r="A88" s="5"/>
      <c r="C88" s="4"/>
      <c r="AB88" s="5"/>
      <c r="AD88" s="4"/>
    </row>
    <row r="89" spans="1:30" x14ac:dyDescent="0.25">
      <c r="A89" s="5"/>
      <c r="C89" s="4"/>
      <c r="AB89" s="5"/>
      <c r="AD89" s="4"/>
    </row>
    <row r="90" spans="1:30" x14ac:dyDescent="0.25">
      <c r="A90" s="4"/>
      <c r="C90" s="4"/>
      <c r="AB90" s="4"/>
      <c r="AD90" s="4"/>
    </row>
    <row r="91" spans="1:30" x14ac:dyDescent="0.25">
      <c r="A91" s="4"/>
      <c r="C91" s="4"/>
      <c r="AB91" s="4"/>
      <c r="AD91" s="4"/>
    </row>
    <row r="92" spans="1:30" x14ac:dyDescent="0.25">
      <c r="A92" s="4"/>
      <c r="C92" s="5"/>
      <c r="AB92" s="4"/>
      <c r="AD92" s="5"/>
    </row>
    <row r="93" spans="1:30" x14ac:dyDescent="0.25">
      <c r="A93" s="4"/>
      <c r="C93" s="5"/>
      <c r="AB93" s="4"/>
      <c r="AD93" s="5"/>
    </row>
    <row r="94" spans="1:30" x14ac:dyDescent="0.25">
      <c r="A94" s="4"/>
      <c r="C94" s="5"/>
      <c r="AB94" s="4"/>
      <c r="AD94" s="5"/>
    </row>
    <row r="95" spans="1:30" x14ac:dyDescent="0.25">
      <c r="A95" s="4"/>
      <c r="C95" s="4"/>
      <c r="AB95" s="4"/>
      <c r="AD95" s="4"/>
    </row>
    <row r="96" spans="1:30" x14ac:dyDescent="0.25">
      <c r="A96" s="4"/>
      <c r="C96" s="4"/>
      <c r="AB96" s="4"/>
      <c r="AD96" s="4"/>
    </row>
    <row r="97" spans="1:30" x14ac:dyDescent="0.25">
      <c r="A97" s="4"/>
      <c r="C97" s="4"/>
      <c r="AB97" s="4"/>
      <c r="AD97" s="4"/>
    </row>
    <row r="98" spans="1:30" x14ac:dyDescent="0.25">
      <c r="A98" s="4"/>
      <c r="C98" s="4"/>
      <c r="AB98" s="4"/>
      <c r="AD98" s="4"/>
    </row>
    <row r="99" spans="1:30" x14ac:dyDescent="0.25">
      <c r="A99" s="4"/>
      <c r="C99" s="4"/>
      <c r="AB99" s="4"/>
      <c r="AD99" s="4"/>
    </row>
    <row r="100" spans="1:30" x14ac:dyDescent="0.25">
      <c r="A100" s="4"/>
      <c r="C100" s="4"/>
      <c r="AB100" s="4"/>
      <c r="AD100" s="4"/>
    </row>
    <row r="101" spans="1:30" x14ac:dyDescent="0.25">
      <c r="A101" s="4"/>
      <c r="C101" s="4"/>
      <c r="AB101" s="4"/>
      <c r="AD101" s="4"/>
    </row>
    <row r="102" spans="1:30" x14ac:dyDescent="0.25">
      <c r="A102" s="4"/>
      <c r="C102" s="4"/>
      <c r="AB102" s="4"/>
      <c r="AD102" s="4"/>
    </row>
    <row r="103" spans="1:30" x14ac:dyDescent="0.25">
      <c r="A103" s="4"/>
      <c r="C103" s="4"/>
      <c r="AB103" s="4"/>
      <c r="AD103" s="4"/>
    </row>
    <row r="104" spans="1:30" x14ac:dyDescent="0.25">
      <c r="A104" s="4"/>
      <c r="C104" s="4"/>
      <c r="AB104" s="4"/>
      <c r="AD104" s="4"/>
    </row>
    <row r="105" spans="1:30" x14ac:dyDescent="0.25">
      <c r="A105" s="5"/>
      <c r="C105" s="4"/>
      <c r="AB105" s="5"/>
      <c r="AD105" s="4"/>
    </row>
    <row r="106" spans="1:30" x14ac:dyDescent="0.25">
      <c r="A106" s="4"/>
      <c r="C106" s="4"/>
      <c r="AB106" s="4"/>
      <c r="AD106" s="4"/>
    </row>
    <row r="107" spans="1:30" x14ac:dyDescent="0.25">
      <c r="A107" s="4"/>
      <c r="C107" s="4"/>
      <c r="AB107" s="4"/>
      <c r="AD107" s="4"/>
    </row>
    <row r="108" spans="1:30" x14ac:dyDescent="0.25">
      <c r="A108" s="4"/>
      <c r="C108" s="4"/>
      <c r="AB108" s="4"/>
      <c r="AD108" s="4"/>
    </row>
    <row r="109" spans="1:30" x14ac:dyDescent="0.25">
      <c r="A109" s="4"/>
      <c r="C109" s="4"/>
      <c r="AB109" s="4"/>
      <c r="AD109" s="4"/>
    </row>
    <row r="110" spans="1:30" x14ac:dyDescent="0.25">
      <c r="A110" s="4"/>
      <c r="C110" s="5"/>
      <c r="AB110" s="4"/>
      <c r="AD110" s="5"/>
    </row>
    <row r="111" spans="1:30" x14ac:dyDescent="0.25">
      <c r="A111" s="4"/>
      <c r="C111" s="4"/>
      <c r="AB111" s="4"/>
      <c r="AD111" s="4"/>
    </row>
    <row r="112" spans="1:30" x14ac:dyDescent="0.25">
      <c r="A112" s="4"/>
      <c r="C112" s="4"/>
      <c r="AB112" s="4"/>
      <c r="AD112" s="4"/>
    </row>
    <row r="113" spans="1:30" x14ac:dyDescent="0.25">
      <c r="A113" s="4"/>
      <c r="C113" s="4"/>
      <c r="AB113" s="4"/>
      <c r="AD113" s="4"/>
    </row>
    <row r="114" spans="1:30" x14ac:dyDescent="0.25">
      <c r="A114" s="4"/>
      <c r="C114" s="4"/>
      <c r="AB114" s="4"/>
      <c r="AD114" s="4"/>
    </row>
    <row r="115" spans="1:30" x14ac:dyDescent="0.25">
      <c r="A115" s="4"/>
      <c r="C115" s="4"/>
      <c r="AB115" s="4"/>
      <c r="AD115" s="4"/>
    </row>
    <row r="116" spans="1:30" x14ac:dyDescent="0.25">
      <c r="A116" s="4"/>
      <c r="C116" s="4"/>
      <c r="AB116" s="4"/>
      <c r="AD116" s="4"/>
    </row>
    <row r="117" spans="1:30" x14ac:dyDescent="0.25">
      <c r="A117" s="4"/>
      <c r="C117" s="4"/>
      <c r="AB117" s="4"/>
      <c r="AD117" s="4"/>
    </row>
    <row r="118" spans="1:30" x14ac:dyDescent="0.25">
      <c r="A118" s="4"/>
      <c r="C118" s="4"/>
      <c r="AB118" s="4"/>
      <c r="AD118" s="4"/>
    </row>
    <row r="119" spans="1:30" x14ac:dyDescent="0.25">
      <c r="A119" s="4"/>
      <c r="C119" s="4"/>
      <c r="AB119" s="4"/>
      <c r="AD119" s="4"/>
    </row>
    <row r="120" spans="1:30" x14ac:dyDescent="0.25">
      <c r="C120" s="4"/>
      <c r="AD120" s="4"/>
    </row>
    <row r="121" spans="1:30" x14ac:dyDescent="0.25">
      <c r="C121" s="4"/>
      <c r="AD121" s="4"/>
    </row>
    <row r="122" spans="1:30" x14ac:dyDescent="0.25">
      <c r="C122" s="4"/>
      <c r="AD122" s="4"/>
    </row>
    <row r="123" spans="1:30" x14ac:dyDescent="0.25">
      <c r="C123" s="4"/>
      <c r="AD123" s="4"/>
    </row>
    <row r="124" spans="1:30" x14ac:dyDescent="0.25">
      <c r="C124" s="4"/>
      <c r="AD124" s="4"/>
    </row>
  </sheetData>
  <mergeCells count="10">
    <mergeCell ref="A3:X3"/>
    <mergeCell ref="AB3:AY3"/>
    <mergeCell ref="B4:F4"/>
    <mergeCell ref="I4:L4"/>
    <mergeCell ref="N4:R4"/>
    <mergeCell ref="T4:X4"/>
    <mergeCell ref="AC4:AG4"/>
    <mergeCell ref="AJ4:AM4"/>
    <mergeCell ref="AO4:AS4"/>
    <mergeCell ref="AU4:AY4"/>
  </mergeCells>
  <hyperlinks>
    <hyperlink ref="A59" r:id="rId1" display="https://www.ons.gov.uk/peoplepopulationandcommunity/birthsdeathsandmarriages/deaths/datasets/weeklyprovisionalfiguresondeathsregisteredinenglandandwales" xr:uid="{8707A1C7-1521-40C5-8902-59E5818C9089}"/>
  </hyperlinks>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Instructions</vt:lpstr>
      <vt:lpstr>Total</vt:lpstr>
      <vt:lpstr>By Sex</vt:lpstr>
      <vt:lpstr>By Age group</vt:lpstr>
      <vt:lpstr>By Sex &amp; Age group</vt:lpstr>
      <vt:lpstr>Deaths per admission</vt:lpstr>
      <vt:lpstr>Example Total</vt:lpstr>
      <vt:lpstr>Example by Sex</vt:lpstr>
      <vt:lpstr>Example by Age group</vt:lpstr>
      <vt:lpstr>Example by Sex &amp; Age group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Emma Bradford</dc:creator>
  <cp:keywords/>
  <dc:description/>
  <cp:lastModifiedBy>Ghiselli, Margherita (CDC/DDPHSIS/CGH/GID)</cp:lastModifiedBy>
  <cp:revision/>
  <dcterms:created xsi:type="dcterms:W3CDTF">2020-04-14T09:27:57Z</dcterms:created>
  <dcterms:modified xsi:type="dcterms:W3CDTF">2020-06-29T18:09:00Z</dcterms:modified>
  <cp:category/>
  <cp:contentStatus/>
</cp:coreProperties>
</file>