
<file path=[Content_Types].xml><?xml version="1.0" encoding="utf-8"?>
<Types xmlns="http://schemas.openxmlformats.org/package/2006/content-types">
  <Default Extension="vml" ContentType="application/vnd.openxmlformats-officedocument.vmlDrawi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olors1.xml" ContentType="application/vnd.ms-office.chartcolorstyle+xml"/>
  <Override PartName="/xl/charts/colors10.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colors7.xml" ContentType="application/vnd.ms-office.chartcolorstyle+xml"/>
  <Override PartName="/xl/charts/colors8.xml" ContentType="application/vnd.ms-office.chartcolorstyle+xml"/>
  <Override PartName="/xl/charts/colors9.xml" ContentType="application/vnd.ms-office.chartcolorstyle+xml"/>
  <Override PartName="/xl/charts/style1.xml" ContentType="application/vnd.ms-office.chartstyle+xml"/>
  <Override PartName="/xl/charts/style10.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harts/style7.xml" ContentType="application/vnd.ms-office.chartstyle+xml"/>
  <Override PartName="/xl/charts/style8.xml" ContentType="application/vnd.ms-office.chartstyle+xml"/>
  <Override PartName="/xl/charts/style9.xml" ContentType="application/vnd.ms-office.chart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metadata.xml" ContentType="application/vnd.openxmlformats-officedocument.spreadsheetml.sheetMetadata+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sharedStrings.xml" ContentType="application/vnd.openxmlformats-officedocument.spreadsheetml.sharedStrings+xml"/>
  <Override PartName="/xl/slicerCaches/slicerCache1.xml" ContentType="application/vnd.ms-excel.slicerCache+xml"/>
  <Override PartName="/xl/slicers/slicer1.xml" ContentType="application/vnd.ms-excel.slicer+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theme/themeOverride1.xml" ContentType="application/vnd.openxmlformats-officedocument.themeOverride+xml"/>
  <Override PartName="/xl/theme/themeOverride2.xml" ContentType="application/vnd.openxmlformats-officedocument.themeOverride+xml"/>
  <Override PartName="/xl/theme/themeOverride3.xml" ContentType="application/vnd.openxmlformats-officedocument.themeOverrid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firstSheet="2" activeTab="5"/>
  </bookViews>
  <sheets>
    <sheet name="Intro" sheetId="6" r:id="rId1"/>
    <sheet name="Balance Sheet" sheetId="3" r:id="rId2"/>
    <sheet name="Income&amp;Expenditure" sheetId="4" r:id="rId3"/>
    <sheet name="Cash-flow " sheetId="5" r:id="rId4"/>
    <sheet name="Ratios+Forecast" sheetId="8" r:id="rId5"/>
    <sheet name="Peer Group Analysis" sheetId="18" r:id="rId6"/>
    <sheet name="Tesco Ratios" sheetId="7" state="hidden" r:id="rId7"/>
    <sheet name="ahold ratios" sheetId="12" state="hidden" r:id="rId8"/>
    <sheet name="carrefour ratios" sheetId="13" state="hidden" r:id="rId9"/>
    <sheet name="Ref" sheetId="10" state="hidden" r:id="rId10"/>
  </sheets>
  <definedNames>
    <definedName name="Slicer_Item">#N/A</definedName>
    <definedName name="Actual">#REF!</definedName>
    <definedName name="Forecast">#REF!</definedName>
    <definedName name="Year">#REF!</definedName>
    <definedName name="Revenue">'Income&amp;Expenditure'!$A$2</definedName>
    <definedName name="COGS">'Income&amp;Expenditure'!$A$3</definedName>
    <definedName name="Profitability">'Peer Group Analysis'!$B$6</definedName>
  </definedNames>
  <calcPr calcId="191029"/>
  <pivotCaches>
    <pivotCache cacheId="0" r:id="rId11"/>
  </pivotCaches>
  <extLst>
    <ext xmlns:x14="http://schemas.microsoft.com/office/spreadsheetml/2009/9/main" uri="{BBE1A952-AA13-448e-AADC-164F8A28A991}">
      <x14:slicerCaches>
        <x14:slicerCache r:id="rId12"/>
      </x14: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User10</author>
    <author>27228</author>
  </authors>
  <commentList>
    <comment ref="B30" authorId="0">
      <text>
        <r>
          <rPr>
            <b/>
            <sz val="9"/>
            <rFont val="Times New Roman"/>
            <charset val="0"/>
          </rPr>
          <t>Alex:</t>
        </r>
        <r>
          <rPr>
            <sz val="9"/>
            <rFont val="Times New Roman"/>
            <charset val="0"/>
          </rPr>
          <t xml:space="preserve">
Gross Margin=
(Revenue-Cogs)/Revenue</t>
        </r>
      </text>
    </comment>
    <comment ref="B31" authorId="0">
      <text>
        <r>
          <rPr>
            <b/>
            <sz val="9"/>
            <rFont val="Times New Roman"/>
            <charset val="0"/>
          </rPr>
          <t xml:space="preserve">Alex:
Operating Margin=
</t>
        </r>
        <r>
          <rPr>
            <sz val="9"/>
            <rFont val="Times New Roman"/>
            <charset val="0"/>
          </rPr>
          <t>Operating Profit/ Revenue</t>
        </r>
        <r>
          <rPr>
            <b/>
            <sz val="9"/>
            <rFont val="Times New Roman"/>
            <charset val="0"/>
          </rPr>
          <t xml:space="preserve">
</t>
        </r>
        <r>
          <rPr>
            <sz val="9"/>
            <rFont val="Times New Roman"/>
            <charset val="0"/>
          </rPr>
          <t xml:space="preserve">
</t>
        </r>
      </text>
    </comment>
    <comment ref="B32" authorId="0">
      <text>
        <r>
          <rPr>
            <b/>
            <sz val="9"/>
            <rFont val="Times New Roman"/>
            <charset val="0"/>
          </rPr>
          <t xml:space="preserve">Alex:
Net Profit Margin=
Net Income/Revenue
</t>
        </r>
        <r>
          <rPr>
            <sz val="9"/>
            <rFont val="Times New Roman"/>
            <charset val="0"/>
          </rPr>
          <t xml:space="preserve">
</t>
        </r>
      </text>
    </comment>
    <comment ref="B35" authorId="0">
      <text>
        <r>
          <rPr>
            <b/>
            <sz val="9"/>
            <rFont val="Times New Roman"/>
            <charset val="0"/>
          </rPr>
          <t xml:space="preserve">Alex:
</t>
        </r>
        <r>
          <rPr>
            <sz val="9"/>
            <rFont val="Times New Roman"/>
            <charset val="0"/>
          </rPr>
          <t xml:space="preserve">Alex:
Short- term debt to Equity ratio=
Current Liabilities/ Total Equity
</t>
        </r>
      </text>
    </comment>
    <comment ref="B36" authorId="0">
      <text>
        <r>
          <rPr>
            <sz val="9"/>
            <rFont val="Times New Roman"/>
            <charset val="0"/>
          </rPr>
          <t>Alex:
Quick Ratio=
(Currrent Assets- Inventory)/ Current Liabilities</t>
        </r>
      </text>
    </comment>
    <comment ref="B37" authorId="0">
      <text>
        <r>
          <rPr>
            <b/>
            <sz val="9"/>
            <rFont val="Times New Roman"/>
            <charset val="0"/>
          </rPr>
          <t>Alex:
Cash Ratio=
Cash&amp;Equivalents/ Current Liabilities</t>
        </r>
        <r>
          <rPr>
            <sz val="9"/>
            <rFont val="Times New Roman"/>
            <charset val="0"/>
          </rPr>
          <t xml:space="preserve">
</t>
        </r>
      </text>
    </comment>
    <comment ref="B40" authorId="0">
      <text>
        <r>
          <rPr>
            <b/>
            <sz val="9"/>
            <rFont val="Times New Roman"/>
            <charset val="0"/>
          </rPr>
          <t xml:space="preserve">Alex:
Market Cap forecast, here we use diluted EPS as the known values to calculate future market cap to increase accuracy
</t>
        </r>
        <r>
          <rPr>
            <sz val="9"/>
            <rFont val="Times New Roman"/>
            <charset val="0"/>
          </rPr>
          <t xml:space="preserve">
</t>
        </r>
      </text>
    </comment>
    <comment ref="B41" authorId="1">
      <text>
        <r>
          <rPr>
            <b/>
            <sz val="9"/>
            <rFont val="Tahoma"/>
            <charset val="134"/>
          </rPr>
          <t>Alex:
P/E Ratio</t>
        </r>
        <r>
          <rPr>
            <sz val="9"/>
            <rFont val="Tahoma"/>
            <charset val="134"/>
          </rPr>
          <t xml:space="preserve">
=Market cap(m £)*1000/
Profit before Tax
*Market Cap info sorced from QuickFS*</t>
        </r>
      </text>
    </comment>
    <comment ref="B42" authorId="1">
      <text>
        <r>
          <rPr>
            <b/>
            <sz val="9"/>
            <rFont val="Tahoma"/>
            <charset val="134"/>
          </rPr>
          <t>Alex:
Earnings per share(EPS)</t>
        </r>
        <r>
          <rPr>
            <sz val="9"/>
            <rFont val="Tahoma"/>
            <charset val="134"/>
          </rPr>
          <t xml:space="preserve">
=Net income/Shares outstanding
*Amount of shares outstanding sourced from QuickFS*</t>
        </r>
      </text>
    </comment>
    <comment ref="B45" authorId="1">
      <text>
        <r>
          <rPr>
            <b/>
            <sz val="9"/>
            <color rgb="FF000000"/>
            <rFont val="Tahoma"/>
            <charset val="134"/>
          </rPr>
          <t>Alex:Asset Turnover</t>
        </r>
        <r>
          <rPr>
            <sz val="9"/>
            <color rgb="FF000000"/>
            <rFont val="Tahoma"/>
            <charset val="134"/>
          </rPr>
          <t xml:space="preserve">
=Turnover/Total Assets</t>
        </r>
      </text>
    </comment>
    <comment ref="B48" authorId="1">
      <text>
        <r>
          <rPr>
            <b/>
            <sz val="9"/>
            <rFont val="Tahoma"/>
            <charset val="134"/>
          </rPr>
          <t>Alex:</t>
        </r>
        <r>
          <rPr>
            <sz val="9"/>
            <rFont val="Tahoma"/>
            <charset val="134"/>
          </rPr>
          <t xml:space="preserve">
</t>
        </r>
        <r>
          <rPr>
            <b/>
            <sz val="9"/>
            <rFont val="Tahoma"/>
            <charset val="134"/>
          </rPr>
          <t xml:space="preserve">Inventory Turnover
</t>
        </r>
        <r>
          <rPr>
            <sz val="9"/>
            <rFont val="Tahoma"/>
            <charset val="134"/>
          </rPr>
          <t>=Cost of Sales/
Stock &amp; W.I.P</t>
        </r>
      </text>
    </comment>
    <comment ref="B51" authorId="1">
      <text>
        <r>
          <rPr>
            <b/>
            <sz val="9"/>
            <rFont val="Tahoma"/>
            <charset val="134"/>
          </rPr>
          <t xml:space="preserve">Alex:ROE
</t>
        </r>
        <r>
          <rPr>
            <sz val="9"/>
            <rFont val="Tahoma"/>
            <charset val="134"/>
          </rPr>
          <t>=Profit after tax/
Shareholders Equity</t>
        </r>
      </text>
    </comment>
    <comment ref="B52" authorId="0">
      <text>
        <r>
          <rPr>
            <sz val="9"/>
            <rFont val="Times New Roman"/>
            <charset val="0"/>
          </rPr>
          <t xml:space="preserve">Alex:
ROA= 
Net Income/ Total Asset
</t>
        </r>
      </text>
    </comment>
    <comment ref="B55" authorId="1">
      <text>
        <r>
          <rPr>
            <b/>
            <sz val="9"/>
            <rFont val="Tahoma"/>
            <charset val="134"/>
          </rPr>
          <t>Alex:</t>
        </r>
        <r>
          <rPr>
            <sz val="9"/>
            <rFont val="Tahoma"/>
            <charset val="134"/>
          </rPr>
          <t xml:space="preserve">
</t>
        </r>
        <r>
          <rPr>
            <b/>
            <sz val="9"/>
            <rFont val="Tahoma"/>
            <charset val="134"/>
          </rPr>
          <t xml:space="preserve">Payout ratio
</t>
        </r>
        <r>
          <rPr>
            <sz val="9"/>
            <rFont val="Tahoma"/>
            <charset val="134"/>
          </rPr>
          <t xml:space="preserve">
*Data is provided by QuickFS*</t>
        </r>
      </text>
    </comment>
  </commentList>
</comments>
</file>

<file path=xl/comments2.xml><?xml version="1.0" encoding="utf-8"?>
<comments xmlns="http://schemas.openxmlformats.org/spreadsheetml/2006/main">
  <authors>
    <author>User10</author>
    <author>27228</author>
  </authors>
  <commentList>
    <comment ref="A65" authorId="0">
      <text>
        <r>
          <rPr>
            <sz val="9"/>
            <rFont val="Times New Roman"/>
            <charset val="0"/>
          </rPr>
          <t>Alex:
Quick Ratio=
(Currrent Assets- Inventory)/ Current Liabilities</t>
        </r>
      </text>
    </comment>
    <comment ref="A66" authorId="0">
      <text>
        <r>
          <rPr>
            <b/>
            <sz val="9"/>
            <rFont val="Times New Roman"/>
            <charset val="0"/>
          </rPr>
          <t>Alex:
Cash Ratio=
Cash&amp;Equivalents/ Current Liabilities</t>
        </r>
        <r>
          <rPr>
            <sz val="9"/>
            <rFont val="Times New Roman"/>
            <charset val="0"/>
          </rPr>
          <t xml:space="preserve">
</t>
        </r>
      </text>
    </comment>
    <comment ref="A67" authorId="1">
      <text>
        <r>
          <rPr>
            <b/>
            <sz val="9"/>
            <rFont val="Tahoma"/>
            <charset val="134"/>
          </rPr>
          <t>Alex:</t>
        </r>
        <r>
          <rPr>
            <sz val="9"/>
            <rFont val="Tahoma"/>
            <charset val="134"/>
          </rPr>
          <t xml:space="preserve">
</t>
        </r>
        <r>
          <rPr>
            <b/>
            <sz val="9"/>
            <rFont val="Tahoma"/>
            <charset val="134"/>
          </rPr>
          <t xml:space="preserve">Inventory Turnover
</t>
        </r>
        <r>
          <rPr>
            <sz val="9"/>
            <rFont val="Tahoma"/>
            <charset val="134"/>
          </rPr>
          <t>=Cost of Sales/
Stock &amp; W.I.P</t>
        </r>
      </text>
    </comment>
  </commentList>
</comments>
</file>

<file path=xl/comments3.xml><?xml version="1.0" encoding="utf-8"?>
<comments xmlns="http://schemas.openxmlformats.org/spreadsheetml/2006/main">
  <authors>
    <author>User10</author>
    <author>27228</author>
  </authors>
  <commentList>
    <comment ref="A56" authorId="0">
      <text>
        <r>
          <rPr>
            <sz val="9"/>
            <rFont val="Times New Roman"/>
            <charset val="0"/>
          </rPr>
          <t>Alex:
Quick Ratio=
(Currrent Assets- Inventory)/ Current Liabilities</t>
        </r>
      </text>
    </comment>
    <comment ref="A57" authorId="0">
      <text>
        <r>
          <rPr>
            <b/>
            <sz val="9"/>
            <rFont val="Times New Roman"/>
            <charset val="0"/>
          </rPr>
          <t>Alex:
Cash Ratio=
Cash&amp;Equivalents/ Current Liabilities</t>
        </r>
        <r>
          <rPr>
            <sz val="9"/>
            <rFont val="Times New Roman"/>
            <charset val="0"/>
          </rPr>
          <t xml:space="preserve">
</t>
        </r>
      </text>
    </comment>
    <comment ref="A58" authorId="1">
      <text>
        <r>
          <rPr>
            <b/>
            <sz val="9"/>
            <rFont val="Tahoma"/>
            <charset val="134"/>
          </rPr>
          <t>Alex:</t>
        </r>
        <r>
          <rPr>
            <sz val="9"/>
            <rFont val="Tahoma"/>
            <charset val="134"/>
          </rPr>
          <t xml:space="preserve">
</t>
        </r>
        <r>
          <rPr>
            <b/>
            <sz val="9"/>
            <rFont val="Tahoma"/>
            <charset val="134"/>
          </rPr>
          <t xml:space="preserve">Inventory Turnover
</t>
        </r>
        <r>
          <rPr>
            <sz val="9"/>
            <rFont val="Tahoma"/>
            <charset val="134"/>
          </rPr>
          <t>=Cost of Sales/
Stock &amp; W.I.P</t>
        </r>
      </text>
    </comment>
  </commentList>
</comments>
</file>

<file path=xl/comments4.xml><?xml version="1.0" encoding="utf-8"?>
<comments xmlns="http://schemas.openxmlformats.org/spreadsheetml/2006/main">
  <authors>
    <author>User10</author>
    <author>27228</author>
  </authors>
  <commentList>
    <comment ref="E39" authorId="0">
      <text>
        <r>
          <rPr>
            <b/>
            <sz val="9"/>
            <rFont val="Times New Roman"/>
            <charset val="0"/>
          </rPr>
          <t xml:space="preserve">Alex:
Market Cap forecast, here we use diluted EPS as the known values to calculate future market cap to increase accuracy
</t>
        </r>
        <r>
          <rPr>
            <sz val="9"/>
            <rFont val="Times New Roman"/>
            <charset val="0"/>
          </rPr>
          <t xml:space="preserve">
</t>
        </r>
      </text>
    </comment>
    <comment ref="E40" authorId="1">
      <text>
        <r>
          <rPr>
            <b/>
            <sz val="9"/>
            <rFont val="Tahoma"/>
            <charset val="134"/>
          </rPr>
          <t>Alex:
P/E Ratio</t>
        </r>
        <r>
          <rPr>
            <sz val="9"/>
            <rFont val="Tahoma"/>
            <charset val="134"/>
          </rPr>
          <t xml:space="preserve">
=Market cap(m £)*1000/
Profit before Tax
*Market Cap info sorced from QuickFS*</t>
        </r>
      </text>
    </comment>
    <comment ref="E41" authorId="1">
      <text>
        <r>
          <rPr>
            <b/>
            <sz val="9"/>
            <rFont val="Tahoma"/>
            <charset val="134"/>
          </rPr>
          <t>Alex:
Earnings per share(EPS)</t>
        </r>
        <r>
          <rPr>
            <sz val="9"/>
            <rFont val="Tahoma"/>
            <charset val="134"/>
          </rPr>
          <t xml:space="preserve">
=Net income/Shares outstanding
*Amount of shares outstanding sourced from QuickFS*</t>
        </r>
      </text>
    </comment>
    <comment ref="E44" authorId="0">
      <text>
        <r>
          <rPr>
            <b/>
            <sz val="9"/>
            <rFont val="Times New Roman"/>
            <charset val="0"/>
          </rPr>
          <t xml:space="preserve">Alex:
Market Cap forecast, here we use diluted EPS as the known values to calculate future market cap to increase accuracy
</t>
        </r>
        <r>
          <rPr>
            <sz val="9"/>
            <rFont val="Times New Roman"/>
            <charset val="0"/>
          </rPr>
          <t xml:space="preserve">
</t>
        </r>
      </text>
    </comment>
    <comment ref="E45" authorId="1">
      <text>
        <r>
          <rPr>
            <b/>
            <sz val="9"/>
            <rFont val="Tahoma"/>
            <charset val="134"/>
          </rPr>
          <t>Alex:
P/E Ratio</t>
        </r>
        <r>
          <rPr>
            <sz val="9"/>
            <rFont val="Tahoma"/>
            <charset val="134"/>
          </rPr>
          <t xml:space="preserve">
=Market cap(m £)*1000/
Profit before Tax
*Market Cap info sorced from QuickFS*</t>
        </r>
      </text>
    </comment>
    <comment ref="E46" authorId="1">
      <text>
        <r>
          <rPr>
            <b/>
            <sz val="9"/>
            <rFont val="Tahoma"/>
            <charset val="134"/>
          </rPr>
          <t>Alex:
Earnings per share(EPS)</t>
        </r>
        <r>
          <rPr>
            <sz val="9"/>
            <rFont val="Tahoma"/>
            <charset val="134"/>
          </rPr>
          <t xml:space="preserve">
=Net income/Shares outstanding
*Amount of shares outstanding sourced from QuickFS*</t>
        </r>
      </text>
    </comment>
    <comment ref="E49" authorId="0">
      <text>
        <r>
          <rPr>
            <b/>
            <sz val="9"/>
            <rFont val="Times New Roman"/>
            <charset val="0"/>
          </rPr>
          <t xml:space="preserve">Alex:
Market Cap forecast, here we use diluted EPS as the known values to calculate future market cap to increase accuracy
</t>
        </r>
        <r>
          <rPr>
            <sz val="9"/>
            <rFont val="Times New Roman"/>
            <charset val="0"/>
          </rPr>
          <t xml:space="preserve">
</t>
        </r>
      </text>
    </comment>
    <comment ref="E50" authorId="1">
      <text>
        <r>
          <rPr>
            <b/>
            <sz val="9"/>
            <rFont val="Tahoma"/>
            <charset val="134"/>
          </rPr>
          <t>Alex:
P/E Ratio</t>
        </r>
        <r>
          <rPr>
            <sz val="9"/>
            <rFont val="Tahoma"/>
            <charset val="134"/>
          </rPr>
          <t xml:space="preserve">
=Market cap(m £)*1000/
Profit before Tax
*Market Cap info sorced from QuickFS*</t>
        </r>
      </text>
    </comment>
    <comment ref="E58" authorId="0">
      <text>
        <r>
          <rPr>
            <b/>
            <sz val="9"/>
            <rFont val="Times New Roman"/>
            <charset val="0"/>
          </rPr>
          <t xml:space="preserve">Alex:
</t>
        </r>
        <r>
          <rPr>
            <sz val="9"/>
            <rFont val="Times New Roman"/>
            <charset val="0"/>
          </rPr>
          <t xml:space="preserve">Alex:
Short- term debt to Equity ratio=
Current Liabilities/ Total Equity
</t>
        </r>
      </text>
    </comment>
    <comment ref="E59" authorId="0">
      <text>
        <r>
          <rPr>
            <sz val="9"/>
            <rFont val="Times New Roman"/>
            <charset val="0"/>
          </rPr>
          <t>Alex:
Quick Ratio=
(Currrent Assets- Inventory)/ Current Liabilities</t>
        </r>
      </text>
    </comment>
    <comment ref="E60" authorId="0">
      <text>
        <r>
          <rPr>
            <b/>
            <sz val="9"/>
            <rFont val="Times New Roman"/>
            <charset val="0"/>
          </rPr>
          <t>Alex:
Cash Ratio=
Cash&amp;Equivalents/ Current Liabilities</t>
        </r>
        <r>
          <rPr>
            <sz val="9"/>
            <rFont val="Times New Roman"/>
            <charset val="0"/>
          </rPr>
          <t xml:space="preserve">
</t>
        </r>
      </text>
    </comment>
    <comment ref="E61" authorId="1">
      <text>
        <r>
          <rPr>
            <b/>
            <sz val="9"/>
            <rFont val="Tahoma"/>
            <charset val="134"/>
          </rPr>
          <t>Alex:</t>
        </r>
        <r>
          <rPr>
            <sz val="9"/>
            <rFont val="Tahoma"/>
            <charset val="134"/>
          </rPr>
          <t xml:space="preserve">
</t>
        </r>
        <r>
          <rPr>
            <b/>
            <sz val="9"/>
            <rFont val="Tahoma"/>
            <charset val="134"/>
          </rPr>
          <t xml:space="preserve">Inventory Turnover
</t>
        </r>
        <r>
          <rPr>
            <sz val="9"/>
            <rFont val="Tahoma"/>
            <charset val="134"/>
          </rPr>
          <t>=Cost of Sales/
Stock &amp; W.I.P</t>
        </r>
      </text>
    </comment>
    <comment ref="E64" authorId="0">
      <text>
        <r>
          <rPr>
            <b/>
            <sz val="9"/>
            <rFont val="Times New Roman"/>
            <charset val="0"/>
          </rPr>
          <t xml:space="preserve">Alex:
Operating Margin=
</t>
        </r>
        <r>
          <rPr>
            <sz val="9"/>
            <rFont val="Times New Roman"/>
            <charset val="0"/>
          </rPr>
          <t>Operating Profit/ Revenue</t>
        </r>
        <r>
          <rPr>
            <b/>
            <sz val="9"/>
            <rFont val="Times New Roman"/>
            <charset val="0"/>
          </rPr>
          <t xml:space="preserve">
</t>
        </r>
        <r>
          <rPr>
            <sz val="9"/>
            <rFont val="Times New Roman"/>
            <charset val="0"/>
          </rPr>
          <t xml:space="preserve">
</t>
        </r>
      </text>
    </comment>
    <comment ref="E65" authorId="0">
      <text>
        <r>
          <rPr>
            <b/>
            <sz val="9"/>
            <rFont val="Times New Roman"/>
            <charset val="0"/>
          </rPr>
          <t xml:space="preserve">Alex:
Net Profit Margin=
Net Income/Revenue
</t>
        </r>
        <r>
          <rPr>
            <sz val="9"/>
            <rFont val="Times New Roman"/>
            <charset val="0"/>
          </rPr>
          <t xml:space="preserve">
</t>
        </r>
      </text>
    </comment>
    <comment ref="E66" authorId="1">
      <text>
        <r>
          <rPr>
            <b/>
            <sz val="9"/>
            <rFont val="Tahoma"/>
            <charset val="134"/>
          </rPr>
          <t>Alex:
P/E Ratio</t>
        </r>
        <r>
          <rPr>
            <sz val="9"/>
            <rFont val="Tahoma"/>
            <charset val="134"/>
          </rPr>
          <t xml:space="preserve">
=Market cap(m £)*1000/
Profit before Tax
*Market Cap info sorced from QuickFS*</t>
        </r>
      </text>
    </comment>
    <comment ref="E67" authorId="1">
      <text>
        <r>
          <rPr>
            <b/>
            <sz val="9"/>
            <rFont val="Tahoma"/>
            <charset val="134"/>
          </rPr>
          <t>Alex:
Earnings per share(EPS)</t>
        </r>
        <r>
          <rPr>
            <sz val="9"/>
            <rFont val="Tahoma"/>
            <charset val="134"/>
          </rPr>
          <t xml:space="preserve">
=Net income/Shares outstanding
*Amount of shares outstanding sourced from QuickFS*</t>
        </r>
      </text>
    </comment>
    <comment ref="E70" authorId="0">
      <text>
        <r>
          <rPr>
            <b/>
            <sz val="9"/>
            <rFont val="Times New Roman"/>
            <charset val="0"/>
          </rPr>
          <t xml:space="preserve">Alex:
Operating Margin=
</t>
        </r>
        <r>
          <rPr>
            <sz val="9"/>
            <rFont val="Times New Roman"/>
            <charset val="0"/>
          </rPr>
          <t>Operating Profit/ Revenue</t>
        </r>
        <r>
          <rPr>
            <b/>
            <sz val="9"/>
            <rFont val="Times New Roman"/>
            <charset val="0"/>
          </rPr>
          <t xml:space="preserve">
</t>
        </r>
        <r>
          <rPr>
            <sz val="9"/>
            <rFont val="Times New Roman"/>
            <charset val="0"/>
          </rPr>
          <t xml:space="preserve">
</t>
        </r>
      </text>
    </comment>
    <comment ref="E71" authorId="0">
      <text>
        <r>
          <rPr>
            <b/>
            <sz val="9"/>
            <rFont val="Times New Roman"/>
            <charset val="0"/>
          </rPr>
          <t xml:space="preserve">Alex:
Net Profit Margin=
Net Income/Revenue
</t>
        </r>
        <r>
          <rPr>
            <sz val="9"/>
            <rFont val="Times New Roman"/>
            <charset val="0"/>
          </rPr>
          <t xml:space="preserve">
</t>
        </r>
      </text>
    </comment>
    <comment ref="E72" authorId="1">
      <text>
        <r>
          <rPr>
            <b/>
            <sz val="9"/>
            <rFont val="Tahoma"/>
            <charset val="134"/>
          </rPr>
          <t>Alex:
P/E Ratio</t>
        </r>
        <r>
          <rPr>
            <sz val="9"/>
            <rFont val="Tahoma"/>
            <charset val="134"/>
          </rPr>
          <t xml:space="preserve">
=Market cap(m £)*1000/
Profit before Tax
*Market Cap info sorced from QuickFS*</t>
        </r>
      </text>
    </comment>
    <comment ref="E73" authorId="1">
      <text>
        <r>
          <rPr>
            <b/>
            <sz val="9"/>
            <rFont val="Tahoma"/>
            <charset val="134"/>
          </rPr>
          <t>Alex:
Earnings per share(EPS)</t>
        </r>
        <r>
          <rPr>
            <sz val="9"/>
            <rFont val="Tahoma"/>
            <charset val="134"/>
          </rPr>
          <t xml:space="preserve">
=Net income/Shares outstanding
*Amount of shares outstanding sourced from QuickFS*</t>
        </r>
      </text>
    </comment>
    <comment ref="E76" authorId="0">
      <text>
        <r>
          <rPr>
            <b/>
            <sz val="9"/>
            <rFont val="Times New Roman"/>
            <charset val="0"/>
          </rPr>
          <t xml:space="preserve">Alex:
Operating Margin=
</t>
        </r>
        <r>
          <rPr>
            <sz val="9"/>
            <rFont val="Times New Roman"/>
            <charset val="0"/>
          </rPr>
          <t>Operating Profit/ Revenue</t>
        </r>
        <r>
          <rPr>
            <b/>
            <sz val="9"/>
            <rFont val="Times New Roman"/>
            <charset val="0"/>
          </rPr>
          <t xml:space="preserve">
</t>
        </r>
        <r>
          <rPr>
            <sz val="9"/>
            <rFont val="Times New Roman"/>
            <charset val="0"/>
          </rPr>
          <t xml:space="preserve">
</t>
        </r>
      </text>
    </comment>
    <comment ref="E77" authorId="0">
      <text>
        <r>
          <rPr>
            <b/>
            <sz val="9"/>
            <rFont val="Times New Roman"/>
            <charset val="0"/>
          </rPr>
          <t xml:space="preserve">Alex:
Net Profit Margin=
Net Income/Revenue
</t>
        </r>
        <r>
          <rPr>
            <sz val="9"/>
            <rFont val="Times New Roman"/>
            <charset val="0"/>
          </rPr>
          <t xml:space="preserve">
</t>
        </r>
      </text>
    </comment>
    <comment ref="E78" authorId="1">
      <text>
        <r>
          <rPr>
            <b/>
            <sz val="9"/>
            <rFont val="Tahoma"/>
            <charset val="134"/>
          </rPr>
          <t>Alex:
P/E Ratio</t>
        </r>
        <r>
          <rPr>
            <sz val="9"/>
            <rFont val="Tahoma"/>
            <charset val="134"/>
          </rPr>
          <t xml:space="preserve">
=Market cap(m £)*1000/
Profit before Tax
*Market Cap info sorced from QuickFS*</t>
        </r>
      </text>
    </comment>
    <comment ref="E79" authorId="1">
      <text>
        <r>
          <rPr>
            <b/>
            <sz val="9"/>
            <rFont val="Tahoma"/>
            <charset val="134"/>
          </rPr>
          <t>Alex:
Earnings per share(EPS)</t>
        </r>
        <r>
          <rPr>
            <sz val="9"/>
            <rFont val="Tahoma"/>
            <charset val="134"/>
          </rPr>
          <t xml:space="preserve">
=Net income/Shares outstanding
*Amount of shares outstanding sourced from QuickFS*</t>
        </r>
      </text>
    </comment>
    <comment ref="E82" authorId="1">
      <text>
        <r>
          <rPr>
            <b/>
            <sz val="9"/>
            <rFont val="Tahoma"/>
            <charset val="134"/>
          </rPr>
          <t>Alex:
P/E Ratio</t>
        </r>
        <r>
          <rPr>
            <sz val="9"/>
            <rFont val="Tahoma"/>
            <charset val="134"/>
          </rPr>
          <t xml:space="preserve">
=Market cap(m £)*1000/
Profit before Tax
*Market Cap info sorced from QuickFS*</t>
        </r>
      </text>
    </comment>
    <comment ref="E83" authorId="1">
      <text>
        <r>
          <rPr>
            <b/>
            <sz val="9"/>
            <rFont val="Tahoma"/>
            <charset val="134"/>
          </rPr>
          <t>Alex:
Earnings per share(EPS)</t>
        </r>
        <r>
          <rPr>
            <sz val="9"/>
            <rFont val="Tahoma"/>
            <charset val="134"/>
          </rPr>
          <t xml:space="preserve">
=Net income/Shares outstanding
*Amount of shares outstanding sourced from QuickFS*</t>
        </r>
      </text>
    </comment>
    <comment ref="E84" authorId="1">
      <text>
        <r>
          <rPr>
            <b/>
            <sz val="9"/>
            <rFont val="Tahoma"/>
            <charset val="134"/>
          </rPr>
          <t>Alex:
P/E Ratio</t>
        </r>
        <r>
          <rPr>
            <sz val="9"/>
            <rFont val="Tahoma"/>
            <charset val="134"/>
          </rPr>
          <t xml:space="preserve">
=Market cap(m £)*1000/
Profit before Tax
*Market Cap info sorced from QuickFS*</t>
        </r>
      </text>
    </comment>
    <comment ref="E85" authorId="1">
      <text>
        <r>
          <rPr>
            <b/>
            <sz val="9"/>
            <rFont val="Tahoma"/>
            <charset val="134"/>
          </rPr>
          <t>Alex:
Earnings per share(EPS)</t>
        </r>
        <r>
          <rPr>
            <sz val="9"/>
            <rFont val="Tahoma"/>
            <charset val="134"/>
          </rPr>
          <t xml:space="preserve">
=Net income/Shares outstanding
*Amount of shares outstanding sourced from QuickFS*</t>
        </r>
      </text>
    </comment>
    <comment ref="E86" authorId="1">
      <text>
        <r>
          <rPr>
            <b/>
            <sz val="9"/>
            <rFont val="Tahoma"/>
            <charset val="134"/>
          </rPr>
          <t>Alex:
P/E Ratio</t>
        </r>
        <r>
          <rPr>
            <sz val="9"/>
            <rFont val="Tahoma"/>
            <charset val="134"/>
          </rPr>
          <t xml:space="preserve">
=Market cap(m £)*1000/
Profit before Tax
*Market Cap info sorced from QuickFS*</t>
        </r>
      </text>
    </comment>
    <comment ref="E87" authorId="1">
      <text>
        <r>
          <rPr>
            <b/>
            <sz val="9"/>
            <rFont val="Tahoma"/>
            <charset val="134"/>
          </rPr>
          <t>Alex:
Earnings per share(EPS)</t>
        </r>
        <r>
          <rPr>
            <sz val="9"/>
            <rFont val="Tahoma"/>
            <charset val="134"/>
          </rPr>
          <t xml:space="preserve">
=Net income/Shares outstanding
*Amount of shares outstanding sourced from QuickFS*</t>
        </r>
      </text>
    </comment>
    <comment ref="E100" authorId="1">
      <text>
        <r>
          <rPr>
            <b/>
            <sz val="9"/>
            <rFont val="Tahoma"/>
            <charset val="134"/>
          </rPr>
          <t xml:space="preserve">Alex:ROE
</t>
        </r>
        <r>
          <rPr>
            <sz val="9"/>
            <rFont val="Tahoma"/>
            <charset val="134"/>
          </rPr>
          <t>=Profit after tax/
Shareholders Equity</t>
        </r>
      </text>
    </comment>
    <comment ref="E101" authorId="0">
      <text>
        <r>
          <rPr>
            <sz val="9"/>
            <rFont val="Times New Roman"/>
            <charset val="0"/>
          </rPr>
          <t xml:space="preserve">Alex:
ROA= 
Net Income/ Total Asset
</t>
        </r>
      </text>
    </comment>
    <comment ref="E102" authorId="1">
      <text>
        <r>
          <rPr>
            <b/>
            <sz val="9"/>
            <rFont val="Tahoma"/>
            <charset val="134"/>
          </rPr>
          <t>Alex:</t>
        </r>
        <r>
          <rPr>
            <sz val="9"/>
            <rFont val="Tahoma"/>
            <charset val="134"/>
          </rPr>
          <t xml:space="preserve">
</t>
        </r>
        <r>
          <rPr>
            <b/>
            <sz val="9"/>
            <rFont val="Tahoma"/>
            <charset val="134"/>
          </rPr>
          <t xml:space="preserve">Payout ratio
</t>
        </r>
        <r>
          <rPr>
            <sz val="9"/>
            <rFont val="Tahoma"/>
            <charset val="134"/>
          </rPr>
          <t xml:space="preserve">
*Data is provided by QuickFS*</t>
        </r>
      </text>
    </comment>
    <comment ref="E104" authorId="1">
      <text>
        <r>
          <rPr>
            <b/>
            <sz val="9"/>
            <rFont val="Tahoma"/>
            <charset val="134"/>
          </rPr>
          <t xml:space="preserve">Alex:ROE
</t>
        </r>
        <r>
          <rPr>
            <sz val="9"/>
            <rFont val="Tahoma"/>
            <charset val="134"/>
          </rPr>
          <t>=Profit after tax/
Shareholders Equity</t>
        </r>
      </text>
    </comment>
    <comment ref="E105" authorId="0">
      <text>
        <r>
          <rPr>
            <sz val="9"/>
            <rFont val="Times New Roman"/>
            <charset val="0"/>
          </rPr>
          <t xml:space="preserve">Alex:
ROA= 
Net Income/ Total Asset
</t>
        </r>
      </text>
    </comment>
    <comment ref="E106" authorId="1">
      <text>
        <r>
          <rPr>
            <b/>
            <sz val="9"/>
            <rFont val="Tahoma"/>
            <charset val="134"/>
          </rPr>
          <t>Alex:</t>
        </r>
        <r>
          <rPr>
            <sz val="9"/>
            <rFont val="Tahoma"/>
            <charset val="134"/>
          </rPr>
          <t xml:space="preserve">
</t>
        </r>
        <r>
          <rPr>
            <b/>
            <sz val="9"/>
            <rFont val="Tahoma"/>
            <charset val="134"/>
          </rPr>
          <t xml:space="preserve">Payout ratio
</t>
        </r>
        <r>
          <rPr>
            <sz val="9"/>
            <rFont val="Tahoma"/>
            <charset val="134"/>
          </rPr>
          <t xml:space="preserve">
*Data is provided by QuickFS*</t>
        </r>
      </text>
    </comment>
    <comment ref="E108" authorId="1">
      <text>
        <r>
          <rPr>
            <b/>
            <sz val="9"/>
            <rFont val="Tahoma"/>
            <charset val="134"/>
          </rPr>
          <t xml:space="preserve">Alex:ROE
</t>
        </r>
        <r>
          <rPr>
            <sz val="9"/>
            <rFont val="Tahoma"/>
            <charset val="134"/>
          </rPr>
          <t>=Profit after tax/
Shareholders Equity</t>
        </r>
      </text>
    </comment>
    <comment ref="E109" authorId="0">
      <text>
        <r>
          <rPr>
            <sz val="9"/>
            <rFont val="Times New Roman"/>
            <charset val="0"/>
          </rPr>
          <t xml:space="preserve">Alex:
ROA= 
Net Income/ Total Asset
</t>
        </r>
      </text>
    </comment>
    <comment ref="E110" authorId="1">
      <text>
        <r>
          <rPr>
            <b/>
            <sz val="9"/>
            <rFont val="Tahoma"/>
            <charset val="134"/>
          </rPr>
          <t>Alex:</t>
        </r>
        <r>
          <rPr>
            <sz val="9"/>
            <rFont val="Tahoma"/>
            <charset val="134"/>
          </rPr>
          <t xml:space="preserve">
</t>
        </r>
        <r>
          <rPr>
            <b/>
            <sz val="9"/>
            <rFont val="Tahoma"/>
            <charset val="134"/>
          </rPr>
          <t xml:space="preserve">Payout ratio
</t>
        </r>
        <r>
          <rPr>
            <sz val="9"/>
            <rFont val="Tahoma"/>
            <charset val="134"/>
          </rPr>
          <t xml:space="preserve">
*Data is provided by QuickFS*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<sst xmlns="http://schemas.openxmlformats.org/spreadsheetml/2006/main" count="643" uniqueCount="217">
  <si>
    <t>All numbers in millions</t>
  </si>
  <si>
    <t>Assets</t>
  </si>
  <si>
    <t>Cash &amp; Equivalents</t>
  </si>
  <si>
    <t>Short-Term Investments</t>
  </si>
  <si>
    <t>Accounts Receivable</t>
  </si>
  <si>
    <t>Inventories</t>
  </si>
  <si>
    <t>Other Current Assets</t>
  </si>
  <si>
    <t>Total Current Assets</t>
  </si>
  <si>
    <t>Property, Plant, &amp; Equipment (Net)</t>
  </si>
  <si>
    <t>Goodwill</t>
  </si>
  <si>
    <t>Other Intangible Assets</t>
  </si>
  <si>
    <t>Other Assets</t>
  </si>
  <si>
    <t>Total Assets</t>
  </si>
  <si>
    <t>Liabilities &amp; Equity</t>
  </si>
  <si>
    <t>Accounts Payable</t>
  </si>
  <si>
    <t>Tax Payable</t>
  </si>
  <si>
    <t>Short-Term Debt</t>
  </si>
  <si>
    <t>Current Portion of Capital Leases</t>
  </si>
  <si>
    <t>Other Current Liabilities</t>
  </si>
  <si>
    <t>Total Current Liabilities</t>
  </si>
  <si>
    <t>Long-Term Debt</t>
  </si>
  <si>
    <t>Capital Leases</t>
  </si>
  <si>
    <t>Pension Liabilities</t>
  </si>
  <si>
    <t>Other Liabilities</t>
  </si>
  <si>
    <t>Total Liabilities</t>
  </si>
  <si>
    <t>Retained Earnings</t>
  </si>
  <si>
    <t>Paid-in Capital</t>
  </si>
  <si>
    <t>Common Stock</t>
  </si>
  <si>
    <t>Minority Interest</t>
  </si>
  <si>
    <t>Treasury Stock</t>
  </si>
  <si>
    <t>-</t>
  </si>
  <si>
    <t>Other</t>
  </si>
  <si>
    <t>Shareholders' Equity</t>
  </si>
  <si>
    <r>
      <rPr>
        <sz val="10"/>
        <color theme="1"/>
        <rFont val="Calibri"/>
        <charset val="134"/>
        <scheme val="minor"/>
      </rPr>
      <t>*All values below £0 are marked in</t>
    </r>
    <r>
      <rPr>
        <sz val="10"/>
        <color rgb="FFFF0000"/>
        <rFont val="Calibri"/>
        <charset val="134"/>
        <scheme val="minor"/>
      </rPr>
      <t xml:space="preserve"> red</t>
    </r>
  </si>
  <si>
    <t>Revenue</t>
  </si>
  <si>
    <t>Cost of Goods Sold</t>
  </si>
  <si>
    <t>Gross Profit</t>
  </si>
  <si>
    <t>Operating Expenses</t>
  </si>
  <si>
    <t>Sales, General, &amp; Administrative</t>
  </si>
  <si>
    <t>Other Operating Expense</t>
  </si>
  <si>
    <t>Total Operating Expenses</t>
  </si>
  <si>
    <t>Operating Profit</t>
  </si>
  <si>
    <t>Net Interest Income</t>
  </si>
  <si>
    <t>Other Non-Operating Income</t>
  </si>
  <si>
    <t>Pre-Tax Income</t>
  </si>
  <si>
    <t>Income Tax</t>
  </si>
  <si>
    <t>Net Income</t>
  </si>
  <si>
    <t>EPS (Basic)</t>
  </si>
  <si>
    <t>EPS (Diluted)</t>
  </si>
  <si>
    <t>Shares (Basic)</t>
  </si>
  <si>
    <t>Shares (Diluted)</t>
  </si>
  <si>
    <r>
      <rPr>
        <sz val="9"/>
        <color theme="1"/>
        <rFont val="Calibri"/>
        <charset val="134"/>
        <scheme val="minor"/>
      </rPr>
      <t>*All values below £0 are marked in</t>
    </r>
    <r>
      <rPr>
        <sz val="9"/>
        <color rgb="FFFF0000"/>
        <rFont val="Calibri"/>
        <charset val="134"/>
        <scheme val="minor"/>
      </rPr>
      <t xml:space="preserve"> red</t>
    </r>
  </si>
  <si>
    <t>Depreciation &amp; Amortization</t>
  </si>
  <si>
    <t>Change in Working Capital</t>
  </si>
  <si>
    <t>Stock-Based Compensation</t>
  </si>
  <si>
    <t>Cash From Operations</t>
  </si>
  <si>
    <t>Property, Plant, &amp; Equipment</t>
  </si>
  <si>
    <t>Acquisitions</t>
  </si>
  <si>
    <t>Investments</t>
  </si>
  <si>
    <t>Intangibles</t>
  </si>
  <si>
    <t>Cash From Investing</t>
  </si>
  <si>
    <t>Net Issuance of Common Stock</t>
  </si>
  <si>
    <t>Net Issuance of Debt</t>
  </si>
  <si>
    <t>Cash Paid for Dividends</t>
  </si>
  <si>
    <t>Cash From Financing</t>
  </si>
  <si>
    <t>Free Cash Flow</t>
  </si>
  <si>
    <t>Classification</t>
  </si>
  <si>
    <t>Type</t>
  </si>
  <si>
    <t>Liquidity Ratios</t>
  </si>
  <si>
    <t>Debt to Equity Ratio</t>
  </si>
  <si>
    <t>Year</t>
  </si>
  <si>
    <t>Trend (25-29)</t>
  </si>
  <si>
    <t>Forecast</t>
  </si>
  <si>
    <t>Item</t>
  </si>
  <si>
    <t>Actual</t>
  </si>
  <si>
    <t xml:space="preserve">Profitability Ratios </t>
  </si>
  <si>
    <t>Gross Margin</t>
  </si>
  <si>
    <t>Operating Margin</t>
  </si>
  <si>
    <t>Net profit margin</t>
  </si>
  <si>
    <t>Quick Ratio</t>
  </si>
  <si>
    <t>Cash Ratio</t>
  </si>
  <si>
    <t>Valuation Ratios</t>
  </si>
  <si>
    <t>Market Capitalisation</t>
  </si>
  <si>
    <t>Price to Earning Ratio</t>
  </si>
  <si>
    <t>Diluted EPS</t>
  </si>
  <si>
    <t>Asset Efficiency</t>
  </si>
  <si>
    <t>Asset Turnover</t>
  </si>
  <si>
    <t>Working Capital Ratios</t>
  </si>
  <si>
    <t>Inventory Turnover</t>
  </si>
  <si>
    <t>Operating Return</t>
  </si>
  <si>
    <t>Return on Equity (ROE)</t>
  </si>
  <si>
    <t>Return on Total Assets</t>
  </si>
  <si>
    <t>Dividends</t>
  </si>
  <si>
    <t>Payout Ratio</t>
  </si>
  <si>
    <t>Reference cells:</t>
  </si>
  <si>
    <t>Retail Gazette</t>
  </si>
  <si>
    <t>QuickFS</t>
  </si>
  <si>
    <t>Eurostat</t>
  </si>
  <si>
    <t>Statista</t>
  </si>
  <si>
    <t>Simply Wall St</t>
  </si>
  <si>
    <t>Centre for Retail Research</t>
  </si>
  <si>
    <t>A.1 .</t>
  </si>
  <si>
    <t>Profitability</t>
  </si>
  <si>
    <t>Company</t>
  </si>
  <si>
    <t>Average</t>
  </si>
  <si>
    <t>Tesco PLC</t>
  </si>
  <si>
    <t>KAD NV</t>
  </si>
  <si>
    <t>Carrefour SA</t>
  </si>
  <si>
    <t>Valuation Metrics</t>
  </si>
  <si>
    <t>. A.2</t>
  </si>
  <si>
    <t>Carrefiur SA</t>
  </si>
  <si>
    <t>A.3 .</t>
  </si>
  <si>
    <t>Financial Strength</t>
  </si>
  <si>
    <t>Growth Potential</t>
  </si>
  <si>
    <t>. A.4</t>
  </si>
  <si>
    <t>Values</t>
  </si>
  <si>
    <t>Diluted EPS-Carrefour</t>
  </si>
  <si>
    <t>Diluted EPS-KAD</t>
  </si>
  <si>
    <t>Diluted EPS-TSCO</t>
  </si>
  <si>
    <t>Grand Total</t>
  </si>
  <si>
    <t>yoy growth 2024-2025</t>
  </si>
  <si>
    <t>yoy growth 2025-2026</t>
  </si>
  <si>
    <t>yoy growth 2026-2027</t>
  </si>
  <si>
    <t>yoy growth 2027-2028</t>
  </si>
  <si>
    <t>yoy growth 2028-2029</t>
  </si>
  <si>
    <t>A.5 .</t>
  </si>
  <si>
    <t>Shareholder Returns</t>
  </si>
  <si>
    <t>A.6 .</t>
  </si>
  <si>
    <t>Qualitative Factors</t>
  </si>
  <si>
    <t>Market Share in Local Market</t>
  </si>
  <si>
    <t>Returns</t>
  </si>
  <si>
    <t>Return on Assets</t>
  </si>
  <si>
    <t>Return on Equity</t>
  </si>
  <si>
    <t>Return on Invested Capital</t>
  </si>
  <si>
    <t>Return on Capital Employed</t>
  </si>
  <si>
    <t>Return on Tangible Capital Employed</t>
  </si>
  <si>
    <t>Margins as % of Revenue</t>
  </si>
  <si>
    <t>EBITDA Margin</t>
  </si>
  <si>
    <t>Pretax Margin</t>
  </si>
  <si>
    <t>Net Margin</t>
  </si>
  <si>
    <t>Free Cash Margin</t>
  </si>
  <si>
    <t>Capital Structure</t>
  </si>
  <si>
    <t>Assets to Equity</t>
  </si>
  <si>
    <t>Equity to Assets</t>
  </si>
  <si>
    <t>Debt to Equity</t>
  </si>
  <si>
    <t>Debt to Assets</t>
  </si>
  <si>
    <t>Year-Over-Year Growth</t>
  </si>
  <si>
    <t>EBITDA</t>
  </si>
  <si>
    <t>Operating Income</t>
  </si>
  <si>
    <t>Pretax Income</t>
  </si>
  <si>
    <t>Diluted Shares</t>
  </si>
  <si>
    <t>PP&amp;E</t>
  </si>
  <si>
    <t>Equity</t>
  </si>
  <si>
    <t>Cash from Operations</t>
  </si>
  <si>
    <t>Capital Expenditures</t>
  </si>
  <si>
    <t>Supplementary Items</t>
  </si>
  <si>
    <t>Book Value</t>
  </si>
  <si>
    <t>Tangible Book Value</t>
  </si>
  <si>
    <t>Per-Share Items</t>
  </si>
  <si>
    <t>Market Capitalization</t>
  </si>
  <si>
    <t>Price-to-Earnings</t>
  </si>
  <si>
    <t>Price-to-Book</t>
  </si>
  <si>
    <t>Price-to-Sales</t>
  </si>
  <si>
    <t>Dividends per share</t>
  </si>
  <si>
    <t>拢0.01</t>
  </si>
  <si>
    <t>拢0.05</t>
  </si>
  <si>
    <t>拢0.09</t>
  </si>
  <si>
    <t>拢0.12</t>
  </si>
  <si>
    <t>拢0.11</t>
  </si>
  <si>
    <t>拢0.13</t>
  </si>
  <si>
    <t>Column1</t>
  </si>
  <si>
    <t>2015</t>
  </si>
  <si>
    <t>2016</t>
  </si>
  <si>
    <t>2017</t>
  </si>
  <si>
    <t>2018</t>
  </si>
  <si>
    <t>2019</t>
  </si>
  <si>
    <t>2020</t>
  </si>
  <si>
    <t>2021</t>
  </si>
  <si>
    <t>2022</t>
  </si>
  <si>
    <t>2023</t>
  </si>
  <si>
    <t>2024</t>
  </si>
  <si>
    <t>2025</t>
  </si>
  <si>
    <t>2026</t>
  </si>
  <si>
    <t>2027</t>
  </si>
  <si>
    <t>2028</t>
  </si>
  <si>
    <t>2029</t>
  </si>
  <si>
    <t>Key Ratios- Koninklijke Ahold Delhaize NV (AD:NL)</t>
  </si>
  <si>
    <t>TTM</t>
  </si>
  <si>
    <t>Other Non-recurring</t>
  </si>
  <si>
    <t>Types</t>
  </si>
  <si>
    <t>Carrefour SA (CA:FR)</t>
  </si>
  <si>
    <t>Profitability Ratios</t>
  </si>
  <si>
    <t>Net Profit Margin</t>
  </si>
  <si>
    <t>tsco</t>
  </si>
  <si>
    <t>Ahold</t>
  </si>
  <si>
    <t>Carrefour</t>
  </si>
  <si>
    <t>Tsco</t>
  </si>
  <si>
    <t>carrefour</t>
  </si>
  <si>
    <t>ahold</t>
  </si>
  <si>
    <t>yoy</t>
  </si>
  <si>
    <t>yoy 2024-2025</t>
  </si>
  <si>
    <t>yoy 2025-2026</t>
  </si>
  <si>
    <t>yoy 2026-2027</t>
  </si>
  <si>
    <t>yoy 2027-2028</t>
  </si>
  <si>
    <t>yoy 2028-2029</t>
  </si>
  <si>
    <t>Price to Earning Ratio-TSCO</t>
  </si>
  <si>
    <t>Price to Earning Ratio-KAD</t>
  </si>
  <si>
    <t>cf</t>
  </si>
  <si>
    <t>Price to Earning Ratio-Carrefour</t>
  </si>
  <si>
    <t>Metrics</t>
  </si>
  <si>
    <t>carrrefour</t>
  </si>
  <si>
    <t>Tesco</t>
  </si>
  <si>
    <t>Other competitors</t>
  </si>
  <si>
    <t>KAD</t>
  </si>
  <si>
    <t>eu</t>
  </si>
  <si>
    <t>Inflatin rate (Groceries)</t>
  </si>
  <si>
    <t>consumption index</t>
  </si>
</sst>
</file>

<file path=xl/styles.xml><?xml version="1.0" encoding="utf-8"?>
<styleSheet xmlns="http://schemas.openxmlformats.org/spreadsheetml/2006/main" xmlns:mc="http://schemas.openxmlformats.org/markup-compatibility/2006" xmlns:xr9="http://schemas.microsoft.com/office/spreadsheetml/2016/revision9" mc:Ignorable="xr9">
  <numFmts count="13">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0.0000_ "/>
    <numFmt numFmtId="177" formatCode="0.000_ "/>
    <numFmt numFmtId="178" formatCode="0.000"/>
    <numFmt numFmtId="179" formatCode="0.0%"/>
    <numFmt numFmtId="180" formatCode="dd/mm/yyyy;@"/>
    <numFmt numFmtId="181" formatCode="mmm\-yy"/>
    <numFmt numFmtId="182" formatCode="[$€-2]\ #,##0.00;[Red][$€-2]\ #,##0.00"/>
    <numFmt numFmtId="183" formatCode="0.00_ "/>
    <numFmt numFmtId="184" formatCode="_-* #,##0_-;\-* #,##0_-;_-* &quot;-&quot;??_-;_-@_-"/>
  </numFmts>
  <fonts count="51">
    <font>
      <sz val="11"/>
      <color theme="1"/>
      <name val="Calibri"/>
      <charset val="134"/>
      <scheme val="minor"/>
    </font>
    <font>
      <b/>
      <sz val="7.5"/>
      <color rgb="FF333333"/>
      <name val="Verdana"/>
      <charset val="134"/>
    </font>
    <font>
      <sz val="7.5"/>
      <color rgb="FF333333"/>
      <name val="Verdana"/>
      <charset val="134"/>
    </font>
    <font>
      <b/>
      <sz val="11"/>
      <color rgb="FF000000"/>
      <name val="Calibri"/>
      <charset val="134"/>
    </font>
    <font>
      <sz val="11"/>
      <color rgb="FF000000"/>
      <name val="Calibri"/>
      <charset val="134"/>
    </font>
    <font>
      <b/>
      <sz val="11"/>
      <color theme="1"/>
      <name val="Calibri"/>
      <charset val="134"/>
    </font>
    <font>
      <b/>
      <sz val="9"/>
      <color rgb="FF909090"/>
      <name val="Verdana"/>
      <charset val="134"/>
    </font>
    <font>
      <b/>
      <sz val="9"/>
      <color rgb="FF333333"/>
      <name val="Verdana"/>
      <charset val="134"/>
    </font>
    <font>
      <sz val="13"/>
      <color rgb="FF003366"/>
      <name val="Verdana"/>
      <charset val="134"/>
    </font>
    <font>
      <sz val="11"/>
      <color rgb="FFFF0000"/>
      <name val="Calibri"/>
      <charset val="134"/>
      <scheme val="minor"/>
    </font>
    <font>
      <sz val="7.5"/>
      <color rgb="FFFF0000"/>
      <name val="Verdana"/>
      <charset val="134"/>
    </font>
    <font>
      <sz val="12"/>
      <color theme="1"/>
      <name val="Calibri"/>
      <charset val="134"/>
      <scheme val="minor"/>
    </font>
    <font>
      <b/>
      <sz val="14"/>
      <color theme="1"/>
      <name val="Calibri"/>
      <charset val="134"/>
      <scheme val="minor"/>
    </font>
    <font>
      <sz val="11"/>
      <color rgb="FF5D838E"/>
      <name val="Calibri"/>
      <charset val="134"/>
      <scheme val="minor"/>
    </font>
    <font>
      <sz val="11"/>
      <color rgb="FF0070C0"/>
      <name val="Calibri"/>
      <charset val="134"/>
      <scheme val="minor"/>
    </font>
    <font>
      <sz val="11"/>
      <color theme="0"/>
      <name val="Calibri"/>
      <charset val="134"/>
      <scheme val="minor"/>
    </font>
    <font>
      <u/>
      <sz val="11"/>
      <color rgb="FF0000FF"/>
      <name val="Calibri"/>
      <charset val="0"/>
      <scheme val="minor"/>
    </font>
    <font>
      <b/>
      <sz val="11"/>
      <color theme="1"/>
      <name val="Calibri"/>
      <charset val="134"/>
      <scheme val="minor"/>
    </font>
    <font>
      <sz val="11"/>
      <name val="Calibri"/>
      <charset val="134"/>
      <scheme val="minor"/>
    </font>
    <font>
      <b/>
      <sz val="14"/>
      <name val="Calibri"/>
      <charset val="134"/>
      <scheme val="minor"/>
    </font>
    <font>
      <sz val="11"/>
      <color theme="4" tint="0.6"/>
      <name val="Calibri"/>
      <charset val="134"/>
      <scheme val="minor"/>
    </font>
    <font>
      <b/>
      <sz val="11"/>
      <color theme="0"/>
      <name val="Calibri"/>
      <charset val="134"/>
    </font>
    <font>
      <b/>
      <sz val="11"/>
      <color rgb="FFC00000"/>
      <name val="Calibri"/>
      <charset val="134"/>
    </font>
    <font>
      <sz val="9"/>
      <color theme="1"/>
      <name val="Calibri"/>
      <charset val="134"/>
      <scheme val="minor"/>
    </font>
    <font>
      <sz val="10"/>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color rgb="FFFF0000"/>
      <name val="Calibri"/>
      <charset val="134"/>
      <scheme val="minor"/>
    </font>
    <font>
      <sz val="9"/>
      <color rgb="FFFF0000"/>
      <name val="Calibri"/>
      <charset val="134"/>
      <scheme val="minor"/>
    </font>
    <font>
      <sz val="9"/>
      <name val="Times New Roman"/>
      <charset val="0"/>
    </font>
    <font>
      <b/>
      <sz val="9"/>
      <name val="Times New Roman"/>
      <charset val="0"/>
    </font>
    <font>
      <sz val="9"/>
      <color rgb="FF000000"/>
      <name val="Tahoma"/>
      <charset val="134"/>
    </font>
    <font>
      <b/>
      <sz val="9"/>
      <name val="Tahoma"/>
      <charset val="134"/>
    </font>
    <font>
      <sz val="9"/>
      <name val="Tahoma"/>
      <charset val="134"/>
    </font>
    <font>
      <b/>
      <sz val="9"/>
      <color rgb="FF000000"/>
      <name val="Tahoma"/>
      <charset val="134"/>
    </font>
  </fonts>
  <fills count="50">
    <fill>
      <patternFill patternType="none"/>
    </fill>
    <fill>
      <patternFill patternType="gray125"/>
    </fill>
    <fill>
      <patternFill patternType="solid">
        <fgColor rgb="FFFFFFFF"/>
        <bgColor indexed="64"/>
      </patternFill>
    </fill>
    <fill>
      <patternFill patternType="solid">
        <fgColor rgb="FFF7F7F7"/>
        <bgColor indexed="64"/>
      </patternFill>
    </fill>
    <fill>
      <patternFill patternType="solid">
        <fgColor theme="4" tint="0.799981688894314"/>
        <bgColor theme="4" tint="0.799981688894314"/>
      </patternFill>
    </fill>
    <fill>
      <patternFill patternType="solid">
        <fgColor theme="4" tint="0.799920651875362"/>
        <bgColor indexed="64"/>
      </patternFill>
    </fill>
    <fill>
      <patternFill patternType="solid">
        <fgColor rgb="FFE2E5EB"/>
        <bgColor indexed="64"/>
      </patternFill>
    </fill>
    <fill>
      <patternFill patternType="solid">
        <fgColor theme="6" tint="-0.5"/>
        <bgColor indexed="64"/>
      </patternFill>
    </fill>
    <fill>
      <patternFill patternType="solid">
        <fgColor theme="9" tint="0.8"/>
        <bgColor indexed="64"/>
      </patternFill>
    </fill>
    <fill>
      <patternFill patternType="solid">
        <fgColor rgb="FF5D838E"/>
        <bgColor indexed="64"/>
      </patternFill>
    </fill>
    <fill>
      <patternFill patternType="solid">
        <fgColor theme="9" tint="-0.25"/>
        <bgColor indexed="64"/>
      </patternFill>
    </fill>
    <fill>
      <patternFill patternType="solid">
        <fgColor rgb="FFFFFF00"/>
        <bgColor indexed="64"/>
      </patternFill>
    </fill>
    <fill>
      <patternFill patternType="solid">
        <fgColor theme="5"/>
        <bgColor indexed="64"/>
      </patternFill>
    </fill>
    <fill>
      <patternFill patternType="solid">
        <fgColor theme="5" tint="-0.25"/>
        <bgColor indexed="64"/>
      </patternFill>
    </fill>
    <fill>
      <patternFill patternType="solid">
        <fgColor theme="5" tint="0.4"/>
        <bgColor indexed="64"/>
      </patternFill>
    </fill>
    <fill>
      <patternFill patternType="solid">
        <fgColor theme="5" tint="0.8"/>
        <bgColor indexed="64"/>
      </patternFill>
    </fill>
    <fill>
      <patternFill patternType="solid">
        <fgColor rgb="FF0070C0"/>
        <bgColor indexed="64"/>
      </patternFill>
    </fill>
    <fill>
      <patternFill patternType="solid">
        <fgColor theme="8" tint="0.399914548173467"/>
        <bgColor indexed="64"/>
      </patternFill>
    </fill>
    <fill>
      <patternFill patternType="solid">
        <fgColor theme="7" tint="0.6"/>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50">
    <border>
      <left/>
      <right/>
      <top/>
      <bottom/>
      <diagonal/>
    </border>
    <border>
      <left style="thin">
        <color theme="4"/>
      </left>
      <right/>
      <top style="thin">
        <color theme="4" tint="0.399975585192419"/>
      </top>
      <bottom style="thin">
        <color theme="4" tint="0.399975585192419"/>
      </bottom>
      <diagonal/>
    </border>
    <border>
      <left/>
      <right/>
      <top style="thin">
        <color theme="4" tint="0.399975585192419"/>
      </top>
      <bottom style="thin">
        <color theme="4" tint="0.399975585192419"/>
      </bottom>
      <diagonal/>
    </border>
    <border>
      <left style="thin">
        <color theme="4"/>
      </left>
      <right/>
      <top style="medium">
        <color rgb="FFE8E8E8"/>
      </top>
      <bottom style="thin">
        <color theme="4" tint="0.399975585192419"/>
      </bottom>
      <diagonal/>
    </border>
    <border>
      <left/>
      <right/>
      <top style="medium">
        <color rgb="FFE8E8E8"/>
      </top>
      <bottom style="thin">
        <color theme="4" tint="0.399975585192419"/>
      </bottom>
      <diagonal/>
    </border>
    <border>
      <left style="thin">
        <color auto="1"/>
      </left>
      <right style="thin">
        <color auto="1"/>
      </right>
      <top/>
      <bottom/>
      <diagonal/>
    </border>
    <border>
      <left/>
      <right/>
      <top/>
      <bottom style="thin">
        <color auto="1"/>
      </bottom>
      <diagonal/>
    </border>
    <border>
      <left style="thin">
        <color auto="1"/>
      </left>
      <right style="thin">
        <color auto="1"/>
      </right>
      <top/>
      <bottom style="thin">
        <color auto="1"/>
      </bottom>
      <diagonal/>
    </border>
    <border>
      <left/>
      <right style="thin">
        <color theme="4"/>
      </right>
      <top style="thin">
        <color theme="4" tint="0.399975585192419"/>
      </top>
      <bottom style="thin">
        <color theme="4" tint="0.399975585192419"/>
      </bottom>
      <diagonal/>
    </border>
    <border>
      <left/>
      <right style="thin">
        <color theme="4"/>
      </right>
      <top style="medium">
        <color rgb="FFE8E8E8"/>
      </top>
      <bottom style="thin">
        <color theme="4" tint="0.399975585192419"/>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right/>
      <top style="medium">
        <color rgb="FFE8E8E8"/>
      </top>
      <bottom style="thin">
        <color theme="4"/>
      </bottom>
      <diagonal/>
    </border>
    <border>
      <left/>
      <right/>
      <top style="thin">
        <color theme="4" tint="0.399975585192419"/>
      </top>
      <bottom style="thin">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style="medium">
        <color rgb="FFE8E8E8"/>
      </top>
      <bottom/>
      <diagonal/>
    </border>
    <border>
      <left/>
      <right/>
      <top style="medium">
        <color rgb="FF000000"/>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bottom/>
      <diagonal/>
    </border>
    <border>
      <left/>
      <right style="thin">
        <color auto="1"/>
      </right>
      <top style="medium">
        <color auto="1"/>
      </top>
      <bottom/>
      <diagonal/>
    </border>
    <border>
      <left style="thin">
        <color auto="1"/>
      </left>
      <right style="thin">
        <color auto="1"/>
      </right>
      <top/>
      <bottom style="medium">
        <color theme="1"/>
      </bottom>
      <diagonal/>
    </border>
    <border>
      <left/>
      <right/>
      <top/>
      <bottom style="medium">
        <color theme="1"/>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bottom style="medium">
        <color auto="1"/>
      </bottom>
      <diagonal/>
    </border>
    <border>
      <left/>
      <right/>
      <top style="medium">
        <color auto="1"/>
      </top>
      <bottom/>
      <diagonal/>
    </border>
    <border>
      <left/>
      <right style="thin">
        <color auto="1"/>
      </right>
      <top style="thin">
        <color auto="1"/>
      </top>
      <bottom style="medium">
        <color auto="1"/>
      </bottom>
      <diagonal/>
    </border>
    <border>
      <left/>
      <right/>
      <top style="thin">
        <color auto="1"/>
      </top>
      <bottom style="medium">
        <color auto="1"/>
      </bottom>
      <diagonal/>
    </border>
    <border>
      <left/>
      <right style="thin">
        <color auto="1"/>
      </right>
      <top style="medium">
        <color auto="1"/>
      </top>
      <bottom style="thin">
        <color auto="1"/>
      </bottom>
      <diagonal/>
    </border>
    <border>
      <left/>
      <right style="thin">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0" fillId="20" borderId="42" applyNumberFormat="0" applyFont="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43" applyNumberFormat="0" applyFill="0" applyAlignment="0" applyProtection="0">
      <alignment vertical="center"/>
    </xf>
    <xf numFmtId="0" fontId="30" fillId="0" borderId="43" applyNumberFormat="0" applyFill="0" applyAlignment="0" applyProtection="0">
      <alignment vertical="center"/>
    </xf>
    <xf numFmtId="0" fontId="31" fillId="0" borderId="44" applyNumberFormat="0" applyFill="0" applyAlignment="0" applyProtection="0">
      <alignment vertical="center"/>
    </xf>
    <xf numFmtId="0" fontId="31" fillId="0" borderId="0" applyNumberFormat="0" applyFill="0" applyBorder="0" applyAlignment="0" applyProtection="0">
      <alignment vertical="center"/>
    </xf>
    <xf numFmtId="0" fontId="32" fillId="21" borderId="45" applyNumberFormat="0" applyAlignment="0" applyProtection="0">
      <alignment vertical="center"/>
    </xf>
    <xf numFmtId="0" fontId="33" fillId="22" borderId="46" applyNumberFormat="0" applyAlignment="0" applyProtection="0">
      <alignment vertical="center"/>
    </xf>
    <xf numFmtId="0" fontId="34" fillId="22" borderId="45" applyNumberFormat="0" applyAlignment="0" applyProtection="0">
      <alignment vertical="center"/>
    </xf>
    <xf numFmtId="0" fontId="35" fillId="23" borderId="47" applyNumberFormat="0" applyAlignment="0" applyProtection="0">
      <alignment vertical="center"/>
    </xf>
    <xf numFmtId="0" fontId="36" fillId="0" borderId="48" applyNumberFormat="0" applyFill="0" applyAlignment="0" applyProtection="0">
      <alignment vertical="center"/>
    </xf>
    <xf numFmtId="0" fontId="37" fillId="0" borderId="49" applyNumberFormat="0" applyFill="0" applyAlignment="0" applyProtection="0">
      <alignment vertical="center"/>
    </xf>
    <xf numFmtId="0" fontId="38" fillId="24" borderId="0" applyNumberFormat="0" applyBorder="0" applyAlignment="0" applyProtection="0">
      <alignment vertical="center"/>
    </xf>
    <xf numFmtId="0" fontId="39" fillId="25" borderId="0" applyNumberFormat="0" applyBorder="0" applyAlignment="0" applyProtection="0">
      <alignment vertical="center"/>
    </xf>
    <xf numFmtId="0" fontId="40" fillId="26" borderId="0" applyNumberFormat="0" applyBorder="0" applyAlignment="0" applyProtection="0">
      <alignment vertical="center"/>
    </xf>
    <xf numFmtId="0" fontId="41" fillId="27" borderId="0" applyNumberFormat="0" applyBorder="0" applyAlignment="0" applyProtection="0">
      <alignment vertical="center"/>
    </xf>
    <xf numFmtId="0" fontId="42" fillId="28" borderId="0" applyNumberFormat="0" applyBorder="0" applyAlignment="0" applyProtection="0">
      <alignment vertical="center"/>
    </xf>
    <xf numFmtId="0" fontId="42" fillId="29" borderId="0" applyNumberFormat="0" applyBorder="0" applyAlignment="0" applyProtection="0">
      <alignment vertical="center"/>
    </xf>
    <xf numFmtId="0" fontId="41" fillId="30" borderId="0" applyNumberFormat="0" applyBorder="0" applyAlignment="0" applyProtection="0">
      <alignment vertical="center"/>
    </xf>
    <xf numFmtId="0" fontId="41" fillId="12" borderId="0" applyNumberFormat="0" applyBorder="0" applyAlignment="0" applyProtection="0">
      <alignment vertical="center"/>
    </xf>
    <xf numFmtId="0" fontId="42" fillId="31" borderId="0" applyNumberFormat="0" applyBorder="0" applyAlignment="0" applyProtection="0">
      <alignment vertical="center"/>
    </xf>
    <xf numFmtId="0" fontId="42" fillId="32" borderId="0" applyNumberFormat="0" applyBorder="0" applyAlignment="0" applyProtection="0">
      <alignment vertical="center"/>
    </xf>
    <xf numFmtId="0" fontId="41" fillId="33" borderId="0" applyNumberFormat="0" applyBorder="0" applyAlignment="0" applyProtection="0">
      <alignment vertical="center"/>
    </xf>
    <xf numFmtId="0" fontId="41" fillId="34" borderId="0" applyNumberFormat="0" applyBorder="0" applyAlignment="0" applyProtection="0">
      <alignment vertical="center"/>
    </xf>
    <xf numFmtId="0" fontId="42" fillId="35" borderId="0" applyNumberFormat="0" applyBorder="0" applyAlignment="0" applyProtection="0">
      <alignment vertical="center"/>
    </xf>
    <xf numFmtId="0" fontId="42" fillId="36" borderId="0" applyNumberFormat="0" applyBorder="0" applyAlignment="0" applyProtection="0">
      <alignment vertical="center"/>
    </xf>
    <xf numFmtId="0" fontId="41" fillId="37" borderId="0" applyNumberFormat="0" applyBorder="0" applyAlignment="0" applyProtection="0">
      <alignment vertical="center"/>
    </xf>
    <xf numFmtId="0" fontId="41" fillId="38" borderId="0" applyNumberFormat="0" applyBorder="0" applyAlignment="0" applyProtection="0">
      <alignment vertical="center"/>
    </xf>
    <xf numFmtId="0" fontId="42" fillId="39" borderId="0" applyNumberFormat="0" applyBorder="0" applyAlignment="0" applyProtection="0">
      <alignment vertical="center"/>
    </xf>
    <xf numFmtId="0" fontId="42" fillId="40" borderId="0" applyNumberFormat="0" applyBorder="0" applyAlignment="0" applyProtection="0">
      <alignment vertical="center"/>
    </xf>
    <xf numFmtId="0" fontId="41" fillId="41" borderId="0" applyNumberFormat="0" applyBorder="0" applyAlignment="0" applyProtection="0">
      <alignment vertical="center"/>
    </xf>
    <xf numFmtId="0" fontId="41" fillId="42" borderId="0" applyNumberFormat="0" applyBorder="0" applyAlignment="0" applyProtection="0">
      <alignment vertical="center"/>
    </xf>
    <xf numFmtId="0" fontId="42" fillId="43" borderId="0" applyNumberFormat="0" applyBorder="0" applyAlignment="0" applyProtection="0">
      <alignment vertical="center"/>
    </xf>
    <xf numFmtId="0" fontId="42" fillId="44" borderId="0" applyNumberFormat="0" applyBorder="0" applyAlignment="0" applyProtection="0">
      <alignment vertical="center"/>
    </xf>
    <xf numFmtId="0" fontId="41" fillId="45" borderId="0" applyNumberFormat="0" applyBorder="0" applyAlignment="0" applyProtection="0">
      <alignment vertical="center"/>
    </xf>
    <xf numFmtId="0" fontId="41" fillId="46" borderId="0" applyNumberFormat="0" applyBorder="0" applyAlignment="0" applyProtection="0">
      <alignment vertical="center"/>
    </xf>
    <xf numFmtId="0" fontId="42" fillId="47" borderId="0" applyNumberFormat="0" applyBorder="0" applyAlignment="0" applyProtection="0">
      <alignment vertical="center"/>
    </xf>
    <xf numFmtId="0" fontId="42" fillId="48" borderId="0" applyNumberFormat="0" applyBorder="0" applyAlignment="0" applyProtection="0">
      <alignment vertical="center"/>
    </xf>
    <xf numFmtId="0" fontId="41" fillId="49" borderId="0" applyNumberFormat="0" applyBorder="0" applyAlignment="0" applyProtection="0">
      <alignment vertical="center"/>
    </xf>
  </cellStyleXfs>
  <cellXfs count="319">
    <xf numFmtId="0" fontId="0" fillId="0" borderId="0" xfId="0">
      <alignment vertical="center"/>
    </xf>
    <xf numFmtId="0" fontId="1" fillId="2" borderId="1" xfId="0" applyFont="1" applyFill="1" applyBorder="1" applyAlignment="1">
      <alignment horizontal="left" vertical="center" wrapText="1"/>
    </xf>
    <xf numFmtId="10" fontId="2" fillId="2" borderId="2" xfId="0" applyNumberFormat="1" applyFont="1" applyFill="1" applyBorder="1" applyAlignment="1">
      <alignment horizontal="right" vertical="top" wrapText="1"/>
    </xf>
    <xf numFmtId="10" fontId="2" fillId="3" borderId="2" xfId="0" applyNumberFormat="1" applyFont="1" applyFill="1" applyBorder="1" applyAlignment="1">
      <alignment horizontal="right" vertical="top" wrapText="1"/>
    </xf>
    <xf numFmtId="0" fontId="1" fillId="2" borderId="3" xfId="0" applyFont="1" applyFill="1" applyBorder="1" applyAlignment="1">
      <alignment horizontal="left" vertical="center" wrapText="1"/>
    </xf>
    <xf numFmtId="10" fontId="2" fillId="2" borderId="4" xfId="0" applyNumberFormat="1" applyFont="1" applyFill="1" applyBorder="1" applyAlignment="1">
      <alignment horizontal="right" vertical="top" wrapText="1"/>
    </xf>
    <xf numFmtId="10" fontId="2" fillId="3" borderId="4" xfId="0" applyNumberFormat="1" applyFont="1" applyFill="1" applyBorder="1" applyAlignment="1">
      <alignment horizontal="right" vertical="top" wrapText="1"/>
    </xf>
    <xf numFmtId="0" fontId="0" fillId="0" borderId="1" xfId="0" applyFont="1" applyBorder="1">
      <alignment vertical="center"/>
    </xf>
    <xf numFmtId="10" fontId="0" fillId="0" borderId="2" xfId="0" applyNumberFormat="1" applyFont="1" applyBorder="1">
      <alignment vertical="center"/>
    </xf>
    <xf numFmtId="0" fontId="3" fillId="0" borderId="5" xfId="0" applyFont="1" applyFill="1" applyBorder="1" applyAlignment="1">
      <alignment vertical="center"/>
    </xf>
    <xf numFmtId="43" fontId="4" fillId="0" borderId="0" xfId="1" applyFont="1" applyFill="1" applyAlignment="1">
      <alignment vertical="center"/>
    </xf>
    <xf numFmtId="0" fontId="5" fillId="0" borderId="5" xfId="0" applyFont="1" applyFill="1" applyBorder="1" applyAlignment="1">
      <alignment vertical="center"/>
    </xf>
    <xf numFmtId="0" fontId="0" fillId="0" borderId="0" xfId="0" applyBorder="1">
      <alignment vertical="center"/>
    </xf>
    <xf numFmtId="3" fontId="2" fillId="2" borderId="2" xfId="0" applyNumberFormat="1" applyFont="1" applyFill="1" applyBorder="1" applyAlignment="1">
      <alignment horizontal="right" vertical="top" wrapText="1"/>
    </xf>
    <xf numFmtId="3" fontId="2" fillId="3" borderId="2" xfId="0" applyNumberFormat="1" applyFont="1" applyFill="1" applyBorder="1" applyAlignment="1">
      <alignment horizontal="right" vertical="top" wrapText="1"/>
    </xf>
    <xf numFmtId="0" fontId="2" fillId="2" borderId="4" xfId="0" applyFont="1" applyFill="1" applyBorder="1" applyAlignment="1">
      <alignment horizontal="right" vertical="top" wrapText="1"/>
    </xf>
    <xf numFmtId="0" fontId="2" fillId="3" borderId="4" xfId="0" applyFont="1" applyFill="1" applyBorder="1" applyAlignment="1">
      <alignment horizontal="right" vertical="top" wrapText="1"/>
    </xf>
    <xf numFmtId="3" fontId="0" fillId="4" borderId="2" xfId="0" applyNumberFormat="1" applyFont="1" applyFill="1" applyBorder="1">
      <alignment vertical="center"/>
    </xf>
    <xf numFmtId="0" fontId="0" fillId="0" borderId="2" xfId="0" applyFont="1" applyBorder="1">
      <alignment vertical="center"/>
    </xf>
    <xf numFmtId="2" fontId="4" fillId="0" borderId="0" xfId="0" applyNumberFormat="1" applyFont="1" applyFill="1" applyAlignment="1">
      <alignment vertical="center"/>
    </xf>
    <xf numFmtId="0" fontId="0" fillId="0" borderId="6" xfId="0" applyBorder="1">
      <alignment vertical="center"/>
    </xf>
    <xf numFmtId="0" fontId="5" fillId="0" borderId="7" xfId="0" applyFont="1" applyFill="1" applyBorder="1" applyAlignment="1">
      <alignment vertical="center"/>
    </xf>
    <xf numFmtId="2" fontId="4" fillId="0" borderId="6" xfId="0" applyNumberFormat="1" applyFont="1" applyFill="1" applyBorder="1" applyAlignment="1">
      <alignment vertical="center"/>
    </xf>
    <xf numFmtId="0" fontId="0" fillId="0" borderId="0" xfId="0" applyNumberFormat="1">
      <alignment vertical="center"/>
    </xf>
    <xf numFmtId="176" fontId="4" fillId="0" borderId="0" xfId="0" applyNumberFormat="1" applyFont="1" applyFill="1" applyAlignment="1">
      <alignment vertical="center"/>
    </xf>
    <xf numFmtId="10" fontId="2" fillId="2" borderId="8" xfId="0" applyNumberFormat="1" applyFont="1" applyFill="1" applyBorder="1" applyAlignment="1">
      <alignment horizontal="right" vertical="top" wrapText="1"/>
    </xf>
    <xf numFmtId="10" fontId="2" fillId="2" borderId="9" xfId="0" applyNumberFormat="1" applyFont="1" applyFill="1" applyBorder="1" applyAlignment="1">
      <alignment horizontal="right" vertical="top" wrapText="1"/>
    </xf>
    <xf numFmtId="10" fontId="0" fillId="0" borderId="8" xfId="0" applyNumberFormat="1" applyFont="1" applyBorder="1">
      <alignment vertical="center"/>
    </xf>
    <xf numFmtId="3" fontId="2" fillId="2" borderId="8" xfId="0" applyNumberFormat="1" applyFont="1" applyFill="1" applyBorder="1" applyAlignment="1">
      <alignment horizontal="right" vertical="top" wrapText="1"/>
    </xf>
    <xf numFmtId="0" fontId="2" fillId="2" borderId="9" xfId="0" applyFont="1" applyFill="1" applyBorder="1" applyAlignment="1">
      <alignment horizontal="right" vertical="top" wrapText="1"/>
    </xf>
    <xf numFmtId="3" fontId="0" fillId="4" borderId="8" xfId="0" applyNumberFormat="1" applyFont="1" applyFill="1" applyBorder="1">
      <alignment vertical="center"/>
    </xf>
    <xf numFmtId="0" fontId="0" fillId="0" borderId="8" xfId="0" applyFont="1" applyBorder="1">
      <alignment vertical="center"/>
    </xf>
    <xf numFmtId="176" fontId="4" fillId="5" borderId="10" xfId="0" applyNumberFormat="1" applyFont="1" applyFill="1" applyBorder="1" applyAlignment="1">
      <alignment vertical="center"/>
    </xf>
    <xf numFmtId="176" fontId="4" fillId="5" borderId="11" xfId="0" applyNumberFormat="1" applyFont="1" applyFill="1" applyBorder="1" applyAlignment="1">
      <alignment vertical="center"/>
    </xf>
    <xf numFmtId="176" fontId="4" fillId="5" borderId="12" xfId="0" applyNumberFormat="1" applyFont="1" applyFill="1" applyBorder="1" applyAlignment="1">
      <alignment vertical="center"/>
    </xf>
    <xf numFmtId="177" fontId="0" fillId="0" borderId="0" xfId="0" applyNumberFormat="1">
      <alignment vertical="center"/>
    </xf>
    <xf numFmtId="0" fontId="2" fillId="2" borderId="4" xfId="3" applyNumberFormat="1" applyFont="1" applyFill="1" applyBorder="1" applyAlignment="1">
      <alignment horizontal="right" vertical="top" wrapText="1"/>
    </xf>
    <xf numFmtId="0" fontId="2" fillId="3" borderId="4" xfId="3" applyNumberFormat="1" applyFont="1" applyFill="1" applyBorder="1" applyAlignment="1">
      <alignment horizontal="right" vertical="top" wrapText="1"/>
    </xf>
    <xf numFmtId="0" fontId="0" fillId="0" borderId="2" xfId="0" applyNumberFormat="1" applyFont="1" applyBorder="1">
      <alignment vertical="center"/>
    </xf>
    <xf numFmtId="178" fontId="0" fillId="0" borderId="0" xfId="0" applyNumberFormat="1">
      <alignment vertical="center"/>
    </xf>
    <xf numFmtId="179" fontId="4" fillId="0" borderId="0" xfId="3" applyNumberFormat="1" applyFont="1" applyFill="1" applyBorder="1" applyAlignment="1" applyProtection="1">
      <alignment vertical="center"/>
    </xf>
    <xf numFmtId="10" fontId="4" fillId="0" borderId="0" xfId="0" applyNumberFormat="1" applyFont="1" applyFill="1" applyAlignment="1">
      <alignment vertical="center"/>
    </xf>
    <xf numFmtId="10" fontId="4" fillId="0" borderId="0" xfId="0" applyNumberFormat="1" applyFont="1" applyFill="1" applyBorder="1" applyAlignment="1">
      <alignment vertical="center"/>
    </xf>
    <xf numFmtId="9" fontId="4" fillId="0" borderId="0" xfId="3" applyFont="1" applyFill="1" applyAlignment="1">
      <alignment vertical="center"/>
    </xf>
    <xf numFmtId="10" fontId="2" fillId="2" borderId="13" xfId="0" applyNumberFormat="1" applyFont="1" applyFill="1" applyBorder="1" applyAlignment="1">
      <alignment horizontal="right" vertical="top" wrapText="1"/>
    </xf>
    <xf numFmtId="10" fontId="2" fillId="3" borderId="13" xfId="0" applyNumberFormat="1" applyFont="1" applyFill="1" applyBorder="1" applyAlignment="1">
      <alignment horizontal="right" vertical="top" wrapText="1"/>
    </xf>
    <xf numFmtId="10" fontId="2" fillId="2" borderId="6" xfId="0" applyNumberFormat="1" applyFont="1" applyFill="1" applyBorder="1" applyAlignment="1">
      <alignment horizontal="right" vertical="top" wrapText="1"/>
    </xf>
    <xf numFmtId="10" fontId="2" fillId="3" borderId="6" xfId="0" applyNumberFormat="1" applyFont="1" applyFill="1" applyBorder="1" applyAlignment="1">
      <alignment horizontal="right" vertical="top" wrapText="1"/>
    </xf>
    <xf numFmtId="10" fontId="0" fillId="4" borderId="2" xfId="0" applyNumberFormat="1" applyFont="1" applyFill="1" applyBorder="1">
      <alignment vertical="center"/>
    </xf>
    <xf numFmtId="10" fontId="0" fillId="4" borderId="14" xfId="0" applyNumberFormat="1" applyFont="1" applyFill="1" applyBorder="1">
      <alignment vertical="center"/>
    </xf>
    <xf numFmtId="180" fontId="0" fillId="0" borderId="0" xfId="0" applyNumberFormat="1">
      <alignment vertical="center"/>
    </xf>
    <xf numFmtId="10" fontId="0" fillId="0" borderId="0" xfId="0" applyNumberFormat="1">
      <alignment vertical="center"/>
    </xf>
    <xf numFmtId="10" fontId="0" fillId="0" borderId="0" xfId="3" applyNumberFormat="1">
      <alignment vertical="center"/>
    </xf>
    <xf numFmtId="176" fontId="4" fillId="5" borderId="15" xfId="0" applyNumberFormat="1" applyFont="1" applyFill="1" applyBorder="1" applyAlignment="1">
      <alignment vertical="center"/>
    </xf>
    <xf numFmtId="176" fontId="4" fillId="5" borderId="16" xfId="0" applyNumberFormat="1" applyFont="1" applyFill="1" applyBorder="1" applyAlignment="1">
      <alignment vertical="center"/>
    </xf>
    <xf numFmtId="176" fontId="4" fillId="5" borderId="17" xfId="0" applyNumberFormat="1" applyFont="1" applyFill="1" applyBorder="1" applyAlignment="1">
      <alignment vertical="center"/>
    </xf>
    <xf numFmtId="178" fontId="4" fillId="5" borderId="15" xfId="0" applyNumberFormat="1" applyFont="1" applyFill="1" applyBorder="1" applyAlignment="1">
      <alignment vertical="center"/>
    </xf>
    <xf numFmtId="0" fontId="0" fillId="0" borderId="0" xfId="3" applyNumberFormat="1">
      <alignment vertical="center"/>
    </xf>
    <xf numFmtId="181" fontId="0" fillId="0" borderId="0" xfId="0" applyNumberFormat="1">
      <alignment vertical="center"/>
    </xf>
    <xf numFmtId="9" fontId="0" fillId="0" borderId="0" xfId="0" applyNumberFormat="1">
      <alignment vertical="center"/>
    </xf>
    <xf numFmtId="179" fontId="0" fillId="0" borderId="0" xfId="3" applyNumberFormat="1">
      <alignment vertical="center"/>
    </xf>
    <xf numFmtId="3" fontId="0" fillId="0" borderId="0" xfId="0" applyNumberFormat="1">
      <alignment vertical="center"/>
    </xf>
    <xf numFmtId="182" fontId="0" fillId="0" borderId="0" xfId="0" applyNumberFormat="1">
      <alignment vertical="center"/>
    </xf>
    <xf numFmtId="0" fontId="0" fillId="4" borderId="1" xfId="0" applyFont="1" applyFill="1" applyBorder="1">
      <alignment vertical="center"/>
    </xf>
    <xf numFmtId="0" fontId="0" fillId="4" borderId="2" xfId="0" applyFont="1" applyFill="1" applyBorder="1">
      <alignment vertical="center"/>
    </xf>
    <xf numFmtId="0" fontId="0" fillId="4" borderId="8" xfId="0" applyFont="1" applyFill="1" applyBorder="1">
      <alignment vertical="center"/>
    </xf>
    <xf numFmtId="0" fontId="6" fillId="2" borderId="0" xfId="0" applyFont="1" applyFill="1" applyAlignment="1">
      <alignment horizontal="left" wrapText="1"/>
    </xf>
    <xf numFmtId="0" fontId="7" fillId="3" borderId="0" xfId="0" applyFont="1" applyFill="1" applyAlignment="1">
      <alignment horizontal="right" wrapText="1"/>
    </xf>
    <xf numFmtId="0" fontId="7" fillId="2" borderId="0" xfId="0" applyFont="1" applyFill="1" applyAlignment="1">
      <alignment horizontal="right" wrapText="1"/>
    </xf>
    <xf numFmtId="0" fontId="7" fillId="6" borderId="0" xfId="0" applyFont="1" applyFill="1" applyAlignment="1">
      <alignment horizontal="left" vertical="center" wrapText="1"/>
    </xf>
    <xf numFmtId="0" fontId="1" fillId="6" borderId="0" xfId="0" applyFont="1" applyFill="1" applyAlignment="1">
      <alignment horizontal="right" vertical="top" wrapText="1"/>
    </xf>
    <xf numFmtId="0" fontId="2" fillId="2" borderId="0" xfId="0" applyFont="1" applyFill="1" applyAlignment="1">
      <alignment horizontal="left" vertical="center" wrapText="1"/>
    </xf>
    <xf numFmtId="3" fontId="2" fillId="3" borderId="0" xfId="0" applyNumberFormat="1" applyFont="1" applyFill="1" applyAlignment="1">
      <alignment horizontal="right" vertical="top" wrapText="1"/>
    </xf>
    <xf numFmtId="3" fontId="2" fillId="2" borderId="0" xfId="0" applyNumberFormat="1" applyFont="1" applyFill="1" applyAlignment="1">
      <alignment horizontal="right" vertical="top" wrapText="1"/>
    </xf>
    <xf numFmtId="0" fontId="8" fillId="0" borderId="0" xfId="0" applyFont="1">
      <alignment vertical="center"/>
    </xf>
    <xf numFmtId="0" fontId="2" fillId="2" borderId="18" xfId="0" applyFont="1" applyFill="1" applyBorder="1" applyAlignment="1">
      <alignment horizontal="left" vertical="center" wrapText="1"/>
    </xf>
    <xf numFmtId="0" fontId="2" fillId="3" borderId="18" xfId="0" applyFont="1" applyFill="1" applyBorder="1" applyAlignment="1">
      <alignment horizontal="right" vertical="top" wrapText="1"/>
    </xf>
    <xf numFmtId="0" fontId="2" fillId="2" borderId="18" xfId="0" applyFont="1" applyFill="1" applyBorder="1" applyAlignment="1">
      <alignment horizontal="right" vertical="top" wrapText="1"/>
    </xf>
    <xf numFmtId="3" fontId="2" fillId="3" borderId="18" xfId="0" applyNumberFormat="1" applyFont="1" applyFill="1" applyBorder="1" applyAlignment="1">
      <alignment horizontal="right" vertical="top" wrapText="1"/>
    </xf>
    <xf numFmtId="3" fontId="2" fillId="2" borderId="18" xfId="0" applyNumberFormat="1" applyFont="1" applyFill="1" applyBorder="1" applyAlignment="1">
      <alignment horizontal="right" vertical="top" wrapText="1"/>
    </xf>
    <xf numFmtId="0" fontId="2" fillId="2" borderId="19" xfId="0" applyFont="1" applyFill="1" applyBorder="1" applyAlignment="1">
      <alignment horizontal="left" vertical="center" wrapText="1"/>
    </xf>
    <xf numFmtId="3" fontId="2" fillId="3" borderId="19" xfId="0" applyNumberFormat="1" applyFont="1" applyFill="1" applyBorder="1" applyAlignment="1">
      <alignment horizontal="right" vertical="top" wrapText="1"/>
    </xf>
    <xf numFmtId="3" fontId="2" fillId="2" borderId="19" xfId="0" applyNumberFormat="1" applyFont="1" applyFill="1" applyBorder="1" applyAlignment="1">
      <alignment horizontal="right" vertical="top" wrapText="1"/>
    </xf>
    <xf numFmtId="0" fontId="2" fillId="3" borderId="0" xfId="0" applyFont="1" applyFill="1" applyAlignment="1">
      <alignment vertical="center" wrapText="1"/>
    </xf>
    <xf numFmtId="0" fontId="2" fillId="2" borderId="0" xfId="0" applyFont="1" applyFill="1" applyAlignment="1">
      <alignment vertical="center" wrapText="1"/>
    </xf>
    <xf numFmtId="0" fontId="1" fillId="2" borderId="19" xfId="0" applyFont="1" applyFill="1" applyBorder="1" applyAlignment="1">
      <alignment horizontal="left" vertical="center" wrapText="1"/>
    </xf>
    <xf numFmtId="3" fontId="1" fillId="3" borderId="19" xfId="0" applyNumberFormat="1" applyFont="1" applyFill="1" applyBorder="1" applyAlignment="1">
      <alignment horizontal="right" vertical="top" wrapText="1"/>
    </xf>
    <xf numFmtId="3" fontId="1" fillId="2" borderId="19" xfId="0" applyNumberFormat="1" applyFont="1" applyFill="1" applyBorder="1" applyAlignment="1">
      <alignment horizontal="right" vertical="top" wrapText="1"/>
    </xf>
    <xf numFmtId="0" fontId="7" fillId="2" borderId="0" xfId="0" applyFont="1" applyFill="1" applyAlignment="1">
      <alignment horizontal="left" vertical="center" wrapText="1"/>
    </xf>
    <xf numFmtId="0" fontId="1" fillId="3" borderId="0" xfId="0" applyFont="1" applyFill="1" applyAlignment="1">
      <alignment horizontal="right" vertical="top" wrapText="1"/>
    </xf>
    <xf numFmtId="0" fontId="1" fillId="2" borderId="0" xfId="0" applyFont="1" applyFill="1" applyAlignment="1">
      <alignment horizontal="right" vertical="top" wrapText="1"/>
    </xf>
    <xf numFmtId="0" fontId="1" fillId="3" borderId="19" xfId="0" applyFont="1" applyFill="1" applyBorder="1" applyAlignment="1">
      <alignment horizontal="right" vertical="top" wrapText="1"/>
    </xf>
    <xf numFmtId="0" fontId="1" fillId="2" borderId="19" xfId="0" applyFont="1" applyFill="1" applyBorder="1" applyAlignment="1">
      <alignment horizontal="right" vertical="top" wrapText="1"/>
    </xf>
    <xf numFmtId="182" fontId="2" fillId="3" borderId="18" xfId="0" applyNumberFormat="1" applyFont="1" applyFill="1" applyBorder="1" applyAlignment="1">
      <alignment horizontal="right" vertical="top" wrapText="1"/>
    </xf>
    <xf numFmtId="182" fontId="2" fillId="2" borderId="18" xfId="0" applyNumberFormat="1" applyFont="1" applyFill="1" applyBorder="1" applyAlignment="1">
      <alignment horizontal="right" vertical="top" wrapText="1"/>
    </xf>
    <xf numFmtId="0" fontId="0" fillId="6" borderId="0" xfId="0" applyFill="1">
      <alignment vertical="center"/>
    </xf>
    <xf numFmtId="10" fontId="2" fillId="3" borderId="0" xfId="0" applyNumberFormat="1" applyFont="1" applyFill="1" applyAlignment="1">
      <alignment horizontal="right" vertical="top" wrapText="1"/>
    </xf>
    <xf numFmtId="10" fontId="2" fillId="2" borderId="0" xfId="0" applyNumberFormat="1" applyFont="1" applyFill="1" applyAlignment="1">
      <alignment horizontal="right" vertical="top" wrapText="1"/>
    </xf>
    <xf numFmtId="10" fontId="2" fillId="3" borderId="18" xfId="0" applyNumberFormat="1" applyFont="1" applyFill="1" applyBorder="1" applyAlignment="1">
      <alignment horizontal="right" vertical="top" wrapText="1"/>
    </xf>
    <xf numFmtId="10" fontId="2" fillId="2" borderId="18" xfId="0" applyNumberFormat="1" applyFont="1" applyFill="1" applyBorder="1" applyAlignment="1">
      <alignment horizontal="right" vertical="top" wrapText="1"/>
    </xf>
    <xf numFmtId="0" fontId="2" fillId="3" borderId="0" xfId="0" applyFont="1" applyFill="1" applyAlignment="1">
      <alignment horizontal="right" vertical="top" wrapText="1"/>
    </xf>
    <xf numFmtId="0" fontId="2" fillId="2" borderId="0" xfId="0" applyFont="1" applyFill="1" applyAlignment="1">
      <alignment horizontal="right" vertical="top" wrapText="1"/>
    </xf>
    <xf numFmtId="182" fontId="2" fillId="3" borderId="0" xfId="0" applyNumberFormat="1" applyFont="1" applyFill="1" applyAlignment="1">
      <alignment horizontal="right" vertical="top" wrapText="1"/>
    </xf>
    <xf numFmtId="182" fontId="2" fillId="2" borderId="0" xfId="0" applyNumberFormat="1" applyFont="1" applyFill="1" applyAlignment="1">
      <alignment horizontal="right" vertical="top" wrapText="1"/>
    </xf>
    <xf numFmtId="0" fontId="9" fillId="0" borderId="0" xfId="0" applyFont="1">
      <alignment vertical="center"/>
    </xf>
    <xf numFmtId="0" fontId="0" fillId="0" borderId="15" xfId="0" applyBorder="1">
      <alignment vertical="center"/>
    </xf>
    <xf numFmtId="0" fontId="7" fillId="3" borderId="15" xfId="0" applyFont="1" applyFill="1" applyBorder="1" applyAlignment="1">
      <alignment horizontal="right" wrapText="1"/>
    </xf>
    <xf numFmtId="0" fontId="7" fillId="2" borderId="15" xfId="0" applyFont="1" applyFill="1" applyBorder="1" applyAlignment="1">
      <alignment horizontal="right" wrapText="1"/>
    </xf>
    <xf numFmtId="0" fontId="1" fillId="6" borderId="15" xfId="0" applyFont="1" applyFill="1" applyBorder="1" applyAlignment="1">
      <alignment horizontal="right" vertical="top" wrapText="1"/>
    </xf>
    <xf numFmtId="0" fontId="10" fillId="2" borderId="0" xfId="0" applyFont="1" applyFill="1" applyAlignment="1">
      <alignment horizontal="left" vertical="center" wrapText="1"/>
    </xf>
    <xf numFmtId="10" fontId="10" fillId="3" borderId="0" xfId="0" applyNumberFormat="1" applyFont="1" applyFill="1" applyAlignment="1">
      <alignment horizontal="right" vertical="top" wrapText="1"/>
    </xf>
    <xf numFmtId="10" fontId="10" fillId="2" borderId="0" xfId="0" applyNumberFormat="1" applyFont="1" applyFill="1" applyAlignment="1">
      <alignment horizontal="right" vertical="top" wrapText="1"/>
    </xf>
    <xf numFmtId="10" fontId="10" fillId="3" borderId="15" xfId="0" applyNumberFormat="1" applyFont="1" applyFill="1" applyBorder="1" applyAlignment="1">
      <alignment horizontal="right" vertical="top" wrapText="1"/>
    </xf>
    <xf numFmtId="10" fontId="10" fillId="2" borderId="15" xfId="0" applyNumberFormat="1" applyFont="1" applyFill="1" applyBorder="1" applyAlignment="1">
      <alignment horizontal="right" vertical="top" wrapText="1"/>
    </xf>
    <xf numFmtId="0" fontId="10" fillId="2" borderId="18" xfId="0" applyFont="1" applyFill="1" applyBorder="1" applyAlignment="1">
      <alignment horizontal="left" vertical="center" wrapText="1"/>
    </xf>
    <xf numFmtId="10" fontId="10" fillId="3" borderId="18" xfId="0" applyNumberFormat="1" applyFont="1" applyFill="1" applyBorder="1" applyAlignment="1">
      <alignment horizontal="right" vertical="top" wrapText="1"/>
    </xf>
    <xf numFmtId="10" fontId="10" fillId="2" borderId="18" xfId="0" applyNumberFormat="1" applyFont="1" applyFill="1" applyBorder="1" applyAlignment="1">
      <alignment horizontal="right" vertical="top" wrapText="1"/>
    </xf>
    <xf numFmtId="10" fontId="2" fillId="3" borderId="15" xfId="0" applyNumberFormat="1" applyFont="1" applyFill="1" applyBorder="1" applyAlignment="1">
      <alignment horizontal="right" vertical="top" wrapText="1"/>
    </xf>
    <xf numFmtId="10" fontId="2" fillId="2" borderId="15" xfId="0" applyNumberFormat="1" applyFont="1" applyFill="1" applyBorder="1" applyAlignment="1">
      <alignment horizontal="right" vertical="top" wrapText="1"/>
    </xf>
    <xf numFmtId="0" fontId="2" fillId="2" borderId="15" xfId="0" applyFont="1" applyFill="1" applyBorder="1" applyAlignment="1">
      <alignment vertical="center" wrapText="1"/>
    </xf>
    <xf numFmtId="0" fontId="1" fillId="2" borderId="15" xfId="0" applyFont="1" applyFill="1" applyBorder="1" applyAlignment="1">
      <alignment horizontal="right" vertical="top" wrapText="1"/>
    </xf>
    <xf numFmtId="0" fontId="10" fillId="3" borderId="0" xfId="0" applyFont="1" applyFill="1" applyAlignment="1">
      <alignment horizontal="right" vertical="top" wrapText="1"/>
    </xf>
    <xf numFmtId="0" fontId="10" fillId="2" borderId="0" xfId="0" applyFont="1" applyFill="1" applyAlignment="1">
      <alignment horizontal="right" vertical="top" wrapText="1"/>
    </xf>
    <xf numFmtId="0" fontId="10" fillId="3" borderId="15" xfId="0" applyFont="1" applyFill="1" applyBorder="1" applyAlignment="1">
      <alignment horizontal="right" vertical="top" wrapText="1"/>
    </xf>
    <xf numFmtId="0" fontId="10" fillId="2" borderId="15" xfId="0" applyFont="1" applyFill="1" applyBorder="1" applyAlignment="1">
      <alignment horizontal="right" vertical="top" wrapText="1"/>
    </xf>
    <xf numFmtId="0" fontId="2" fillId="3" borderId="15" xfId="0" applyFont="1" applyFill="1" applyBorder="1" applyAlignment="1">
      <alignment horizontal="right" vertical="top" wrapText="1"/>
    </xf>
    <xf numFmtId="0" fontId="2" fillId="2" borderId="15" xfId="0" applyFont="1" applyFill="1" applyBorder="1" applyAlignment="1">
      <alignment horizontal="right" vertical="top" wrapText="1"/>
    </xf>
    <xf numFmtId="0" fontId="10" fillId="3" borderId="18" xfId="0" applyFont="1" applyFill="1" applyBorder="1" applyAlignment="1">
      <alignment horizontal="right" vertical="top" wrapText="1"/>
    </xf>
    <xf numFmtId="0" fontId="10" fillId="2" borderId="18" xfId="0" applyFont="1" applyFill="1" applyBorder="1" applyAlignment="1">
      <alignment horizontal="right" vertical="top" wrapText="1"/>
    </xf>
    <xf numFmtId="0" fontId="2" fillId="3" borderId="15" xfId="0" applyFont="1" applyFill="1" applyBorder="1" applyAlignment="1">
      <alignment vertical="center" wrapText="1"/>
    </xf>
    <xf numFmtId="3" fontId="10" fillId="3" borderId="0" xfId="0" applyNumberFormat="1" applyFont="1" applyFill="1" applyAlignment="1">
      <alignment horizontal="right" vertical="top" wrapText="1"/>
    </xf>
    <xf numFmtId="3" fontId="10" fillId="2" borderId="0" xfId="0" applyNumberFormat="1" applyFont="1" applyFill="1" applyAlignment="1">
      <alignment horizontal="right" vertical="top" wrapText="1"/>
    </xf>
    <xf numFmtId="3" fontId="10" fillId="3" borderId="15" xfId="0" applyNumberFormat="1" applyFont="1" applyFill="1" applyBorder="1" applyAlignment="1">
      <alignment horizontal="right" vertical="top" wrapText="1"/>
    </xf>
    <xf numFmtId="3" fontId="2" fillId="3" borderId="15" xfId="0" applyNumberFormat="1" applyFont="1" applyFill="1" applyBorder="1" applyAlignment="1">
      <alignment horizontal="right" vertical="top" wrapText="1"/>
    </xf>
    <xf numFmtId="3" fontId="2" fillId="2" borderId="15" xfId="0" applyNumberFormat="1" applyFont="1" applyFill="1" applyBorder="1" applyAlignment="1">
      <alignment horizontal="right" vertical="top" wrapText="1"/>
    </xf>
    <xf numFmtId="3" fontId="10" fillId="2" borderId="15" xfId="0" applyNumberFormat="1" applyFont="1" applyFill="1" applyBorder="1" applyAlignment="1">
      <alignment horizontal="right" vertical="top" wrapText="1"/>
    </xf>
    <xf numFmtId="0" fontId="0" fillId="7" borderId="0" xfId="0" applyFill="1">
      <alignment vertical="center"/>
    </xf>
    <xf numFmtId="0" fontId="0" fillId="8" borderId="0" xfId="0" applyFill="1">
      <alignment vertical="center"/>
    </xf>
    <xf numFmtId="0" fontId="11" fillId="9" borderId="20" xfId="0" applyFont="1" applyFill="1" applyBorder="1" applyAlignment="1">
      <alignment horizontal="center" vertical="center"/>
    </xf>
    <xf numFmtId="0" fontId="12" fillId="9" borderId="21" xfId="0" applyFont="1" applyFill="1" applyBorder="1" applyAlignment="1">
      <alignment horizontal="center" vertical="center"/>
    </xf>
    <xf numFmtId="0" fontId="0" fillId="9" borderId="21" xfId="0" applyFill="1" applyBorder="1">
      <alignment vertical="center"/>
    </xf>
    <xf numFmtId="0" fontId="0" fillId="9" borderId="22" xfId="0" applyFill="1" applyBorder="1">
      <alignment vertical="center"/>
    </xf>
    <xf numFmtId="0" fontId="0" fillId="9" borderId="0" xfId="0" applyFill="1">
      <alignment vertical="center"/>
    </xf>
    <xf numFmtId="0" fontId="0" fillId="9" borderId="0" xfId="0" applyFill="1" applyAlignment="1">
      <alignment horizontal="center" vertical="center"/>
    </xf>
    <xf numFmtId="0" fontId="13" fillId="9" borderId="22" xfId="0" applyFont="1" applyFill="1" applyBorder="1">
      <alignment vertical="center"/>
    </xf>
    <xf numFmtId="0" fontId="13" fillId="9" borderId="0" xfId="0" applyFont="1" applyFill="1">
      <alignment vertical="center"/>
    </xf>
    <xf numFmtId="9" fontId="13" fillId="9" borderId="0" xfId="3" applyFont="1" applyFill="1">
      <alignment vertical="center"/>
    </xf>
    <xf numFmtId="0" fontId="14" fillId="9" borderId="22" xfId="0" applyFont="1" applyFill="1" applyBorder="1">
      <alignment vertical="center"/>
    </xf>
    <xf numFmtId="0" fontId="14" fillId="9" borderId="0" xfId="0" applyFont="1" applyFill="1">
      <alignment vertical="center"/>
    </xf>
    <xf numFmtId="0" fontId="14" fillId="9" borderId="23" xfId="0" applyFont="1" applyFill="1" applyBorder="1">
      <alignment vertical="center"/>
    </xf>
    <xf numFmtId="0" fontId="14" fillId="9" borderId="6" xfId="0" applyFont="1" applyFill="1" applyBorder="1">
      <alignment vertical="center"/>
    </xf>
    <xf numFmtId="0" fontId="14" fillId="9" borderId="20" xfId="0" applyFont="1" applyFill="1" applyBorder="1">
      <alignment vertical="center"/>
    </xf>
    <xf numFmtId="0" fontId="14" fillId="9" borderId="21" xfId="0" applyFont="1" applyFill="1" applyBorder="1">
      <alignment vertical="center"/>
    </xf>
    <xf numFmtId="0" fontId="15" fillId="9" borderId="0" xfId="0" applyFont="1" applyFill="1">
      <alignment vertical="center"/>
    </xf>
    <xf numFmtId="0" fontId="0" fillId="9" borderId="23" xfId="0" applyFill="1" applyBorder="1">
      <alignment vertical="center"/>
    </xf>
    <xf numFmtId="0" fontId="0" fillId="9" borderId="6" xfId="0" applyFill="1" applyBorder="1">
      <alignment vertical="center"/>
    </xf>
    <xf numFmtId="0" fontId="15" fillId="9" borderId="6" xfId="0" applyFont="1" applyFill="1" applyBorder="1">
      <alignment vertical="center"/>
    </xf>
    <xf numFmtId="0" fontId="0" fillId="9" borderId="20" xfId="0" applyFill="1" applyBorder="1">
      <alignment vertical="center"/>
    </xf>
    <xf numFmtId="0" fontId="15" fillId="9" borderId="21" xfId="0" applyFont="1" applyFill="1" applyBorder="1">
      <alignment vertical="center"/>
    </xf>
    <xf numFmtId="0" fontId="11" fillId="9" borderId="22" xfId="0" applyFont="1" applyFill="1" applyBorder="1">
      <alignment vertical="center"/>
    </xf>
    <xf numFmtId="0" fontId="12" fillId="9" borderId="0" xfId="0" applyFont="1" applyFill="1">
      <alignment vertical="center"/>
    </xf>
    <xf numFmtId="0" fontId="15" fillId="9" borderId="22" xfId="0" applyFont="1" applyFill="1" applyBorder="1">
      <alignment vertical="center"/>
    </xf>
    <xf numFmtId="177" fontId="13" fillId="9" borderId="0" xfId="0" applyNumberFormat="1" applyFont="1" applyFill="1">
      <alignment vertical="center"/>
    </xf>
    <xf numFmtId="0" fontId="15" fillId="10" borderId="0" xfId="0" applyFont="1" applyFill="1">
      <alignment vertical="center"/>
    </xf>
    <xf numFmtId="0" fontId="0" fillId="10" borderId="0" xfId="0" applyFill="1">
      <alignment vertical="center"/>
    </xf>
    <xf numFmtId="0" fontId="16" fillId="10" borderId="0" xfId="6" applyFill="1">
      <alignment vertical="center"/>
    </xf>
    <xf numFmtId="0" fontId="17" fillId="9" borderId="0" xfId="0" applyFont="1" applyFill="1">
      <alignment vertical="center"/>
    </xf>
    <xf numFmtId="0" fontId="18" fillId="9" borderId="21" xfId="0" applyFont="1" applyFill="1" applyBorder="1">
      <alignment vertical="center"/>
    </xf>
    <xf numFmtId="0" fontId="0" fillId="9" borderId="21" xfId="0" applyFill="1" applyBorder="1" applyAlignment="1">
      <alignment horizontal="center" vertical="center"/>
    </xf>
    <xf numFmtId="0" fontId="18" fillId="9" borderId="0" xfId="0" applyFont="1" applyFill="1">
      <alignment vertical="center"/>
    </xf>
    <xf numFmtId="0" fontId="19" fillId="9" borderId="0" xfId="0" applyFont="1" applyFill="1" applyAlignment="1">
      <alignment horizontal="right" vertical="center"/>
    </xf>
    <xf numFmtId="0" fontId="11" fillId="9" borderId="0" xfId="0" applyFont="1" applyFill="1" applyAlignment="1">
      <alignment horizontal="right" vertical="center"/>
    </xf>
    <xf numFmtId="0" fontId="14" fillId="9" borderId="0" xfId="0" applyFont="1" applyFill="1" applyAlignment="1">
      <alignment vertical="center"/>
    </xf>
    <xf numFmtId="0" fontId="18" fillId="9" borderId="0" xfId="0" applyFont="1" applyFill="1" applyAlignment="1">
      <alignment horizontal="center" vertical="center"/>
    </xf>
    <xf numFmtId="0" fontId="13" fillId="9" borderId="0" xfId="0" applyFont="1" applyFill="1" applyAlignment="1">
      <alignment vertical="center"/>
    </xf>
    <xf numFmtId="43" fontId="13" fillId="9" borderId="0" xfId="1" applyFont="1" applyFill="1" applyAlignment="1">
      <alignment vertical="center"/>
    </xf>
    <xf numFmtId="0" fontId="13" fillId="9" borderId="0" xfId="1" applyNumberFormat="1" applyFont="1" applyFill="1" applyAlignment="1">
      <alignment vertical="center"/>
    </xf>
    <xf numFmtId="0" fontId="13" fillId="9" borderId="6" xfId="0" applyFont="1" applyFill="1" applyBorder="1">
      <alignment vertical="center"/>
    </xf>
    <xf numFmtId="0" fontId="13" fillId="9" borderId="6" xfId="0" applyFont="1" applyFill="1" applyBorder="1" applyAlignment="1">
      <alignment vertical="center"/>
    </xf>
    <xf numFmtId="0" fontId="0" fillId="9" borderId="21" xfId="0" applyFill="1" applyBorder="1" applyAlignment="1">
      <alignment vertical="center"/>
    </xf>
    <xf numFmtId="0" fontId="0" fillId="9" borderId="0" xfId="0" applyFill="1" applyAlignment="1">
      <alignment vertical="center"/>
    </xf>
    <xf numFmtId="0" fontId="16" fillId="10" borderId="0" xfId="6" applyFill="1" applyAlignment="1">
      <alignment vertical="center" wrapText="1"/>
    </xf>
    <xf numFmtId="0" fontId="0" fillId="9" borderId="12" xfId="0" applyFill="1" applyBorder="1">
      <alignment vertical="center"/>
    </xf>
    <xf numFmtId="0" fontId="0" fillId="9" borderId="24" xfId="0" applyFill="1" applyBorder="1">
      <alignment vertical="center"/>
    </xf>
    <xf numFmtId="0" fontId="14" fillId="9" borderId="24" xfId="0" applyFont="1" applyFill="1" applyBorder="1">
      <alignment vertical="center"/>
    </xf>
    <xf numFmtId="0" fontId="14" fillId="9" borderId="25" xfId="0" applyFont="1" applyFill="1" applyBorder="1">
      <alignment vertical="center"/>
    </xf>
    <xf numFmtId="0" fontId="15" fillId="9" borderId="12" xfId="0" applyFont="1" applyFill="1" applyBorder="1">
      <alignment vertical="center"/>
    </xf>
    <xf numFmtId="0" fontId="15" fillId="9" borderId="24" xfId="0" applyFont="1" applyFill="1" applyBorder="1">
      <alignment vertical="center"/>
    </xf>
    <xf numFmtId="0" fontId="14" fillId="9" borderId="24" xfId="0" applyFont="1" applyFill="1" applyBorder="1" applyAlignment="1">
      <alignment vertical="center"/>
    </xf>
    <xf numFmtId="0" fontId="13" fillId="9" borderId="24" xfId="0" applyFont="1" applyFill="1" applyBorder="1" applyAlignment="1">
      <alignment vertical="center"/>
    </xf>
    <xf numFmtId="0" fontId="15" fillId="0" borderId="0" xfId="0" applyFont="1" applyFill="1">
      <alignment vertical="center"/>
    </xf>
    <xf numFmtId="0" fontId="18" fillId="0" borderId="0" xfId="0" applyFont="1" applyFill="1">
      <alignment vertical="center"/>
    </xf>
    <xf numFmtId="0" fontId="15" fillId="0" borderId="0" xfId="0" applyFont="1">
      <alignment vertical="center"/>
    </xf>
    <xf numFmtId="0" fontId="13" fillId="9" borderId="24" xfId="1" applyNumberFormat="1" applyFont="1" applyFill="1" applyBorder="1" applyAlignment="1">
      <alignment vertical="center"/>
    </xf>
    <xf numFmtId="0" fontId="15" fillId="0" borderId="0" xfId="1" applyNumberFormat="1" applyFont="1" applyFill="1">
      <alignment vertical="center"/>
    </xf>
    <xf numFmtId="0" fontId="18" fillId="0" borderId="0" xfId="1" applyNumberFormat="1" applyFont="1" applyFill="1">
      <alignment vertical="center"/>
    </xf>
    <xf numFmtId="0" fontId="18" fillId="0" borderId="0" xfId="0" applyFont="1">
      <alignment vertical="center"/>
    </xf>
    <xf numFmtId="0" fontId="13" fillId="9" borderId="25" xfId="0" applyFont="1" applyFill="1" applyBorder="1" applyAlignment="1">
      <alignment vertical="center"/>
    </xf>
    <xf numFmtId="0" fontId="0" fillId="9" borderId="12" xfId="0" applyFill="1" applyBorder="1" applyAlignment="1">
      <alignment vertical="center"/>
    </xf>
    <xf numFmtId="0" fontId="0" fillId="9" borderId="24" xfId="0" applyFill="1" applyBorder="1" applyAlignment="1">
      <alignment vertical="center"/>
    </xf>
    <xf numFmtId="0" fontId="0" fillId="9" borderId="0" xfId="0" applyFont="1" applyFill="1">
      <alignment vertical="center"/>
    </xf>
    <xf numFmtId="0" fontId="0" fillId="9" borderId="22" xfId="0" applyFont="1" applyFill="1" applyBorder="1">
      <alignment vertical="center"/>
    </xf>
    <xf numFmtId="0" fontId="0" fillId="9" borderId="23" xfId="0" applyFont="1" applyFill="1" applyBorder="1">
      <alignment vertical="center"/>
    </xf>
    <xf numFmtId="0" fontId="0" fillId="9" borderId="6" xfId="0" applyFont="1" applyFill="1" applyBorder="1">
      <alignment vertical="center"/>
    </xf>
    <xf numFmtId="0" fontId="0" fillId="9" borderId="20" xfId="0" applyFont="1" applyFill="1" applyBorder="1">
      <alignment vertical="center"/>
    </xf>
    <xf numFmtId="0" fontId="0" fillId="9" borderId="21" xfId="0" applyFont="1" applyFill="1" applyBorder="1">
      <alignment vertical="center"/>
    </xf>
    <xf numFmtId="183" fontId="15" fillId="9" borderId="0" xfId="0" applyNumberFormat="1" applyFont="1" applyFill="1">
      <alignment vertical="center"/>
    </xf>
    <xf numFmtId="0" fontId="0" fillId="9" borderId="6" xfId="0" applyFont="1" applyFill="1" applyBorder="1" applyAlignment="1">
      <alignment vertical="center" wrapText="1"/>
    </xf>
    <xf numFmtId="0" fontId="0" fillId="9" borderId="21" xfId="0" applyFont="1" applyFill="1" applyBorder="1" applyAlignment="1">
      <alignment vertical="center" wrapText="1"/>
    </xf>
    <xf numFmtId="0" fontId="0" fillId="9" borderId="0" xfId="0" applyFont="1" applyFill="1" applyAlignment="1">
      <alignment vertical="center" wrapText="1"/>
    </xf>
    <xf numFmtId="0" fontId="12" fillId="9" borderId="0" xfId="0" applyFont="1" applyFill="1" applyAlignment="1">
      <alignment horizontal="left" vertical="center"/>
    </xf>
    <xf numFmtId="0" fontId="11" fillId="9" borderId="0" xfId="0" applyFont="1" applyFill="1" applyAlignment="1">
      <alignment horizontal="center" vertical="center"/>
    </xf>
    <xf numFmtId="0" fontId="20" fillId="9" borderId="0" xfId="0" applyFont="1" applyFill="1" applyAlignment="1">
      <alignment vertical="center" wrapText="1"/>
    </xf>
    <xf numFmtId="0" fontId="20" fillId="9" borderId="0" xfId="0" applyFont="1" applyFill="1" applyAlignment="1">
      <alignment vertical="center" wrapText="1"/>
    </xf>
    <xf numFmtId="179" fontId="20" fillId="9" borderId="0" xfId="0" applyNumberFormat="1" applyFont="1" applyFill="1" applyAlignment="1">
      <alignment vertical="center" wrapText="1"/>
    </xf>
    <xf numFmtId="0" fontId="0" fillId="9" borderId="24" xfId="0" applyFont="1" applyFill="1" applyBorder="1">
      <alignment vertical="center"/>
    </xf>
    <xf numFmtId="0" fontId="0" fillId="9" borderId="25" xfId="0" applyFont="1" applyFill="1" applyBorder="1" applyAlignment="1">
      <alignment vertical="center" wrapText="1"/>
    </xf>
    <xf numFmtId="0" fontId="0" fillId="9" borderId="12" xfId="0" applyFont="1" applyFill="1" applyBorder="1" applyAlignment="1">
      <alignment vertical="center" wrapText="1"/>
    </xf>
    <xf numFmtId="0" fontId="0" fillId="9" borderId="24" xfId="0" applyFont="1" applyFill="1" applyBorder="1" applyAlignment="1">
      <alignment vertical="center" wrapText="1"/>
    </xf>
    <xf numFmtId="0" fontId="0" fillId="9" borderId="24" xfId="0" applyFill="1" applyBorder="1" applyAlignment="1">
      <alignment vertical="center" wrapText="1"/>
    </xf>
    <xf numFmtId="0" fontId="20" fillId="9" borderId="24" xfId="0" applyFont="1" applyFill="1" applyBorder="1" applyAlignment="1">
      <alignment vertical="center" wrapText="1"/>
    </xf>
    <xf numFmtId="0" fontId="0" fillId="9" borderId="0" xfId="0" applyFill="1" applyAlignment="1">
      <alignment vertical="center" wrapText="1"/>
    </xf>
    <xf numFmtId="0" fontId="0" fillId="9" borderId="25" xfId="0" applyFill="1" applyBorder="1">
      <alignment vertical="center"/>
    </xf>
    <xf numFmtId="0" fontId="0" fillId="9" borderId="22" xfId="0" applyFill="1" applyBorder="1">
      <alignment vertical="center"/>
    </xf>
    <xf numFmtId="0" fontId="0" fillId="9" borderId="10" xfId="0" applyFill="1" applyBorder="1" applyAlignment="1">
      <alignment horizontal="center" vertical="center"/>
    </xf>
    <xf numFmtId="0" fontId="0" fillId="9" borderId="16" xfId="0" applyFill="1" applyBorder="1" applyAlignment="1">
      <alignment horizontal="center" vertical="center"/>
    </xf>
    <xf numFmtId="0" fontId="0" fillId="9" borderId="24" xfId="0" applyFill="1" applyBorder="1">
      <alignment vertical="center"/>
    </xf>
    <xf numFmtId="0" fontId="0" fillId="0" borderId="0" xfId="0" applyAlignment="1">
      <alignment horizontal="center" vertical="center"/>
    </xf>
    <xf numFmtId="0" fontId="0" fillId="11" borderId="26" xfId="0" applyFill="1" applyBorder="1">
      <alignment vertical="center"/>
    </xf>
    <xf numFmtId="0" fontId="0" fillId="12" borderId="26" xfId="0" applyFill="1" applyBorder="1">
      <alignment vertical="center"/>
    </xf>
    <xf numFmtId="0" fontId="21" fillId="13" borderId="0" xfId="0" applyFont="1" applyFill="1" applyBorder="1" applyAlignment="1">
      <alignment horizontal="center" vertical="center"/>
    </xf>
    <xf numFmtId="177" fontId="0" fillId="14" borderId="27" xfId="0" applyNumberFormat="1" applyFill="1" applyBorder="1">
      <alignment vertical="center"/>
    </xf>
    <xf numFmtId="177" fontId="0" fillId="14" borderId="0" xfId="0" applyNumberFormat="1" applyFill="1">
      <alignment vertical="center"/>
    </xf>
    <xf numFmtId="0" fontId="0" fillId="15" borderId="27" xfId="0" applyFill="1" applyBorder="1">
      <alignment vertical="center"/>
    </xf>
    <xf numFmtId="0" fontId="0" fillId="15" borderId="0" xfId="0" applyFill="1" applyBorder="1">
      <alignment vertical="center"/>
    </xf>
    <xf numFmtId="177" fontId="0" fillId="15" borderId="0" xfId="0" applyNumberFormat="1" applyFill="1" applyBorder="1">
      <alignment vertical="center"/>
    </xf>
    <xf numFmtId="0" fontId="21" fillId="16" borderId="0" xfId="0" applyFont="1" applyFill="1" applyBorder="1" applyAlignment="1">
      <alignment vertical="center"/>
    </xf>
    <xf numFmtId="0" fontId="21" fillId="16" borderId="0" xfId="0" applyFont="1" applyFill="1" applyBorder="1" applyAlignment="1">
      <alignment horizontal="center" vertical="center"/>
    </xf>
    <xf numFmtId="0" fontId="4" fillId="0" borderId="5" xfId="0" applyFont="1" applyFill="1" applyBorder="1" applyAlignment="1">
      <alignment vertical="center"/>
    </xf>
    <xf numFmtId="0" fontId="3" fillId="0" borderId="6" xfId="0" applyFont="1" applyFill="1" applyBorder="1" applyAlignment="1">
      <alignment horizontal="center" vertical="center"/>
    </xf>
    <xf numFmtId="0" fontId="22" fillId="5" borderId="0" xfId="0" applyFont="1" applyFill="1" applyBorder="1" applyAlignment="1">
      <alignment horizontal="center" vertical="center"/>
    </xf>
    <xf numFmtId="0" fontId="5" fillId="17" borderId="5" xfId="0" applyFont="1" applyFill="1" applyBorder="1" applyAlignment="1">
      <alignment vertical="center"/>
    </xf>
    <xf numFmtId="0" fontId="4" fillId="0" borderId="0" xfId="0" applyFont="1" applyFill="1" applyAlignment="1">
      <alignment vertical="center"/>
    </xf>
    <xf numFmtId="0" fontId="4" fillId="0" borderId="24" xfId="0" applyFont="1" applyFill="1" applyBorder="1" applyAlignment="1">
      <alignment vertical="center"/>
    </xf>
    <xf numFmtId="0" fontId="4" fillId="5" borderId="28" xfId="0" applyFont="1" applyFill="1" applyBorder="1" applyAlignment="1">
      <alignment vertical="center"/>
    </xf>
    <xf numFmtId="10" fontId="4" fillId="0" borderId="24" xfId="0" applyNumberFormat="1" applyFont="1" applyFill="1" applyBorder="1" applyAlignment="1">
      <alignment vertical="center"/>
    </xf>
    <xf numFmtId="10" fontId="4" fillId="5" borderId="17" xfId="0" applyNumberFormat="1" applyFont="1" applyFill="1" applyBorder="1" applyAlignment="1">
      <alignment vertical="center"/>
    </xf>
    <xf numFmtId="10" fontId="4" fillId="5" borderId="10" xfId="0" applyNumberFormat="1" applyFont="1" applyFill="1" applyBorder="1" applyAlignment="1">
      <alignment vertical="center"/>
    </xf>
    <xf numFmtId="0" fontId="3" fillId="0" borderId="29" xfId="0" applyFont="1" applyFill="1" applyBorder="1" applyAlignment="1">
      <alignment vertical="center"/>
    </xf>
    <xf numFmtId="9" fontId="4" fillId="0" borderId="30" xfId="3" applyFont="1" applyFill="1" applyBorder="1" applyAlignment="1">
      <alignment vertical="center"/>
    </xf>
    <xf numFmtId="9" fontId="4" fillId="5" borderId="31" xfId="3" applyFont="1" applyFill="1" applyBorder="1" applyAlignment="1">
      <alignment vertical="center"/>
    </xf>
    <xf numFmtId="178" fontId="4" fillId="5" borderId="22" xfId="0" applyNumberFormat="1" applyFont="1" applyFill="1" applyBorder="1" applyAlignment="1">
      <alignment vertical="center"/>
    </xf>
    <xf numFmtId="2" fontId="4" fillId="5" borderId="15" xfId="0" applyNumberFormat="1" applyFont="1" applyFill="1" applyBorder="1" applyAlignment="1">
      <alignment vertical="center"/>
    </xf>
    <xf numFmtId="0" fontId="4" fillId="0" borderId="29" xfId="0" applyFont="1" applyFill="1" applyBorder="1" applyAlignment="1">
      <alignment vertical="center"/>
    </xf>
    <xf numFmtId="0" fontId="4" fillId="0" borderId="30" xfId="0" applyFont="1" applyFill="1" applyBorder="1" applyAlignment="1">
      <alignment vertical="center"/>
    </xf>
    <xf numFmtId="178" fontId="4" fillId="5" borderId="32" xfId="0" applyNumberFormat="1" applyFont="1" applyFill="1" applyBorder="1" applyAlignment="1">
      <alignment vertical="center"/>
    </xf>
    <xf numFmtId="178" fontId="4" fillId="5" borderId="7" xfId="0" applyNumberFormat="1" applyFont="1" applyFill="1" applyBorder="1" applyAlignment="1">
      <alignment vertical="center"/>
    </xf>
    <xf numFmtId="43" fontId="4" fillId="5" borderId="15" xfId="1" applyFont="1" applyFill="1" applyBorder="1" applyAlignment="1">
      <alignment vertical="center"/>
    </xf>
    <xf numFmtId="0" fontId="4" fillId="0" borderId="33" xfId="0" applyFont="1" applyFill="1" applyBorder="1" applyAlignment="1">
      <alignment vertical="center"/>
    </xf>
    <xf numFmtId="0" fontId="4" fillId="0" borderId="34" xfId="0" applyFont="1" applyFill="1" applyBorder="1" applyAlignment="1">
      <alignment vertical="center"/>
    </xf>
    <xf numFmtId="178" fontId="4" fillId="5" borderId="11" xfId="0" applyNumberFormat="1" applyFont="1" applyFill="1" applyBorder="1" applyAlignment="1">
      <alignment vertical="center"/>
    </xf>
    <xf numFmtId="178" fontId="4" fillId="5" borderId="35" xfId="0" applyNumberFormat="1" applyFont="1" applyFill="1" applyBorder="1" applyAlignment="1">
      <alignment vertical="center"/>
    </xf>
    <xf numFmtId="0" fontId="5" fillId="0" borderId="33" xfId="0" applyFont="1" applyFill="1" applyBorder="1" applyAlignment="1">
      <alignment vertical="center"/>
    </xf>
    <xf numFmtId="2" fontId="4" fillId="0" borderId="34" xfId="0" applyNumberFormat="1" applyFont="1" applyFill="1" applyBorder="1" applyAlignment="1">
      <alignment vertical="center"/>
    </xf>
    <xf numFmtId="2" fontId="4" fillId="5" borderId="33" xfId="0" applyNumberFormat="1" applyFont="1" applyFill="1" applyBorder="1" applyAlignment="1">
      <alignment vertical="center"/>
    </xf>
    <xf numFmtId="2" fontId="4" fillId="5" borderId="7" xfId="0" applyNumberFormat="1" applyFont="1" applyFill="1" applyBorder="1" applyAlignment="1">
      <alignment vertical="center"/>
    </xf>
    <xf numFmtId="2" fontId="4" fillId="0" borderId="30" xfId="0" applyNumberFormat="1" applyFont="1" applyFill="1" applyBorder="1" applyAlignment="1">
      <alignment vertical="center"/>
    </xf>
    <xf numFmtId="2" fontId="4" fillId="5" borderId="32" xfId="0" applyNumberFormat="1" applyFont="1" applyFill="1" applyBorder="1" applyAlignment="1">
      <alignment vertical="center"/>
    </xf>
    <xf numFmtId="0" fontId="4" fillId="0" borderId="0" xfId="0" applyFont="1" applyFill="1" applyBorder="1" applyAlignment="1">
      <alignment vertical="center"/>
    </xf>
    <xf numFmtId="178" fontId="4" fillId="5" borderId="23" xfId="0" applyNumberFormat="1" applyFont="1" applyFill="1" applyBorder="1" applyAlignment="1">
      <alignment vertical="center"/>
    </xf>
    <xf numFmtId="10" fontId="4" fillId="5" borderId="23" xfId="3" applyNumberFormat="1" applyFont="1" applyFill="1" applyBorder="1">
      <alignment vertical="center"/>
    </xf>
    <xf numFmtId="10" fontId="4" fillId="0" borderId="34" xfId="0" applyNumberFormat="1" applyFont="1" applyFill="1" applyBorder="1" applyAlignment="1">
      <alignment vertical="center"/>
    </xf>
    <xf numFmtId="10" fontId="4" fillId="5" borderId="36" xfId="3" applyNumberFormat="1" applyFont="1" applyFill="1" applyBorder="1">
      <alignment vertical="center"/>
    </xf>
    <xf numFmtId="178" fontId="4" fillId="0" borderId="0" xfId="0" applyNumberFormat="1" applyFont="1" applyFill="1" applyAlignment="1">
      <alignment vertical="center"/>
    </xf>
    <xf numFmtId="178" fontId="4" fillId="0" borderId="37" xfId="0" applyNumberFormat="1" applyFont="1" applyFill="1" applyBorder="1" applyAlignment="1">
      <alignment vertical="center"/>
    </xf>
    <xf numFmtId="9" fontId="4" fillId="5" borderId="15" xfId="3" applyFont="1" applyFill="1" applyBorder="1" applyAlignment="1">
      <alignment vertical="center"/>
    </xf>
    <xf numFmtId="0" fontId="4" fillId="5" borderId="32" xfId="0" applyFont="1" applyFill="1" applyBorder="1" applyAlignment="1">
      <alignment vertical="center"/>
    </xf>
    <xf numFmtId="0" fontId="22" fillId="5" borderId="27" xfId="0" applyFont="1" applyFill="1" applyBorder="1" applyAlignment="1">
      <alignment horizontal="center" vertical="center"/>
    </xf>
    <xf numFmtId="10" fontId="4" fillId="5" borderId="11" xfId="0" applyNumberFormat="1" applyFont="1" applyFill="1" applyBorder="1" applyAlignment="1">
      <alignment vertical="center"/>
    </xf>
    <xf numFmtId="10" fontId="4" fillId="5" borderId="12" xfId="0" applyNumberFormat="1" applyFont="1" applyFill="1" applyBorder="1" applyAlignment="1">
      <alignment vertical="center"/>
    </xf>
    <xf numFmtId="10" fontId="4" fillId="5" borderId="15" xfId="0" applyNumberFormat="1" applyFont="1" applyFill="1" applyBorder="1" applyAlignment="1">
      <alignment vertical="center"/>
    </xf>
    <xf numFmtId="10" fontId="4" fillId="5" borderId="16" xfId="0" applyNumberFormat="1" applyFont="1" applyFill="1" applyBorder="1" applyAlignment="1">
      <alignment vertical="center"/>
    </xf>
    <xf numFmtId="0" fontId="0" fillId="0" borderId="22" xfId="0" applyBorder="1">
      <alignment vertical="center"/>
    </xf>
    <xf numFmtId="9" fontId="4" fillId="5" borderId="32" xfId="3" applyFont="1" applyFill="1" applyBorder="1" applyAlignment="1">
      <alignment vertical="center"/>
    </xf>
    <xf numFmtId="9" fontId="4" fillId="5" borderId="38" xfId="3" applyFont="1" applyFill="1" applyBorder="1" applyAlignment="1">
      <alignment vertical="center"/>
    </xf>
    <xf numFmtId="9" fontId="4" fillId="5" borderId="39" xfId="3" applyFont="1" applyFill="1" applyBorder="1" applyAlignment="1">
      <alignment vertical="center"/>
    </xf>
    <xf numFmtId="178" fontId="4" fillId="5" borderId="5" xfId="0" applyNumberFormat="1" applyFont="1" applyFill="1" applyBorder="1" applyAlignment="1">
      <alignment vertical="center"/>
    </xf>
    <xf numFmtId="178" fontId="4" fillId="5" borderId="24" xfId="0" applyNumberFormat="1" applyFont="1" applyFill="1" applyBorder="1" applyAlignment="1">
      <alignment vertical="center"/>
    </xf>
    <xf numFmtId="2" fontId="4" fillId="5" borderId="11" xfId="0" applyNumberFormat="1" applyFont="1" applyFill="1" applyBorder="1" applyAlignment="1">
      <alignment vertical="center"/>
    </xf>
    <xf numFmtId="178" fontId="4" fillId="5" borderId="40" xfId="0" applyNumberFormat="1" applyFont="1" applyFill="1" applyBorder="1" applyAlignment="1">
      <alignment vertical="center"/>
    </xf>
    <xf numFmtId="178" fontId="4" fillId="5" borderId="25" xfId="0" applyNumberFormat="1" applyFont="1" applyFill="1" applyBorder="1" applyAlignment="1">
      <alignment vertical="center"/>
    </xf>
    <xf numFmtId="10" fontId="4" fillId="5" borderId="7" xfId="3" applyNumberFormat="1" applyFont="1" applyFill="1" applyBorder="1">
      <alignment vertical="center"/>
    </xf>
    <xf numFmtId="10" fontId="4" fillId="5" borderId="25" xfId="3" applyNumberFormat="1" applyFont="1" applyFill="1" applyBorder="1">
      <alignment vertical="center"/>
    </xf>
    <xf numFmtId="10" fontId="4" fillId="5" borderId="25" xfId="0" applyNumberFormat="1" applyFont="1" applyFill="1" applyBorder="1" applyAlignment="1">
      <alignment vertical="center"/>
    </xf>
    <xf numFmtId="10" fontId="4" fillId="5" borderId="33" xfId="0" applyNumberFormat="1" applyFont="1" applyFill="1" applyBorder="1" applyAlignment="1">
      <alignment vertical="center"/>
    </xf>
    <xf numFmtId="10" fontId="4" fillId="5" borderId="24" xfId="0" applyNumberFormat="1" applyFont="1" applyFill="1" applyBorder="1" applyAlignment="1">
      <alignment vertical="center"/>
    </xf>
    <xf numFmtId="10" fontId="4" fillId="5" borderId="41" xfId="0" applyNumberFormat="1" applyFont="1" applyFill="1" applyBorder="1" applyAlignment="1">
      <alignment vertical="center"/>
    </xf>
    <xf numFmtId="43" fontId="9" fillId="18" borderId="6" xfId="1" applyFont="1" applyFill="1" applyBorder="1">
      <alignment vertical="center"/>
    </xf>
    <xf numFmtId="1" fontId="0" fillId="18" borderId="6" xfId="1" applyNumberFormat="1" applyFill="1" applyBorder="1">
      <alignment vertical="center"/>
    </xf>
    <xf numFmtId="43" fontId="0" fillId="18" borderId="0" xfId="1" applyFill="1" applyBorder="1">
      <alignment vertical="center"/>
    </xf>
    <xf numFmtId="44" fontId="0" fillId="0" borderId="0" xfId="2">
      <alignment vertical="center"/>
    </xf>
    <xf numFmtId="43" fontId="0" fillId="18" borderId="17" xfId="1" applyFill="1" applyBorder="1">
      <alignment vertical="center"/>
    </xf>
    <xf numFmtId="0" fontId="0" fillId="18" borderId="0" xfId="0" applyFill="1">
      <alignment vertical="center"/>
    </xf>
    <xf numFmtId="44" fontId="0" fillId="18" borderId="0" xfId="2" applyFill="1">
      <alignment vertical="center"/>
    </xf>
    <xf numFmtId="44" fontId="23" fillId="19" borderId="0" xfId="2" applyFont="1" applyFill="1">
      <alignment vertical="center"/>
    </xf>
    <xf numFmtId="0" fontId="9" fillId="18" borderId="10" xfId="0" applyFont="1" applyFill="1" applyBorder="1">
      <alignment vertical="center"/>
    </xf>
    <xf numFmtId="0" fontId="0" fillId="18" borderId="6" xfId="0" applyFill="1" applyBorder="1">
      <alignment vertical="center"/>
    </xf>
    <xf numFmtId="184" fontId="0" fillId="18" borderId="0" xfId="1" applyNumberFormat="1" applyFill="1">
      <alignment vertical="center"/>
    </xf>
    <xf numFmtId="0" fontId="0" fillId="18" borderId="21" xfId="0" applyFill="1" applyBorder="1">
      <alignment vertical="center"/>
    </xf>
    <xf numFmtId="184" fontId="0" fillId="18" borderId="21" xfId="1" applyNumberFormat="1" applyFill="1" applyBorder="1">
      <alignment vertical="center"/>
    </xf>
    <xf numFmtId="9" fontId="0" fillId="0" borderId="0" xfId="3">
      <alignment vertical="center"/>
    </xf>
    <xf numFmtId="0" fontId="0" fillId="18" borderId="17" xfId="0" applyFill="1" applyBorder="1">
      <alignment vertical="center"/>
    </xf>
    <xf numFmtId="0" fontId="0" fillId="18" borderId="16" xfId="0" applyFill="1" applyBorder="1">
      <alignment vertical="center"/>
    </xf>
    <xf numFmtId="0" fontId="0" fillId="18" borderId="7" xfId="0" applyFill="1" applyBorder="1">
      <alignment vertical="center"/>
    </xf>
    <xf numFmtId="0" fontId="0" fillId="18" borderId="6" xfId="0" applyFont="1" applyFill="1" applyBorder="1">
      <alignment vertical="center"/>
    </xf>
    <xf numFmtId="184" fontId="0" fillId="18" borderId="6" xfId="1" applyNumberFormat="1" applyFont="1" applyFill="1" applyBorder="1">
      <alignment vertical="center"/>
    </xf>
    <xf numFmtId="0" fontId="0" fillId="18" borderId="15" xfId="0" applyFill="1" applyBorder="1">
      <alignment vertical="center"/>
    </xf>
    <xf numFmtId="184" fontId="0" fillId="18" borderId="6" xfId="1" applyNumberFormat="1" applyFill="1" applyBorder="1">
      <alignment vertical="center"/>
    </xf>
    <xf numFmtId="44" fontId="24" fillId="19" borderId="0" xfId="2" applyFont="1" applyFill="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72">
    <dxf>
      <numFmt numFmtId="185" formatCode="0.00000000_ "/>
    </dxf>
    <dxf>
      <numFmt numFmtId="186" formatCode="0.0000000_ "/>
    </dxf>
    <dxf>
      <numFmt numFmtId="187" formatCode="0.000000_ "/>
    </dxf>
    <dxf>
      <numFmt numFmtId="188" formatCode="0.00000_ "/>
    </dxf>
    <dxf>
      <numFmt numFmtId="176" formatCode="0.0000_ "/>
    </dxf>
    <dxf>
      <numFmt numFmtId="177" formatCode="0.000_ "/>
    </dxf>
    <dxf>
      <numFmt numFmtId="189" formatCode="0.00000000_ "/>
    </dxf>
    <dxf>
      <numFmt numFmtId="190" formatCode="0.0000000_ "/>
    </dxf>
    <dxf>
      <numFmt numFmtId="191" formatCode="0.000000_ "/>
    </dxf>
    <dxf>
      <numFmt numFmtId="192" formatCode="0.00000_ "/>
    </dxf>
    <dxf>
      <numFmt numFmtId="176" formatCode="0.0000_ "/>
    </dxf>
    <dxf>
      <numFmt numFmtId="177" formatCode="0.000_ "/>
    </dxf>
    <dxf>
      <numFmt numFmtId="176" formatCode="0.0000_ "/>
    </dxf>
    <dxf>
      <numFmt numFmtId="193" formatCode="0.00000000_ "/>
    </dxf>
    <dxf>
      <numFmt numFmtId="194" formatCode="0.0000000_ "/>
    </dxf>
    <dxf>
      <numFmt numFmtId="195" formatCode="0.000000_ "/>
    </dxf>
    <dxf>
      <numFmt numFmtId="196" formatCode="0.00000_ "/>
    </dxf>
    <dxf>
      <numFmt numFmtId="176" formatCode="0.0000_ "/>
    </dxf>
    <dxf>
      <numFmt numFmtId="177" formatCode="0.000_ "/>
    </dxf>
    <dxf>
      <numFmt numFmtId="197" formatCode="0.00000000_ "/>
    </dxf>
    <dxf>
      <numFmt numFmtId="198" formatCode="0.0000000_ "/>
    </dxf>
    <dxf>
      <numFmt numFmtId="199" formatCode="0.000000_ "/>
    </dxf>
    <dxf>
      <numFmt numFmtId="200" formatCode="0.00000_ "/>
    </dxf>
    <dxf>
      <numFmt numFmtId="176" formatCode="0.0000_ "/>
    </dxf>
    <dxf>
      <numFmt numFmtId="177" formatCode="0.000_ "/>
    </dxf>
    <dxf>
      <numFmt numFmtId="201" formatCode="0.00000000_ "/>
    </dxf>
    <dxf>
      <numFmt numFmtId="202" formatCode="0.0000000_ "/>
    </dxf>
    <dxf>
      <numFmt numFmtId="203" formatCode="0.000000_ "/>
    </dxf>
    <dxf>
      <numFmt numFmtId="204" formatCode="0.00000_ "/>
    </dxf>
    <dxf>
      <numFmt numFmtId="176" formatCode="0.0000_ "/>
    </dxf>
    <dxf>
      <numFmt numFmtId="177" formatCode="0.000_ "/>
    </dxf>
    <dxf>
      <numFmt numFmtId="205" formatCode="0.00000000_ "/>
    </dxf>
    <dxf>
      <numFmt numFmtId="206" formatCode="0.0000000_ "/>
    </dxf>
    <dxf>
      <numFmt numFmtId="207" formatCode="0.000000_ "/>
    </dxf>
    <dxf>
      <numFmt numFmtId="208" formatCode="0.00000_ "/>
    </dxf>
    <dxf>
      <numFmt numFmtId="176" formatCode="0.0000_ "/>
    </dxf>
    <dxf>
      <numFmt numFmtId="177" formatCode="0.000_ "/>
    </dxf>
    <dxf>
      <font>
        <color rgb="FF6209A6"/>
      </font>
    </dxf>
    <dxf>
      <font>
        <color theme="1"/>
      </font>
    </dxf>
    <dxf>
      <fill>
        <patternFill patternType="solid">
          <bgColor rgb="FF493486"/>
        </patternFill>
      </fill>
    </dxf>
    <dxf>
      <fill>
        <patternFill patternType="solid">
          <bgColor rgb="FF8612A8"/>
        </patternFill>
      </fill>
    </dxf>
    <dxf>
      <fill>
        <patternFill patternType="solid">
          <bgColor rgb="FF8612A8"/>
        </patternFill>
      </fill>
    </dxf>
    <dxf>
      <fill>
        <patternFill patternType="solid">
          <bgColor rgb="FF8612A8"/>
        </patternFill>
      </fill>
    </dxf>
    <dxf>
      <fill>
        <patternFill patternType="none"/>
      </fill>
    </dxf>
    <dxf>
      <numFmt numFmtId="183" formatCode="0.00_ "/>
    </dxf>
    <dxf>
      <numFmt numFmtId="177" formatCode="0.000_ "/>
    </dxf>
    <dxf>
      <alignment wrapText="1"/>
    </dxf>
    <dxf>
      <fill>
        <patternFill patternType="solid">
          <bgColor rgb="FF4A6F99"/>
        </patternFill>
      </fill>
    </dxf>
    <dxf>
      <fill>
        <patternFill patternType="solid">
          <bgColor rgb="FF8D8FB6"/>
        </patternFill>
      </fill>
    </dxf>
    <dxf>
      <fill>
        <patternFill patternType="solid">
          <bgColor rgb="FF5D838E"/>
        </patternFill>
      </fill>
    </dxf>
    <dxf>
      <font>
        <color theme="4" tint="0.6"/>
      </font>
    </dxf>
    <dxf>
      <numFmt numFmtId="179" formatCode="0.0%"/>
    </dxf>
    <dxf>
      <fill>
        <patternFill patternType="solid">
          <bgColor rgb="FFFFC7CE"/>
        </patternFill>
      </fill>
    </dxf>
    <dxf>
      <font>
        <color rgb="FF9C0006"/>
      </font>
      <fill>
        <patternFill patternType="solid">
          <bgColor rgb="FFFFC7CE"/>
        </patternFill>
      </fill>
    </dxf>
    <dxf>
      <font>
        <color rgb="FF9C0006"/>
      </font>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1"/>
      <tableStyleElement type="headerRow" dxfId="60"/>
      <tableStyleElement type="totalRow" dxfId="59"/>
      <tableStyleElement type="firstColumn" dxfId="58"/>
      <tableStyleElement type="lastColumn" dxfId="57"/>
      <tableStyleElement type="firstRowStripe" dxfId="56"/>
      <tableStyleElement type="firstColumnStripe" dxfId="55"/>
    </tableStyle>
    <tableStyle name="PivotStylePreset2_Accent1" table="0" count="10" xr9:uid="{267968C8-6FFD-4C36-ACC1-9EA1FD1885CA}">
      <tableStyleElement type="headerRow" dxfId="71"/>
      <tableStyleElement type="totalRow" dxfId="70"/>
      <tableStyleElement type="firstRowStripe" dxfId="69"/>
      <tableStyleElement type="firstColumnStripe" dxfId="68"/>
      <tableStyleElement type="firstSubtotalRow" dxfId="67"/>
      <tableStyleElement type="secondSubtotalRow" dxfId="66"/>
      <tableStyleElement type="firstRowSubheading" dxfId="65"/>
      <tableStyleElement type="secondRowSubheading" dxfId="64"/>
      <tableStyleElement type="pageFieldLabels" dxfId="63"/>
      <tableStyleElement type="pageFieldValues" dxfId="62"/>
    </tableStyle>
  </tableStyles>
  <colors>
    <mruColors>
      <color rgb="00493486"/>
      <color rgb="008612A8"/>
      <color rgb="00BFC4D7"/>
      <color rgb="008D8FB6"/>
      <color rgb="0038829D"/>
      <color rgb="005C79A3"/>
      <color rgb="006A84B7"/>
      <color rgb="004A6F99"/>
      <color rgb="005D838E"/>
      <color rgb="00C4C3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tyles" Target="styles.xml"/><Relationship Id="rId15" Type="http://schemas.openxmlformats.org/officeDocument/2006/relationships/sheetMetadata" Target="metadata.xml"/><Relationship Id="rId14" Type="http://schemas.openxmlformats.org/officeDocument/2006/relationships/sharedStrings" Target="sharedStrings.xml"/><Relationship Id="rId13" Type="http://schemas.openxmlformats.org/officeDocument/2006/relationships/theme" Target="theme/theme1.xml"/><Relationship Id="rId12" Type="http://schemas.microsoft.com/office/2007/relationships/slicerCache" Target="slicerCaches/slicerCache1.xml"/><Relationship Id="rId11" Type="http://schemas.openxmlformats.org/officeDocument/2006/relationships/pivotCacheDefinition" Target="pivotCache/pivotCacheDefinition1.xml"/><Relationship Id="rId10" Type="http://schemas.openxmlformats.org/officeDocument/2006/relationships/worksheet" Target="worksheets/sheet10.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4" Type="http://schemas.microsoft.com/office/2011/relationships/chartColorStyle" Target="colors4.xml"/><Relationship Id="rId3" Type="http://schemas.microsoft.com/office/2011/relationships/chartStyle" Target="style4.xml"/><Relationship Id="rId2" Type="http://schemas.openxmlformats.org/officeDocument/2006/relationships/image" Target="../media/image2.jpeg"/><Relationship Id="rId1" Type="http://schemas.openxmlformats.org/officeDocument/2006/relationships/themeOverride" Target="../theme/themeOverride1.xml"/></Relationships>
</file>

<file path=xl/charts/_rels/chart10.xml.rels><?xml version="1.0" encoding="UTF-8" standalone="yes"?>
<Relationships xmlns="http://schemas.openxmlformats.org/package/2006/relationships"><Relationship Id="rId4" Type="http://schemas.microsoft.com/office/2011/relationships/chartColorStyle" Target="colors5.xml"/><Relationship Id="rId3" Type="http://schemas.microsoft.com/office/2011/relationships/chartStyle" Target="style5.xml"/><Relationship Id="rId2" Type="http://schemas.openxmlformats.org/officeDocument/2006/relationships/image" Target="../media/image2.jpeg"/><Relationship Id="rId1" Type="http://schemas.openxmlformats.org/officeDocument/2006/relationships/themeOverride" Target="../theme/themeOverride2.xml"/></Relationships>
</file>

<file path=xl/charts/_rels/chart11.xml.rels><?xml version="1.0" encoding="UTF-8" standalone="yes"?>
<Relationships xmlns="http://schemas.openxmlformats.org/package/2006/relationships"><Relationship Id="rId4" Type="http://schemas.microsoft.com/office/2011/relationships/chartColorStyle" Target="colors6.xml"/><Relationship Id="rId3" Type="http://schemas.microsoft.com/office/2011/relationships/chartStyle" Target="style6.xml"/><Relationship Id="rId2" Type="http://schemas.openxmlformats.org/officeDocument/2006/relationships/image" Target="../media/image2.jpeg"/><Relationship Id="rId1" Type="http://schemas.openxmlformats.org/officeDocument/2006/relationships/themeOverride" Target="../theme/themeOverride3.xml"/></Relationships>
</file>

<file path=xl/charts/_rels/chart1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4.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5.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'Ratios+Forecast'!$B$8</c:f>
              <c:strCache>
                <c:ptCount val="1"/>
                <c:pt idx="0">
                  <c:v>Debt to Equity Ratio</c:v>
                </c:pt>
              </c:strCache>
            </c:strRef>
          </c:tx>
          <c:spPr>
            <a:ln w="19050" cap="rnd">
              <a:solidFill>
                <a:schemeClr val="accent1"/>
              </a:solidFill>
              <a:round/>
            </a:ln>
            <a:effectLst>
              <a:outerShdw blurRad="50800" dist="25400" dir="5400000" algn="ctr" rotWithShape="0">
                <a:schemeClr val="accent1">
                  <a:lumMod val="50000"/>
                  <a:alpha val="30000"/>
                </a:schemeClr>
              </a:outerShdw>
            </a:effectLst>
          </c:spPr>
          <c:marker>
            <c:symbol val="circle"/>
            <c:size val="5"/>
            <c:spPr>
              <a:solidFill>
                <a:schemeClr val="accent1"/>
              </a:solidFill>
              <a:ln w="19050">
                <a:solidFill>
                  <a:schemeClr val="lt1"/>
                </a:solidFill>
              </a:ln>
              <a:effectLst>
                <a:outerShdw blurRad="50800" dist="25400" dir="5400000" algn="ctr" rotWithShape="0">
                  <a:schemeClr val="accent1">
                    <a:lumMod val="50000"/>
                    <a:alpha val="30000"/>
                  </a:schemeClr>
                </a:outerShdw>
              </a:effectLst>
            </c:spPr>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dk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xVal>
            <c:numRef>
              <c:f>'Ratios+Forecast'!$C$7:$L$7</c:f>
              <c:numCache>
                <c:formatCode>General</c:formatCode>
                <c:ptCount val="10"/>
                <c:pt idx="0">
                  <c:v>2020</c:v>
                </c:pt>
                <c:pt idx="1">
                  <c:v>2021</c:v>
                </c:pt>
                <c:pt idx="2">
                  <c:v>2022</c:v>
                </c:pt>
                <c:pt idx="3">
                  <c:v>2023</c:v>
                </c:pt>
                <c:pt idx="4">
                  <c:v>2024</c:v>
                </c:pt>
                <c:pt idx="5">
                  <c:v>2025</c:v>
                </c:pt>
                <c:pt idx="6">
                  <c:v>2026</c:v>
                </c:pt>
                <c:pt idx="7">
                  <c:v>2027</c:v>
                </c:pt>
                <c:pt idx="8">
                  <c:v>2028</c:v>
                </c:pt>
                <c:pt idx="9">
                  <c:v>2029</c:v>
                </c:pt>
              </c:numCache>
            </c:numRef>
          </c:xVal>
          <c:yVal>
            <c:numRef>
              <c:f>'Ratios+Forecast'!$C$8:$L$8</c:f>
              <c:numCache>
                <c:formatCode>0.000_ </c:formatCode>
                <c:ptCount val="10"/>
                <c:pt idx="0">
                  <c:v>1.40355100812519</c:v>
                </c:pt>
                <c:pt idx="1">
                  <c:v>1.32656107471598</c:v>
                </c:pt>
                <c:pt idx="2">
                  <c:v>1.02117451381781</c:v>
                </c:pt>
                <c:pt idx="3">
                  <c:v>1.44049079754601</c:v>
                </c:pt>
                <c:pt idx="4">
                  <c:v>1.75499357051007</c:v>
                </c:pt>
                <c:pt idx="5">
                  <c:v>1.63439864722341</c:v>
                </c:pt>
                <c:pt idx="6">
                  <c:v>1.71608013198354</c:v>
                </c:pt>
                <c:pt idx="7">
                  <c:v>1.79776161674367</c:v>
                </c:pt>
                <c:pt idx="8">
                  <c:v>1.8794431015038</c:v>
                </c:pt>
                <c:pt idx="9">
                  <c:v>1.96112458626393</c:v>
                </c:pt>
              </c:numCache>
            </c:numRef>
          </c:yVal>
          <c:smooth val="0"/>
        </c:ser>
        <c:ser>
          <c:idx val="1"/>
          <c:order val="1"/>
          <c:tx>
            <c:strRef>
              <c:f>'Ratios+Forecast'!$B$9</c:f>
              <c:strCache>
                <c:ptCount val="1"/>
                <c:pt idx="0">
                  <c:v>Forecast</c:v>
                </c:pt>
              </c:strCache>
            </c:strRef>
          </c:tx>
          <c:spPr>
            <a:ln w="19050" cap="rnd">
              <a:solidFill>
                <a:schemeClr val="accent2"/>
              </a:solidFill>
              <a:round/>
            </a:ln>
            <a:effectLst>
              <a:outerShdw blurRad="50800" dist="25400" dir="5400000" algn="ctr" rotWithShape="0">
                <a:schemeClr val="accent2">
                  <a:lumMod val="50000"/>
                  <a:alpha val="30000"/>
                </a:schemeClr>
              </a:outerShdw>
            </a:effectLst>
          </c:spPr>
          <c:marker>
            <c:symbol val="circle"/>
            <c:size val="5"/>
            <c:spPr>
              <a:solidFill>
                <a:schemeClr val="accent2"/>
              </a:solidFill>
              <a:ln w="19050">
                <a:solidFill>
                  <a:schemeClr val="lt1"/>
                </a:solidFill>
              </a:ln>
              <a:effectLst>
                <a:outerShdw blurRad="50800" dist="25400" dir="5400000" algn="ctr" rotWithShape="0">
                  <a:schemeClr val="accent2">
                    <a:lumMod val="50000"/>
                    <a:alpha val="30000"/>
                  </a:schemeClr>
                </a:outerShdw>
              </a:effectLst>
            </c:spPr>
          </c:marker>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dk1">
                        <a:lumMod val="75000"/>
                        <a:lumOff val="25000"/>
                      </a:schemeClr>
                    </a:solidFill>
                    <a:latin typeface="+mn-lt"/>
                    <a:ea typeface="+mn-ea"/>
                    <a:cs typeface="+mn-cs"/>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xVal>
            <c:numRef>
              <c:f>'Ratios+Forecast'!$C$7:$L$7</c:f>
              <c:numCache>
                <c:formatCode>General</c:formatCode>
                <c:ptCount val="10"/>
                <c:pt idx="0">
                  <c:v>2020</c:v>
                </c:pt>
                <c:pt idx="1">
                  <c:v>2021</c:v>
                </c:pt>
                <c:pt idx="2">
                  <c:v>2022</c:v>
                </c:pt>
                <c:pt idx="3">
                  <c:v>2023</c:v>
                </c:pt>
                <c:pt idx="4">
                  <c:v>2024</c:v>
                </c:pt>
                <c:pt idx="5">
                  <c:v>2025</c:v>
                </c:pt>
                <c:pt idx="6">
                  <c:v>2026</c:v>
                </c:pt>
                <c:pt idx="7">
                  <c:v>2027</c:v>
                </c:pt>
                <c:pt idx="8">
                  <c:v>2028</c:v>
                </c:pt>
                <c:pt idx="9">
                  <c:v>2029</c:v>
                </c:pt>
              </c:numCache>
            </c:numRef>
          </c:xVal>
          <c:yVal>
            <c:numRef>
              <c:f>'Ratios+Forecast'!$C$9:$L$9</c:f>
              <c:numCache>
                <c:formatCode>General</c:formatCode>
                <c:ptCount val="10"/>
                <c:pt idx="5" c:formatCode="0.000_ ">
                  <c:v>1.63439864722341</c:v>
                </c:pt>
                <c:pt idx="6" c:formatCode="0.000_ ">
                  <c:v>1.71608013198354</c:v>
                </c:pt>
                <c:pt idx="7" c:formatCode="0.000_ ">
                  <c:v>1.79776161674367</c:v>
                </c:pt>
                <c:pt idx="8" c:formatCode="0.000_ ">
                  <c:v>1.8794431015038</c:v>
                </c:pt>
                <c:pt idx="9" c:formatCode="0.000_ ">
                  <c:v>1.96112458626393</c:v>
                </c:pt>
              </c:numCache>
            </c:numRef>
          </c:yVal>
          <c:smooth val="0"/>
        </c:ser>
        <c:dLbls>
          <c:showLegendKey val="0"/>
          <c:showVal val="1"/>
          <c:showCatName val="0"/>
          <c:showSerName val="0"/>
          <c:showPercent val="0"/>
          <c:showBubbleSize val="0"/>
        </c:dLbls>
        <c:axId val="44723128"/>
        <c:axId val="738857998"/>
      </c:scatterChart>
      <c:valAx>
        <c:axId val="44723128"/>
        <c:scaling>
          <c:orientation val="minMax"/>
        </c:scaling>
        <c:delete val="0"/>
        <c:axPos val="b"/>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crossAx val="738857998"/>
        <c:crosses val="autoZero"/>
        <c:crossBetween val="midCat"/>
      </c:valAx>
      <c:valAx>
        <c:axId val="738857998"/>
        <c:scaling>
          <c:orientation val="minMax"/>
        </c:scaling>
        <c:delete val="0"/>
        <c:axPos val="l"/>
        <c:majorGridlines>
          <c:spPr>
            <a:ln w="9525" cap="flat" cmpd="sng" algn="ctr">
              <a:solidFill>
                <a:schemeClr val="lt1">
                  <a:lumMod val="90200"/>
                </a:schemeClr>
              </a:solidFill>
              <a:round/>
            </a:ln>
            <a:effectLst/>
          </c:spPr>
        </c:majorGridlines>
        <c:numFmt formatCode="0.000_ "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crossAx val="44723128"/>
        <c:crosses val="autoZero"/>
        <c:crossBetween val="midCat"/>
      </c:valAx>
      <c:spPr>
        <a:noFill/>
        <a:ln w="9525" cap="flat" cmpd="sng" algn="ctr">
          <a:solidFill>
            <a:schemeClr val="dk1">
              <a:lumMod val="15000"/>
              <a:lumOff val="85000"/>
            </a:schemeClr>
          </a:solidFill>
          <a:round/>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13a84b82-6a93-4220-b52e-6462455cdd9e}"/>
      </c:ext>
    </c:extLst>
  </c:chart>
  <c:spPr>
    <a:solidFill>
      <a:schemeClr val="lt1">
        <a:lumMod val="96000"/>
      </a:schemeClr>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'Peer Group Analysis'!$O$30</c:f>
          <c:strCache>
            <c:ptCount val="1"/>
            <c:pt idx="0">
              <c:v>Price to Earning Ratio</c:v>
            </c:pt>
          </c:strCache>
        </c:strRef>
      </c:tx>
      <c:layout/>
      <c:overlay val="0"/>
      <c:spPr>
        <a:noFill/>
        <a:ln>
          <a:noFill/>
        </a:ln>
        <a:effectLst/>
      </c:spPr>
    </c:title>
    <c:autoTitleDeleted val="0"/>
    <c:plotArea>
      <c:layout>
        <c:manualLayout>
          <c:layoutTarget val="inner"/>
          <c:xMode val="edge"/>
          <c:yMode val="edge"/>
          <c:x val="0.16254955779201"/>
          <c:y val="0.167809600645422"/>
          <c:w val="0.817627325404087"/>
          <c:h val="0.532472771278741"/>
        </c:manualLayout>
      </c:layout>
      <c:barChart>
        <c:barDir val="col"/>
        <c:grouping val="clustered"/>
        <c:varyColors val="0"/>
        <c:ser>
          <c:idx val="0"/>
          <c:order val="0"/>
          <c:tx>
            <c:strRef>
              <c:f>'Peer Group Analysis'!$O$34</c:f>
              <c:strCache>
                <c:ptCount val="1"/>
                <c:pt idx="0">
                  <c:v>Tesco PLC</c:v>
                </c:pt>
              </c:strCache>
            </c:strRef>
          </c:tx>
          <c:spPr>
            <a:solidFill>
              <a:schemeClr val="bg1">
                <a:lumMod val="65000"/>
              </a:schemeClr>
            </a:solidFill>
            <a:ln>
              <a:noFill/>
            </a:ln>
            <a:effectLst/>
          </c:spPr>
          <c:invertIfNegative val="0"/>
          <c:dLbls>
            <c:delete val="1"/>
          </c:dLbls>
          <c:cat>
            <c:numRef>
              <c:f>'Peer Group Analysis'!$P$33:$T$33</c:f>
              <c:numCache>
                <c:formatCode>General</c:formatCode>
                <c:ptCount val="5"/>
                <c:pt idx="0">
                  <c:v>2020</c:v>
                </c:pt>
                <c:pt idx="1">
                  <c:v>2021</c:v>
                </c:pt>
                <c:pt idx="2">
                  <c:v>2022</c:v>
                </c:pt>
                <c:pt idx="3">
                  <c:v>2023</c:v>
                </c:pt>
                <c:pt idx="4">
                  <c:v>2024</c:v>
                </c:pt>
              </c:numCache>
            </c:numRef>
          </c:cat>
          <c:val>
            <c:numRef>
              <c:f>'Peer Group Analysis'!$P$34:$U$34</c:f>
              <c:numCache>
                <c:formatCode>General</c:formatCode>
                <c:ptCount val="6"/>
                <c:pt idx="0">
                  <c:v>23.04</c:v>
                </c:pt>
                <c:pt idx="1">
                  <c:v>2.92</c:v>
                </c:pt>
                <c:pt idx="2">
                  <c:v>14.84</c:v>
                </c:pt>
                <c:pt idx="3">
                  <c:v>25.12</c:v>
                </c:pt>
                <c:pt idx="4">
                  <c:v>16.35</c:v>
                </c:pt>
              </c:numCache>
            </c:numRef>
          </c:val>
        </c:ser>
        <c:ser>
          <c:idx val="1"/>
          <c:order val="1"/>
          <c:tx>
            <c:strRef>
              <c:f>'Peer Group Analysis'!$O$35</c:f>
              <c:strCache>
                <c:ptCount val="1"/>
                <c:pt idx="0">
                  <c:v>KAD NV</c:v>
                </c:pt>
              </c:strCache>
            </c:strRef>
          </c:tx>
          <c:spPr>
            <a:solidFill>
              <a:srgbClr val="0070C0"/>
            </a:solidFill>
            <a:ln>
              <a:noFill/>
            </a:ln>
            <a:effectLst/>
          </c:spPr>
          <c:invertIfNegative val="0"/>
          <c:dLbls>
            <c:delete val="1"/>
          </c:dLbls>
          <c:cat>
            <c:numRef>
              <c:f>'Peer Group Analysis'!$P$33:$T$33</c:f>
              <c:numCache>
                <c:formatCode>General</c:formatCode>
                <c:ptCount val="5"/>
                <c:pt idx="0">
                  <c:v>2020</c:v>
                </c:pt>
                <c:pt idx="1">
                  <c:v>2021</c:v>
                </c:pt>
                <c:pt idx="2">
                  <c:v>2022</c:v>
                </c:pt>
                <c:pt idx="3">
                  <c:v>2023</c:v>
                </c:pt>
                <c:pt idx="4">
                  <c:v>2024</c:v>
                </c:pt>
              </c:numCache>
            </c:numRef>
          </c:cat>
          <c:val>
            <c:numRef>
              <c:f>'Peer Group Analysis'!$P$35:$U$35</c:f>
              <c:numCache>
                <c:formatCode>General</c:formatCode>
                <c:ptCount val="6"/>
                <c:pt idx="0">
                  <c:v>17.32</c:v>
                </c:pt>
                <c:pt idx="1">
                  <c:v>13.57</c:v>
                </c:pt>
                <c:pt idx="2">
                  <c:v>10.3</c:v>
                </c:pt>
                <c:pt idx="3">
                  <c:v>13.13</c:v>
                </c:pt>
                <c:pt idx="4">
                  <c:v>16.66</c:v>
                </c:pt>
              </c:numCache>
            </c:numRef>
          </c:val>
        </c:ser>
        <c:ser>
          <c:idx val="2"/>
          <c:order val="2"/>
          <c:tx>
            <c:strRef>
              <c:f>'Peer Group Analysis'!$O$36</c:f>
              <c:strCache>
                <c:ptCount val="1"/>
                <c:pt idx="0">
                  <c:v>Carrefiur SA</c:v>
                </c:pt>
              </c:strCache>
            </c:strRef>
          </c:tx>
          <c:spPr>
            <a:solidFill>
              <a:schemeClr val="accent5">
                <a:lumMod val="75000"/>
              </a:schemeClr>
            </a:solidFill>
            <a:ln>
              <a:noFill/>
            </a:ln>
            <a:effectLst/>
          </c:spPr>
          <c:invertIfNegative val="0"/>
          <c:dLbls>
            <c:delete val="1"/>
          </c:dLbls>
          <c:cat>
            <c:numRef>
              <c:f>'Peer Group Analysis'!$P$33:$T$33</c:f>
              <c:numCache>
                <c:formatCode>General</c:formatCode>
                <c:ptCount val="5"/>
                <c:pt idx="0">
                  <c:v>2020</c:v>
                </c:pt>
                <c:pt idx="1">
                  <c:v>2021</c:v>
                </c:pt>
                <c:pt idx="2">
                  <c:v>2022</c:v>
                </c:pt>
                <c:pt idx="3">
                  <c:v>2023</c:v>
                </c:pt>
                <c:pt idx="4">
                  <c:v>2024</c:v>
                </c:pt>
              </c:numCache>
            </c:numRef>
          </c:cat>
          <c:val>
            <c:numRef>
              <c:f>'Peer Group Analysis'!$P$36:$U$36</c:f>
              <c:numCache>
                <c:formatCode>General</c:formatCode>
                <c:ptCount val="6"/>
                <c:pt idx="0">
                  <c:v>17.69</c:v>
                </c:pt>
                <c:pt idx="1">
                  <c:v>11.51</c:v>
                </c:pt>
                <c:pt idx="2">
                  <c:v>8.48</c:v>
                </c:pt>
                <c:pt idx="3">
                  <c:v>6.9</c:v>
                </c:pt>
                <c:pt idx="4">
                  <c:v>12.26</c:v>
                </c:pt>
              </c:numCache>
            </c:numRef>
          </c:val>
        </c:ser>
        <c:dLbls>
          <c:showLegendKey val="0"/>
          <c:showVal val="0"/>
          <c:showCatName val="0"/>
          <c:showSerName val="0"/>
          <c:showPercent val="0"/>
          <c:showBubbleSize val="0"/>
        </c:dLbls>
        <c:gapWidth val="216"/>
        <c:overlap val="-32"/>
        <c:axId val="120007965"/>
        <c:axId val="211602593"/>
      </c:barChart>
      <c:catAx>
        <c:axId val="120007965"/>
        <c:scaling>
          <c:orientation val="minMax"/>
        </c:scaling>
        <c:delete val="0"/>
        <c:axPos val="b"/>
        <c:majorTickMark val="out"/>
        <c:minorTickMark val="none"/>
        <c:tickLblPos val="nextTo"/>
        <c:spPr>
          <a:noFill/>
          <a:ln w="9525" cap="flat" cmpd="sng" algn="ctr">
            <a:solidFill>
              <a:schemeClr val="tx1">
                <a:lumMod val="15000"/>
                <a:lumOff val="85000"/>
              </a:schemeClr>
            </a:solidFill>
            <a:prstDash val="solid"/>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11602593"/>
        <c:crosses val="autoZero"/>
        <c:auto val="1"/>
        <c:lblAlgn val="ctr"/>
        <c:lblOffset val="100"/>
        <c:noMultiLvlLbl val="0"/>
      </c:catAx>
      <c:valAx>
        <c:axId val="211602593"/>
        <c:scaling>
          <c:orientation val="minMax"/>
        </c:scaling>
        <c:delete val="0"/>
        <c:axPos val="l"/>
        <c:majorGridlines>
          <c:spPr>
            <a:ln w="9525" cap="flat" cmpd="sng" algn="ctr">
              <a:solidFill>
                <a:schemeClr val="lt1">
                  <a:lumMod val="90200"/>
                </a:schemeClr>
              </a:solidFill>
              <a:prstDash val="solid"/>
              <a:round/>
            </a:ln>
            <a:effectLst/>
          </c:spPr>
        </c:majorGridlines>
        <c:numFmt formatCode="General" sourceLinked="1"/>
        <c:majorTickMark val="out"/>
        <c:minorTickMark val="none"/>
        <c:tickLblPos val="nextTo"/>
        <c:spPr>
          <a:noFill/>
          <a:ln w="6350" cap="flat" cmpd="sng" algn="ctr">
            <a:noFill/>
            <a:prstDash val="solid"/>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20007965"/>
        <c:crosses val="autoZero"/>
        <c:crossBetween val="between"/>
      </c:valAx>
      <c:dTable>
        <c:showHorzBorder val="1"/>
        <c:showVertBorder val="1"/>
        <c:showOutline val="1"/>
        <c:showKeys val="1"/>
        <c:txPr>
          <a:bodyPr rot="0" spcFirstLastPara="0" vertOverflow="ellipsis" vert="horz" wrap="square" anchor="ctr" anchorCtr="1"/>
          <a:lstStyle/>
          <a:p>
            <a:pPr>
              <a:defRPr lang="en-US" sz="1000" b="0" i="0" u="none" strike="noStrike" kern="1200" baseline="0">
                <a:solidFill>
                  <a:schemeClr val="tx1"/>
                </a:solidFill>
                <a:latin typeface="+mn-lt"/>
                <a:ea typeface="+mn-ea"/>
                <a:cs typeface="+mn-cs"/>
              </a:defRPr>
            </a:pPr>
          </a:p>
        </c:txPr>
      </c:dTable>
      <c:spPr>
        <a:noFill/>
        <a:ln>
          <a:noFill/>
        </a:ln>
        <a:effectLst/>
      </c:spPr>
    </c:plotArea>
    <c:plotVisOnly val="1"/>
    <c:dispBlanksAs val="gap"/>
    <c:showDLblsOverMax val="0"/>
    <c:extLst>
      <c:ext uri="{0b15fc19-7d7d-44ad-8c2d-2c3a37ce22c3}">
        <chartProps xmlns="https://web.wps.cn/et/2018/main" chartId="{b2c3204c-049c-44dd-85d2-3b3e09a58d3f}"/>
      </c:ext>
    </c:extLst>
  </c:chart>
  <c:spPr>
    <a:pattFill prst="pct50">
      <a:fgClr>
        <a:srgbClr val="5B9BD5"/>
      </a:fgClr>
      <a:bgClr>
        <a:srgbClr val="FFFFFF"/>
      </a:bgClr>
    </a:pattFill>
    <a:ln w="9525" cap="flat" cmpd="sng" algn="ctr">
      <a:solidFill>
        <a:schemeClr val="tx1">
          <a:lumMod val="15000"/>
          <a:lumOff val="85000"/>
        </a:schemeClr>
      </a:solidFill>
      <a:prstDash val="solid"/>
      <a:round/>
    </a:ln>
    <a:effectLst/>
  </c:spPr>
  <c:txPr>
    <a:bodyPr/>
    <a:lstStyle/>
    <a:p>
      <a:pPr>
        <a:defRPr lang="en-US"/>
      </a:pPr>
    </a:p>
  </c:txPr>
  <c:externalData r:id="rId1">
    <c:autoUpdate val="0"/>
  </c:externalData>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'Peer Group Analysis'!$B$8</c:f>
          <c:strCache>
            <c:ptCount val="1"/>
            <c:pt idx="0">
              <c:v>Operating Margin</c:v>
            </c:pt>
          </c:strCache>
        </c:strRef>
      </c:tx>
      <c:layout/>
      <c:overlay val="0"/>
      <c:spPr>
        <a:noFill/>
        <a:ln>
          <a:noFill/>
        </a:ln>
        <a:effectLst/>
      </c:spPr>
    </c:title>
    <c:autoTitleDeleted val="0"/>
    <c:plotArea>
      <c:layout/>
      <c:barChart>
        <c:barDir val="col"/>
        <c:grouping val="clustered"/>
        <c:varyColors val="0"/>
        <c:ser>
          <c:idx val="1"/>
          <c:order val="1"/>
          <c:tx>
            <c:strRef>
              <c:f>'Peer Group Analysis'!$B$11</c:f>
              <c:strCache>
                <c:ptCount val="1"/>
                <c:pt idx="0">
                  <c:v>Tesco PLC</c:v>
                </c:pt>
              </c:strCache>
            </c:strRef>
          </c:tx>
          <c:spPr>
            <a:solidFill>
              <a:schemeClr val="accent3"/>
            </a:solidFill>
            <a:ln>
              <a:noFill/>
            </a:ln>
            <a:effectLst/>
          </c:spPr>
          <c:invertIfNegative val="0"/>
          <c:dLbls>
            <c:delete val="1"/>
          </c:dLbls>
          <c:cat>
            <c:numRef>
              <c:f>'Peer Group Analysis'!$C$10:$G$10</c:f>
              <c:numCache>
                <c:formatCode>General</c:formatCode>
                <c:ptCount val="5"/>
                <c:pt idx="0">
                  <c:v>2020</c:v>
                </c:pt>
                <c:pt idx="1">
                  <c:v>2021</c:v>
                </c:pt>
                <c:pt idx="2">
                  <c:v>2022</c:v>
                </c:pt>
                <c:pt idx="3">
                  <c:v>2023</c:v>
                </c:pt>
                <c:pt idx="4">
                  <c:v>2024</c:v>
                </c:pt>
              </c:numCache>
            </c:numRef>
          </c:cat>
          <c:val>
            <c:numRef>
              <c:f>'Peer Group Analysis'!$C$11:$G$11</c:f>
              <c:numCache>
                <c:formatCode>0%</c:formatCode>
                <c:ptCount val="5"/>
                <c:pt idx="0">
                  <c:v>0.0393004079805822</c:v>
                </c:pt>
                <c:pt idx="1">
                  <c:v>0.0333926442897369</c:v>
                </c:pt>
                <c:pt idx="2">
                  <c:v>0.0419437923839332</c:v>
                </c:pt>
                <c:pt idx="3">
                  <c:v>0.0214935243868834</c:v>
                </c:pt>
                <c:pt idx="4">
                  <c:v>0.0403449337850323</c:v>
                </c:pt>
              </c:numCache>
            </c:numRef>
          </c:val>
        </c:ser>
        <c:ser>
          <c:idx val="2"/>
          <c:order val="2"/>
          <c:tx>
            <c:strRef>
              <c:f>'Peer Group Analysis'!$B$12</c:f>
              <c:strCache>
                <c:ptCount val="1"/>
                <c:pt idx="0">
                  <c:v>KAD NV</c:v>
                </c:pt>
              </c:strCache>
            </c:strRef>
          </c:tx>
          <c:spPr>
            <a:solidFill>
              <a:schemeClr val="accent5"/>
            </a:solidFill>
            <a:ln>
              <a:noFill/>
            </a:ln>
            <a:effectLst/>
          </c:spPr>
          <c:invertIfNegative val="0"/>
          <c:dLbls>
            <c:delete val="1"/>
          </c:dLbls>
          <c:cat>
            <c:numRef>
              <c:f>'Peer Group Analysis'!$C$10:$G$10</c:f>
              <c:numCache>
                <c:formatCode>General</c:formatCode>
                <c:ptCount val="5"/>
                <c:pt idx="0">
                  <c:v>2020</c:v>
                </c:pt>
                <c:pt idx="1">
                  <c:v>2021</c:v>
                </c:pt>
                <c:pt idx="2">
                  <c:v>2022</c:v>
                </c:pt>
                <c:pt idx="3">
                  <c:v>2023</c:v>
                </c:pt>
                <c:pt idx="4">
                  <c:v>2024</c:v>
                </c:pt>
              </c:numCache>
            </c:numRef>
          </c:cat>
          <c:val>
            <c:numRef>
              <c:f>'Peer Group Analysis'!$C$12:$G$12</c:f>
              <c:numCache>
                <c:formatCode>0%</c:formatCode>
                <c:ptCount val="5"/>
                <c:pt idx="0">
                  <c:v>0.023</c:v>
                </c:pt>
                <c:pt idx="1">
                  <c:v>0.037</c:v>
                </c:pt>
                <c:pt idx="2">
                  <c:v>0.036</c:v>
                </c:pt>
                <c:pt idx="3">
                  <c:v>0.027</c:v>
                </c:pt>
                <c:pt idx="4">
                  <c:v>0.026</c:v>
                </c:pt>
              </c:numCache>
            </c:numRef>
          </c:val>
        </c:ser>
        <c:ser>
          <c:idx val="3"/>
          <c:order val="3"/>
          <c:tx>
            <c:strRef>
              <c:f>'Peer Group Analysis'!$B$13</c:f>
              <c:strCache>
                <c:ptCount val="1"/>
                <c:pt idx="0">
                  <c:v>Carrefour SA</c:v>
                </c:pt>
              </c:strCache>
            </c:strRef>
          </c:tx>
          <c:spPr>
            <a:solidFill>
              <a:schemeClr val="accent1">
                <a:lumMod val="60000"/>
              </a:schemeClr>
            </a:solidFill>
            <a:ln>
              <a:noFill/>
            </a:ln>
            <a:effectLst/>
          </c:spPr>
          <c:invertIfNegative val="0"/>
          <c:dLbls>
            <c:delete val="1"/>
          </c:dLbls>
          <c:cat>
            <c:numRef>
              <c:f>'Peer Group Analysis'!$C$10:$G$10</c:f>
              <c:numCache>
                <c:formatCode>General</c:formatCode>
                <c:ptCount val="5"/>
                <c:pt idx="0">
                  <c:v>2020</c:v>
                </c:pt>
                <c:pt idx="1">
                  <c:v>2021</c:v>
                </c:pt>
                <c:pt idx="2">
                  <c:v>2022</c:v>
                </c:pt>
                <c:pt idx="3">
                  <c:v>2023</c:v>
                </c:pt>
                <c:pt idx="4">
                  <c:v>2024</c:v>
                </c:pt>
              </c:numCache>
            </c:numRef>
          </c:cat>
          <c:val>
            <c:numRef>
              <c:f>'Peer Group Analysis'!$C$13:$G$13</c:f>
              <c:numCache>
                <c:formatCode>0%</c:formatCode>
                <c:ptCount val="5"/>
                <c:pt idx="0">
                  <c:v>0.03</c:v>
                </c:pt>
                <c:pt idx="1">
                  <c:v>0.03</c:v>
                </c:pt>
                <c:pt idx="2">
                  <c:v>0.028</c:v>
                </c:pt>
                <c:pt idx="3">
                  <c:v>0.026</c:v>
                </c:pt>
                <c:pt idx="4">
                  <c:v>0.025</c:v>
                </c:pt>
              </c:numCache>
            </c:numRef>
          </c:val>
        </c:ser>
        <c:dLbls>
          <c:showLegendKey val="0"/>
          <c:showVal val="0"/>
          <c:showCatName val="0"/>
          <c:showSerName val="0"/>
          <c:showPercent val="0"/>
          <c:showBubbleSize val="0"/>
        </c:dLbls>
        <c:gapWidth val="246"/>
        <c:overlap val="-28"/>
        <c:axId val="120007965"/>
        <c:axId val="211602593"/>
        <c:extLst>
          <c:ext xmlns:c15="http://schemas.microsoft.com/office/drawing/2012/chart" uri="{02D57815-91ED-43cb-92C2-25804820EDAC}">
            <c15:filteredBarSeries>
              <c15:ser>
                <c:idx val="0"/>
                <c:order val="0"/>
                <c:tx>
                  <c:strRef>
                    <c:extLst>
                      <c:ext uri="{02D57815-91ED-43cb-92C2-25804820EDAC}">
                        <c15:formulaRef>
                          <c15:sqref>'Peer Group Analysis'!$B$10</c15:sqref>
                        </c15:formulaRef>
                      </c:ext>
                    </c:extLst>
                    <c:strCache>
                      <c:ptCount val="1"/>
                      <c:pt idx="0">
                        <c:v>Company</c:v>
                      </c:pt>
                    </c:strCache>
                  </c:strRef>
                </c:tx>
                <c:spPr>
                  <a:solidFill>
                    <a:schemeClr val="accent1"/>
                  </a:solidFill>
                  <a:ln>
                    <a:noFill/>
                  </a:ln>
                  <a:effectLst/>
                </c:spPr>
                <c:invertIfNegative val="0"/>
                <c:dLbls>
                  <c:delete val="1"/>
                </c:dLbls>
                <c:cat>
                  <c:numRef>
                    <c:extLst>
                      <c:ext uri="{02D57815-91ED-43cb-92C2-25804820EDAC}">
                        <c15:fullRef>
                          <c15:sqref/>
                        </c15:fullRef>
                        <c15:formulaRef>
                          <c15:sqref>'Peer Group Analysis'!$C$10:$G$10</c15:sqref>
                        </c15:formulaRef>
                      </c:ext>
                    </c:extLst>
                    <c:numCache>
                      <c:formatCode>General</c:formatCode>
                      <c:ptCount val="5"/>
                      <c:pt idx="0">
                        <c:v>2020</c:v>
                      </c:pt>
                      <c:pt idx="1">
                        <c:v>2021</c:v>
                      </c:pt>
                      <c:pt idx="2">
                        <c:v>2022</c:v>
                      </c:pt>
                      <c:pt idx="3">
                        <c:v>2023</c:v>
                      </c:pt>
                      <c:pt idx="4">
                        <c:v>2024</c:v>
                      </c:pt>
                    </c:numCache>
                  </c:numRef>
                </c:cat>
                <c:val>
                  <c:numRef>
                    <c:extLst>
                      <c:ext uri="{02D57815-91ED-43cb-92C2-25804820EDAC}">
                        <c15:formulaRef>
                          <c15:sqref>'Peer Group Analysis'!$C$10:$G$10</c15:sqref>
                        </c15:formulaRef>
                      </c:ext>
                    </c:extLst>
                    <c:numCache>
                      <c:formatCode>General</c:formatCode>
                      <c:ptCount val="5"/>
                      <c:pt idx="0">
                        <c:v>2020</c:v>
                      </c:pt>
                      <c:pt idx="1">
                        <c:v>2021</c:v>
                      </c:pt>
                      <c:pt idx="2">
                        <c:v>2022</c:v>
                      </c:pt>
                      <c:pt idx="3">
                        <c:v>2023</c:v>
                      </c:pt>
                      <c:pt idx="4">
                        <c:v>2024</c:v>
                      </c:pt>
                    </c:numCache>
                  </c:numRef>
                </c:val>
              </c15:ser>
            </c15:filteredBarSeries>
          </c:ext>
        </c:extLst>
      </c:barChart>
      <c:catAx>
        <c:axId val="120007965"/>
        <c:scaling>
          <c:orientation val="minMax"/>
        </c:scaling>
        <c:delete val="0"/>
        <c:axPos val="b"/>
        <c:majorTickMark val="out"/>
        <c:minorTickMark val="none"/>
        <c:tickLblPos val="nextTo"/>
        <c:spPr>
          <a:noFill/>
          <a:ln w="9525" cap="flat" cmpd="sng" algn="ctr">
            <a:solidFill>
              <a:schemeClr val="tx1">
                <a:lumMod val="15000"/>
                <a:lumOff val="85000"/>
              </a:schemeClr>
            </a:solidFill>
            <a:prstDash val="solid"/>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11602593"/>
        <c:crosses val="autoZero"/>
        <c:auto val="1"/>
        <c:lblAlgn val="ctr"/>
        <c:lblOffset val="100"/>
        <c:noMultiLvlLbl val="0"/>
      </c:catAx>
      <c:valAx>
        <c:axId val="211602593"/>
        <c:scaling>
          <c:orientation val="minMax"/>
        </c:scaling>
        <c:delete val="0"/>
        <c:axPos val="l"/>
        <c:majorGridlines>
          <c:spPr>
            <a:ln w="9525" cap="flat" cmpd="sng" algn="ctr">
              <a:solidFill>
                <a:schemeClr val="lt1">
                  <a:lumMod val="90200"/>
                </a:schemeClr>
              </a:solidFill>
              <a:prstDash val="solid"/>
              <a:round/>
            </a:ln>
            <a:effectLst/>
          </c:spPr>
        </c:majorGridlines>
        <c:numFmt formatCode="0%" sourceLinked="1"/>
        <c:majorTickMark val="out"/>
        <c:minorTickMark val="none"/>
        <c:tickLblPos val="nextTo"/>
        <c:spPr>
          <a:noFill/>
          <a:ln w="6350" cap="flat" cmpd="sng" algn="ctr">
            <a:noFill/>
            <a:prstDash val="solid"/>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20007965"/>
        <c:crosses val="autoZero"/>
        <c:crossBetween val="between"/>
      </c:valAx>
      <c:dTable>
        <c:showHorzBorder val="1"/>
        <c:showVertBorder val="1"/>
        <c:showOutline val="1"/>
        <c:showKeys val="1"/>
        <c:spPr>
          <a:noFill/>
          <a:ln w="9525" cap="flat" cmpd="sng" algn="ctr">
            <a:solidFill>
              <a:schemeClr val="tx1">
                <a:lumMod val="15000"/>
                <a:lumOff val="85000"/>
              </a:schemeClr>
            </a:solidFill>
            <a:prstDash val="solid"/>
            <a:round/>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dTable>
      <c:spPr>
        <a:noFill/>
        <a:ln>
          <a:noFill/>
        </a:ln>
        <a:effectLst/>
      </c:spPr>
    </c:plotArea>
    <c:plotVisOnly val="1"/>
    <c:dispBlanksAs val="gap"/>
    <c:showDLblsOverMax val="0"/>
    <c:extLst>
      <c:ext uri="{0b15fc19-7d7d-44ad-8c2d-2c3a37ce22c3}">
        <chartProps xmlns="https://web.wps.cn/et/2018/main" chartId="{f620afd7-9717-4e64-bb04-c6aa2304d9c2}"/>
      </c:ext>
    </c:extLst>
  </c:chart>
  <c:spPr>
    <a:pattFill prst="pct50">
      <a:fgClr>
        <a:srgbClr val="5B9BD5"/>
      </a:fgClr>
      <a:bgClr>
        <a:srgbClr val="FFFFFF"/>
      </a:bgClr>
    </a:pattFill>
    <a:ln w="9525" cap="flat" cmpd="sng" algn="ctr">
      <a:solidFill>
        <a:schemeClr val="tx1">
          <a:lumMod val="15000"/>
          <a:lumOff val="85000"/>
        </a:schemeClr>
      </a:solidFill>
      <a:prstDash val="solid"/>
      <a:round/>
    </a:ln>
    <a:effectLst/>
  </c:spPr>
  <c:txPr>
    <a:bodyPr/>
    <a:lstStyle/>
    <a:p>
      <a:pPr>
        <a:defRPr lang="en-US"/>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'Peer Group Analysis'!$H$18</c:f>
          <c:strCache>
            <c:ptCount val="1"/>
            <c:pt idx="0">
              <c:v>Operating Margin--Average</c:v>
            </c:pt>
          </c:strCache>
        </c:strRef>
      </c:tx>
      <c:layout>
        <c:manualLayout>
          <c:xMode val="edge"/>
          <c:yMode val="edge"/>
          <c:x val="0.141531514648238"/>
          <c:y val="0.0212918713744594"/>
        </c:manualLayout>
      </c:layout>
      <c:overlay val="0"/>
      <c:spPr>
        <a:noFill/>
        <a:ln>
          <a:noFill/>
        </a:ln>
        <a:effectLst/>
      </c:spPr>
    </c:title>
    <c:autoTitleDeleted val="0"/>
    <c:plotArea>
      <c:layout/>
      <c:barChart>
        <c:barDir val="bar"/>
        <c:grouping val="clustered"/>
        <c:varyColors val="0"/>
        <c:ser>
          <c:idx val="0"/>
          <c:order val="0"/>
          <c:tx>
            <c:strRef>
              <c:f>"Average yr2020-2024"</c:f>
              <c:strCache>
                <c:ptCount val="1"/>
                <c:pt idx="0">
                  <c:v>Average yr2020-2024</c:v>
                </c:pt>
              </c:strCache>
            </c:strRef>
          </c:tx>
          <c:spPr>
            <a:gradFill>
              <a:gsLst>
                <a:gs pos="100000">
                  <a:schemeClr val="accent1"/>
                </a:gs>
                <a:gs pos="0">
                  <a:schemeClr val="accent1">
                    <a:hueOff val="-1670000"/>
                  </a:schemeClr>
                </a:gs>
              </a:gsLst>
              <a:lin ang="10800000" scaled="0"/>
            </a:gradFill>
            <a:ln>
              <a:gradFill>
                <a:gsLst>
                  <a:gs pos="95000">
                    <a:schemeClr val="accent1">
                      <a:lumMod val="75000"/>
                    </a:schemeClr>
                  </a:gs>
                  <a:gs pos="0">
                    <a:schemeClr val="accent1">
                      <a:lumMod val="75000"/>
                      <a:hueOff val="-1670000"/>
                    </a:schemeClr>
                  </a:gs>
                </a:gsLst>
                <a:lin ang="10800000" scaled="0"/>
              </a:grad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dk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dk1">
                          <a:lumMod val="35000"/>
                          <a:lumOff val="65000"/>
                        </a:schemeClr>
                      </a:solidFill>
                      <a:prstDash val="solid"/>
                      <a:round/>
                    </a:ln>
                    <a:effectLst/>
                  </c:spPr>
                </c15:leaderLines>
              </c:ext>
            </c:extLst>
          </c:dLbls>
          <c:cat>
            <c:strRef>
              <c:f>'Peer Group Analysis'!$B$11:$B$13</c:f>
              <c:strCache>
                <c:ptCount val="3"/>
                <c:pt idx="0">
                  <c:v>Tesco PLC</c:v>
                </c:pt>
                <c:pt idx="1">
                  <c:v>KAD NV</c:v>
                </c:pt>
                <c:pt idx="2">
                  <c:v>Carrefour SA</c:v>
                </c:pt>
              </c:strCache>
            </c:strRef>
          </c:cat>
          <c:val>
            <c:numRef>
              <c:f>'Peer Group Analysis'!$H$11:$H$13</c:f>
              <c:numCache>
                <c:formatCode>0%</c:formatCode>
                <c:ptCount val="3"/>
                <c:pt idx="0">
                  <c:v>0.0352950605652336</c:v>
                </c:pt>
                <c:pt idx="1">
                  <c:v>0.0298</c:v>
                </c:pt>
                <c:pt idx="2">
                  <c:v>0.0278</c:v>
                </c:pt>
              </c:numCache>
            </c:numRef>
          </c:val>
        </c:ser>
        <c:dLbls>
          <c:showLegendKey val="0"/>
          <c:showVal val="1"/>
          <c:showCatName val="0"/>
          <c:showSerName val="0"/>
          <c:showPercent val="0"/>
          <c:showBubbleSize val="0"/>
        </c:dLbls>
        <c:gapWidth val="140"/>
        <c:overlap val="-40"/>
        <c:axId val="762131341"/>
        <c:axId val="741512338"/>
      </c:barChart>
      <c:catAx>
        <c:axId val="762131341"/>
        <c:scaling>
          <c:orientation val="minMax"/>
        </c:scaling>
        <c:delete val="0"/>
        <c:axPos val="l"/>
        <c:majorTickMark val="none"/>
        <c:minorTickMark val="none"/>
        <c:tickLblPos val="nextTo"/>
        <c:spPr>
          <a:noFill/>
          <a:ln w="9525" cap="flat" cmpd="sng" algn="ctr">
            <a:solidFill>
              <a:schemeClr val="dk1">
                <a:lumMod val="15000"/>
                <a:lumOff val="85000"/>
              </a:schemeClr>
            </a:solidFill>
            <a:prstDash val="solid"/>
            <a:round/>
          </a:ln>
          <a:effectLst/>
        </c:spPr>
        <c:txPr>
          <a:bodyPr rot="-6000000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crossAx val="741512338"/>
        <c:crosses val="autoZero"/>
        <c:auto val="1"/>
        <c:lblAlgn val="ctr"/>
        <c:lblOffset val="100"/>
        <c:noMultiLvlLbl val="0"/>
      </c:catAx>
      <c:valAx>
        <c:axId val="741512338"/>
        <c:scaling>
          <c:orientation val="minMax"/>
        </c:scaling>
        <c:delete val="1"/>
        <c:axPos val="b"/>
        <c:numFmt formatCode="0%"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crossAx val="762131341"/>
        <c:crosses val="autoZero"/>
        <c:crossBetween val="between"/>
      </c:valAx>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dk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934d43d8-a0f4-4643-92ef-5fb46bf5f703}"/>
      </c:ext>
    </c:extLst>
  </c:chart>
  <c:spPr>
    <a:solidFill>
      <a:schemeClr val="lt1">
        <a:lumMod val="96000"/>
      </a:schemeClr>
    </a:solidFill>
    <a:ln w="9525" cap="flat" cmpd="sng" algn="ctr">
      <a:solidFill>
        <a:schemeClr val="tx1">
          <a:lumMod val="15000"/>
          <a:lumOff val="85000"/>
        </a:schemeClr>
      </a:solidFill>
      <a:prstDash val="solid"/>
      <a:round/>
    </a:ln>
    <a:effectLst/>
  </c:spPr>
  <c:txPr>
    <a:bodyPr/>
    <a:lstStyle/>
    <a:p>
      <a:pPr>
        <a:defRPr lang="en-US"/>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'Peer Group Analysis'!$B$56</c:f>
          <c:strCache>
            <c:ptCount val="1"/>
            <c:pt idx="0">
              <c:v>Quick Ratio</c:v>
            </c:pt>
          </c:strCache>
        </c:strRef>
      </c:tx>
      <c:layout/>
      <c:overlay val="0"/>
      <c:spPr>
        <a:noFill/>
        <a:ln>
          <a:noFill/>
        </a:ln>
        <a:effectLst/>
      </c:spPr>
    </c:title>
    <c:autoTitleDeleted val="0"/>
    <c:plotArea>
      <c:layout/>
      <c:barChart>
        <c:barDir val="col"/>
        <c:grouping val="clustered"/>
        <c:varyColors val="0"/>
        <c:ser>
          <c:idx val="1"/>
          <c:order val="1"/>
          <c:tx>
            <c:strRef>
              <c:f>'Peer Group Analysis'!$B$59</c:f>
              <c:strCache>
                <c:ptCount val="1"/>
                <c:pt idx="0">
                  <c:v>Tesco PLC</c:v>
                </c:pt>
              </c:strCache>
            </c:strRef>
          </c:tx>
          <c:spPr>
            <a:solidFill>
              <a:schemeClr val="bg2">
                <a:lumMod val="75000"/>
              </a:schemeClr>
            </a:solidFill>
            <a:ln>
              <a:noFill/>
            </a:ln>
            <a:effectLst/>
          </c:spPr>
          <c:invertIfNegative val="0"/>
          <c:dLbls>
            <c:delete val="1"/>
          </c:dLbls>
          <c:cat>
            <c:numRef>
              <c:f>'Peer Group Analysis'!$C$58:$G$58</c:f>
              <c:numCache>
                <c:formatCode>General</c:formatCode>
                <c:ptCount val="5"/>
                <c:pt idx="0">
                  <c:v>2020</c:v>
                </c:pt>
                <c:pt idx="1">
                  <c:v>2021</c:v>
                </c:pt>
                <c:pt idx="2">
                  <c:v>2022</c:v>
                </c:pt>
                <c:pt idx="3">
                  <c:v>2023</c:v>
                </c:pt>
                <c:pt idx="4">
                  <c:v>2024</c:v>
                </c:pt>
              </c:numCache>
            </c:numRef>
          </c:cat>
          <c:val>
            <c:numRef>
              <c:f>'Peer Group Analysis'!$C$59:$G$59</c:f>
              <c:numCache>
                <c:formatCode>0.000_ </c:formatCode>
                <c:ptCount val="5"/>
                <c:pt idx="0">
                  <c:v>0.614279588336192</c:v>
                </c:pt>
                <c:pt idx="1">
                  <c:v>0.546227417640808</c:v>
                </c:pt>
                <c:pt idx="2">
                  <c:v>0.604272379878469</c:v>
                </c:pt>
                <c:pt idx="3">
                  <c:v>0.565530948324815</c:v>
                </c:pt>
                <c:pt idx="4">
                  <c:v>0.682444314185229</c:v>
                </c:pt>
              </c:numCache>
            </c:numRef>
          </c:val>
        </c:ser>
        <c:ser>
          <c:idx val="2"/>
          <c:order val="2"/>
          <c:tx>
            <c:strRef>
              <c:f>'Peer Group Analysis'!$B$60</c:f>
              <c:strCache>
                <c:ptCount val="1"/>
                <c:pt idx="0">
                  <c:v>KAD NV</c:v>
                </c:pt>
              </c:strCache>
            </c:strRef>
          </c:tx>
          <c:spPr>
            <a:solidFill>
              <a:schemeClr val="accent1">
                <a:lumMod val="75000"/>
              </a:schemeClr>
            </a:solidFill>
            <a:ln>
              <a:noFill/>
            </a:ln>
            <a:effectLst/>
          </c:spPr>
          <c:invertIfNegative val="0"/>
          <c:dLbls>
            <c:delete val="1"/>
          </c:dLbls>
          <c:cat>
            <c:numRef>
              <c:f>'Peer Group Analysis'!$C$58:$G$58</c:f>
              <c:numCache>
                <c:formatCode>General</c:formatCode>
                <c:ptCount val="5"/>
                <c:pt idx="0">
                  <c:v>2020</c:v>
                </c:pt>
                <c:pt idx="1">
                  <c:v>2021</c:v>
                </c:pt>
                <c:pt idx="2">
                  <c:v>2022</c:v>
                </c:pt>
                <c:pt idx="3">
                  <c:v>2023</c:v>
                </c:pt>
                <c:pt idx="4">
                  <c:v>2024</c:v>
                </c:pt>
              </c:numCache>
            </c:numRef>
          </c:cat>
          <c:val>
            <c:numRef>
              <c:f>'Peer Group Analysis'!$C$60:$G$60</c:f>
              <c:numCache>
                <c:formatCode>0.000_ </c:formatCode>
                <c:ptCount val="5"/>
                <c:pt idx="0">
                  <c:v>0.44356852950359</c:v>
                </c:pt>
                <c:pt idx="1">
                  <c:v>0.41307567529445</c:v>
                </c:pt>
                <c:pt idx="2">
                  <c:v>0.411483888078504</c:v>
                </c:pt>
                <c:pt idx="3">
                  <c:v>0.440679051889814</c:v>
                </c:pt>
                <c:pt idx="4">
                  <c:v>0.559266498045528</c:v>
                </c:pt>
              </c:numCache>
            </c:numRef>
          </c:val>
        </c:ser>
        <c:ser>
          <c:idx val="3"/>
          <c:order val="3"/>
          <c:tx>
            <c:strRef>
              <c:f>'Peer Group Analysis'!$B$61</c:f>
              <c:strCache>
                <c:ptCount val="1"/>
                <c:pt idx="0">
                  <c:v>Carrefour SA</c:v>
                </c:pt>
              </c:strCache>
            </c:strRef>
          </c:tx>
          <c:spPr>
            <a:solidFill>
              <a:schemeClr val="accent1">
                <a:lumMod val="60000"/>
              </a:schemeClr>
            </a:solidFill>
            <a:ln>
              <a:noFill/>
            </a:ln>
            <a:effectLst/>
          </c:spPr>
          <c:invertIfNegative val="0"/>
          <c:dLbls>
            <c:delete val="1"/>
          </c:dLbls>
          <c:cat>
            <c:numRef>
              <c:f>'Peer Group Analysis'!$C$58:$G$58</c:f>
              <c:numCache>
                <c:formatCode>General</c:formatCode>
                <c:ptCount val="5"/>
                <c:pt idx="0">
                  <c:v>2020</c:v>
                </c:pt>
                <c:pt idx="1">
                  <c:v>2021</c:v>
                </c:pt>
                <c:pt idx="2">
                  <c:v>2022</c:v>
                </c:pt>
                <c:pt idx="3">
                  <c:v>2023</c:v>
                </c:pt>
                <c:pt idx="4">
                  <c:v>2024</c:v>
                </c:pt>
              </c:numCache>
            </c:numRef>
          </c:cat>
          <c:val>
            <c:numRef>
              <c:f>'Peer Group Analysis'!$C$61:$G$61</c:f>
              <c:numCache>
                <c:formatCode>0.000_ </c:formatCode>
                <c:ptCount val="5"/>
                <c:pt idx="0">
                  <c:v>0.569112548027364</c:v>
                </c:pt>
                <c:pt idx="1">
                  <c:v>0.538465011286682</c:v>
                </c:pt>
                <c:pt idx="2">
                  <c:v>0.633366781878322</c:v>
                </c:pt>
                <c:pt idx="3">
                  <c:v>0.667456368948906</c:v>
                </c:pt>
                <c:pt idx="4">
                  <c:v>0.629923000405261</c:v>
                </c:pt>
              </c:numCache>
            </c:numRef>
          </c:val>
        </c:ser>
        <c:dLbls>
          <c:showLegendKey val="0"/>
          <c:showVal val="0"/>
          <c:showCatName val="0"/>
          <c:showSerName val="0"/>
          <c:showPercent val="0"/>
          <c:showBubbleSize val="0"/>
        </c:dLbls>
        <c:gapWidth val="216"/>
        <c:overlap val="-32"/>
        <c:axId val="120007965"/>
        <c:axId val="211602593"/>
        <c:extLst>
          <c:ext xmlns:c15="http://schemas.microsoft.com/office/drawing/2012/chart" uri="{02D57815-91ED-43cb-92C2-25804820EDAC}">
            <c15:filteredBarSeries>
              <c15:ser>
                <c:idx val="0"/>
                <c:order val="0"/>
                <c:tx>
                  <c:strRef>
                    <c:extLst>
                      <c:ext uri="{02D57815-91ED-43cb-92C2-25804820EDAC}">
                        <c15:formulaRef>
                          <c15:sqref>'Peer Group Analysis'!$B$58</c15:sqref>
                        </c15:formulaRef>
                      </c:ext>
                    </c:extLst>
                    <c:strCache>
                      <c:ptCount val="1"/>
                      <c:pt idx="0">
                        <c:v>Company</c:v>
                      </c:pt>
                    </c:strCache>
                  </c:strRef>
                </c:tx>
                <c:spPr>
                  <a:solidFill>
                    <a:schemeClr val="bg1">
                      <a:lumMod val="65000"/>
                    </a:schemeClr>
                  </a:solidFill>
                  <a:ln>
                    <a:noFill/>
                  </a:ln>
                  <a:effectLst/>
                </c:spPr>
                <c:invertIfNegative val="0"/>
                <c:dLbls>
                  <c:delete val="1"/>
                </c:dLbls>
                <c:cat>
                  <c:numRef>
                    <c:extLst>
                      <c:ext uri="{02D57815-91ED-43cb-92C2-25804820EDAC}">
                        <c15:fullRef>
                          <c15:sqref/>
                        </c15:fullRef>
                        <c15:formulaRef>
                          <c15:sqref>'Peer Group Analysis'!$C$58:$G$58</c15:sqref>
                        </c15:formulaRef>
                      </c:ext>
                    </c:extLst>
                    <c:numCache>
                      <c:formatCode>General</c:formatCode>
                      <c:ptCount val="5"/>
                      <c:pt idx="0">
                        <c:v>2020</c:v>
                      </c:pt>
                      <c:pt idx="1">
                        <c:v>2021</c:v>
                      </c:pt>
                      <c:pt idx="2">
                        <c:v>2022</c:v>
                      </c:pt>
                      <c:pt idx="3">
                        <c:v>2023</c:v>
                      </c:pt>
                      <c:pt idx="4">
                        <c:v>2024</c:v>
                      </c:pt>
                    </c:numCache>
                  </c:numRef>
                </c:cat>
                <c:val>
                  <c:numRef>
                    <c:extLst>
                      <c:ext uri="{02D57815-91ED-43cb-92C2-25804820EDAC}">
                        <c15:formulaRef>
                          <c15:sqref>'Peer Group Analysis'!$C$58:$G$58</c15:sqref>
                        </c15:formulaRef>
                      </c:ext>
                    </c:extLst>
                    <c:numCache>
                      <c:formatCode>General</c:formatCode>
                      <c:ptCount val="5"/>
                      <c:pt idx="0">
                        <c:v>2020</c:v>
                      </c:pt>
                      <c:pt idx="1">
                        <c:v>2021</c:v>
                      </c:pt>
                      <c:pt idx="2">
                        <c:v>2022</c:v>
                      </c:pt>
                      <c:pt idx="3">
                        <c:v>2023</c:v>
                      </c:pt>
                      <c:pt idx="4">
                        <c:v>2024</c:v>
                      </c:pt>
                    </c:numCache>
                  </c:numRef>
                </c:val>
              </c15:ser>
            </c15:filteredBarSeries>
          </c:ext>
        </c:extLst>
      </c:barChart>
      <c:catAx>
        <c:axId val="120007965"/>
        <c:scaling>
          <c:orientation val="minMax"/>
        </c:scaling>
        <c:delete val="0"/>
        <c:axPos val="b"/>
        <c:majorTickMark val="out"/>
        <c:minorTickMark val="none"/>
        <c:tickLblPos val="nextTo"/>
        <c:spPr>
          <a:noFill/>
          <a:ln w="9525" cap="flat" cmpd="sng" algn="ctr">
            <a:solidFill>
              <a:schemeClr val="tx1">
                <a:lumMod val="15000"/>
                <a:lumOff val="85000"/>
              </a:schemeClr>
            </a:solidFill>
            <a:prstDash val="solid"/>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211602593"/>
        <c:crosses val="autoZero"/>
        <c:auto val="1"/>
        <c:lblAlgn val="ctr"/>
        <c:lblOffset val="100"/>
        <c:noMultiLvlLbl val="0"/>
      </c:catAx>
      <c:valAx>
        <c:axId val="211602593"/>
        <c:scaling>
          <c:orientation val="minMax"/>
        </c:scaling>
        <c:delete val="0"/>
        <c:axPos val="l"/>
        <c:majorGridlines>
          <c:spPr>
            <a:ln w="9525" cap="flat" cmpd="sng" algn="ctr">
              <a:solidFill>
                <a:schemeClr val="lt1">
                  <a:lumMod val="90200"/>
                </a:schemeClr>
              </a:solidFill>
              <a:prstDash val="solid"/>
              <a:round/>
            </a:ln>
            <a:effectLst/>
          </c:spPr>
        </c:majorGridlines>
        <c:numFmt formatCode="0.000_ " sourceLinked="1"/>
        <c:majorTickMark val="out"/>
        <c:minorTickMark val="none"/>
        <c:tickLblPos val="nextTo"/>
        <c:spPr>
          <a:noFill/>
          <a:ln w="6350" cap="flat" cmpd="sng" algn="ctr">
            <a:noFill/>
            <a:prstDash val="solid"/>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20007965"/>
        <c:crosses val="autoZero"/>
        <c:crossBetween val="between"/>
      </c:valAx>
      <c:dTable>
        <c:showHorzBorder val="1"/>
        <c:showVertBorder val="1"/>
        <c:showOutline val="1"/>
        <c:showKeys val="1"/>
        <c:spPr>
          <a:noFill/>
          <a:ln w="9525" cap="flat" cmpd="sng" algn="ctr">
            <a:solidFill>
              <a:schemeClr val="tx1">
                <a:lumMod val="15000"/>
                <a:lumOff val="85000"/>
              </a:schemeClr>
            </a:solidFill>
            <a:prstDash val="solid"/>
            <a:round/>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dTable>
      <c:spPr>
        <a:noFill/>
        <a:ln>
          <a:noFill/>
        </a:ln>
        <a:effectLst/>
      </c:spPr>
    </c:plotArea>
    <c:plotVisOnly val="1"/>
    <c:dispBlanksAs val="gap"/>
    <c:showDLblsOverMax val="0"/>
    <c:extLst>
      <c:ext uri="{0b15fc19-7d7d-44ad-8c2d-2c3a37ce22c3}">
        <chartProps xmlns="https://web.wps.cn/et/2018/main" chartId="{b2c3204c-049c-44dd-85d2-3b3e09a58d3f}"/>
      </c:ext>
    </c:extLst>
  </c:chart>
  <c:spPr>
    <a:pattFill prst="pct50">
      <a:fgClr>
        <a:srgbClr val="5B9BD5"/>
      </a:fgClr>
      <a:bgClr>
        <a:srgbClr val="FFFFFF"/>
      </a:bgClr>
    </a:pattFill>
    <a:ln w="9525" cap="flat" cmpd="sng" algn="ctr">
      <a:solidFill>
        <a:schemeClr val="tx1">
          <a:lumMod val="15000"/>
          <a:lumOff val="85000"/>
        </a:schemeClr>
      </a:solidFill>
      <a:prstDash val="solid"/>
      <a:round/>
    </a:ln>
    <a:effectLst/>
  </c:spPr>
  <c:txPr>
    <a:bodyPr/>
    <a:lstStyle/>
    <a:p>
      <a:pPr>
        <a:defRPr lang="en-US"/>
      </a:pPr>
    </a:p>
  </c:txPr>
  <c:externalData r:id="rId1">
    <c:autoUpdate val="0"/>
  </c:externalData>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"Net profit margin-TSCO"</c:f>
              <c:strCache>
                <c:ptCount val="1"/>
                <c:pt idx="0">
                  <c:v>Net profit margin-TSCO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strRef>
              <c:f>{"Sum of 2025","Sum of 2-yr Average Growth 2025-2026","Sum of 2-yr Average Growth 2026-2027","Sum of 2-yr Average Growth 2027-2028","Sum of 2-yr Average Growth 2028-2029"}</c:f>
              <c:strCache>
                <c:ptCount val="5"/>
                <c:pt idx="0">
                  <c:v>Sum of 2025</c:v>
                </c:pt>
                <c:pt idx="1">
                  <c:v>Sum of 2-yr Average Growth 2025-2026</c:v>
                </c:pt>
                <c:pt idx="2">
                  <c:v>Sum of 2-yr Average Growth 2026-2027</c:v>
                </c:pt>
                <c:pt idx="3">
                  <c:v>Sum of 2-yr Average Growth 2027-2028</c:v>
                </c:pt>
                <c:pt idx="4">
                  <c:v>Sum of 2-yr Average Growth 2028-2029</c:v>
                </c:pt>
              </c:strCache>
            </c:strRef>
          </c:cat>
          <c:val>
            <c:numRef>
              <c:f>{-0.573181772681226,-0.892791283952208,2.24783975310726,3.27950317776508,0.655327978217838}</c:f>
              <c:numCache>
                <c:formatCode>General</c:formatCode>
                <c:ptCount val="5"/>
                <c:pt idx="0">
                  <c:v>-0.573181772681226</c:v>
                </c:pt>
                <c:pt idx="1">
                  <c:v>-0.892791283952208</c:v>
                </c:pt>
                <c:pt idx="2">
                  <c:v>2.24783975310726</c:v>
                </c:pt>
                <c:pt idx="3">
                  <c:v>3.27950317776508</c:v>
                </c:pt>
                <c:pt idx="4">
                  <c:v>0.655327978217838</c:v>
                </c:pt>
              </c:numCache>
            </c:numRef>
          </c:val>
          <c:smooth val="0"/>
        </c:ser>
        <c:ser>
          <c:idx val="1"/>
          <c:order val="1"/>
          <c:tx>
            <c:strRef>
              <c:f>"Operating Margin-Carrefour"</c:f>
              <c:strCache>
                <c:ptCount val="1"/>
                <c:pt idx="0">
                  <c:v>Operating Margin-Carrefour</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elete val="1"/>
          </c:dLbls>
          <c:cat>
            <c:strRef>
              <c:f>{"Sum of 2025","Sum of 2-yr Average Growth 2025-2026","Sum of 2-yr Average Growth 2026-2027","Sum of 2-yr Average Growth 2027-2028","Sum of 2-yr Average Growth 2028-2029"}</c:f>
              <c:strCache>
                <c:ptCount val="5"/>
                <c:pt idx="0">
                  <c:v>Sum of 2025</c:v>
                </c:pt>
                <c:pt idx="1">
                  <c:v>Sum of 2-yr Average Growth 2025-2026</c:v>
                </c:pt>
                <c:pt idx="2">
                  <c:v>Sum of 2-yr Average Growth 2026-2027</c:v>
                </c:pt>
                <c:pt idx="3">
                  <c:v>Sum of 2-yr Average Growth 2027-2028</c:v>
                </c:pt>
                <c:pt idx="4">
                  <c:v>Sum of 2-yr Average Growth 2028-2029</c:v>
                </c:pt>
              </c:strCache>
            </c:strRef>
          </c:cat>
          <c:val>
            <c:numRef>
              <c:f>{-0.0559999999998369,-0.0576610169490368,-0.0611925484806113,-0.0651853776852952,-0.0697363203805558}</c:f>
              <c:numCache>
                <c:formatCode>General</c:formatCode>
                <c:ptCount val="5"/>
                <c:pt idx="0">
                  <c:v>-0.0559999999998369</c:v>
                </c:pt>
                <c:pt idx="1">
                  <c:v>-0.0576610169490368</c:v>
                </c:pt>
                <c:pt idx="2">
                  <c:v>-0.0611925484806113</c:v>
                </c:pt>
                <c:pt idx="3">
                  <c:v>-0.0651853776852952</c:v>
                </c:pt>
                <c:pt idx="4">
                  <c:v>-0.0697363203805558</c:v>
                </c:pt>
              </c:numCache>
            </c:numRef>
          </c:val>
          <c:smooth val="0"/>
        </c:ser>
        <c:ser>
          <c:idx val="2"/>
          <c:order val="2"/>
          <c:tx>
            <c:strRef>
              <c:f>"Operating Margin-KAD"</c:f>
              <c:strCache>
                <c:ptCount val="1"/>
                <c:pt idx="0">
                  <c:v>Operating Margin-KAD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delete val="1"/>
          </c:dLbls>
          <c:cat>
            <c:strRef>
              <c:f>{"Sum of 2025","Sum of 2-yr Average Growth 2025-2026","Sum of 2-yr Average Growth 2026-2027","Sum of 2-yr Average Growth 2027-2028","Sum of 2-yr Average Growth 2028-2029"}</c:f>
              <c:strCache>
                <c:ptCount val="5"/>
                <c:pt idx="0">
                  <c:v>Sum of 2025</c:v>
                </c:pt>
                <c:pt idx="1">
                  <c:v>Sum of 2-yr Average Growth 2025-2026</c:v>
                </c:pt>
                <c:pt idx="2">
                  <c:v>Sum of 2-yr Average Growth 2026-2027</c:v>
                </c:pt>
                <c:pt idx="3">
                  <c:v>Sum of 2-yr Average Growth 2027-2028</c:v>
                </c:pt>
                <c:pt idx="4">
                  <c:v>Sum of 2-yr Average Growth 2028-2029</c:v>
                </c:pt>
              </c:strCache>
            </c:strRef>
          </c:cat>
          <c:val>
            <c:numRef>
              <c:f>{0.100000000000167,0.0430069930071032,-0.0140852055745131,-0.0142864431858212,-0.014493514677252}</c:f>
              <c:numCache>
                <c:formatCode>General</c:formatCode>
                <c:ptCount val="5"/>
                <c:pt idx="0">
                  <c:v>0.100000000000167</c:v>
                </c:pt>
                <c:pt idx="1">
                  <c:v>0.0430069930071032</c:v>
                </c:pt>
                <c:pt idx="2">
                  <c:v>-0.0140852055745131</c:v>
                </c:pt>
                <c:pt idx="3">
                  <c:v>-0.0142864431858212</c:v>
                </c:pt>
                <c:pt idx="4">
                  <c:v>-0.014493514677252</c:v>
                </c:pt>
              </c:numCache>
            </c:numRef>
          </c:val>
          <c:smooth val="0"/>
        </c:ser>
        <c:dLbls>
          <c:showLegendKey val="0"/>
          <c:showVal val="0"/>
          <c:showCatName val="0"/>
          <c:showSerName val="0"/>
          <c:showPercent val="0"/>
          <c:showBubbleSize val="0"/>
        </c:dLbls>
        <c:marker val="1"/>
        <c:smooth val="0"/>
        <c:axId val="776067865"/>
        <c:axId val="378299641"/>
      </c:lineChart>
      <c:catAx>
        <c:axId val="77606786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78299641"/>
        <c:crosses val="autoZero"/>
        <c:auto val="1"/>
        <c:lblAlgn val="ctr"/>
        <c:lblOffset val="100"/>
        <c:noMultiLvlLbl val="0"/>
      </c:catAx>
      <c:valAx>
        <c:axId val="378299641"/>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776067865"/>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fba64363-01d2-40ad-9093-50306c6495cd}"/>
      </c:ext>
    </c:extLst>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3"/>
    </mc:Choice>
    <mc:Fallback>
      <c:style val="3"/>
    </mc:Fallback>
  </mc:AlternateContent>
  <c:pivotSource>
    <c:name>[Peer Group Analysis.20250510101832633.xlsx]Peer Group Analysis!PivotTable11</c:name>
    <c:fmtId val="0"/>
  </c:pivotSource>
  <c:chart>
    <c:autoTitleDeleted val="0"/>
    <c:plotArea>
      <c:layout/>
      <c:lineChart>
        <c:grouping val="standard"/>
        <c:varyColors val="0"/>
        <c:ser>
          <c:idx val="0"/>
          <c:order val="0"/>
          <c:tx>
            <c:strRef>
              <c:f>'Peer Group Analysis'!$M$80:$M$81</c:f>
              <c:strCache>
                <c:ptCount val="1"/>
                <c:pt idx="0">
                  <c:v>Diluted EPS-Carrefour</c:v>
                </c:pt>
              </c:strCache>
            </c:strRef>
          </c:tx>
          <c:spPr>
            <a:ln w="28575" cap="rnd">
              <a:solidFill>
                <a:schemeClr val="accent1">
                  <a:shade val="65000"/>
                </a:schemeClr>
              </a:solidFill>
              <a:round/>
            </a:ln>
            <a:effectLst/>
          </c:spPr>
          <c:marker>
            <c:symbol val="circle"/>
            <c:size val="5"/>
            <c:spPr>
              <a:solidFill>
                <a:schemeClr val="accent1">
                  <a:shade val="65000"/>
                </a:schemeClr>
              </a:solidFill>
              <a:ln w="9525">
                <a:solidFill>
                  <a:schemeClr val="accent1">
                    <a:shade val="65000"/>
                  </a:schemeClr>
                </a:solidFill>
              </a:ln>
              <a:effectLst/>
            </c:spPr>
          </c:marker>
          <c:dLbls>
            <c:delete val="1"/>
          </c:dLbls>
          <c:cat>
            <c:strRef>
              <c:f>'Peer Group Analysis'!$L$82:$L$86</c:f>
              <c:strCache>
                <c:ptCount val="5"/>
                <c:pt idx="0">
                  <c:v>yoy growth 2024-2025</c:v>
                </c:pt>
                <c:pt idx="1">
                  <c:v>yoy growth 2025-2026</c:v>
                </c:pt>
                <c:pt idx="2">
                  <c:v>yoy growth 2026-2027</c:v>
                </c:pt>
                <c:pt idx="3">
                  <c:v>yoy growth 2027-2028</c:v>
                </c:pt>
                <c:pt idx="4">
                  <c:v>yoy growth 2028-2029</c:v>
                </c:pt>
              </c:strCache>
            </c:strRef>
          </c:cat>
          <c:val>
            <c:numRef>
              <c:f>'Peer Group Analysis'!$M$82:$M$86</c:f>
              <c:numCache>
                <c:formatCode>0.0%</c:formatCode>
                <c:ptCount val="5"/>
                <c:pt idx="0">
                  <c:v>0.794392523364709</c:v>
                </c:pt>
                <c:pt idx="1">
                  <c:v>0.0791666666666952</c:v>
                </c:pt>
                <c:pt idx="2">
                  <c:v>0.0733590733590977</c:v>
                </c:pt>
                <c:pt idx="3">
                  <c:v>0.0683453237410283</c:v>
                </c:pt>
                <c:pt idx="4">
                  <c:v>0.0639730639730825</c:v>
                </c:pt>
              </c:numCache>
            </c:numRef>
          </c:val>
          <c:smooth val="0"/>
        </c:ser>
        <c:ser>
          <c:idx val="1"/>
          <c:order val="1"/>
          <c:tx>
            <c:strRef>
              <c:f>'Peer Group Analysis'!$N$80:$N$81</c:f>
              <c:strCache>
                <c:ptCount val="1"/>
                <c:pt idx="0">
                  <c:v>Diluted EPS-KAD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strRef>
              <c:f>'Peer Group Analysis'!$L$82:$L$86</c:f>
              <c:strCache>
                <c:ptCount val="5"/>
                <c:pt idx="0">
                  <c:v>yoy growth 2024-2025</c:v>
                </c:pt>
                <c:pt idx="1">
                  <c:v>yoy growth 2025-2026</c:v>
                </c:pt>
                <c:pt idx="2">
                  <c:v>yoy growth 2026-2027</c:v>
                </c:pt>
                <c:pt idx="3">
                  <c:v>yoy growth 2027-2028</c:v>
                </c:pt>
                <c:pt idx="4">
                  <c:v>yoy growth 2028-2029</c:v>
                </c:pt>
              </c:strCache>
            </c:strRef>
          </c:cat>
          <c:val>
            <c:numRef>
              <c:f>'Peer Group Analysis'!$N$82:$N$86</c:f>
              <c:numCache>
                <c:formatCode>0.0%</c:formatCode>
                <c:ptCount val="5"/>
                <c:pt idx="0">
                  <c:v>0.192063492063579</c:v>
                </c:pt>
                <c:pt idx="1">
                  <c:v>0.0421660008877279</c:v>
                </c:pt>
                <c:pt idx="2">
                  <c:v>0.0404599659284706</c:v>
                </c:pt>
                <c:pt idx="3">
                  <c:v>0.0388866148178662</c:v>
                </c:pt>
                <c:pt idx="4">
                  <c:v>0.0374310480693638</c:v>
                </c:pt>
              </c:numCache>
            </c:numRef>
          </c:val>
          <c:smooth val="0"/>
        </c:ser>
        <c:ser>
          <c:idx val="2"/>
          <c:order val="2"/>
          <c:tx>
            <c:strRef>
              <c:f>'Peer Group Analysis'!$O$80:$O$81</c:f>
              <c:strCache>
                <c:ptCount val="1"/>
                <c:pt idx="0">
                  <c:v>Diluted EPS-TSCO</c:v>
                </c:pt>
              </c:strCache>
            </c:strRef>
          </c:tx>
          <c:spPr>
            <a:ln w="28575" cap="rnd">
              <a:solidFill>
                <a:schemeClr val="accent1">
                  <a:tint val="65000"/>
                </a:schemeClr>
              </a:solidFill>
              <a:round/>
            </a:ln>
            <a:effectLst/>
          </c:spPr>
          <c:marker>
            <c:symbol val="circle"/>
            <c:size val="5"/>
            <c:spPr>
              <a:solidFill>
                <a:schemeClr val="accent1">
                  <a:tint val="65000"/>
                </a:schemeClr>
              </a:solidFill>
              <a:ln w="9525">
                <a:solidFill>
                  <a:schemeClr val="accent1">
                    <a:tint val="65000"/>
                  </a:schemeClr>
                </a:solidFill>
              </a:ln>
              <a:effectLst/>
            </c:spPr>
          </c:marker>
          <c:dLbls>
            <c:delete val="1"/>
          </c:dLbls>
          <c:cat>
            <c:strRef>
              <c:f>'Peer Group Analysis'!$L$82:$L$86</c:f>
              <c:strCache>
                <c:ptCount val="5"/>
                <c:pt idx="0">
                  <c:v>yoy growth 2024-2025</c:v>
                </c:pt>
                <c:pt idx="1">
                  <c:v>yoy growth 2025-2026</c:v>
                </c:pt>
                <c:pt idx="2">
                  <c:v>yoy growth 2026-2027</c:v>
                </c:pt>
                <c:pt idx="3">
                  <c:v>yoy growth 2027-2028</c:v>
                </c:pt>
                <c:pt idx="4">
                  <c:v>yoy growth 2028-2029</c:v>
                </c:pt>
              </c:strCache>
            </c:strRef>
          </c:cat>
          <c:val>
            <c:numRef>
              <c:f>'Peer Group Analysis'!$O$82:$O$86</c:f>
              <c:numCache>
                <c:formatCode>0.0%</c:formatCode>
                <c:ptCount val="5"/>
                <c:pt idx="0">
                  <c:v>0.2764705882356</c:v>
                </c:pt>
                <c:pt idx="1">
                  <c:v>0.188940092165927</c:v>
                </c:pt>
                <c:pt idx="2">
                  <c:v>0.158914728682194</c:v>
                </c:pt>
                <c:pt idx="3">
                  <c:v>0.137123745819416</c:v>
                </c:pt>
                <c:pt idx="4">
                  <c:v>0.120588235294132</c:v>
                </c:pt>
              </c:numCache>
            </c:numRef>
          </c:val>
          <c:smooth val="0"/>
        </c:ser>
        <c:dLbls>
          <c:showLegendKey val="0"/>
          <c:showVal val="0"/>
          <c:showCatName val="0"/>
          <c:showSerName val="0"/>
          <c:showPercent val="0"/>
          <c:showBubbleSize val="0"/>
        </c:dLbls>
        <c:marker val="1"/>
        <c:smooth val="0"/>
        <c:axId val="414921954"/>
        <c:axId val="585524704"/>
      </c:lineChart>
      <c:catAx>
        <c:axId val="41492195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585524704"/>
        <c:crosses val="autoZero"/>
        <c:auto val="1"/>
        <c:lblAlgn val="ctr"/>
        <c:lblOffset val="100"/>
        <c:noMultiLvlLbl val="0"/>
      </c:catAx>
      <c:valAx>
        <c:axId val="585524704"/>
        <c:scaling>
          <c:orientation val="minMax"/>
        </c:scaling>
        <c:delete val="0"/>
        <c:axPos val="l"/>
        <c:majorGridlines>
          <c:spPr>
            <a:ln w="9525" cap="flat" cmpd="sng" algn="ctr">
              <a:solidFill>
                <a:schemeClr val="lt1">
                  <a:lumMod val="90200"/>
                </a:schemeClr>
              </a:solidFill>
              <a:round/>
            </a:ln>
            <a:effectLst/>
          </c:spPr>
        </c:majorGridlines>
        <c:numFmt formatCode="0.0%"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414921954"/>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fc880de3-8100-49c2-8dd1-aca1a9e85907}"/>
      </c:ext>
    </c:extLst>
  </c:chart>
  <c:spPr>
    <a:pattFill prst="pct5">
      <a:fgClr>
        <a:srgbClr val="5B9BD5"/>
      </a:fgClr>
      <a:bgClr>
        <a:srgbClr val="FFFFFF"/>
      </a:bgClr>
    </a:patt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'Peer Group Analysis'!$B$110</c:f>
          <c:strCache>
            <c:ptCount val="1"/>
            <c:pt idx="0">
              <c:v>Return on Total Assets</c:v>
            </c:pt>
          </c:strCache>
        </c:strRef>
      </c:tx>
      <c:layout/>
      <c:overlay val="0"/>
      <c:spPr>
        <a:noFill/>
        <a:ln>
          <a:noFill/>
        </a:ln>
        <a:effectLst/>
      </c:spPr>
    </c:title>
    <c:autoTitleDeleted val="0"/>
    <c:plotArea>
      <c:layout/>
      <c:barChart>
        <c:barDir val="bar"/>
        <c:grouping val="clustered"/>
        <c:varyColors val="0"/>
        <c:ser>
          <c:idx val="0"/>
          <c:order val="0"/>
          <c:tx>
            <c:strRef>
              <c:f>'Peer Group Analysis'!$B$114</c:f>
              <c:strCache>
                <c:ptCount val="1"/>
                <c:pt idx="0">
                  <c:v>Tesco PLC</c:v>
                </c:pt>
              </c:strCache>
            </c:strRef>
          </c:tx>
          <c:spPr>
            <a:solidFill>
              <a:srgbClr val="002060"/>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prstDash val="solid"/>
                      <a:round/>
                    </a:ln>
                    <a:effectLst/>
                  </c:spPr>
                </c15:leaderLines>
              </c:ext>
            </c:extLst>
          </c:dLbls>
          <c:cat>
            <c:numRef>
              <c:f>'Peer Group Analysis'!$C$113:$G$113</c:f>
              <c:numCache>
                <c:formatCode>General</c:formatCode>
                <c:ptCount val="5"/>
                <c:pt idx="0">
                  <c:v>2020</c:v>
                </c:pt>
                <c:pt idx="1">
                  <c:v>2021</c:v>
                </c:pt>
                <c:pt idx="2">
                  <c:v>2022</c:v>
                </c:pt>
                <c:pt idx="3">
                  <c:v>2023</c:v>
                </c:pt>
                <c:pt idx="4">
                  <c:v>2024</c:v>
                </c:pt>
              </c:numCache>
            </c:numRef>
          </c:cat>
          <c:val>
            <c:numRef>
              <c:f>'Peer Group Analysis'!$C$114:$G$114</c:f>
              <c:numCache>
                <c:formatCode>0.00_ </c:formatCode>
                <c:ptCount val="5"/>
                <c:pt idx="0">
                  <c:v>0.0182965894102129</c:v>
                </c:pt>
                <c:pt idx="1">
                  <c:v>0.130822640182809</c:v>
                </c:pt>
                <c:pt idx="2">
                  <c:v>0.0301402202006634</c:v>
                </c:pt>
                <c:pt idx="3">
                  <c:v>0.0160678468649167</c:v>
                </c:pt>
                <c:pt idx="4">
                  <c:v>0.0252556389379026</c:v>
                </c:pt>
              </c:numCache>
            </c:numRef>
          </c:val>
        </c:ser>
        <c:ser>
          <c:idx val="1"/>
          <c:order val="1"/>
          <c:tx>
            <c:strRef>
              <c:f>'Peer Group Analysis'!$B$115</c:f>
              <c:strCache>
                <c:ptCount val="1"/>
                <c:pt idx="0">
                  <c:v>KAD NV</c:v>
                </c:pt>
              </c:strCache>
            </c:strRef>
          </c:tx>
          <c:spPr>
            <a:solidFill>
              <a:srgbClr val="0070C0"/>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prstDash val="solid"/>
                      <a:round/>
                    </a:ln>
                    <a:effectLst/>
                  </c:spPr>
                </c15:leaderLines>
              </c:ext>
            </c:extLst>
          </c:dLbls>
          <c:cat>
            <c:numRef>
              <c:f>'Peer Group Analysis'!$C$113:$G$113</c:f>
              <c:numCache>
                <c:formatCode>General</c:formatCode>
                <c:ptCount val="5"/>
                <c:pt idx="0">
                  <c:v>2020</c:v>
                </c:pt>
                <c:pt idx="1">
                  <c:v>2021</c:v>
                </c:pt>
                <c:pt idx="2">
                  <c:v>2022</c:v>
                </c:pt>
                <c:pt idx="3">
                  <c:v>2023</c:v>
                </c:pt>
                <c:pt idx="4">
                  <c:v>2024</c:v>
                </c:pt>
              </c:numCache>
            </c:numRef>
          </c:cat>
          <c:val>
            <c:numRef>
              <c:f>'Peer Group Analysis'!$C$115:$G$115</c:f>
              <c:numCache>
                <c:formatCode>0.00_ </c:formatCode>
                <c:ptCount val="5"/>
                <c:pt idx="0">
                  <c:v>0.105</c:v>
                </c:pt>
                <c:pt idx="1">
                  <c:v>0.172</c:v>
                </c:pt>
                <c:pt idx="2">
                  <c:v>0.175</c:v>
                </c:pt>
                <c:pt idx="3">
                  <c:v>0.124</c:v>
                </c:pt>
                <c:pt idx="4">
                  <c:v>0.117</c:v>
                </c:pt>
              </c:numCache>
            </c:numRef>
          </c:val>
        </c:ser>
        <c:ser>
          <c:idx val="2"/>
          <c:order val="2"/>
          <c:tx>
            <c:strRef>
              <c:f>'Peer Group Analysis'!$B$116</c:f>
              <c:strCache>
                <c:ptCount val="1"/>
                <c:pt idx="0">
                  <c:v>Carrefour SA</c:v>
                </c:pt>
              </c:strCache>
            </c:strRef>
          </c:tx>
          <c:spPr>
            <a:solidFill>
              <a:schemeClr val="bg2">
                <a:lumMod val="90000"/>
              </a:schemeClr>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10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prstDash val="solid"/>
                      <a:round/>
                    </a:ln>
                    <a:effectLst/>
                  </c:spPr>
                </c15:leaderLines>
              </c:ext>
            </c:extLst>
          </c:dLbls>
          <c:cat>
            <c:numRef>
              <c:f>'Peer Group Analysis'!$C$113:$G$113</c:f>
              <c:numCache>
                <c:formatCode>General</c:formatCode>
                <c:ptCount val="5"/>
                <c:pt idx="0">
                  <c:v>2020</c:v>
                </c:pt>
                <c:pt idx="1">
                  <c:v>2021</c:v>
                </c:pt>
                <c:pt idx="2">
                  <c:v>2022</c:v>
                </c:pt>
                <c:pt idx="3">
                  <c:v>2023</c:v>
                </c:pt>
                <c:pt idx="4">
                  <c:v>2024</c:v>
                </c:pt>
              </c:numCache>
            </c:numRef>
          </c:cat>
          <c:val>
            <c:numRef>
              <c:f>'Peer Group Analysis'!$C$116:$G$116</c:f>
              <c:numCache>
                <c:formatCode>0.00_ </c:formatCode>
                <c:ptCount val="5"/>
                <c:pt idx="0">
                  <c:v>0.064</c:v>
                </c:pt>
                <c:pt idx="1">
                  <c:v>0.105</c:v>
                </c:pt>
                <c:pt idx="2">
                  <c:v>0.126</c:v>
                </c:pt>
                <c:pt idx="3">
                  <c:v>0.146</c:v>
                </c:pt>
                <c:pt idx="4">
                  <c:v>0.065</c:v>
                </c:pt>
              </c:numCache>
            </c:numRef>
          </c:val>
        </c:ser>
        <c:dLbls>
          <c:showLegendKey val="0"/>
          <c:showVal val="1"/>
          <c:showCatName val="0"/>
          <c:showSerName val="0"/>
          <c:showPercent val="0"/>
          <c:showBubbleSize val="0"/>
        </c:dLbls>
        <c:gapWidth val="150"/>
        <c:overlap val="-25"/>
        <c:axId val="128162297"/>
        <c:axId val="320633708"/>
      </c:barChart>
      <c:catAx>
        <c:axId val="128162297"/>
        <c:scaling>
          <c:orientation val="minMax"/>
        </c:scaling>
        <c:delete val="0"/>
        <c:axPos val="l"/>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20633708"/>
        <c:crosses val="autoZero"/>
        <c:auto val="1"/>
        <c:lblAlgn val="ctr"/>
        <c:lblOffset val="100"/>
        <c:noMultiLvlLbl val="0"/>
      </c:catAx>
      <c:valAx>
        <c:axId val="320633708"/>
        <c:scaling>
          <c:orientation val="minMax"/>
        </c:scaling>
        <c:delete val="1"/>
        <c:axPos val="b"/>
        <c:numFmt formatCode="0.00_ "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128162297"/>
        <c:crosses val="autoZero"/>
        <c:crossBetween val="between"/>
      </c:valAx>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561d632f-180a-49d1-9538-6f92c62eba71}"/>
      </c:ext>
    </c:extLst>
  </c:chart>
  <c:spPr>
    <a:pattFill prst="pct50">
      <a:fgClr>
        <a:srgbClr val="5B9BD5"/>
      </a:fgClr>
      <a:bgClr>
        <a:srgbClr val="FFFFFF"/>
      </a:bgClr>
    </a:pattFill>
    <a:ln w="9525" cap="flat" cmpd="sng" algn="ctr">
      <a:solidFill>
        <a:schemeClr val="tx1">
          <a:lumMod val="15000"/>
          <a:lumOff val="85000"/>
        </a:schemeClr>
      </a:solidFill>
      <a:prstDash val="solid"/>
      <a:round/>
    </a:ln>
    <a:effectLst/>
  </c:spPr>
  <c:txPr>
    <a:bodyPr/>
    <a:lstStyle/>
    <a:p>
      <a:pPr>
        <a:defRPr lang="en-US"/>
      </a:pP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0" vertOverflow="ellipsis" vert="horz" wrap="square" anchor="ctr" anchorCtr="1" forceAA="0"/>
          <a:lstStyle/>
          <a:p>
            <a:pPr defTabSz="914400">
              <a:defRPr lang="zh-CN" sz="1400" b="1" i="0" u="none" strike="noStrike" kern="1200" spc="0" baseline="0">
                <a:solidFill>
                  <a:schemeClr val="tx1">
                    <a:lumMod val="75000"/>
                    <a:lumOff val="25000"/>
                  </a:schemeClr>
                </a:solidFill>
                <a:latin typeface="Microsoft YaHei" panose="020B0503020204020204" charset="-122"/>
                <a:ea typeface="Microsoft YaHei" panose="020B0503020204020204" charset="-122"/>
                <a:cs typeface="+mn-cs"/>
              </a:defRPr>
            </a:pPr>
            <a:r>
              <a:rPr lang="en-GB" altLang="zh-CN" sz="1000"/>
              <a:t>UK Grocery Market- Market Share- 2025</a:t>
            </a:r>
            <a:endParaRPr lang="en-GB" altLang="zh-CN" sz="1000"/>
          </a:p>
        </c:rich>
      </c:tx>
      <c:layout>
        <c:manualLayout>
          <c:xMode val="edge"/>
          <c:yMode val="edge"/>
          <c:x val="0.154785348562426"/>
          <c:y val="0.0427437011897343"/>
        </c:manualLayout>
      </c:layout>
      <c:overlay val="0"/>
      <c:spPr>
        <a:noFill/>
        <a:ln>
          <a:noFill/>
        </a:ln>
        <a:effectLst/>
      </c:spPr>
    </c:title>
    <c:autoTitleDeleted val="0"/>
    <c:plotArea>
      <c:layout>
        <c:manualLayout>
          <c:layoutTarget val="inner"/>
          <c:xMode val="edge"/>
          <c:yMode val="edge"/>
          <c:x val="0.287127532770129"/>
          <c:y val="0.214194504182552"/>
          <c:w val="0.397214340985298"/>
          <c:h val="0.702875399361022"/>
        </c:manualLayout>
      </c:layout>
      <c:pieChart>
        <c:varyColors val="1"/>
        <c:ser>
          <c:idx val="0"/>
          <c:order val="0"/>
          <c:tx>
            <c:strRef>
              <c:f>Ref!$F$118</c:f>
              <c:strCache>
                <c:ptCount val="1"/>
                <c:pt idx="0">
                  <c:v>2025</c:v>
                </c:pt>
              </c:strCache>
            </c:strRef>
          </c:tx>
          <c:spPr>
            <a:ln w="6350" cap="rnd" cmpd="sng">
              <a:solidFill>
                <a:schemeClr val="bg1"/>
              </a:solidFill>
              <a:prstDash val="solid"/>
              <a:round/>
            </a:ln>
            <a:effectLst/>
          </c:spPr>
          <c:explosion val="0"/>
          <c:dPt>
            <c:idx val="0"/>
            <c:bubble3D val="0"/>
            <c:spPr>
              <a:solidFill>
                <a:srgbClr val="15A8AB"/>
              </a:solidFill>
              <a:ln w="6350" cap="rnd" cmpd="sng">
                <a:solidFill>
                  <a:schemeClr val="bg1"/>
                </a:solidFill>
                <a:prstDash val="solid"/>
                <a:round/>
              </a:ln>
              <a:effectLst/>
            </c:spPr>
          </c:dPt>
          <c:dPt>
            <c:idx val="1"/>
            <c:bubble3D val="0"/>
            <c:spPr>
              <a:solidFill>
                <a:srgbClr val="41B54B"/>
              </a:solidFill>
              <a:ln w="6350" cap="rnd" cmpd="sng">
                <a:solidFill>
                  <a:schemeClr val="bg1"/>
                </a:solidFill>
                <a:prstDash val="solid"/>
                <a:round/>
              </a:ln>
              <a:effectLst/>
            </c:spPr>
          </c:dPt>
          <c:dLbls>
            <c:numFmt formatCode="General" sourceLinked="1"/>
            <c:spPr>
              <a:noFill/>
              <a:ln>
                <a:noFill/>
              </a:ln>
              <a:effectLst/>
            </c:spPr>
            <c:txPr>
              <a:bodyPr rot="0" spcFirstLastPara="0" vertOverflow="ellipsis" vert="horz" wrap="square" lIns="38100" tIns="19050" rIns="38100" bIns="19050" anchor="ctr" anchorCtr="1" forceAA="0"/>
              <a:lstStyle/>
              <a:p>
                <a:pPr>
                  <a:defRPr lang="zh-CN" sz="2400" b="0" i="0" u="none" strike="noStrike" kern="1200" baseline="0">
                    <a:solidFill>
                      <a:schemeClr val="bg1"/>
                    </a:solidFill>
                    <a:latin typeface="Impact" panose="020B0806030902050204" pitchFamily="34" charset="0"/>
                    <a:ea typeface="Impact" panose="020B0806030902050204" pitchFamily="34" charset="0"/>
                    <a:cs typeface="Impact" panose="020B0806030902050204" pitchFamily="34" charset="0"/>
                    <a:sym typeface="Impact" panose="020B0806030902050204" pitchFamily="34" charset="0"/>
                  </a:defRPr>
                </a:pPr>
              </a:p>
            </c:txPr>
            <c:dLblPos val="ctr"/>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Ref!$E$119:$E$120</c:f>
              <c:strCache>
                <c:ptCount val="2"/>
                <c:pt idx="0">
                  <c:v>Tesco</c:v>
                </c:pt>
                <c:pt idx="1">
                  <c:v>Other competitors</c:v>
                </c:pt>
              </c:strCache>
            </c:strRef>
          </c:cat>
          <c:val>
            <c:numRef>
              <c:f>Ref!$F$119:$F$120</c:f>
              <c:numCache>
                <c:formatCode>0.00%</c:formatCode>
                <c:ptCount val="2"/>
                <c:pt idx="0">
                  <c:v>0.285</c:v>
                </c:pt>
                <c:pt idx="1">
                  <c:v>0.715</c:v>
                </c:pt>
              </c:numCache>
            </c:numRef>
          </c:val>
        </c:ser>
        <c:dLbls>
          <c:showLegendKey val="0"/>
          <c:showVal val="0"/>
          <c:showCatName val="0"/>
          <c:showSerName val="0"/>
          <c:showPercent val="1"/>
          <c:showBubbleSize val="0"/>
          <c:showLeaderLines val="1"/>
        </c:dLbls>
        <c:firstSliceAng val="0"/>
      </c:pieChart>
      <c:spPr>
        <a:noFill/>
        <a:ln>
          <a:noFill/>
        </a:ln>
        <a:effectLst/>
      </c:spPr>
    </c:plotArea>
    <c:legend>
      <c:legendPos val="t"/>
      <c:layout>
        <c:manualLayout>
          <c:xMode val="edge"/>
          <c:yMode val="edge"/>
          <c:x val="0.265630397236615"/>
          <c:y val="0.130434782608696"/>
        </c:manualLayout>
      </c:layout>
      <c:overlay val="0"/>
      <c:spPr>
        <a:noFill/>
        <a:ln>
          <a:noFill/>
        </a:ln>
        <a:effectLst/>
      </c:spPr>
      <c:txPr>
        <a:bodyPr rot="0" spcFirstLastPara="0" vertOverflow="ellipsis" vert="horz" wrap="square" anchor="ctr" anchorCtr="1" forceAA="0"/>
        <a:lstStyle/>
        <a:p>
          <a:pPr>
            <a:defRPr lang="zh-CN" sz="900" b="0" i="0" u="none" strike="noStrike" kern="1200" baseline="0">
              <a:solidFill>
                <a:schemeClr val="tx1">
                  <a:lumMod val="75000"/>
                  <a:lumOff val="25000"/>
                </a:schemeClr>
              </a:solidFill>
              <a:latin typeface="Microsoft YaHei" panose="020B0503020204020204" charset="-122"/>
              <a:ea typeface="Microsoft YaHei" panose="020B0503020204020204" charset="-122"/>
              <a:cs typeface="Microsoft YaHei" panose="020B0503020204020204" charset="-122"/>
              <a:sym typeface="Microsoft YaHei" panose="020B0503020204020204" charset="-122"/>
            </a:defRPr>
          </a:pPr>
        </a:p>
      </c:txPr>
    </c:legend>
    <c:plotVisOnly val="1"/>
    <c:dispBlanksAs val="gap"/>
    <c:showDLblsOverMax val="0"/>
    <c:extLst>
      <c:ext uri="{0b15fc19-7d7d-44ad-8c2d-2c3a37ce22c3}">
        <chartProps xmlns="https://web.wps.cn/et/2018/main" chartId="{9a038219-cea6-4daa-9efe-f5a71e0308ba}"/>
      </c:ext>
    </c:extLst>
  </c:chart>
  <c:spPr>
    <a:blipFill dpi="0" rotWithShape="1">
      <a:blip xmlns:r="http://schemas.openxmlformats.org/officeDocument/2006/relationships" r:embed="rId2"/>
      <a:srcRect/>
      <a:stretch>
        <a:fillRect/>
      </a:stretch>
    </a:blipFill>
    <a:ln w="9525" cap="flat" cmpd="sng" algn="ctr">
      <a:solidFill>
        <a:schemeClr val="tx1">
          <a:lumMod val="15000"/>
          <a:lumOff val="85000"/>
          <a:alpha val="88000"/>
        </a:schemeClr>
      </a:solidFill>
      <a:round/>
    </a:ln>
    <a:effectLst/>
  </c:spPr>
  <c:txPr>
    <a:bodyPr/>
    <a:lstStyle/>
    <a:p>
      <a:pPr>
        <a:defRPr lang="zh-CN"/>
      </a:pPr>
    </a:p>
  </c:txPr>
  <c:externalData r:id="rId1">
    <c:autoUpdate val="0"/>
  </c:externalData>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0" vertOverflow="ellipsis" vert="horz" wrap="square" anchor="ctr" anchorCtr="1" forceAA="0"/>
          <a:lstStyle/>
          <a:p>
            <a:pPr defTabSz="914400">
              <a:defRPr lang="zh-CN" sz="1400" b="1" i="0" u="none" strike="noStrike" kern="1200" spc="0" baseline="0">
                <a:solidFill>
                  <a:schemeClr val="tx1">
                    <a:lumMod val="75000"/>
                    <a:lumOff val="25000"/>
                  </a:schemeClr>
                </a:solidFill>
                <a:latin typeface="Microsoft YaHei" panose="020B0503020204020204" charset="-122"/>
                <a:ea typeface="Microsoft YaHei" panose="020B0503020204020204" charset="-122"/>
                <a:cs typeface="+mn-cs"/>
              </a:defRPr>
            </a:pPr>
            <a:r>
              <a:rPr lang="en-GB" altLang="zh-CN" sz="1000"/>
              <a:t>French Grocery Market- Market Share- 2025</a:t>
            </a:r>
            <a:endParaRPr lang="en-GB" altLang="zh-CN" sz="1000"/>
          </a:p>
        </c:rich>
      </c:tx>
      <c:layout>
        <c:manualLayout>
          <c:xMode val="edge"/>
          <c:yMode val="edge"/>
          <c:x val="0.128684220221976"/>
          <c:y val="0.0472643994407917"/>
        </c:manualLayout>
      </c:layout>
      <c:overlay val="0"/>
      <c:spPr>
        <a:noFill/>
        <a:ln>
          <a:noFill/>
        </a:ln>
        <a:effectLst/>
      </c:spPr>
    </c:title>
    <c:autoTitleDeleted val="0"/>
    <c:plotArea>
      <c:layout>
        <c:manualLayout>
          <c:layoutTarget val="inner"/>
          <c:xMode val="edge"/>
          <c:yMode val="edge"/>
          <c:x val="0.287127532770129"/>
          <c:y val="0.214194504182552"/>
          <c:w val="0.397214340985298"/>
          <c:h val="0.702875399361022"/>
        </c:manualLayout>
      </c:layout>
      <c:pieChart>
        <c:varyColors val="1"/>
        <c:ser>
          <c:idx val="0"/>
          <c:order val="0"/>
          <c:spPr>
            <a:ln w="6350" cap="rnd" cmpd="sng">
              <a:solidFill>
                <a:schemeClr val="bg1"/>
              </a:solidFill>
              <a:prstDash val="solid"/>
              <a:round/>
            </a:ln>
            <a:effectLst/>
          </c:spPr>
          <c:explosion val="0"/>
          <c:dPt>
            <c:idx val="0"/>
            <c:bubble3D val="0"/>
            <c:spPr>
              <a:solidFill>
                <a:srgbClr val="15A8AB"/>
              </a:solidFill>
              <a:ln w="6350" cap="rnd" cmpd="sng">
                <a:solidFill>
                  <a:schemeClr val="bg1"/>
                </a:solidFill>
                <a:prstDash val="solid"/>
                <a:round/>
              </a:ln>
              <a:effectLst/>
            </c:spPr>
          </c:dPt>
          <c:dPt>
            <c:idx val="1"/>
            <c:bubble3D val="0"/>
            <c:spPr>
              <a:solidFill>
                <a:srgbClr val="41B54B"/>
              </a:solidFill>
              <a:ln w="6350" cap="rnd" cmpd="sng">
                <a:solidFill>
                  <a:schemeClr val="bg1"/>
                </a:solidFill>
                <a:prstDash val="solid"/>
                <a:round/>
              </a:ln>
              <a:effectLst/>
            </c:spPr>
          </c:dPt>
          <c:dLbls>
            <c:numFmt formatCode="General" sourceLinked="1"/>
            <c:spPr>
              <a:noFill/>
              <a:ln>
                <a:noFill/>
              </a:ln>
              <a:effectLst/>
            </c:spPr>
            <c:txPr>
              <a:bodyPr rot="0" spcFirstLastPara="0" vertOverflow="ellipsis" vert="horz" wrap="square" lIns="38100" tIns="19050" rIns="38100" bIns="19050" anchor="ctr" anchorCtr="1" forceAA="0"/>
              <a:lstStyle/>
              <a:p>
                <a:pPr>
                  <a:defRPr lang="zh-CN" sz="2400" b="0" i="0" u="none" strike="noStrike" kern="1200" baseline="0">
                    <a:solidFill>
                      <a:schemeClr val="bg1"/>
                    </a:solidFill>
                    <a:latin typeface="Impact" panose="020B0806030902050204" pitchFamily="34" charset="0"/>
                    <a:ea typeface="Impact" panose="020B0806030902050204" pitchFamily="34" charset="0"/>
                    <a:cs typeface="Impact" panose="020B0806030902050204" pitchFamily="34" charset="0"/>
                    <a:sym typeface="Impact" panose="020B0806030902050204" pitchFamily="34" charset="0"/>
                  </a:defRPr>
                </a:pPr>
              </a:p>
            </c:txPr>
            <c:dLblPos val="ctr"/>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Ref!$E$122:$E$123</c:f>
              <c:strCache>
                <c:ptCount val="2"/>
                <c:pt idx="0">
                  <c:v>Carrefour</c:v>
                </c:pt>
                <c:pt idx="1">
                  <c:v>Other competitors</c:v>
                </c:pt>
              </c:strCache>
            </c:strRef>
          </c:cat>
          <c:val>
            <c:numRef>
              <c:f>Ref!$F$122:$F$123</c:f>
              <c:numCache>
                <c:formatCode>0.00%</c:formatCode>
                <c:ptCount val="2"/>
                <c:pt idx="0">
                  <c:v>0.216</c:v>
                </c:pt>
                <c:pt idx="1">
                  <c:v>0.784</c:v>
                </c:pt>
              </c:numCache>
            </c:numRef>
          </c:val>
        </c:ser>
        <c:dLbls>
          <c:showLegendKey val="0"/>
          <c:showVal val="0"/>
          <c:showCatName val="0"/>
          <c:showSerName val="0"/>
          <c:showPercent val="1"/>
          <c:showBubbleSize val="0"/>
          <c:showLeaderLines val="1"/>
        </c:dLbls>
        <c:firstSliceAng val="0"/>
      </c:pieChart>
      <c:spPr>
        <a:noFill/>
        <a:ln>
          <a:noFill/>
        </a:ln>
        <a:effectLst/>
      </c:spPr>
    </c:plotArea>
    <c:legend>
      <c:legendPos val="t"/>
      <c:layout>
        <c:manualLayout>
          <c:xMode val="edge"/>
          <c:yMode val="edge"/>
          <c:x val="0.285375264550937"/>
          <c:y val="0.136101884632554"/>
        </c:manualLayout>
      </c:layout>
      <c:overlay val="0"/>
      <c:spPr>
        <a:noFill/>
        <a:ln>
          <a:noFill/>
        </a:ln>
        <a:effectLst/>
      </c:spPr>
      <c:txPr>
        <a:bodyPr rot="0" spcFirstLastPara="0" vertOverflow="ellipsis" vert="horz" wrap="square" anchor="ctr" anchorCtr="1" forceAA="0"/>
        <a:lstStyle/>
        <a:p>
          <a:pPr>
            <a:defRPr lang="zh-CN" sz="900" b="0" i="0" u="none" strike="noStrike" kern="1200" baseline="0">
              <a:solidFill>
                <a:schemeClr val="tx1">
                  <a:lumMod val="75000"/>
                  <a:lumOff val="25000"/>
                </a:schemeClr>
              </a:solidFill>
              <a:latin typeface="Microsoft YaHei" panose="020B0503020204020204" charset="-122"/>
              <a:ea typeface="Microsoft YaHei" panose="020B0503020204020204" charset="-122"/>
              <a:cs typeface="Microsoft YaHei" panose="020B0503020204020204" charset="-122"/>
              <a:sym typeface="Microsoft YaHei" panose="020B0503020204020204" charset="-122"/>
            </a:defRPr>
          </a:pPr>
        </a:p>
      </c:txPr>
    </c:legend>
    <c:plotVisOnly val="1"/>
    <c:dispBlanksAs val="gap"/>
    <c:showDLblsOverMax val="0"/>
    <c:extLst>
      <c:ext uri="{0b15fc19-7d7d-44ad-8c2d-2c3a37ce22c3}">
        <chartProps xmlns="https://web.wps.cn/et/2018/main" chartId="{ee29f7f8-1edb-4d1a-9fe5-d5c8929e0fbc}"/>
      </c:ext>
    </c:extLst>
  </c:chart>
  <c:spPr>
    <a:blipFill dpi="0" rotWithShape="1">
      <a:blip xmlns:r="http://schemas.openxmlformats.org/officeDocument/2006/relationships" r:embed="rId2">
        <a:alphaModFix amt="55000"/>
      </a:blip>
      <a:srcRect/>
      <a:stretch>
        <a:fillRect/>
      </a:stretch>
    </a:blipFill>
    <a:ln w="9525" cap="flat" cmpd="sng" algn="ctr">
      <a:solidFill>
        <a:schemeClr val="tx1">
          <a:lumMod val="15000"/>
          <a:lumOff val="85000"/>
          <a:alpha val="88000"/>
        </a:schemeClr>
      </a:solidFill>
      <a:round/>
    </a:ln>
    <a:effectLst/>
  </c:spPr>
  <c:txPr>
    <a:bodyPr/>
    <a:lstStyle/>
    <a:p>
      <a:pPr>
        <a:defRPr lang="zh-CN"/>
      </a:pPr>
    </a:p>
  </c:txPr>
  <c:externalData r:id="rId1">
    <c:autoUpdate val="0"/>
  </c:externalData>
</c:chartSpace>
</file>

<file path=xl/charts/chart1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0" vertOverflow="ellipsis" vert="horz" wrap="square" anchor="ctr" anchorCtr="1" forceAA="0"/>
          <a:lstStyle/>
          <a:p>
            <a:pPr defTabSz="914400">
              <a:defRPr lang="zh-CN" sz="1400" b="1" i="0" u="none" strike="noStrike" kern="1200" spc="0" baseline="0">
                <a:solidFill>
                  <a:schemeClr val="tx1">
                    <a:lumMod val="75000"/>
                    <a:lumOff val="25000"/>
                  </a:schemeClr>
                </a:solidFill>
                <a:latin typeface="Microsoft YaHei" panose="020B0503020204020204" charset="-122"/>
                <a:ea typeface="Microsoft YaHei" panose="020B0503020204020204" charset="-122"/>
                <a:cs typeface="+mn-cs"/>
              </a:defRPr>
            </a:pPr>
            <a:r>
              <a:rPr lang="en-GB" altLang="zh-CN" sz="900"/>
              <a:t>Dutch Grocery Ma</a:t>
            </a:r>
            <a:r>
              <a:rPr lang="en-GB" altLang="zh-CN" sz="1000"/>
              <a:t>rket- Market Share- 2025</a:t>
            </a:r>
            <a:endParaRPr lang="en-GB" altLang="zh-CN" sz="1000"/>
          </a:p>
        </c:rich>
      </c:tx>
      <c:layout>
        <c:manualLayout>
          <c:xMode val="edge"/>
          <c:yMode val="edge"/>
          <c:x val="0.136384278294523"/>
          <c:y val="0.04251497291892"/>
        </c:manualLayout>
      </c:layout>
      <c:overlay val="0"/>
      <c:spPr>
        <a:noFill/>
        <a:ln>
          <a:noFill/>
        </a:ln>
        <a:effectLst/>
      </c:spPr>
    </c:title>
    <c:autoTitleDeleted val="0"/>
    <c:plotArea>
      <c:layout>
        <c:manualLayout>
          <c:layoutTarget val="inner"/>
          <c:xMode val="edge"/>
          <c:yMode val="edge"/>
          <c:x val="0.287127532770129"/>
          <c:y val="0.214194504182552"/>
          <c:w val="0.397214340985298"/>
          <c:h val="0.702875399361022"/>
        </c:manualLayout>
      </c:layout>
      <c:pieChart>
        <c:varyColors val="1"/>
        <c:ser>
          <c:idx val="0"/>
          <c:order val="0"/>
          <c:spPr>
            <a:ln w="6350" cap="rnd" cmpd="sng">
              <a:solidFill>
                <a:schemeClr val="bg1"/>
              </a:solidFill>
              <a:prstDash val="solid"/>
              <a:round/>
            </a:ln>
            <a:effectLst/>
          </c:spPr>
          <c:explosion val="0"/>
          <c:dPt>
            <c:idx val="0"/>
            <c:bubble3D val="0"/>
            <c:spPr>
              <a:solidFill>
                <a:srgbClr val="15A8AB"/>
              </a:solidFill>
              <a:ln w="6350" cap="rnd" cmpd="sng">
                <a:solidFill>
                  <a:schemeClr val="bg1"/>
                </a:solidFill>
                <a:prstDash val="solid"/>
                <a:round/>
              </a:ln>
              <a:effectLst/>
            </c:spPr>
          </c:dPt>
          <c:dPt>
            <c:idx val="1"/>
            <c:bubble3D val="0"/>
            <c:spPr>
              <a:solidFill>
                <a:srgbClr val="41B54B"/>
              </a:solidFill>
              <a:ln w="6350" cap="rnd" cmpd="sng">
                <a:solidFill>
                  <a:schemeClr val="bg1"/>
                </a:solidFill>
                <a:prstDash val="solid"/>
                <a:round/>
              </a:ln>
              <a:effectLst/>
            </c:spPr>
          </c:dPt>
          <c:dLbls>
            <c:numFmt formatCode="General" sourceLinked="1"/>
            <c:spPr>
              <a:noFill/>
              <a:ln>
                <a:noFill/>
              </a:ln>
              <a:effectLst/>
            </c:spPr>
            <c:txPr>
              <a:bodyPr rot="0" spcFirstLastPara="0" vertOverflow="ellipsis" vert="horz" wrap="square" lIns="38100" tIns="19050" rIns="38100" bIns="19050" anchor="ctr" anchorCtr="1" forceAA="0"/>
              <a:lstStyle/>
              <a:p>
                <a:pPr>
                  <a:defRPr lang="zh-CN" sz="2400" b="0" i="0" u="none" strike="noStrike" kern="1200" baseline="0">
                    <a:solidFill>
                      <a:schemeClr val="bg1"/>
                    </a:solidFill>
                    <a:latin typeface="Impact" panose="020B0806030902050204" pitchFamily="34" charset="0"/>
                    <a:ea typeface="Impact" panose="020B0806030902050204" pitchFamily="34" charset="0"/>
                    <a:cs typeface="Impact" panose="020B0806030902050204" pitchFamily="34" charset="0"/>
                    <a:sym typeface="Impact" panose="020B0806030902050204" pitchFamily="34" charset="0"/>
                  </a:defRPr>
                </a:pPr>
              </a:p>
            </c:txPr>
            <c:dLblPos val="ctr"/>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Ref!$E$125:$E$126</c:f>
              <c:strCache>
                <c:ptCount val="2"/>
                <c:pt idx="0">
                  <c:v>KAD</c:v>
                </c:pt>
                <c:pt idx="1">
                  <c:v>Other competitors</c:v>
                </c:pt>
              </c:strCache>
            </c:strRef>
          </c:cat>
          <c:val>
            <c:numRef>
              <c:f>Ref!$F$125:$F$126</c:f>
              <c:numCache>
                <c:formatCode>0.00%</c:formatCode>
                <c:ptCount val="2"/>
                <c:pt idx="0">
                  <c:v>0.377</c:v>
                </c:pt>
                <c:pt idx="1">
                  <c:v>0.623</c:v>
                </c:pt>
              </c:numCache>
            </c:numRef>
          </c:val>
        </c:ser>
        <c:dLbls>
          <c:showLegendKey val="0"/>
          <c:showVal val="0"/>
          <c:showCatName val="0"/>
          <c:showSerName val="0"/>
          <c:showPercent val="1"/>
          <c:showBubbleSize val="0"/>
          <c:showLeaderLines val="1"/>
        </c:dLbls>
        <c:firstSliceAng val="0"/>
      </c:pieChart>
      <c:spPr>
        <a:noFill/>
        <a:ln>
          <a:noFill/>
        </a:ln>
        <a:effectLst/>
      </c:spPr>
    </c:plotArea>
    <c:legend>
      <c:legendPos val="t"/>
      <c:layout>
        <c:manualLayout>
          <c:xMode val="edge"/>
          <c:yMode val="edge"/>
          <c:x val="0.263821700069108"/>
          <c:y val="0.124358587383037"/>
        </c:manualLayout>
      </c:layout>
      <c:overlay val="0"/>
      <c:spPr>
        <a:noFill/>
        <a:ln>
          <a:noFill/>
        </a:ln>
        <a:effectLst/>
      </c:spPr>
      <c:txPr>
        <a:bodyPr rot="0" spcFirstLastPara="0" vertOverflow="ellipsis" vert="horz" wrap="square" anchor="ctr" anchorCtr="1" forceAA="0"/>
        <a:lstStyle/>
        <a:p>
          <a:pPr>
            <a:defRPr lang="zh-CN" sz="900" b="0" i="0" u="none" strike="noStrike" kern="1200" baseline="0">
              <a:solidFill>
                <a:schemeClr val="tx1">
                  <a:lumMod val="75000"/>
                  <a:lumOff val="25000"/>
                </a:schemeClr>
              </a:solidFill>
              <a:latin typeface="Microsoft YaHei" panose="020B0503020204020204" charset="-122"/>
              <a:ea typeface="Microsoft YaHei" panose="020B0503020204020204" charset="-122"/>
              <a:cs typeface="Microsoft YaHei" panose="020B0503020204020204" charset="-122"/>
              <a:sym typeface="Microsoft YaHei" panose="020B0503020204020204" charset="-122"/>
            </a:defRPr>
          </a:pPr>
        </a:p>
      </c:txPr>
    </c:legend>
    <c:plotVisOnly val="1"/>
    <c:dispBlanksAs val="gap"/>
    <c:showDLblsOverMax val="0"/>
    <c:extLst>
      <c:ext uri="{0b15fc19-7d7d-44ad-8c2d-2c3a37ce22c3}">
        <chartProps xmlns="https://web.wps.cn/et/2018/main" chartId="{c28f415e-eb10-4446-aede-e2c41a2b6cb2}"/>
      </c:ext>
    </c:extLst>
  </c:chart>
  <c:spPr>
    <a:blipFill dpi="0" rotWithShape="1">
      <a:blip xmlns:r="http://schemas.openxmlformats.org/officeDocument/2006/relationships" r:embed="rId2">
        <a:alphaModFix amt="55000"/>
      </a:blip>
      <a:srcRect/>
      <a:stretch>
        <a:fillRect/>
      </a:stretch>
    </a:blipFill>
    <a:ln w="9525" cap="flat" cmpd="sng" algn="ctr">
      <a:solidFill>
        <a:schemeClr val="tx1">
          <a:lumMod val="15000"/>
          <a:lumOff val="85000"/>
          <a:alpha val="88000"/>
        </a:schemeClr>
      </a:solidFill>
      <a:round/>
    </a:ln>
    <a:effectLst/>
  </c:spPr>
  <c:txPr>
    <a:bodyPr/>
    <a:lstStyle/>
    <a:p>
      <a:pPr>
        <a:defRPr lang="zh-CN"/>
      </a:pPr>
    </a:p>
  </c:txPr>
  <c:externalData r:id="rId1">
    <c:autoUpdate val="0"/>
  </c:externalData>
</c:chartSpace>
</file>

<file path=xl/charts/chart1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GB" altLang="en-US" sz="1200"/>
              <a:t>Inflation Rate- Grocery vs Consumption Index- Grocery (UK)</a:t>
            </a:r>
            <a:endParaRPr lang="en-GB" altLang="en-US" sz="1200"/>
          </a:p>
        </c:rich>
      </c:tx>
      <c:layout/>
      <c:overlay val="0"/>
      <c:spPr>
        <a:noFill/>
        <a:ln>
          <a:noFill/>
        </a:ln>
        <a:effectLst/>
      </c:spPr>
    </c:title>
    <c:autoTitleDeleted val="0"/>
    <c:plotArea>
      <c:layout/>
      <c:scatterChart>
        <c:scatterStyle val="marker"/>
        <c:varyColors val="0"/>
        <c:ser>
          <c:idx val="0"/>
          <c:order val="0"/>
          <c:tx>
            <c:strRef>
              <c:f>Ref!$K$146</c:f>
              <c:strCache>
                <c:ptCount val="1"/>
                <c:pt idx="0">
                  <c:v>Inflatin rate (Groceries)</c:v>
                </c:pt>
              </c:strCache>
            </c:strRef>
          </c:tx>
          <c:spPr>
            <a:ln w="19050" cap="rnd">
              <a:noFill/>
              <a:round/>
            </a:ln>
            <a:effectLst/>
          </c:spPr>
          <c:marker>
            <c:symbol val="circle"/>
            <c:size val="5"/>
            <c:spPr>
              <a:solidFill>
                <a:schemeClr val="accent1"/>
              </a:solidFill>
              <a:ln w="9525">
                <a:solidFill>
                  <a:schemeClr val="accent1"/>
                </a:solidFill>
              </a:ln>
              <a:effectLst/>
            </c:spPr>
          </c:marker>
          <c:dLbls>
            <c:delete val="1"/>
          </c:dLbls>
          <c:trendline>
            <c:spPr>
              <a:ln w="19050" cap="rnd">
                <a:solidFill>
                  <a:schemeClr val="accent1"/>
                </a:solidFill>
                <a:prstDash val="sysDot"/>
              </a:ln>
              <a:effectLst/>
            </c:spPr>
            <c:trendlineType val="exp"/>
            <c:dispRSqr val="0"/>
            <c:dispEq val="0"/>
          </c:trendline>
          <c:errBars>
            <c:errDir val="y"/>
            <c:errBarType val="both"/>
            <c:errValType val="stdErr"/>
            <c:noEndCap val="0"/>
            <c:spPr>
              <a:noFill/>
              <a:ln w="9525" cap="flat" cmpd="sng" algn="ctr">
                <a:solidFill>
                  <a:schemeClr val="tx1">
                    <a:lumMod val="65000"/>
                    <a:lumOff val="35000"/>
                  </a:schemeClr>
                </a:solidFill>
                <a:round/>
              </a:ln>
              <a:effectLst/>
            </c:spPr>
          </c:errBars>
          <c:errBars>
            <c:errDir val="x"/>
            <c:errBarType val="both"/>
            <c:errValType val="stdErr"/>
            <c:noEndCap val="0"/>
            <c:spPr>
              <a:noFill/>
              <a:ln w="9525" cap="flat" cmpd="sng" algn="ctr">
                <a:solidFill>
                  <a:schemeClr val="tx1">
                    <a:lumMod val="65000"/>
                    <a:lumOff val="35000"/>
                  </a:schemeClr>
                </a:solidFill>
                <a:round/>
              </a:ln>
              <a:effectLst/>
            </c:spPr>
          </c:errBars>
          <c:xVal>
            <c:numRef>
              <c:f>Ref!$J$147:$J$152</c:f>
              <c:numCache>
                <c:formatCode>mmm\-yy</c:formatCode>
                <c:ptCount val="6"/>
                <c:pt idx="0">
                  <c:v>44927</c:v>
                </c:pt>
                <c:pt idx="1">
                  <c:v>45047</c:v>
                </c:pt>
                <c:pt idx="2">
                  <c:v>45170</c:v>
                </c:pt>
                <c:pt idx="3">
                  <c:v>45292</c:v>
                </c:pt>
                <c:pt idx="4">
                  <c:v>45413</c:v>
                </c:pt>
                <c:pt idx="5">
                  <c:v>45627</c:v>
                </c:pt>
              </c:numCache>
            </c:numRef>
          </c:xVal>
          <c:yVal>
            <c:numRef>
              <c:f>Ref!$K$147:$K$152</c:f>
              <c:numCache>
                <c:formatCode>0.00%</c:formatCode>
                <c:ptCount val="6"/>
                <c:pt idx="0">
                  <c:v>0.167</c:v>
                </c:pt>
                <c:pt idx="1">
                  <c:v>0.183</c:v>
                </c:pt>
                <c:pt idx="2">
                  <c:v>0.121</c:v>
                </c:pt>
                <c:pt idx="3">
                  <c:v>0.069</c:v>
                </c:pt>
                <c:pt idx="4">
                  <c:v>0.017</c:v>
                </c:pt>
                <c:pt idx="5" c:formatCode="0%">
                  <c:v>0.02</c:v>
                </c:pt>
              </c:numCache>
            </c:numRef>
          </c:yVal>
          <c:smooth val="0"/>
        </c:ser>
        <c:ser>
          <c:idx val="1"/>
          <c:order val="1"/>
          <c:tx>
            <c:strRef>
              <c:f>Ref!$L$146</c:f>
              <c:strCache>
                <c:ptCount val="1"/>
                <c:pt idx="0">
                  <c:v>consumption index</c:v>
                </c:pt>
              </c:strCache>
            </c:strRef>
          </c:tx>
          <c:spPr>
            <a:ln w="19050" cap="rnd">
              <a:noFill/>
              <a:round/>
            </a:ln>
            <a:effectLst/>
          </c:spPr>
          <c:marker>
            <c:symbol val="circle"/>
            <c:size val="5"/>
            <c:spPr>
              <a:solidFill>
                <a:schemeClr val="accent2"/>
              </a:solidFill>
              <a:ln w="9525">
                <a:solidFill>
                  <a:schemeClr val="accent2"/>
                </a:solidFill>
              </a:ln>
              <a:effectLst/>
            </c:spPr>
          </c:marker>
          <c:dLbls>
            <c:delete val="1"/>
          </c:dLbls>
          <c:trendline>
            <c:spPr>
              <a:ln w="19050" cap="rnd">
                <a:solidFill>
                  <a:schemeClr val="accent2"/>
                </a:solidFill>
                <a:prstDash val="sysDot"/>
              </a:ln>
              <a:effectLst/>
            </c:spPr>
            <c:trendlineType val="linear"/>
            <c:dispRSqr val="0"/>
            <c:dispEq val="0"/>
          </c:trendline>
          <c:errBars>
            <c:errDir val="y"/>
            <c:errBarType val="both"/>
            <c:errValType val="stdErr"/>
            <c:noEndCap val="0"/>
            <c:spPr>
              <a:noFill/>
              <a:ln w="9525" cap="flat" cmpd="sng" algn="ctr">
                <a:solidFill>
                  <a:schemeClr val="tx1">
                    <a:lumMod val="65000"/>
                    <a:lumOff val="35000"/>
                  </a:schemeClr>
                </a:solidFill>
                <a:round/>
              </a:ln>
              <a:effectLst/>
            </c:spPr>
          </c:errBars>
          <c:errBars>
            <c:errDir val="x"/>
            <c:errBarType val="both"/>
            <c:errValType val="stdErr"/>
            <c:noEndCap val="0"/>
            <c:spPr>
              <a:noFill/>
              <a:ln w="9525" cap="flat" cmpd="sng" algn="ctr">
                <a:solidFill>
                  <a:schemeClr val="tx1">
                    <a:lumMod val="65000"/>
                    <a:lumOff val="35000"/>
                  </a:schemeClr>
                </a:solidFill>
                <a:round/>
              </a:ln>
              <a:effectLst/>
            </c:spPr>
          </c:errBars>
          <c:xVal>
            <c:numRef>
              <c:f>Ref!$J$147:$J$152</c:f>
              <c:numCache>
                <c:formatCode>mmm\-yy</c:formatCode>
                <c:ptCount val="6"/>
                <c:pt idx="0">
                  <c:v>44927</c:v>
                </c:pt>
                <c:pt idx="1">
                  <c:v>45047</c:v>
                </c:pt>
                <c:pt idx="2">
                  <c:v>45170</c:v>
                </c:pt>
                <c:pt idx="3">
                  <c:v>45292</c:v>
                </c:pt>
                <c:pt idx="4">
                  <c:v>45413</c:v>
                </c:pt>
                <c:pt idx="5">
                  <c:v>45627</c:v>
                </c:pt>
              </c:numCache>
            </c:numRef>
          </c:xVal>
          <c:yVal>
            <c:numRef>
              <c:f>Ref!$L$147:$L$152</c:f>
              <c:numCache>
                <c:formatCode>0.0%</c:formatCode>
                <c:ptCount val="6"/>
                <c:pt idx="0">
                  <c:v>0.0288844621513944</c:v>
                </c:pt>
                <c:pt idx="1">
                  <c:v>0.027760378110586</c:v>
                </c:pt>
                <c:pt idx="2">
                  <c:v>-0.00678726763997008</c:v>
                </c:pt>
                <c:pt idx="3">
                  <c:v>0.0117706125181301</c:v>
                </c:pt>
                <c:pt idx="4">
                  <c:v>-0.00328058664608259</c:v>
                </c:pt>
                <c:pt idx="5">
                  <c:v>0.00818697275618863</c:v>
                </c:pt>
              </c:numCache>
            </c:numRef>
          </c:yVal>
          <c:smooth val="0"/>
        </c:ser>
        <c:dLbls>
          <c:showLegendKey val="0"/>
          <c:showVal val="0"/>
          <c:showCatName val="0"/>
          <c:showSerName val="0"/>
          <c:showPercent val="0"/>
          <c:showBubbleSize val="0"/>
        </c:dLbls>
        <c:axId val="433117069"/>
        <c:axId val="586962707"/>
      </c:scatterChart>
      <c:valAx>
        <c:axId val="433117069"/>
        <c:scaling>
          <c:orientation val="minMax"/>
        </c:scaling>
        <c:delete val="0"/>
        <c:axPos val="b"/>
        <c:majorGridlines>
          <c:spPr>
            <a:ln w="9525" cap="flat" cmpd="sng" algn="ctr">
              <a:solidFill>
                <a:schemeClr val="lt1">
                  <a:lumMod val="90200"/>
                </a:schemeClr>
              </a:solidFill>
              <a:round/>
            </a:ln>
            <a:effectLst/>
          </c:spPr>
        </c:majorGridlines>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586962707"/>
        <c:crosses val="autoZero"/>
        <c:crossBetween val="midCat"/>
      </c:valAx>
      <c:valAx>
        <c:axId val="586962707"/>
        <c:scaling>
          <c:orientation val="minMax"/>
        </c:scaling>
        <c:delete val="0"/>
        <c:axPos val="l"/>
        <c:majorGridlines>
          <c:spPr>
            <a:ln w="9525" cap="flat" cmpd="sng" algn="ctr">
              <a:solidFill>
                <a:schemeClr val="lt1">
                  <a:lumMod val="90200"/>
                </a:schemeClr>
              </a:solidFill>
              <a:round/>
            </a:ln>
            <a:effectLst/>
          </c:spPr>
        </c:majorGridlines>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433117069"/>
        <c:crosses val="autoZero"/>
        <c:crossBetween val="midCat"/>
      </c:valAx>
      <c:spPr>
        <a:noFill/>
        <a:ln w="9525" cap="flat" cmpd="sng" algn="ctr">
          <a:solidFill>
            <a:schemeClr val="tx1">
              <a:lumMod val="15000"/>
              <a:lumOff val="85000"/>
            </a:schemeClr>
          </a:solidFill>
          <a:round/>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b8ec2337-c5ae-49b0-ab59-d1c444b0c1d9}"/>
      </c:ext>
    </c:extLst>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1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sz="1200"/>
              <a:t>Inflation Rate- Grocery vs Consumption Index- Grocery</a:t>
            </a:r>
            <a:endParaRPr sz="1200"/>
          </a:p>
          <a:p>
            <a:pPr defTabSz="914400">
              <a:defRPr lang="en-US" sz="1400" b="1" i="0" u="none" strike="noStrike" kern="1200" baseline="0">
                <a:solidFill>
                  <a:schemeClr val="tx1">
                    <a:lumMod val="75000"/>
                    <a:lumOff val="25000"/>
                  </a:schemeClr>
                </a:solidFill>
                <a:latin typeface="+mn-lt"/>
                <a:ea typeface="+mn-ea"/>
                <a:cs typeface="+mn-cs"/>
              </a:defRPr>
            </a:pPr>
            <a:r>
              <a:rPr lang="en-GB" altLang="en-US" sz="1200"/>
              <a:t>(EU)</a:t>
            </a:r>
            <a:endParaRPr sz="1200"/>
          </a:p>
          <a:p>
            <a:pPr defTabSz="914400">
              <a:defRPr lang="en-US" sz="1400" b="1" i="0" u="none" strike="noStrike" kern="1200" baseline="0">
                <a:solidFill>
                  <a:schemeClr val="tx1">
                    <a:lumMod val="75000"/>
                    <a:lumOff val="25000"/>
                  </a:schemeClr>
                </a:solidFill>
                <a:latin typeface="+mn-lt"/>
                <a:ea typeface="+mn-ea"/>
                <a:cs typeface="+mn-cs"/>
              </a:defRPr>
            </a:pPr>
            <a:endParaRPr sz="1200"/>
          </a:p>
        </c:rich>
      </c:tx>
      <c:layout/>
      <c:overlay val="0"/>
      <c:spPr>
        <a:noFill/>
        <a:ln>
          <a:noFill/>
        </a:ln>
        <a:effectLst/>
      </c:spPr>
    </c:title>
    <c:autoTitleDeleted val="0"/>
    <c:plotArea>
      <c:layout/>
      <c:scatterChart>
        <c:scatterStyle val="marker"/>
        <c:varyColors val="0"/>
        <c:ser>
          <c:idx val="0"/>
          <c:order val="0"/>
          <c:tx>
            <c:strRef>
              <c:f>Ref!$F$147</c:f>
              <c:strCache>
                <c:ptCount val="1"/>
                <c:pt idx="0">
                  <c:v>Inflatin rate (Groceries)</c:v>
                </c:pt>
              </c:strCache>
            </c:strRef>
          </c:tx>
          <c:spPr>
            <a:ln w="19050" cap="rnd">
              <a:noFill/>
              <a:round/>
            </a:ln>
            <a:effectLst/>
          </c:spPr>
          <c:marker>
            <c:symbol val="circle"/>
            <c:size val="5"/>
            <c:spPr>
              <a:solidFill>
                <a:schemeClr val="accent1"/>
              </a:solidFill>
              <a:ln w="9525">
                <a:solidFill>
                  <a:schemeClr val="accent1"/>
                </a:solidFill>
              </a:ln>
              <a:effectLst/>
            </c:spPr>
          </c:marker>
          <c:dLbls>
            <c:delete val="1"/>
          </c:dLbls>
          <c:trendline>
            <c:spPr>
              <a:ln w="19050" cap="rnd">
                <a:solidFill>
                  <a:schemeClr val="accent1"/>
                </a:solidFill>
                <a:prstDash val="sysDot"/>
              </a:ln>
              <a:effectLst/>
            </c:spPr>
            <c:trendlineType val="exp"/>
            <c:dispRSqr val="0"/>
            <c:dispEq val="0"/>
          </c:trendline>
          <c:errBars>
            <c:errDir val="y"/>
            <c:errBarType val="both"/>
            <c:errValType val="stdErr"/>
            <c:noEndCap val="0"/>
            <c:spPr>
              <a:noFill/>
              <a:ln w="9525" cap="flat" cmpd="sng" algn="ctr">
                <a:solidFill>
                  <a:schemeClr val="tx1">
                    <a:lumMod val="65000"/>
                    <a:lumOff val="35000"/>
                  </a:schemeClr>
                </a:solidFill>
                <a:round/>
              </a:ln>
              <a:effectLst/>
            </c:spPr>
          </c:errBars>
          <c:errBars>
            <c:errDir val="x"/>
            <c:errBarType val="both"/>
            <c:errValType val="stdErr"/>
            <c:noEndCap val="0"/>
            <c:spPr>
              <a:noFill/>
              <a:ln w="9525" cap="flat" cmpd="sng" algn="ctr">
                <a:solidFill>
                  <a:schemeClr val="tx1">
                    <a:lumMod val="65000"/>
                    <a:lumOff val="35000"/>
                  </a:schemeClr>
                </a:solidFill>
                <a:round/>
              </a:ln>
              <a:effectLst/>
            </c:spPr>
          </c:errBars>
          <c:xVal>
            <c:numRef>
              <c:f>Ref!$E$148:$E$153</c:f>
              <c:numCache>
                <c:formatCode>mmm\-yy</c:formatCode>
                <c:ptCount val="6"/>
                <c:pt idx="0">
                  <c:v>44927</c:v>
                </c:pt>
                <c:pt idx="1">
                  <c:v>45047</c:v>
                </c:pt>
                <c:pt idx="2">
                  <c:v>45170</c:v>
                </c:pt>
                <c:pt idx="3">
                  <c:v>45292</c:v>
                </c:pt>
                <c:pt idx="4">
                  <c:v>45413</c:v>
                </c:pt>
                <c:pt idx="5">
                  <c:v>45627</c:v>
                </c:pt>
              </c:numCache>
            </c:numRef>
          </c:xVal>
          <c:yVal>
            <c:numRef>
              <c:f>Ref!$F$148:$F$153</c:f>
              <c:numCache>
                <c:formatCode>0.00%</c:formatCode>
                <c:ptCount val="6"/>
                <c:pt idx="0">
                  <c:v>0.18</c:v>
                </c:pt>
                <c:pt idx="1">
                  <c:v>0.154</c:v>
                </c:pt>
                <c:pt idx="2">
                  <c:v>0.0936</c:v>
                </c:pt>
                <c:pt idx="3">
                  <c:v>0.0507</c:v>
                </c:pt>
                <c:pt idx="4">
                  <c:v>0.016</c:v>
                </c:pt>
                <c:pt idx="5">
                  <c:v>0.024</c:v>
                </c:pt>
              </c:numCache>
            </c:numRef>
          </c:yVal>
          <c:smooth val="0"/>
        </c:ser>
        <c:ser>
          <c:idx val="1"/>
          <c:order val="1"/>
          <c:tx>
            <c:strRef>
              <c:f>Ref!$G$147</c:f>
              <c:strCache>
                <c:ptCount val="1"/>
                <c:pt idx="0">
                  <c:v>consumption index</c:v>
                </c:pt>
              </c:strCache>
            </c:strRef>
          </c:tx>
          <c:spPr>
            <a:ln w="19050" cap="rnd">
              <a:noFill/>
              <a:round/>
            </a:ln>
            <a:effectLst/>
          </c:spPr>
          <c:marker>
            <c:symbol val="circle"/>
            <c:size val="5"/>
            <c:spPr>
              <a:solidFill>
                <a:schemeClr val="accent2"/>
              </a:solidFill>
              <a:ln w="9525">
                <a:solidFill>
                  <a:schemeClr val="accent2"/>
                </a:solidFill>
              </a:ln>
              <a:effectLst/>
            </c:spPr>
          </c:marker>
          <c:dLbls>
            <c:delete val="1"/>
          </c:dLbls>
          <c:trendline>
            <c:spPr>
              <a:ln w="19050" cap="rnd">
                <a:solidFill>
                  <a:schemeClr val="accent2"/>
                </a:solidFill>
                <a:prstDash val="sysDot"/>
              </a:ln>
              <a:effectLst/>
            </c:spPr>
            <c:trendlineType val="linear"/>
            <c:dispRSqr val="0"/>
            <c:dispEq val="0"/>
          </c:trendline>
          <c:errBars>
            <c:errDir val="y"/>
            <c:errBarType val="both"/>
            <c:errValType val="stdErr"/>
            <c:noEndCap val="0"/>
            <c:spPr>
              <a:noFill/>
              <a:ln w="9525" cap="flat" cmpd="sng" algn="ctr">
                <a:solidFill>
                  <a:schemeClr val="tx1">
                    <a:lumMod val="65000"/>
                    <a:lumOff val="35000"/>
                  </a:schemeClr>
                </a:solidFill>
                <a:round/>
              </a:ln>
              <a:effectLst/>
            </c:spPr>
          </c:errBars>
          <c:errBars>
            <c:errDir val="x"/>
            <c:errBarType val="both"/>
            <c:errValType val="stdErr"/>
            <c:noEndCap val="0"/>
            <c:spPr>
              <a:noFill/>
              <a:ln w="9525" cap="flat" cmpd="sng" algn="ctr">
                <a:solidFill>
                  <a:schemeClr val="tx1">
                    <a:lumMod val="65000"/>
                    <a:lumOff val="35000"/>
                  </a:schemeClr>
                </a:solidFill>
                <a:round/>
              </a:ln>
              <a:effectLst/>
            </c:spPr>
          </c:errBars>
          <c:xVal>
            <c:numRef>
              <c:f>Ref!$E$148:$E$153</c:f>
              <c:numCache>
                <c:formatCode>mmm\-yy</c:formatCode>
                <c:ptCount val="6"/>
                <c:pt idx="0">
                  <c:v>44927</c:v>
                </c:pt>
                <c:pt idx="1">
                  <c:v>45047</c:v>
                </c:pt>
                <c:pt idx="2">
                  <c:v>45170</c:v>
                </c:pt>
                <c:pt idx="3">
                  <c:v>45292</c:v>
                </c:pt>
                <c:pt idx="4">
                  <c:v>45413</c:v>
                </c:pt>
                <c:pt idx="5">
                  <c:v>45627</c:v>
                </c:pt>
              </c:numCache>
            </c:numRef>
          </c:xVal>
          <c:yVal>
            <c:numRef>
              <c:f>Ref!$G$148:$G$153</c:f>
              <c:numCache>
                <c:formatCode>0.00%</c:formatCode>
                <c:ptCount val="6"/>
                <c:pt idx="0">
                  <c:v>-0.002</c:v>
                </c:pt>
                <c:pt idx="1">
                  <c:v>0.001</c:v>
                </c:pt>
                <c:pt idx="2" c:formatCode="0%">
                  <c:v>0</c:v>
                </c:pt>
                <c:pt idx="3">
                  <c:v>0.003</c:v>
                </c:pt>
                <c:pt idx="4">
                  <c:v>0.001</c:v>
                </c:pt>
                <c:pt idx="5">
                  <c:v>0.008</c:v>
                </c:pt>
              </c:numCache>
            </c:numRef>
          </c:yVal>
          <c:smooth val="0"/>
        </c:ser>
        <c:dLbls>
          <c:showLegendKey val="0"/>
          <c:showVal val="0"/>
          <c:showCatName val="0"/>
          <c:showSerName val="0"/>
          <c:showPercent val="0"/>
          <c:showBubbleSize val="0"/>
        </c:dLbls>
        <c:axId val="782957314"/>
        <c:axId val="929887090"/>
      </c:scatterChart>
      <c:valAx>
        <c:axId val="782957314"/>
        <c:scaling>
          <c:orientation val="minMax"/>
        </c:scaling>
        <c:delete val="0"/>
        <c:axPos val="b"/>
        <c:majorGridlines>
          <c:spPr>
            <a:ln w="9525" cap="flat" cmpd="sng" algn="ctr">
              <a:solidFill>
                <a:schemeClr val="lt1">
                  <a:lumMod val="90200"/>
                </a:schemeClr>
              </a:solidFill>
              <a:round/>
            </a:ln>
            <a:effectLst/>
          </c:spPr>
        </c:majorGridlines>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29887090"/>
        <c:crosses val="autoZero"/>
        <c:crossBetween val="midCat"/>
      </c:valAx>
      <c:valAx>
        <c:axId val="929887090"/>
        <c:scaling>
          <c:orientation val="minMax"/>
        </c:scaling>
        <c:delete val="0"/>
        <c:axPos val="l"/>
        <c:majorGridlines>
          <c:spPr>
            <a:ln w="9525" cap="flat" cmpd="sng" algn="ctr">
              <a:solidFill>
                <a:schemeClr val="lt1">
                  <a:lumMod val="90200"/>
                </a:schemeClr>
              </a:solidFill>
              <a:round/>
            </a:ln>
            <a:effectLst/>
          </c:spPr>
        </c:majorGridlines>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782957314"/>
        <c:crosses val="autoZero"/>
        <c:crossBetween val="midCat"/>
      </c:valAx>
      <c:spPr>
        <a:noFill/>
        <a:ln w="9525" cap="flat" cmpd="sng" algn="ctr">
          <a:solidFill>
            <a:schemeClr val="tx1">
              <a:lumMod val="15000"/>
              <a:lumOff val="85000"/>
            </a:schemeClr>
          </a:solidFill>
          <a:round/>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2d7ddaf6-a579-4792-950b-a33ab1af0f3e}"/>
      </c:ext>
    </c:extLst>
  </c:chart>
  <c:spPr>
    <a:solidFill>
      <a:schemeClr val="bg1"/>
    </a:solidFill>
    <a:ln w="9525" cap="flat" cmpd="sng" algn="ctr">
      <a:solidFill>
        <a:schemeClr val="tx1">
          <a:lumMod val="15000"/>
          <a:lumOff val="85000"/>
        </a:schemeClr>
      </a:solidFill>
      <a:round/>
    </a:ln>
    <a:effectLst/>
  </c:spPr>
  <c:txPr>
    <a:bodyPr/>
    <a:lstStyle/>
    <a:p>
      <a:pPr>
        <a:defRPr lang="en-US"/>
      </a:pPr>
    </a:p>
  </c:txPr>
  <c:externalData r:id="rId1">
    <c:autoUpdate val="0"/>
  </c:externalData>
</c:chartSpace>
</file>

<file path=xl/charts/chart1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GB" altLang="en-US" sz="1200"/>
              <a:t>Inflation Rate- Grocery vs Consumption Index- Grocery</a:t>
            </a:r>
            <a:endParaRPr lang="en-GB" altLang="en-US" sz="1200"/>
          </a:p>
        </c:rich>
      </c:tx>
      <c:layout/>
      <c:overlay val="0"/>
      <c:spPr>
        <a:noFill/>
        <a:ln>
          <a:noFill/>
        </a:ln>
        <a:effectLst/>
      </c:spPr>
    </c:title>
    <c:autoTitleDeleted val="0"/>
    <c:plotArea>
      <c:layout/>
      <c:scatterChart>
        <c:scatterStyle val="marker"/>
        <c:varyColors val="0"/>
        <c:ser>
          <c:idx val="0"/>
          <c:order val="0"/>
          <c:tx>
            <c:strRef>
              <c:f>Ref!$K$146</c:f>
              <c:strCache>
                <c:ptCount val="1"/>
                <c:pt idx="0">
                  <c:v>Inflatin rate (Groceries)</c:v>
                </c:pt>
              </c:strCache>
            </c:strRef>
          </c:tx>
          <c:spPr>
            <a:ln w="19050" cap="rnd">
              <a:noFill/>
              <a:round/>
            </a:ln>
            <a:effectLst/>
          </c:spPr>
          <c:marker>
            <c:symbol val="circle"/>
            <c:size val="5"/>
            <c:spPr>
              <a:solidFill>
                <a:schemeClr val="accent1"/>
              </a:solidFill>
              <a:ln w="9525">
                <a:solidFill>
                  <a:schemeClr val="accent1"/>
                </a:solidFill>
              </a:ln>
              <a:effectLst/>
            </c:spPr>
          </c:marker>
          <c:dLbls>
            <c:delete val="1"/>
          </c:dLbls>
          <c:trendline>
            <c:spPr>
              <a:ln w="19050" cap="rnd">
                <a:solidFill>
                  <a:schemeClr val="accent1"/>
                </a:solidFill>
                <a:prstDash val="sysDot"/>
              </a:ln>
              <a:effectLst/>
            </c:spPr>
            <c:trendlineType val="exp"/>
            <c:dispRSqr val="0"/>
            <c:dispEq val="0"/>
          </c:trendline>
          <c:errBars>
            <c:errDir val="y"/>
            <c:errBarType val="both"/>
            <c:errValType val="stdErr"/>
            <c:noEndCap val="0"/>
            <c:spPr>
              <a:noFill/>
              <a:ln w="9525" cap="flat" cmpd="sng" algn="ctr">
                <a:solidFill>
                  <a:schemeClr val="tx1">
                    <a:lumMod val="65000"/>
                    <a:lumOff val="35000"/>
                  </a:schemeClr>
                </a:solidFill>
                <a:round/>
              </a:ln>
              <a:effectLst/>
            </c:spPr>
          </c:errBars>
          <c:errBars>
            <c:errDir val="x"/>
            <c:errBarType val="both"/>
            <c:errValType val="stdErr"/>
            <c:noEndCap val="0"/>
            <c:spPr>
              <a:noFill/>
              <a:ln w="9525" cap="flat" cmpd="sng" algn="ctr">
                <a:solidFill>
                  <a:schemeClr val="tx1">
                    <a:lumMod val="65000"/>
                    <a:lumOff val="35000"/>
                  </a:schemeClr>
                </a:solidFill>
                <a:round/>
              </a:ln>
              <a:effectLst/>
            </c:spPr>
          </c:errBars>
          <c:xVal>
            <c:numRef>
              <c:f>Ref!$J$147:$J$152</c:f>
              <c:numCache>
                <c:formatCode>mmm\-yy</c:formatCode>
                <c:ptCount val="6"/>
                <c:pt idx="0">
                  <c:v>44927</c:v>
                </c:pt>
                <c:pt idx="1">
                  <c:v>45047</c:v>
                </c:pt>
                <c:pt idx="2">
                  <c:v>45170</c:v>
                </c:pt>
                <c:pt idx="3">
                  <c:v>45292</c:v>
                </c:pt>
                <c:pt idx="4">
                  <c:v>45413</c:v>
                </c:pt>
                <c:pt idx="5">
                  <c:v>45627</c:v>
                </c:pt>
              </c:numCache>
            </c:numRef>
          </c:xVal>
          <c:yVal>
            <c:numRef>
              <c:f>Ref!$K$147:$K$152</c:f>
              <c:numCache>
                <c:formatCode>0.00%</c:formatCode>
                <c:ptCount val="6"/>
                <c:pt idx="0">
                  <c:v>0.167</c:v>
                </c:pt>
                <c:pt idx="1">
                  <c:v>0.183</c:v>
                </c:pt>
                <c:pt idx="2">
                  <c:v>0.121</c:v>
                </c:pt>
                <c:pt idx="3">
                  <c:v>0.069</c:v>
                </c:pt>
                <c:pt idx="4">
                  <c:v>0.017</c:v>
                </c:pt>
                <c:pt idx="5" c:formatCode="0%">
                  <c:v>0.02</c:v>
                </c:pt>
              </c:numCache>
            </c:numRef>
          </c:yVal>
          <c:smooth val="0"/>
        </c:ser>
        <c:ser>
          <c:idx val="1"/>
          <c:order val="1"/>
          <c:tx>
            <c:strRef>
              <c:f>Ref!$L$146</c:f>
              <c:strCache>
                <c:ptCount val="1"/>
                <c:pt idx="0">
                  <c:v>consumption index</c:v>
                </c:pt>
              </c:strCache>
            </c:strRef>
          </c:tx>
          <c:spPr>
            <a:ln w="19050" cap="rnd">
              <a:noFill/>
              <a:round/>
            </a:ln>
            <a:effectLst/>
          </c:spPr>
          <c:marker>
            <c:symbol val="circle"/>
            <c:size val="5"/>
            <c:spPr>
              <a:solidFill>
                <a:schemeClr val="accent2"/>
              </a:solidFill>
              <a:ln w="9525">
                <a:solidFill>
                  <a:schemeClr val="accent2"/>
                </a:solidFill>
              </a:ln>
              <a:effectLst/>
            </c:spPr>
          </c:marker>
          <c:dLbls>
            <c:delete val="1"/>
          </c:dLbls>
          <c:trendline>
            <c:spPr>
              <a:ln w="19050" cap="rnd">
                <a:solidFill>
                  <a:schemeClr val="accent2"/>
                </a:solidFill>
                <a:prstDash val="sysDot"/>
              </a:ln>
              <a:effectLst/>
            </c:spPr>
            <c:trendlineType val="linear"/>
            <c:dispRSqr val="0"/>
            <c:dispEq val="0"/>
          </c:trendline>
          <c:errBars>
            <c:errDir val="y"/>
            <c:errBarType val="both"/>
            <c:errValType val="stdErr"/>
            <c:noEndCap val="0"/>
            <c:spPr>
              <a:noFill/>
              <a:ln w="9525" cap="flat" cmpd="sng" algn="ctr">
                <a:solidFill>
                  <a:schemeClr val="tx1">
                    <a:lumMod val="65000"/>
                    <a:lumOff val="35000"/>
                  </a:schemeClr>
                </a:solidFill>
                <a:round/>
              </a:ln>
              <a:effectLst/>
            </c:spPr>
          </c:errBars>
          <c:errBars>
            <c:errDir val="x"/>
            <c:errBarType val="both"/>
            <c:errValType val="stdErr"/>
            <c:noEndCap val="0"/>
            <c:spPr>
              <a:noFill/>
              <a:ln w="9525" cap="flat" cmpd="sng" algn="ctr">
                <a:solidFill>
                  <a:schemeClr val="tx1">
                    <a:lumMod val="65000"/>
                    <a:lumOff val="35000"/>
                  </a:schemeClr>
                </a:solidFill>
                <a:round/>
              </a:ln>
              <a:effectLst/>
            </c:spPr>
          </c:errBars>
          <c:xVal>
            <c:numRef>
              <c:f>Ref!$J$147:$J$152</c:f>
              <c:numCache>
                <c:formatCode>mmm\-yy</c:formatCode>
                <c:ptCount val="6"/>
                <c:pt idx="0">
                  <c:v>44927</c:v>
                </c:pt>
                <c:pt idx="1">
                  <c:v>45047</c:v>
                </c:pt>
                <c:pt idx="2">
                  <c:v>45170</c:v>
                </c:pt>
                <c:pt idx="3">
                  <c:v>45292</c:v>
                </c:pt>
                <c:pt idx="4">
                  <c:v>45413</c:v>
                </c:pt>
                <c:pt idx="5">
                  <c:v>45627</c:v>
                </c:pt>
              </c:numCache>
            </c:numRef>
          </c:xVal>
          <c:yVal>
            <c:numRef>
              <c:f>Ref!$L$147:$L$152</c:f>
              <c:numCache>
                <c:formatCode>0.0%</c:formatCode>
                <c:ptCount val="6"/>
                <c:pt idx="0">
                  <c:v>0.0288844621513944</c:v>
                </c:pt>
                <c:pt idx="1">
                  <c:v>0.027760378110586</c:v>
                </c:pt>
                <c:pt idx="2">
                  <c:v>-0.00678726763997008</c:v>
                </c:pt>
                <c:pt idx="3">
                  <c:v>0.0117706125181301</c:v>
                </c:pt>
                <c:pt idx="4">
                  <c:v>-0.00328058664608259</c:v>
                </c:pt>
                <c:pt idx="5">
                  <c:v>0.00818697275618863</c:v>
                </c:pt>
              </c:numCache>
            </c:numRef>
          </c:yVal>
          <c:smooth val="0"/>
        </c:ser>
        <c:dLbls>
          <c:showLegendKey val="0"/>
          <c:showVal val="0"/>
          <c:showCatName val="0"/>
          <c:showSerName val="0"/>
          <c:showPercent val="0"/>
          <c:showBubbleSize val="0"/>
        </c:dLbls>
        <c:axId val="433117069"/>
        <c:axId val="586962707"/>
      </c:scatterChart>
      <c:valAx>
        <c:axId val="433117069"/>
        <c:scaling>
          <c:orientation val="minMax"/>
        </c:scaling>
        <c:delete val="0"/>
        <c:axPos val="b"/>
        <c:majorGridlines>
          <c:spPr>
            <a:ln w="9525" cap="flat" cmpd="sng" algn="ctr">
              <a:solidFill>
                <a:schemeClr val="lt1">
                  <a:lumMod val="90200"/>
                </a:schemeClr>
              </a:solidFill>
              <a:round/>
            </a:ln>
            <a:effectLst/>
          </c:spPr>
        </c:majorGridlines>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586962707"/>
        <c:crosses val="autoZero"/>
        <c:crossBetween val="midCat"/>
      </c:valAx>
      <c:valAx>
        <c:axId val="586962707"/>
        <c:scaling>
          <c:orientation val="minMax"/>
        </c:scaling>
        <c:delete val="0"/>
        <c:axPos val="l"/>
        <c:majorGridlines>
          <c:spPr>
            <a:ln w="9525" cap="flat" cmpd="sng" algn="ctr">
              <a:solidFill>
                <a:schemeClr val="lt1">
                  <a:lumMod val="90200"/>
                </a:schemeClr>
              </a:solidFill>
              <a:round/>
            </a:ln>
            <a:effectLst/>
          </c:spPr>
        </c:majorGridlines>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433117069"/>
        <c:crosses val="autoZero"/>
        <c:crossBetween val="midCat"/>
      </c:valAx>
      <c:spPr>
        <a:noFill/>
        <a:ln w="9525" cap="flat" cmpd="sng" algn="ctr">
          <a:solidFill>
            <a:schemeClr val="tx1">
              <a:lumMod val="15000"/>
              <a:lumOff val="85000"/>
            </a:schemeClr>
          </a:solidFill>
          <a:round/>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d3dcfdfc-d15c-430c-9d25-3500abe36787}"/>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sz="1200"/>
              <a:t>Inflation Rate- Grocery vs Consumption Index- Grocery</a:t>
            </a:r>
            <a:endParaRPr sz="1200"/>
          </a:p>
          <a:p>
            <a:pPr defTabSz="914400">
              <a:defRPr lang="en-US" sz="1400" b="1" i="0" u="none" strike="noStrike" kern="1200" baseline="0">
                <a:solidFill>
                  <a:schemeClr val="tx1">
                    <a:lumMod val="75000"/>
                    <a:lumOff val="25000"/>
                  </a:schemeClr>
                </a:solidFill>
                <a:latin typeface="+mn-lt"/>
                <a:ea typeface="+mn-ea"/>
                <a:cs typeface="+mn-cs"/>
              </a:defRPr>
            </a:pPr>
            <a:endParaRPr sz="1200"/>
          </a:p>
        </c:rich>
      </c:tx>
      <c:layout>
        <c:manualLayout>
          <c:xMode val="edge"/>
          <c:yMode val="edge"/>
          <c:x val="0.12988973483854"/>
          <c:y val="0.00686184812442818"/>
        </c:manualLayout>
      </c:layout>
      <c:overlay val="0"/>
      <c:spPr>
        <a:noFill/>
        <a:ln>
          <a:noFill/>
        </a:ln>
        <a:effectLst/>
      </c:spPr>
    </c:title>
    <c:autoTitleDeleted val="0"/>
    <c:plotArea>
      <c:layout/>
      <c:scatterChart>
        <c:scatterStyle val="marker"/>
        <c:varyColors val="0"/>
        <c:ser>
          <c:idx val="0"/>
          <c:order val="0"/>
          <c:tx>
            <c:strRef>
              <c:f>Ref!$F$147</c:f>
              <c:strCache>
                <c:ptCount val="1"/>
                <c:pt idx="0">
                  <c:v>Inflatin rate (Groceries)</c:v>
                </c:pt>
              </c:strCache>
            </c:strRef>
          </c:tx>
          <c:spPr>
            <a:ln w="19050" cap="rnd">
              <a:noFill/>
              <a:round/>
            </a:ln>
            <a:effectLst/>
          </c:spPr>
          <c:marker>
            <c:symbol val="circle"/>
            <c:size val="5"/>
            <c:spPr>
              <a:solidFill>
                <a:schemeClr val="accent1"/>
              </a:solidFill>
              <a:ln w="9525">
                <a:solidFill>
                  <a:schemeClr val="accent1"/>
                </a:solidFill>
              </a:ln>
              <a:effectLst/>
            </c:spPr>
          </c:marker>
          <c:dLbls>
            <c:delete val="1"/>
          </c:dLbls>
          <c:trendline>
            <c:spPr>
              <a:ln w="19050" cap="rnd">
                <a:solidFill>
                  <a:schemeClr val="accent1"/>
                </a:solidFill>
                <a:prstDash val="sysDot"/>
              </a:ln>
              <a:effectLst/>
            </c:spPr>
            <c:trendlineType val="exp"/>
            <c:dispRSqr val="0"/>
            <c:dispEq val="0"/>
          </c:trendline>
          <c:errBars>
            <c:errDir val="y"/>
            <c:errBarType val="both"/>
            <c:errValType val="stdErr"/>
            <c:noEndCap val="0"/>
            <c:spPr>
              <a:noFill/>
              <a:ln w="9525" cap="flat" cmpd="sng" algn="ctr">
                <a:solidFill>
                  <a:schemeClr val="tx1">
                    <a:lumMod val="65000"/>
                    <a:lumOff val="35000"/>
                  </a:schemeClr>
                </a:solidFill>
                <a:round/>
              </a:ln>
              <a:effectLst/>
            </c:spPr>
          </c:errBars>
          <c:errBars>
            <c:errDir val="x"/>
            <c:errBarType val="both"/>
            <c:errValType val="stdErr"/>
            <c:noEndCap val="0"/>
            <c:spPr>
              <a:noFill/>
              <a:ln w="9525" cap="flat" cmpd="sng" algn="ctr">
                <a:solidFill>
                  <a:schemeClr val="tx1">
                    <a:lumMod val="65000"/>
                    <a:lumOff val="35000"/>
                  </a:schemeClr>
                </a:solidFill>
                <a:round/>
              </a:ln>
              <a:effectLst/>
            </c:spPr>
          </c:errBars>
          <c:xVal>
            <c:numRef>
              <c:f>Ref!$E$148:$E$153</c:f>
              <c:numCache>
                <c:formatCode>mmm\-yy</c:formatCode>
                <c:ptCount val="6"/>
                <c:pt idx="0">
                  <c:v>44927</c:v>
                </c:pt>
                <c:pt idx="1">
                  <c:v>45047</c:v>
                </c:pt>
                <c:pt idx="2">
                  <c:v>45170</c:v>
                </c:pt>
                <c:pt idx="3">
                  <c:v>45292</c:v>
                </c:pt>
                <c:pt idx="4">
                  <c:v>45413</c:v>
                </c:pt>
                <c:pt idx="5">
                  <c:v>45627</c:v>
                </c:pt>
              </c:numCache>
            </c:numRef>
          </c:xVal>
          <c:yVal>
            <c:numRef>
              <c:f>Ref!$F$148:$F$153</c:f>
              <c:numCache>
                <c:formatCode>0.00%</c:formatCode>
                <c:ptCount val="6"/>
                <c:pt idx="0">
                  <c:v>0.18</c:v>
                </c:pt>
                <c:pt idx="1">
                  <c:v>0.154</c:v>
                </c:pt>
                <c:pt idx="2">
                  <c:v>0.0936</c:v>
                </c:pt>
                <c:pt idx="3">
                  <c:v>0.0507</c:v>
                </c:pt>
                <c:pt idx="4">
                  <c:v>0.016</c:v>
                </c:pt>
                <c:pt idx="5">
                  <c:v>0.024</c:v>
                </c:pt>
              </c:numCache>
            </c:numRef>
          </c:yVal>
          <c:smooth val="0"/>
        </c:ser>
        <c:ser>
          <c:idx val="1"/>
          <c:order val="1"/>
          <c:tx>
            <c:strRef>
              <c:f>Ref!$G$147</c:f>
              <c:strCache>
                <c:ptCount val="1"/>
                <c:pt idx="0">
                  <c:v>consumption index</c:v>
                </c:pt>
              </c:strCache>
            </c:strRef>
          </c:tx>
          <c:spPr>
            <a:ln w="19050" cap="rnd">
              <a:noFill/>
              <a:round/>
            </a:ln>
            <a:effectLst/>
          </c:spPr>
          <c:marker>
            <c:symbol val="circle"/>
            <c:size val="5"/>
            <c:spPr>
              <a:solidFill>
                <a:schemeClr val="accent2"/>
              </a:solidFill>
              <a:ln w="9525">
                <a:solidFill>
                  <a:schemeClr val="accent2"/>
                </a:solidFill>
              </a:ln>
              <a:effectLst/>
            </c:spPr>
          </c:marker>
          <c:dLbls>
            <c:delete val="1"/>
          </c:dLbls>
          <c:trendline>
            <c:spPr>
              <a:ln w="19050" cap="rnd">
                <a:solidFill>
                  <a:schemeClr val="accent2"/>
                </a:solidFill>
                <a:prstDash val="sysDot"/>
              </a:ln>
              <a:effectLst/>
            </c:spPr>
            <c:trendlineType val="linear"/>
            <c:dispRSqr val="0"/>
            <c:dispEq val="0"/>
          </c:trendline>
          <c:errBars>
            <c:errDir val="y"/>
            <c:errBarType val="both"/>
            <c:errValType val="stdErr"/>
            <c:noEndCap val="0"/>
            <c:spPr>
              <a:noFill/>
              <a:ln w="9525" cap="flat" cmpd="sng" algn="ctr">
                <a:solidFill>
                  <a:schemeClr val="tx1">
                    <a:lumMod val="65000"/>
                    <a:lumOff val="35000"/>
                  </a:schemeClr>
                </a:solidFill>
                <a:round/>
              </a:ln>
              <a:effectLst/>
            </c:spPr>
          </c:errBars>
          <c:errBars>
            <c:errDir val="x"/>
            <c:errBarType val="both"/>
            <c:errValType val="stdErr"/>
            <c:noEndCap val="0"/>
            <c:spPr>
              <a:noFill/>
              <a:ln w="9525" cap="flat" cmpd="sng" algn="ctr">
                <a:solidFill>
                  <a:schemeClr val="tx1">
                    <a:lumMod val="65000"/>
                    <a:lumOff val="35000"/>
                  </a:schemeClr>
                </a:solidFill>
                <a:round/>
              </a:ln>
              <a:effectLst/>
            </c:spPr>
          </c:errBars>
          <c:xVal>
            <c:numRef>
              <c:f>Ref!$E$148:$E$153</c:f>
              <c:numCache>
                <c:formatCode>mmm\-yy</c:formatCode>
                <c:ptCount val="6"/>
                <c:pt idx="0">
                  <c:v>44927</c:v>
                </c:pt>
                <c:pt idx="1">
                  <c:v>45047</c:v>
                </c:pt>
                <c:pt idx="2">
                  <c:v>45170</c:v>
                </c:pt>
                <c:pt idx="3">
                  <c:v>45292</c:v>
                </c:pt>
                <c:pt idx="4">
                  <c:v>45413</c:v>
                </c:pt>
                <c:pt idx="5">
                  <c:v>45627</c:v>
                </c:pt>
              </c:numCache>
            </c:numRef>
          </c:xVal>
          <c:yVal>
            <c:numRef>
              <c:f>Ref!$G$148:$G$153</c:f>
              <c:numCache>
                <c:formatCode>0.00%</c:formatCode>
                <c:ptCount val="6"/>
                <c:pt idx="0">
                  <c:v>-0.002</c:v>
                </c:pt>
                <c:pt idx="1">
                  <c:v>0.001</c:v>
                </c:pt>
                <c:pt idx="2" c:formatCode="0%">
                  <c:v>0</c:v>
                </c:pt>
                <c:pt idx="3">
                  <c:v>0.003</c:v>
                </c:pt>
                <c:pt idx="4">
                  <c:v>0.001</c:v>
                </c:pt>
                <c:pt idx="5">
                  <c:v>0.008</c:v>
                </c:pt>
              </c:numCache>
            </c:numRef>
          </c:yVal>
          <c:smooth val="0"/>
        </c:ser>
        <c:dLbls>
          <c:showLegendKey val="0"/>
          <c:showVal val="0"/>
          <c:showCatName val="0"/>
          <c:showSerName val="0"/>
          <c:showPercent val="0"/>
          <c:showBubbleSize val="0"/>
        </c:dLbls>
        <c:axId val="782957314"/>
        <c:axId val="929887090"/>
      </c:scatterChart>
      <c:valAx>
        <c:axId val="782957314"/>
        <c:scaling>
          <c:orientation val="minMax"/>
        </c:scaling>
        <c:delete val="0"/>
        <c:axPos val="b"/>
        <c:majorGridlines>
          <c:spPr>
            <a:ln w="9525" cap="flat" cmpd="sng" algn="ctr">
              <a:solidFill>
                <a:schemeClr val="lt1">
                  <a:lumMod val="90200"/>
                </a:schemeClr>
              </a:solidFill>
              <a:round/>
            </a:ln>
            <a:effectLst/>
          </c:spPr>
        </c:majorGridlines>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29887090"/>
        <c:crosses val="autoZero"/>
        <c:crossBetween val="midCat"/>
      </c:valAx>
      <c:valAx>
        <c:axId val="929887090"/>
        <c:scaling>
          <c:orientation val="minMax"/>
        </c:scaling>
        <c:delete val="0"/>
        <c:axPos val="l"/>
        <c:majorGridlines>
          <c:spPr>
            <a:ln w="9525" cap="flat" cmpd="sng" algn="ctr">
              <a:solidFill>
                <a:schemeClr val="lt1">
                  <a:lumMod val="90200"/>
                </a:schemeClr>
              </a:solidFill>
              <a:round/>
            </a:ln>
            <a:effectLst/>
          </c:spPr>
        </c:majorGridlines>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782957314"/>
        <c:crosses val="autoZero"/>
        <c:crossBetween val="midCat"/>
      </c:valAx>
      <c:spPr>
        <a:noFill/>
        <a:ln w="9525" cap="flat" cmpd="sng" algn="ctr">
          <a:solidFill>
            <a:schemeClr val="tx1">
              <a:lumMod val="15000"/>
              <a:lumOff val="85000"/>
            </a:schemeClr>
          </a:solidFill>
          <a:round/>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extLst>
      <c:ext uri="{0b15fc19-7d7d-44ad-8c2d-2c3a37ce22c3}">
        <chartProps xmlns="https://web.wps.cn/et/2018/main" chartId="{5c6906da-6ae9-443e-9ed2-ad713060a6b8}"/>
      </c:ext>
    </c:extLst>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205">
  <cs:axisTitle>
    <cs:lnRef idx="0"/>
    <cs:fillRef idx="0"/>
    <cs:effectRef idx="0"/>
    <cs:fontRef idx="minor">
      <a:schemeClr val="dk1">
        <a:lumMod val="65000"/>
        <a:lumOff val="35000"/>
      </a:schemeClr>
    </cs:fontRef>
    <cs:defRPr sz="10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lt1">
          <a:lumMod val="96000"/>
        </a:schemeClr>
      </a:solidFill>
      <a:ln w="9525" cap="flat" cmpd="sng" algn="ctr">
        <a:solidFill>
          <a:schemeClr val="tx1">
            <a:lumMod val="15000"/>
            <a:lumOff val="85000"/>
          </a:schemeClr>
        </a:solidFill>
        <a:round/>
      </a:ln>
    </cs:spPr>
    <cs:defRPr sz="1000" kern="1200"/>
  </cs:chartArea>
  <cs:dataLabel>
    <cs:lnRef idx="0"/>
    <cs:fillRef idx="0"/>
    <cs:effectRef idx="0"/>
    <cs:fontRef idx="minor">
      <a:schemeClr val="dk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styleClr val="auto"/>
    </cs:effectRef>
    <cs:fontRef idx="minor">
      <a:schemeClr val="dk1"/>
    </cs:fontRef>
    <cs:spPr>
      <a:ln w="19050" cap="rnd">
        <a:solidFill>
          <a:schemeClr val="phClr"/>
        </a:solidFill>
        <a:round/>
      </a:ln>
      <a:effectLst>
        <a:outerShdw blurRad="50800" dist="25400" dir="5400000" algn="ctr" rotWithShape="0">
          <a:schemeClr val="phClr">
            <a:lumMod val="50000"/>
            <a:alpha val="30000"/>
          </a:schemeClr>
        </a:outerShdw>
      </a:effectLst>
    </cs:spPr>
  </cs:dataPoint>
  <cs:dataPoint3D>
    <cs:lnRef idx="0"/>
    <cs:fillRef idx="1">
      <cs:styleClr val="auto"/>
    </cs:fillRef>
    <cs:effectRef idx="0"/>
    <cs:fontRef idx="minor">
      <a:schemeClr val="tx1"/>
    </cs:fontRef>
  </cs:dataPoint3D>
  <cs:dataPointLine>
    <cs:lnRef idx="0">
      <cs:styleClr val="auto"/>
    </cs:lnRef>
    <cs:fillRef idx="1"/>
    <cs:effectRef idx="0">
      <cs:styleClr val="auto"/>
    </cs:effectRef>
    <cs:fontRef idx="minor">
      <a:schemeClr val="tx1"/>
    </cs:fontRef>
    <cs:spPr>
      <a:ln w="19050" cap="rnd">
        <a:solidFill>
          <a:schemeClr val="phClr"/>
        </a:solidFill>
        <a:round/>
      </a:ln>
      <a:effectLst>
        <a:outerShdw blurRad="50800" dist="25400" dir="5400000" algn="ctr" rotWithShape="0">
          <a:schemeClr val="phClr">
            <a:lumMod val="50000"/>
            <a:alpha val="30000"/>
          </a:schemeClr>
        </a:outerShdw>
      </a:effectLst>
    </cs:spPr>
  </cs:dataPointLine>
  <cs:dataPointMarker>
    <cs:lnRef idx="0">
      <cs:styleClr val="auto"/>
    </cs:lnRef>
    <cs:fillRef idx="1">
      <cs:styleClr val="auto"/>
    </cs:fillRef>
    <cs:effectRef idx="0">
      <cs:styleClr val="auto"/>
    </cs:effectRef>
    <cs:fontRef idx="minor">
      <a:schemeClr val="dk1"/>
    </cs:fontRef>
    <cs:spPr>
      <a:ln w="19050">
        <a:solidFill>
          <a:schemeClr val="lt1"/>
        </a:solidFill>
      </a:ln>
      <a:effectLst>
        <a:outerShdw blurRad="50800" dist="25400" dir="5400000" algn="ctr" rotWithShape="0">
          <a:schemeClr val="phClr">
            <a:lumMod val="50000"/>
            <a:alpha val="30000"/>
          </a:schemeClr>
        </a:outerShdw>
      </a:effectLst>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cap="flat" cmpd="sng" algn="ctr">
        <a:solidFill>
          <a:schemeClr val="dk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a:solidFill>
          <a:schemeClr val="dk1">
            <a:lumMod val="75000"/>
            <a:lumOff val="2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mods="allowNoFillOverride allowNoLineOverride">
    <cs:lnRef idx="0"/>
    <cs:fillRef idx="0"/>
    <cs:effectRef idx="0"/>
    <cs:fontRef idx="minor">
      <a:schemeClr val="tx1"/>
    </cs:fontRef>
    <cs:spPr>
      <a:ln w="9525" cap="flat" cmpd="sng" algn="ctr">
        <a:solidFill>
          <a:schemeClr val="dk1">
            <a:lumMod val="15000"/>
            <a:lumOff val="85000"/>
          </a:schemeClr>
        </a:solidFill>
        <a:round/>
      </a:ln>
    </cs:spPr>
  </cs:plotArea>
  <cs:plotArea3D mods="allowNoFillOverride allowNoLineOverride">
    <cs:lnRef idx="0"/>
    <cs:fillRef idx="0"/>
    <cs:effectRef idx="0"/>
    <cs:fontRef idx="minor">
      <a:schemeClr val="tx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10055">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dk1"/>
    </cs:fontRef>
    <cs:spPr>
      <a:ln w="9525">
        <a:solidFill>
          <a:schemeClr val="phClr"/>
        </a:solidFill>
      </a:ln>
      <a:effectLst/>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055">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dk1"/>
    </cs:fontRef>
    <cs:spPr>
      <a:ln w="9525">
        <a:solidFill>
          <a:schemeClr val="phClr"/>
        </a:solidFill>
      </a:ln>
      <a:effectLst/>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1017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w="19050" cap="rnd">
        <a:noFill/>
        <a:round/>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dk1"/>
    </cs:fontRef>
    <cs:spPr>
      <a:ln w="9525">
        <a:solidFill>
          <a:schemeClr val="phClr"/>
        </a:solidFill>
      </a:ln>
      <a:effectLst/>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spPr>
      <a:ln w="9525" cap="flat" cmpd="sng" algn="ctr">
        <a:solidFill>
          <a:schemeClr val="tx1">
            <a:lumMod val="15000"/>
            <a:lumOff val="85000"/>
          </a:schemeClr>
        </a:solidFill>
        <a:round/>
      </a:ln>
    </cs:spPr>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1017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w="19050" cap="rnd">
        <a:noFill/>
        <a:round/>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dk1"/>
    </cs:fontRef>
    <cs:spPr>
      <a:ln w="9525">
        <a:solidFill>
          <a:schemeClr val="phClr"/>
        </a:solidFill>
      </a:ln>
      <a:effectLst/>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spPr>
      <a:ln w="9525" cap="flat" cmpd="sng" algn="ctr">
        <a:solidFill>
          <a:schemeClr val="tx1">
            <a:lumMod val="15000"/>
            <a:lumOff val="85000"/>
          </a:schemeClr>
        </a:solidFill>
        <a:round/>
      </a:ln>
    </cs:spPr>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1017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w="19050" cap="rnd">
        <a:noFill/>
        <a:round/>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dk1"/>
    </cs:fontRef>
    <cs:spPr>
      <a:ln w="9525">
        <a:solidFill>
          <a:schemeClr val="phClr"/>
        </a:solidFill>
      </a:ln>
      <a:effectLst/>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spPr>
      <a:ln w="9525" cap="flat" cmpd="sng" algn="ctr">
        <a:solidFill>
          <a:schemeClr val="tx1">
            <a:lumMod val="15000"/>
            <a:lumOff val="85000"/>
          </a:schemeClr>
        </a:solidFill>
        <a:round/>
      </a:ln>
    </cs:spPr>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1017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w="19050" cap="rnd">
        <a:noFill/>
        <a:round/>
      </a:ln>
      <a:effectLst/>
    </cs:spPr>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dk1"/>
    </cs:fontRef>
    <cs:spPr>
      <a:ln w="9525">
        <a:solidFill>
          <a:schemeClr val="phClr"/>
        </a:solidFill>
      </a:ln>
      <a:effectLst/>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spPr>
      <a:ln w="9525" cap="flat" cmpd="sng" algn="ctr">
        <a:solidFill>
          <a:schemeClr val="tx1">
            <a:lumMod val="15000"/>
            <a:lumOff val="85000"/>
          </a:schemeClr>
        </a:solidFill>
        <a:round/>
      </a:ln>
    </cs:spPr>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hyperlink" Target="reference.xlsx"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9" Type="http://schemas.openxmlformats.org/officeDocument/2006/relationships/chart" Target="../charts/chart10.xml"/><Relationship Id="rId8" Type="http://schemas.openxmlformats.org/officeDocument/2006/relationships/chart" Target="../charts/chart9.xml"/><Relationship Id="rId7" Type="http://schemas.openxmlformats.org/officeDocument/2006/relationships/chart" Target="../charts/chart8.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 Id="rId3" Type="http://schemas.openxmlformats.org/officeDocument/2006/relationships/chart" Target="../charts/chart4.xml"/><Relationship Id="rId2" Type="http://schemas.openxmlformats.org/officeDocument/2006/relationships/chart" Target="../charts/chart3.xml"/><Relationship Id="rId12" Type="http://schemas.openxmlformats.org/officeDocument/2006/relationships/chart" Target="../charts/chart13.xml"/><Relationship Id="rId11" Type="http://schemas.openxmlformats.org/officeDocument/2006/relationships/chart" Target="../charts/chart12.xml"/><Relationship Id="rId10" Type="http://schemas.openxmlformats.org/officeDocument/2006/relationships/chart" Target="../charts/chart11.xml"/><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7620</xdr:colOff>
      <xdr:row>0</xdr:row>
      <xdr:rowOff>7620</xdr:rowOff>
    </xdr:from>
    <xdr:to>
      <xdr:col>18</xdr:col>
      <xdr:colOff>36830</xdr:colOff>
      <xdr:row>31</xdr:row>
      <xdr:rowOff>114300</xdr:rowOff>
    </xdr:to>
    <xdr:sp>
      <xdr:nvSpPr>
        <xdr:cNvPr id="2" name="Rectangles 1"/>
        <xdr:cNvSpPr/>
      </xdr:nvSpPr>
      <xdr:spPr>
        <a:xfrm>
          <a:off x="7620" y="7620"/>
          <a:ext cx="11002010" cy="5775960"/>
        </a:xfrm>
        <a:prstGeom prst="rect">
          <a:avLst/>
        </a:prstGeom>
        <a:solidFill>
          <a:schemeClr val="accent4">
            <a:lumMod val="20000"/>
            <a:lumOff val="80000"/>
          </a:schemeClr>
        </a:solidFill>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scene3d>
            <a:camera prst="orthographicFront"/>
            <a:lightRig rig="threePt" dir="t"/>
          </a:scene3d>
        </a:bodyPr>
        <a:p>
          <a:pPr algn="l"/>
          <a:endParaRPr lang="en-GB" altLang="en-US" sz="1100">
            <a:gradFill>
              <a:gsLst>
                <a:gs pos="21000">
                  <a:srgbClr val="53575C"/>
                </a:gs>
                <a:gs pos="88000">
                  <a:srgbClr val="C5C7CA"/>
                </a:gs>
              </a:gsLst>
              <a:lin ang="5400000"/>
            </a:gradFill>
            <a:effectLst/>
          </a:endParaRPr>
        </a:p>
      </xdr:txBody>
    </xdr:sp>
    <xdr:clientData/>
  </xdr:twoCellAnchor>
  <xdr:oneCellAnchor>
    <xdr:from>
      <xdr:col>0</xdr:col>
      <xdr:colOff>83820</xdr:colOff>
      <xdr:row>0</xdr:row>
      <xdr:rowOff>30480</xdr:rowOff>
    </xdr:from>
    <xdr:ext cx="1451610" cy="357505"/>
    <xdr:sp>
      <xdr:nvSpPr>
        <xdr:cNvPr id="3" name="Text Box 2"/>
        <xdr:cNvSpPr txBox="1"/>
      </xdr:nvSpPr>
      <xdr:spPr>
        <a:xfrm>
          <a:off x="83820" y="30480"/>
          <a:ext cx="1451610" cy="357505"/>
        </a:xfrm>
        <a:prstGeom prst="rect">
          <a:avLst/>
        </a:prstGeom>
        <a:noFill/>
        <a:ln>
          <a:solidFill>
            <a:sysClr val="windowText" lastClr="000000"/>
          </a:solidFill>
        </a:ln>
        <a:extLst>
          <a:ext uri="{909E8E84-426E-40DD-AFC4-6F175D3DCCD1}">
            <a14:hiddenFill xmlns:a14="http://schemas.microsoft.com/office/drawing/2010/main">
              <a:solidFill>
                <a:srgbClr val="00B0F0"/>
              </a:solidFill>
            </a14:hiddenFill>
          </a:ext>
        </a:extLst>
      </xdr:spPr>
      <xdr:style>
        <a:lnRef idx="2">
          <a:schemeClr val="accent1"/>
        </a:lnRef>
        <a:fillRef idx="0">
          <a:srgbClr val="FFFFFF"/>
        </a:fillRef>
        <a:effectRef idx="0">
          <a:srgbClr val="FFFFFF"/>
        </a:effectRef>
        <a:fontRef idx="minor">
          <a:schemeClr val="tx1"/>
        </a:fontRef>
      </xdr:style>
      <xdr:txBody>
        <a:bodyPr vertOverflow="clip" horzOverflow="clip" wrap="square" rtlCol="0" anchor="t">
          <a:spAutoFit/>
        </a:bodyPr>
        <a:p>
          <a:pPr algn="l"/>
          <a:r>
            <a:rPr lang="en-GB" altLang="en-US" sz="1600">
              <a:solidFill>
                <a:schemeClr val="accent6">
                  <a:lumMod val="75000"/>
                </a:schemeClr>
              </a:solidFill>
              <a:effectLst>
                <a:outerShdw blurRad="38100" dist="19050" dir="2700000" algn="tl" rotWithShape="0">
                  <a:schemeClr val="dk1">
                    <a:alpha val="40000"/>
                  </a:schemeClr>
                </a:outerShdw>
              </a:effectLst>
            </a:rPr>
            <a:t>Introduction</a:t>
          </a:r>
          <a:endParaRPr lang="en-GB" altLang="en-US" sz="1600">
            <a:solidFill>
              <a:schemeClr val="accent6">
                <a:lumMod val="75000"/>
              </a:schemeClr>
            </a:solidFill>
            <a:effectLst>
              <a:outerShdw blurRad="38100" dist="19050" dir="2700000" algn="tl" rotWithShape="0">
                <a:schemeClr val="dk1">
                  <a:alpha val="40000"/>
                </a:schemeClr>
              </a:outerShdw>
            </a:effectLst>
          </a:endParaRPr>
        </a:p>
      </xdr:txBody>
    </xdr:sp>
    <xdr:clientData/>
  </xdr:oneCellAnchor>
  <xdr:oneCellAnchor>
    <xdr:from>
      <xdr:col>0</xdr:col>
      <xdr:colOff>62230</xdr:colOff>
      <xdr:row>2</xdr:row>
      <xdr:rowOff>77470</xdr:rowOff>
    </xdr:from>
    <xdr:ext cx="10863580" cy="4453890"/>
    <xdr:sp>
      <xdr:nvSpPr>
        <xdr:cNvPr id="4" name="Text Box 3"/>
        <xdr:cNvSpPr txBox="1"/>
      </xdr:nvSpPr>
      <xdr:spPr>
        <a:xfrm>
          <a:off x="62230" y="443230"/>
          <a:ext cx="10863580" cy="445389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p>
          <a:pPr algn="l"/>
          <a:r>
            <a:rPr lang="en-US" sz="1200" u="sng">
              <a:latin typeface="Times New Roman" panose="02020603050405020304" charset="0"/>
              <a:cs typeface="Times New Roman" panose="02020603050405020304" charset="0"/>
            </a:rPr>
            <a:t>Overview</a:t>
          </a:r>
          <a:endParaRPr lang="en-US" sz="1200">
            <a:latin typeface="Times New Roman" panose="02020603050405020304" charset="0"/>
            <a:cs typeface="Times New Roman" panose="02020603050405020304" charset="0"/>
          </a:endParaRPr>
        </a:p>
        <a:p>
          <a:pPr algn="l"/>
          <a:r>
            <a:rPr lang="en-US" sz="1200">
              <a:latin typeface="Times New Roman" panose="02020603050405020304" charset="0"/>
              <a:cs typeface="Times New Roman" panose="02020603050405020304" charset="0"/>
            </a:rPr>
            <a:t>This project is designed to demonstrate advanced proficiency in Microsoft Excel, specifically tailored for financial analysis. It highlights the candidate’s ability to efficiently utili</a:t>
          </a:r>
          <a:r>
            <a:rPr lang="en-GB" altLang="en-US" sz="1200">
              <a:latin typeface="Times New Roman" panose="02020603050405020304" charset="0"/>
              <a:cs typeface="Times New Roman" panose="02020603050405020304" charset="0"/>
            </a:rPr>
            <a:t>s</a:t>
          </a:r>
          <a:r>
            <a:rPr lang="en-US" sz="1200">
              <a:latin typeface="Times New Roman" panose="02020603050405020304" charset="0"/>
              <a:cs typeface="Times New Roman" panose="02020603050405020304" charset="0"/>
            </a:rPr>
            <a:t>e Excel for in-depth financial evaluations without the aid of supplementary tools or software.</a:t>
          </a:r>
          <a:endParaRPr lang="en-US" sz="1200">
            <a:latin typeface="Times New Roman" panose="02020603050405020304" charset="0"/>
            <a:cs typeface="Times New Roman" panose="02020603050405020304" charset="0"/>
          </a:endParaRPr>
        </a:p>
        <a:p>
          <a:pPr algn="l"/>
          <a:endParaRPr lang="en-US" sz="1200">
            <a:latin typeface="Times New Roman" panose="02020603050405020304" charset="0"/>
            <a:cs typeface="Times New Roman" panose="02020603050405020304" charset="0"/>
          </a:endParaRPr>
        </a:p>
        <a:p>
          <a:pPr algn="l"/>
          <a:r>
            <a:rPr lang="en-US" sz="1200" u="sng">
              <a:latin typeface="Times New Roman" panose="02020603050405020304" charset="0"/>
              <a:cs typeface="Times New Roman" panose="02020603050405020304" charset="0"/>
            </a:rPr>
            <a:t>Key Areas of Focus</a:t>
          </a:r>
          <a:endParaRPr lang="en-US" sz="1200">
            <a:latin typeface="Times New Roman" panose="02020603050405020304" charset="0"/>
            <a:cs typeface="Times New Roman" panose="02020603050405020304" charset="0"/>
          </a:endParaRPr>
        </a:p>
        <a:p>
          <a:pPr algn="l"/>
          <a:r>
            <a:rPr lang="en-GB" altLang="en-US" sz="1200">
              <a:latin typeface="Times New Roman" panose="02020603050405020304" charset="0"/>
              <a:cs typeface="Times New Roman" panose="02020603050405020304" charset="0"/>
            </a:rPr>
            <a:t>-</a:t>
          </a:r>
          <a:r>
            <a:rPr lang="en-US" sz="1200">
              <a:latin typeface="Times New Roman" panose="02020603050405020304" charset="0"/>
              <a:cs typeface="Times New Roman" panose="02020603050405020304" charset="0"/>
            </a:rPr>
            <a:t>Financial Statement Analysis</a:t>
          </a:r>
          <a:endParaRPr lang="en-US" sz="1200">
            <a:latin typeface="Times New Roman" panose="02020603050405020304" charset="0"/>
            <a:cs typeface="Times New Roman" panose="02020603050405020304" charset="0"/>
          </a:endParaRPr>
        </a:p>
        <a:p>
          <a:pPr algn="l"/>
          <a:endParaRPr lang="en-US" sz="1200">
            <a:latin typeface="Times New Roman" panose="02020603050405020304" charset="0"/>
            <a:cs typeface="Times New Roman" panose="02020603050405020304" charset="0"/>
          </a:endParaRPr>
        </a:p>
        <a:p>
          <a:pPr algn="l"/>
          <a:r>
            <a:rPr lang="en-GB" altLang="en-US" sz="1200">
              <a:latin typeface="Times New Roman" panose="02020603050405020304" charset="0"/>
              <a:cs typeface="Times New Roman" panose="02020603050405020304" charset="0"/>
            </a:rPr>
            <a:t>-</a:t>
          </a:r>
          <a:r>
            <a:rPr lang="en-US" sz="1200">
              <a:latin typeface="Times New Roman" panose="02020603050405020304" charset="0"/>
              <a:cs typeface="Times New Roman" panose="02020603050405020304" charset="0"/>
            </a:rPr>
            <a:t>Profitability and </a:t>
          </a:r>
          <a:r>
            <a:rPr lang="en-GB" altLang="en-US" sz="1200">
              <a:latin typeface="Times New Roman" panose="02020603050405020304" charset="0"/>
              <a:cs typeface="Times New Roman" panose="02020603050405020304" charset="0"/>
            </a:rPr>
            <a:t>Financial </a:t>
          </a:r>
          <a:r>
            <a:rPr lang="en-US" sz="1200">
              <a:latin typeface="Times New Roman" panose="02020603050405020304" charset="0"/>
              <a:cs typeface="Times New Roman" panose="02020603050405020304" charset="0"/>
            </a:rPr>
            <a:t>Ratio</a:t>
          </a:r>
          <a:r>
            <a:rPr lang="en-GB" altLang="en-US" sz="1200">
              <a:latin typeface="Times New Roman" panose="02020603050405020304" charset="0"/>
              <a:cs typeface="Times New Roman" panose="02020603050405020304" charset="0"/>
            </a:rPr>
            <a:t> Analysis</a:t>
          </a:r>
          <a:endParaRPr lang="en-GB" altLang="en-US" sz="1200">
            <a:latin typeface="Times New Roman" panose="02020603050405020304" charset="0"/>
            <a:cs typeface="Times New Roman" panose="02020603050405020304" charset="0"/>
          </a:endParaRPr>
        </a:p>
        <a:p>
          <a:pPr algn="l"/>
          <a:endParaRPr lang="en-GB" altLang="en-US" sz="1200">
            <a:latin typeface="Times New Roman" panose="02020603050405020304" charset="0"/>
            <a:cs typeface="Times New Roman" panose="02020603050405020304" charset="0"/>
          </a:endParaRPr>
        </a:p>
        <a:p>
          <a:pPr algn="l"/>
          <a:r>
            <a:rPr lang="en-GB" altLang="en-US" sz="1200">
              <a:latin typeface="Times New Roman" panose="02020603050405020304" charset="0"/>
              <a:cs typeface="Times New Roman" panose="02020603050405020304" charset="0"/>
            </a:rPr>
            <a:t>-Financial Forecasting and Projection</a:t>
          </a:r>
          <a:endParaRPr lang="en-US" sz="1200">
            <a:latin typeface="Times New Roman" panose="02020603050405020304" charset="0"/>
            <a:cs typeface="Times New Roman" panose="02020603050405020304" charset="0"/>
          </a:endParaRPr>
        </a:p>
        <a:p>
          <a:pPr algn="l"/>
          <a:endParaRPr lang="en-US" sz="1200">
            <a:latin typeface="Times New Roman" panose="02020603050405020304" charset="0"/>
            <a:cs typeface="Times New Roman" panose="02020603050405020304" charset="0"/>
          </a:endParaRPr>
        </a:p>
        <a:p>
          <a:pPr algn="l"/>
          <a:r>
            <a:rPr lang="en-GB" altLang="en-US" sz="1200">
              <a:latin typeface="Times New Roman" panose="02020603050405020304" charset="0"/>
              <a:cs typeface="Times New Roman" panose="02020603050405020304" charset="0"/>
            </a:rPr>
            <a:t>-</a:t>
          </a:r>
          <a:r>
            <a:rPr lang="en-US" sz="1200">
              <a:latin typeface="Times New Roman" panose="02020603050405020304" charset="0"/>
              <a:cs typeface="Times New Roman" panose="02020603050405020304" charset="0"/>
            </a:rPr>
            <a:t>Peer Group Comparison</a:t>
          </a:r>
          <a:endParaRPr lang="en-US" sz="1200">
            <a:latin typeface="Times New Roman" panose="02020603050405020304" charset="0"/>
            <a:cs typeface="Times New Roman" panose="02020603050405020304" charset="0"/>
          </a:endParaRPr>
        </a:p>
        <a:p>
          <a:pPr algn="l"/>
          <a:endParaRPr lang="en-US" sz="1200">
            <a:latin typeface="Times New Roman" panose="02020603050405020304" charset="0"/>
            <a:cs typeface="Times New Roman" panose="02020603050405020304" charset="0"/>
          </a:endParaRPr>
        </a:p>
        <a:p>
          <a:pPr algn="l"/>
          <a:r>
            <a:rPr lang="en-US" sz="1200" u="sng">
              <a:latin typeface="Times New Roman" panose="02020603050405020304" charset="0"/>
              <a:cs typeface="Times New Roman" panose="02020603050405020304" charset="0"/>
              <a:sym typeface="+mn-ea"/>
            </a:rPr>
            <a:t>Data Sources</a:t>
          </a:r>
          <a:endParaRPr lang="en-US" sz="1200">
            <a:latin typeface="Times New Roman" panose="02020603050405020304" charset="0"/>
            <a:cs typeface="Times New Roman" panose="02020603050405020304" charset="0"/>
          </a:endParaRPr>
        </a:p>
        <a:p>
          <a:pPr algn="l"/>
          <a:r>
            <a:rPr lang="en-US" sz="1200">
              <a:latin typeface="Times New Roman" panose="02020603050405020304" charset="0"/>
              <a:cs typeface="Times New Roman" panose="02020603050405020304" charset="0"/>
              <a:sym typeface="+mn-ea"/>
            </a:rPr>
            <a:t>All financial data used in this project has been sourced from QuickFS. Detailed references and data links are provided in the file labeled “REFERENCE”.</a:t>
          </a:r>
          <a:r>
            <a:rPr lang="en-GB" altLang="en-US" sz="1200">
              <a:latin typeface="Times New Roman" panose="02020603050405020304" charset="0"/>
              <a:cs typeface="Times New Roman" panose="02020603050405020304" charset="0"/>
              <a:sym typeface="+mn-ea"/>
            </a:rPr>
            <a:t> Or click </a:t>
          </a:r>
          <a:endParaRPr lang="en-GB" altLang="en-US" sz="1200">
            <a:latin typeface="Times New Roman" panose="02020603050405020304" charset="0"/>
            <a:cs typeface="Times New Roman" panose="02020603050405020304" charset="0"/>
          </a:endParaRPr>
        </a:p>
        <a:p>
          <a:pPr algn="l"/>
          <a:endParaRPr lang="en-GB" altLang="en-US" sz="1200">
            <a:latin typeface="Times New Roman" panose="02020603050405020304" charset="0"/>
            <a:cs typeface="Times New Roman" panose="02020603050405020304" charset="0"/>
          </a:endParaRPr>
        </a:p>
        <a:p>
          <a:pPr algn="l"/>
          <a:r>
            <a:rPr lang="en-GB" altLang="en-US" sz="1200" u="sng">
              <a:latin typeface="Times New Roman" panose="02020603050405020304" charset="0"/>
              <a:cs typeface="Times New Roman" panose="02020603050405020304" charset="0"/>
              <a:sym typeface="+mn-ea"/>
            </a:rPr>
            <a:t>Case Scenario</a:t>
          </a:r>
          <a:endParaRPr lang="en-GB" altLang="en-US" sz="1200">
            <a:latin typeface="Times New Roman" panose="02020603050405020304" charset="0"/>
            <a:cs typeface="Times New Roman" panose="02020603050405020304" charset="0"/>
          </a:endParaRPr>
        </a:p>
        <a:p>
          <a:pPr algn="just"/>
          <a:r>
            <a:rPr lang="en-GB" altLang="en-US" sz="1200">
              <a:latin typeface="Times New Roman" panose="02020603050405020304" charset="0"/>
              <a:cs typeface="Times New Roman" panose="02020603050405020304" charset="0"/>
              <a:sym typeface="+mn-ea"/>
            </a:rPr>
            <a:t>The candidate is a Finance Analyst currently working on a project assigned by their manager, focused on analysing </a:t>
          </a:r>
          <a:r>
            <a:rPr lang="en-GB" altLang="en-US" sz="1200">
              <a:solidFill>
                <a:srgbClr val="0070C0"/>
              </a:solidFill>
              <a:latin typeface="Times New Roman" panose="02020603050405020304" charset="0"/>
              <a:cs typeface="Times New Roman" panose="02020603050405020304" charset="0"/>
              <a:sym typeface="+mn-ea"/>
            </a:rPr>
            <a:t>Tesco PLC (TSCO.L)</a:t>
          </a:r>
          <a:r>
            <a:rPr lang="en-GB" altLang="en-US" sz="1200">
              <a:latin typeface="Times New Roman" panose="02020603050405020304" charset="0"/>
              <a:cs typeface="Times New Roman" panose="02020603050405020304" charset="0"/>
              <a:sym typeface="+mn-ea"/>
            </a:rPr>
            <a:t>. The objective of this project is to extract and evaluate financial data from Tesco’s Balance Sheet, Income Statement, and Cash Flow Statement to assess the company's financial strength and investment potential. As part of the analysis, the candidate will also perform a peer comparison with three other companies of similar market capitalisation operating within the same industry, to determine whether Tesco remains an attractive investment opportunity. The companies selected for this analysis are Koninklijke Ahold Delhaize N.V. (KAD NV) -  Netherlands and Carrefour S.A. - France.</a:t>
          </a:r>
          <a:endParaRPr lang="en-GB" altLang="en-US" sz="1200">
            <a:latin typeface="Times New Roman" panose="02020603050405020304" charset="0"/>
            <a:cs typeface="Times New Roman" panose="02020603050405020304" charset="0"/>
          </a:endParaRPr>
        </a:p>
        <a:p>
          <a:pPr algn="l"/>
          <a:endParaRPr lang="en-GB" altLang="en-US" sz="1200">
            <a:latin typeface="Times New Roman" panose="02020603050405020304" charset="0"/>
            <a:cs typeface="Times New Roman" panose="02020603050405020304" charset="0"/>
          </a:endParaRPr>
        </a:p>
      </xdr:txBody>
    </xdr:sp>
    <xdr:clientData/>
  </xdr:oneCellAnchor>
  <xdr:oneCellAnchor>
    <xdr:from>
      <xdr:col>0</xdr:col>
      <xdr:colOff>23495</xdr:colOff>
      <xdr:row>27</xdr:row>
      <xdr:rowOff>160020</xdr:rowOff>
    </xdr:from>
    <xdr:ext cx="10774045" cy="456565"/>
    <xdr:sp>
      <xdr:nvSpPr>
        <xdr:cNvPr id="5" name="Text Box 4"/>
        <xdr:cNvSpPr txBox="1"/>
      </xdr:nvSpPr>
      <xdr:spPr>
        <a:xfrm>
          <a:off x="23495" y="5097780"/>
          <a:ext cx="10774045" cy="45656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GB" altLang="en-US" sz="1100"/>
            <a:t>*Disclaimer: The information provided in this report is for general informational purposes only and does not constitute financial, investment, or other professional advice. While efforts have been made to ensure the accuracy of the information presented, the author and publisher make no guarantees.*</a:t>
          </a:r>
          <a:endParaRPr lang="en-GB" altLang="en-US" sz="1100"/>
        </a:p>
      </xdr:txBody>
    </xdr:sp>
    <xdr:clientData/>
  </xdr:oneCellAnchor>
  <xdr:twoCellAnchor>
    <xdr:from>
      <xdr:col>16</xdr:col>
      <xdr:colOff>443230</xdr:colOff>
      <xdr:row>17</xdr:row>
      <xdr:rowOff>130810</xdr:rowOff>
    </xdr:from>
    <xdr:to>
      <xdr:col>17</xdr:col>
      <xdr:colOff>389890</xdr:colOff>
      <xdr:row>18</xdr:row>
      <xdr:rowOff>170815</xdr:rowOff>
    </xdr:to>
    <xdr:sp>
      <xdr:nvSpPr>
        <xdr:cNvPr id="6" name="Rectangular Callout 5">
          <a:hlinkClick xmlns:r="http://schemas.openxmlformats.org/officeDocument/2006/relationships" r:id="rId1"/>
        </xdr:cNvPr>
        <xdr:cNvSpPr/>
      </xdr:nvSpPr>
      <xdr:spPr>
        <a:xfrm>
          <a:off x="10196830" y="3239770"/>
          <a:ext cx="556260" cy="222885"/>
        </a:xfrm>
        <a:prstGeom prst="wedgeRectCallout">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GB" altLang="en-US" sz="1100"/>
            <a:t>here</a:t>
          </a:r>
          <a:endParaRPr lang="en-GB" altLang="en-US" sz="1100"/>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7</xdr:col>
      <xdr:colOff>168275</xdr:colOff>
      <xdr:row>0</xdr:row>
      <xdr:rowOff>635</xdr:rowOff>
    </xdr:from>
    <xdr:ext cx="3557905" cy="2108835"/>
    <xdr:sp>
      <xdr:nvSpPr>
        <xdr:cNvPr id="3" name="Text Box 2"/>
        <xdr:cNvSpPr txBox="1"/>
      </xdr:nvSpPr>
      <xdr:spPr>
        <a:xfrm>
          <a:off x="7468235" y="635"/>
          <a:ext cx="3557905" cy="2108835"/>
        </a:xfrm>
        <a:prstGeom prst="rect">
          <a:avLst/>
        </a:prstGeom>
        <a:blipFill rotWithShape="1">
          <a:blip r:embed="rId1">
            <a:alphaModFix amt="12000"/>
          </a:blip>
          <a:stretch>
            <a:fillRect/>
          </a:stretch>
        </a:blipFill>
      </xdr:spPr>
      <xdr:style>
        <a:lnRef idx="0">
          <a:srgbClr val="FFFFFF"/>
        </a:lnRef>
        <a:fillRef idx="1">
          <a:schemeClr val="accent1"/>
        </a:fillRef>
        <a:effectRef idx="1">
          <a:schemeClr val="accent1"/>
        </a:effectRef>
        <a:fontRef idx="minor">
          <a:schemeClr val="lt1"/>
        </a:fontRef>
      </xdr:style>
      <xdr:txBody>
        <a:bodyPr vertOverflow="clip" horzOverflow="clip" wrap="square" rtlCol="0" anchor="t"/>
        <a:p>
          <a:pPr algn="ctr"/>
          <a:endParaRPr lang="en-GB" altLang="en-US" sz="3200" b="1">
            <a:solidFill>
              <a:schemeClr val="tx1"/>
            </a:solidFill>
            <a:effectLst>
              <a:outerShdw blurRad="38100" dist="19050" dir="2700000" algn="tl" rotWithShape="0">
                <a:schemeClr val="dk1">
                  <a:alpha val="40000"/>
                </a:schemeClr>
              </a:outerShdw>
            </a:effectLst>
          </a:endParaRPr>
        </a:p>
        <a:p>
          <a:pPr algn="ctr"/>
          <a:r>
            <a:rPr lang="en-GB" altLang="en-US" sz="3200" b="1">
              <a:solidFill>
                <a:schemeClr val="tx1"/>
              </a:solidFill>
              <a:effectLst>
                <a:outerShdw blurRad="38100" dist="19050" dir="2700000" algn="tl" rotWithShape="0">
                  <a:schemeClr val="dk1">
                    <a:alpha val="40000"/>
                  </a:schemeClr>
                </a:outerShdw>
              </a:effectLst>
            </a:rPr>
            <a:t>Balance Sheet</a:t>
          </a:r>
          <a:endParaRPr lang="en-GB" altLang="en-US" sz="3200" b="1">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oneCellAnchor>
    <xdr:from>
      <xdr:col>6</xdr:col>
      <xdr:colOff>236220</xdr:colOff>
      <xdr:row>0</xdr:row>
      <xdr:rowOff>7620</xdr:rowOff>
    </xdr:from>
    <xdr:ext cx="2969260" cy="1731010"/>
    <xdr:sp>
      <xdr:nvSpPr>
        <xdr:cNvPr id="2" name="Text Box 1"/>
        <xdr:cNvSpPr txBox="1"/>
      </xdr:nvSpPr>
      <xdr:spPr>
        <a:xfrm>
          <a:off x="6758940" y="7620"/>
          <a:ext cx="2969260" cy="1731010"/>
        </a:xfrm>
        <a:prstGeom prst="rect">
          <a:avLst/>
        </a:prstGeom>
        <a:blipFill rotWithShape="1">
          <a:blip r:embed="rId1">
            <a:alphaModFix amt="12000"/>
          </a:blip>
          <a:stretch>
            <a:fillRect/>
          </a:stretch>
        </a:blipFill>
      </xdr:spPr>
      <xdr:style>
        <a:lnRef idx="0">
          <a:srgbClr val="FFFFFF"/>
        </a:lnRef>
        <a:fillRef idx="1">
          <a:schemeClr val="accent1"/>
        </a:fillRef>
        <a:effectRef idx="1">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GB" altLang="en-US" sz="3200" b="1">
              <a:solidFill>
                <a:schemeClr val="tx1"/>
              </a:solidFill>
              <a:effectLst>
                <a:outerShdw blurRad="38100" dist="19050" dir="2700000" algn="tl" rotWithShape="0">
                  <a:schemeClr val="dk1">
                    <a:alpha val="40000"/>
                  </a:schemeClr>
                </a:outerShdw>
              </a:effectLst>
            </a:rPr>
            <a:t>Income Statement</a:t>
          </a:r>
          <a:endParaRPr lang="en-GB" altLang="en-US" sz="3200" b="1">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r="http://schemas.openxmlformats.org/officeDocument/2006/relationships" xmlns:a="http://schemas.openxmlformats.org/drawingml/2006/main">
  <xdr:oneCellAnchor>
    <xdr:from>
      <xdr:col>6</xdr:col>
      <xdr:colOff>320040</xdr:colOff>
      <xdr:row>0</xdr:row>
      <xdr:rowOff>7620</xdr:rowOff>
    </xdr:from>
    <xdr:ext cx="3249295" cy="1657350"/>
    <xdr:sp>
      <xdr:nvSpPr>
        <xdr:cNvPr id="2" name="Text Box 1"/>
        <xdr:cNvSpPr txBox="1"/>
      </xdr:nvSpPr>
      <xdr:spPr>
        <a:xfrm>
          <a:off x="6819900" y="7620"/>
          <a:ext cx="3249295" cy="1657350"/>
        </a:xfrm>
        <a:prstGeom prst="rect">
          <a:avLst/>
        </a:prstGeom>
        <a:blipFill rotWithShape="1">
          <a:blip r:embed="rId1">
            <a:alphaModFix amt="12000"/>
          </a:blip>
          <a:stretch>
            <a:fillRect/>
          </a:stretch>
        </a:blipFill>
      </xdr:spPr>
      <xdr:style>
        <a:lnRef idx="0">
          <a:srgbClr val="FFFFFF"/>
        </a:lnRef>
        <a:fillRef idx="1">
          <a:schemeClr val="accent1"/>
        </a:fillRef>
        <a:effectRef idx="1">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GB" altLang="en-US" sz="3200" b="1">
              <a:solidFill>
                <a:schemeClr val="tx1"/>
              </a:solidFill>
              <a:effectLst>
                <a:outerShdw blurRad="38100" dist="19050" dir="2700000" algn="tl" rotWithShape="0">
                  <a:schemeClr val="dk1">
                    <a:alpha val="40000"/>
                  </a:schemeClr>
                </a:outerShdw>
              </a:effectLst>
            </a:rPr>
            <a:t>Cash-flow Statement</a:t>
          </a:r>
          <a:endParaRPr lang="en-GB" altLang="en-US" sz="3200" b="1">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1</xdr:col>
      <xdr:colOff>6350</xdr:colOff>
      <xdr:row>0</xdr:row>
      <xdr:rowOff>43815</xdr:rowOff>
    </xdr:from>
    <xdr:to>
      <xdr:col>2</xdr:col>
      <xdr:colOff>77470</xdr:colOff>
      <xdr:row>2</xdr:row>
      <xdr:rowOff>5715</xdr:rowOff>
    </xdr:to>
    <xdr:sp>
      <xdr:nvSpPr>
        <xdr:cNvPr id="2" name="Rectangles 1"/>
        <xdr:cNvSpPr/>
      </xdr:nvSpPr>
      <xdr:spPr>
        <a:xfrm>
          <a:off x="327660" y="43815"/>
          <a:ext cx="1789430" cy="327660"/>
        </a:xfrm>
        <a:prstGeom prst="rect">
          <a:avLst/>
        </a:prstGeom>
      </xdr:spPr>
      <xdr:style>
        <a:lnRef idx="0">
          <a:srgbClr val="FFFFFF"/>
        </a:lnRef>
        <a:fillRef idx="2">
          <a:schemeClr val="accent1"/>
        </a:fillRef>
        <a:effectRef idx="1">
          <a:schemeClr val="accent1"/>
        </a:effectRef>
        <a:fontRef idx="minor">
          <a:schemeClr val="lt1"/>
        </a:fontRef>
      </xdr:style>
      <xdr:txBody>
        <a:bodyPr vertOverflow="clip" horzOverflow="clip" wrap="square" rtlCol="0" anchor="t"/>
        <a:p>
          <a:pPr algn="l"/>
          <a:endParaRPr lang="en-GB" altLang="en-US" sz="1100"/>
        </a:p>
      </xdr:txBody>
    </xdr:sp>
    <xdr:clientData/>
  </xdr:twoCellAnchor>
  <xdr:oneCellAnchor>
    <xdr:from>
      <xdr:col>1</xdr:col>
      <xdr:colOff>114300</xdr:colOff>
      <xdr:row>0</xdr:row>
      <xdr:rowOff>29210</xdr:rowOff>
    </xdr:from>
    <xdr:ext cx="1511935" cy="383540"/>
    <xdr:sp>
      <xdr:nvSpPr>
        <xdr:cNvPr id="3" name="Text Box 2"/>
        <xdr:cNvSpPr txBox="1"/>
      </xdr:nvSpPr>
      <xdr:spPr>
        <a:xfrm>
          <a:off x="435610" y="29210"/>
          <a:ext cx="1511935" cy="38354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p>
          <a:pPr algn="l"/>
          <a:r>
            <a:rPr lang="en-GB" altLang="en-US" sz="1800" b="1">
              <a:solidFill>
                <a:schemeClr val="tx1"/>
              </a:solidFill>
              <a:effectLst>
                <a:outerShdw blurRad="38100" dist="19050" dir="2700000" algn="tl" rotWithShape="0">
                  <a:schemeClr val="dk1">
                    <a:alpha val="40000"/>
                  </a:schemeClr>
                </a:outerShdw>
              </a:effectLst>
            </a:rPr>
            <a:t>Ratio Analysis</a:t>
          </a:r>
          <a:endParaRPr lang="en-GB" altLang="en-US" sz="1800" b="1">
            <a:solidFill>
              <a:schemeClr val="tx1"/>
            </a:solidFill>
            <a:effectLst>
              <a:outerShdw blurRad="38100" dist="19050" dir="2700000" algn="tl" rotWithShape="0">
                <a:schemeClr val="dk1">
                  <a:alpha val="40000"/>
                </a:schemeClr>
              </a:outerShdw>
            </a:effectLst>
          </a:endParaRPr>
        </a:p>
      </xdr:txBody>
    </xdr:sp>
    <xdr:clientData/>
  </xdr:oneCellAnchor>
  <xdr:twoCellAnchor>
    <xdr:from>
      <xdr:col>3</xdr:col>
      <xdr:colOff>290830</xdr:colOff>
      <xdr:row>3</xdr:row>
      <xdr:rowOff>62865</xdr:rowOff>
    </xdr:from>
    <xdr:to>
      <xdr:col>4</xdr:col>
      <xdr:colOff>882015</xdr:colOff>
      <xdr:row>5</xdr:row>
      <xdr:rowOff>144780</xdr:rowOff>
    </xdr:to>
    <xdr:sp>
      <xdr:nvSpPr>
        <xdr:cNvPr id="4" name="Left Arrow 3"/>
        <xdr:cNvSpPr/>
      </xdr:nvSpPr>
      <xdr:spPr>
        <a:xfrm>
          <a:off x="3349625" y="611505"/>
          <a:ext cx="1610360" cy="466725"/>
        </a:xfrm>
        <a:prstGeom prst="leftArrow">
          <a:avLst/>
        </a:prstGeom>
        <a:solidFill>
          <a:srgbClr val="C00000"/>
        </a:solidFill>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oneCellAnchor>
    <xdr:from>
      <xdr:col>3</xdr:col>
      <xdr:colOff>368300</xdr:colOff>
      <xdr:row>4</xdr:row>
      <xdr:rowOff>1270</xdr:rowOff>
    </xdr:from>
    <xdr:ext cx="1595755" cy="266700"/>
    <xdr:sp>
      <xdr:nvSpPr>
        <xdr:cNvPr id="5" name="Text Box 4"/>
        <xdr:cNvSpPr txBox="1"/>
      </xdr:nvSpPr>
      <xdr:spPr>
        <a:xfrm>
          <a:off x="3427095" y="742315"/>
          <a:ext cx="1595755" cy="26670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p>
          <a:pPr algn="l"/>
          <a:r>
            <a:rPr lang="en-GB" altLang="en-US" sz="1100">
              <a:solidFill>
                <a:schemeClr val="bg1"/>
              </a:solidFill>
            </a:rPr>
            <a:t>Why not look it up here?</a:t>
          </a:r>
          <a:endParaRPr lang="en-GB" altLang="en-US" sz="1100">
            <a:solidFill>
              <a:schemeClr val="bg1"/>
            </a:solidFill>
          </a:endParaRPr>
        </a:p>
      </xdr:txBody>
    </xdr:sp>
    <xdr:clientData/>
  </xdr:oneCellAnchor>
  <xdr:twoCellAnchor>
    <xdr:from>
      <xdr:col>1</xdr:col>
      <xdr:colOff>27940</xdr:colOff>
      <xdr:row>10</xdr:row>
      <xdr:rowOff>29210</xdr:rowOff>
    </xdr:from>
    <xdr:to>
      <xdr:col>5</xdr:col>
      <xdr:colOff>20320</xdr:colOff>
      <xdr:row>24</xdr:row>
      <xdr:rowOff>121285</xdr:rowOff>
    </xdr:to>
    <xdr:graphicFrame>
      <xdr:nvGraphicFramePr>
        <xdr:cNvPr id="9" name="Chart 8"/>
        <xdr:cNvGraphicFramePr/>
      </xdr:nvGraphicFramePr>
      <xdr:xfrm>
        <a:off x="349250" y="1877060"/>
        <a:ext cx="4768215" cy="26523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314960</xdr:colOff>
      <xdr:row>6</xdr:row>
      <xdr:rowOff>55880</xdr:rowOff>
    </xdr:from>
    <xdr:to>
      <xdr:col>2</xdr:col>
      <xdr:colOff>233045</xdr:colOff>
      <xdr:row>8</xdr:row>
      <xdr:rowOff>132715</xdr:rowOff>
    </xdr:to>
    <xdr:sp>
      <xdr:nvSpPr>
        <xdr:cNvPr id="5" name="Frame 4"/>
        <xdr:cNvSpPr/>
      </xdr:nvSpPr>
      <xdr:spPr>
        <a:xfrm>
          <a:off x="314960" y="1407160"/>
          <a:ext cx="1726565" cy="442595"/>
        </a:xfrm>
        <a:prstGeom prst="frame">
          <a:avLst/>
        </a:prstGeom>
        <a:solidFill>
          <a:sysClr val="window" lastClr="FFFFFF"/>
        </a:solidFill>
      </xdr:spPr>
      <xdr:style>
        <a:lnRef idx="3">
          <a:schemeClr val="accent1"/>
        </a:lnRef>
        <a:fillRef idx="0">
          <a:srgbClr val="FFFFFF"/>
        </a:fillRef>
        <a:effectRef idx="0">
          <a:srgbClr val="FFFFFF"/>
        </a:effectRef>
        <a:fontRef idx="minor">
          <a:schemeClr val="tx1"/>
        </a:fontRef>
      </xdr:style>
      <xdr:txBody>
        <a:bodyPr vertOverflow="clip" horzOverflow="clip" wrap="square" rtlCol="0" anchor="t"/>
        <a:p>
          <a:pPr algn="l"/>
          <a:endParaRPr lang="en-US" sz="1100">
            <a:solidFill>
              <a:schemeClr val="tx1"/>
            </a:solidFill>
          </a:endParaRPr>
        </a:p>
      </xdr:txBody>
    </xdr:sp>
    <xdr:clientData/>
  </xdr:twoCellAnchor>
  <xdr:twoCellAnchor>
    <xdr:from>
      <xdr:col>0</xdr:col>
      <xdr:colOff>323850</xdr:colOff>
      <xdr:row>1</xdr:row>
      <xdr:rowOff>113030</xdr:rowOff>
    </xdr:from>
    <xdr:to>
      <xdr:col>3</xdr:col>
      <xdr:colOff>574675</xdr:colOff>
      <xdr:row>4</xdr:row>
      <xdr:rowOff>67945</xdr:rowOff>
    </xdr:to>
    <xdr:sp>
      <xdr:nvSpPr>
        <xdr:cNvPr id="2" name="Rectangles 1"/>
        <xdr:cNvSpPr/>
      </xdr:nvSpPr>
      <xdr:spPr>
        <a:xfrm>
          <a:off x="323850" y="295910"/>
          <a:ext cx="2943225" cy="503555"/>
        </a:xfrm>
        <a:prstGeom prst="rect">
          <a:avLst/>
        </a:prstGeom>
        <a:solidFill>
          <a:schemeClr val="accent5">
            <a:lumMod val="75000"/>
          </a:schemeClr>
        </a:solidFill>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ctr"/>
          <a:r>
            <a:rPr lang="en-GB" altLang="en-US" sz="2400" b="1"/>
            <a:t>Peer Group Analysis</a:t>
          </a:r>
          <a:endParaRPr lang="en-GB" altLang="en-US" sz="2400" b="1"/>
        </a:p>
      </xdr:txBody>
    </xdr:sp>
    <xdr:clientData/>
  </xdr:twoCellAnchor>
  <xdr:oneCellAnchor>
    <xdr:from>
      <xdr:col>4</xdr:col>
      <xdr:colOff>224790</xdr:colOff>
      <xdr:row>0</xdr:row>
      <xdr:rowOff>7620</xdr:rowOff>
    </xdr:from>
    <xdr:ext cx="12260580" cy="632460"/>
    <xdr:sp>
      <xdr:nvSpPr>
        <xdr:cNvPr id="3" name="Text Box 2"/>
        <xdr:cNvSpPr txBox="1"/>
      </xdr:nvSpPr>
      <xdr:spPr>
        <a:xfrm>
          <a:off x="3801110" y="7620"/>
          <a:ext cx="12260580" cy="6324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p>
          <a:pPr algn="l"/>
          <a:r>
            <a:rPr lang="en-US" sz="1100"/>
            <a:t>In this section, Tesco’s financial performance will be benchmarked against its key peers in the</a:t>
          </a:r>
          <a:r>
            <a:rPr lang="en-US" sz="1100">
              <a:solidFill>
                <a:srgbClr val="002060"/>
              </a:solidFill>
            </a:rPr>
            <a:t> Consumer Staples Distribution &amp; Retail industry</a:t>
          </a:r>
          <a:r>
            <a:rPr lang="en-US" sz="1100"/>
            <a:t>. The goal is to evaluate how Tesco is positioned relative to its competitors. The comparison will be structured </a:t>
          </a:r>
          <a:r>
            <a:rPr lang="en-GB" altLang="en-US" sz="1100"/>
            <a:t>into </a:t>
          </a:r>
          <a:r>
            <a:rPr lang="en-US" sz="1100"/>
            <a:t>six key categories: </a:t>
          </a:r>
          <a:r>
            <a:rPr lang="en-US" sz="1100" b="1"/>
            <a:t>Profitability, Valuation, Financial Strength, Shareholder Returns, Growth Potential, and other Qualitative Factors.</a:t>
          </a:r>
          <a:endParaRPr lang="en-US" sz="1100" b="1"/>
        </a:p>
      </xdr:txBody>
    </xdr:sp>
    <xdr:clientData/>
  </xdr:oneCellAnchor>
  <xdr:twoCellAnchor>
    <xdr:from>
      <xdr:col>14</xdr:col>
      <xdr:colOff>32385</xdr:colOff>
      <xdr:row>28</xdr:row>
      <xdr:rowOff>26035</xdr:rowOff>
    </xdr:from>
    <xdr:to>
      <xdr:col>16</xdr:col>
      <xdr:colOff>83820</xdr:colOff>
      <xdr:row>30</xdr:row>
      <xdr:rowOff>119380</xdr:rowOff>
    </xdr:to>
    <xdr:sp>
      <xdr:nvSpPr>
        <xdr:cNvPr id="6" name="Frame 5"/>
        <xdr:cNvSpPr/>
      </xdr:nvSpPr>
      <xdr:spPr>
        <a:xfrm>
          <a:off x="13979525" y="5525135"/>
          <a:ext cx="2185035" cy="459105"/>
        </a:xfrm>
        <a:prstGeom prst="frame">
          <a:avLst/>
        </a:prstGeom>
        <a:solidFill>
          <a:sysClr val="window" lastClr="FFFFFF"/>
        </a:solidFill>
        <a:ln>
          <a:solidFill>
            <a:srgbClr val="00B0F0"/>
          </a:solidFill>
        </a:ln>
      </xdr:spPr>
      <xdr:style>
        <a:lnRef idx="3">
          <a:schemeClr val="accent1"/>
        </a:lnRef>
        <a:fillRef idx="0">
          <a:srgbClr val="FFFFFF"/>
        </a:fillRef>
        <a:effectRef idx="0">
          <a:srgbClr val="FFFFFF"/>
        </a:effectRef>
        <a:fontRef idx="minor">
          <a:schemeClr val="tx1"/>
        </a:fontRef>
      </xdr:style>
      <xdr:txBody>
        <a:bodyPr vertOverflow="clip" horzOverflow="clip" wrap="square" rtlCol="0" anchor="t"/>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chemeClr val="tx1"/>
            </a:solidFill>
          </a:endParaRPr>
        </a:p>
      </xdr:txBody>
    </xdr:sp>
    <xdr:clientData/>
  </xdr:twoCellAnchor>
  <xdr:twoCellAnchor>
    <xdr:from>
      <xdr:col>2</xdr:col>
      <xdr:colOff>15240</xdr:colOff>
      <xdr:row>7</xdr:row>
      <xdr:rowOff>53340</xdr:rowOff>
    </xdr:from>
    <xdr:to>
      <xdr:col>2</xdr:col>
      <xdr:colOff>99060</xdr:colOff>
      <xdr:row>7</xdr:row>
      <xdr:rowOff>152400</xdr:rowOff>
    </xdr:to>
    <xdr:sp>
      <xdr:nvSpPr>
        <xdr:cNvPr id="7" name="Striped Right Arrow 6"/>
        <xdr:cNvSpPr/>
      </xdr:nvSpPr>
      <xdr:spPr>
        <a:xfrm rot="5400000">
          <a:off x="1816100" y="1595120"/>
          <a:ext cx="99060" cy="83820"/>
        </a:xfrm>
        <a:prstGeom prst="stripedRightArrow">
          <a:avLst/>
        </a:prstGeom>
        <a:solidFill>
          <a:schemeClr val="bg1"/>
        </a:solidFill>
        <a:ln>
          <a:no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15</xdr:col>
      <xdr:colOff>579120</xdr:colOff>
      <xdr:row>29</xdr:row>
      <xdr:rowOff>40640</xdr:rowOff>
    </xdr:from>
    <xdr:to>
      <xdr:col>15</xdr:col>
      <xdr:colOff>695960</xdr:colOff>
      <xdr:row>29</xdr:row>
      <xdr:rowOff>147320</xdr:rowOff>
    </xdr:to>
    <xdr:sp>
      <xdr:nvSpPr>
        <xdr:cNvPr id="8" name="Striped Right Arrow 7"/>
        <xdr:cNvSpPr/>
      </xdr:nvSpPr>
      <xdr:spPr>
        <a:xfrm rot="5400000">
          <a:off x="15910560" y="5717540"/>
          <a:ext cx="106680" cy="116840"/>
        </a:xfrm>
        <a:prstGeom prst="stripedRightArrow">
          <a:avLst/>
        </a:prstGeom>
        <a:solidFill>
          <a:schemeClr val="tx1"/>
        </a:solidFill>
        <a:ln>
          <a:no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11</xdr:col>
      <xdr:colOff>174625</xdr:colOff>
      <xdr:row>30</xdr:row>
      <xdr:rowOff>163195</xdr:rowOff>
    </xdr:from>
    <xdr:to>
      <xdr:col>16</xdr:col>
      <xdr:colOff>96520</xdr:colOff>
      <xdr:row>48</xdr:row>
      <xdr:rowOff>52070</xdr:rowOff>
    </xdr:to>
    <xdr:graphicFrame>
      <xdr:nvGraphicFramePr>
        <xdr:cNvPr id="10" name="Chart 9"/>
        <xdr:cNvGraphicFramePr/>
      </xdr:nvGraphicFramePr>
      <xdr:xfrm>
        <a:off x="9938385" y="6028055"/>
        <a:ext cx="6238875" cy="318071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307340</xdr:colOff>
      <xdr:row>8</xdr:row>
      <xdr:rowOff>162560</xdr:rowOff>
    </xdr:from>
    <xdr:to>
      <xdr:col>8</xdr:col>
      <xdr:colOff>459740</xdr:colOff>
      <xdr:row>23</xdr:row>
      <xdr:rowOff>3175</xdr:rowOff>
    </xdr:to>
    <xdr:grpSp>
      <xdr:nvGrpSpPr>
        <xdr:cNvPr id="30" name="Group 29"/>
        <xdr:cNvGrpSpPr/>
      </xdr:nvGrpSpPr>
      <xdr:grpSpPr>
        <a:xfrm>
          <a:off x="307340" y="1879600"/>
          <a:ext cx="7264400" cy="2583815"/>
          <a:chOff x="472" y="2592"/>
          <a:chExt cx="11415" cy="3930"/>
        </a:xfrm>
      </xdr:grpSpPr>
      <xdr:graphicFrame>
        <xdr:nvGraphicFramePr>
          <xdr:cNvPr id="4" name="Chart 3"/>
          <xdr:cNvGraphicFramePr/>
        </xdr:nvGraphicFramePr>
        <xdr:xfrm>
          <a:off x="472" y="2592"/>
          <a:ext cx="8541" cy="3904"/>
        </xdr:xfrm>
        <a:graphic>
          <a:graphicData uri="http://schemas.openxmlformats.org/drawingml/2006/chart">
            <c:chart xmlns:c="http://schemas.openxmlformats.org/drawingml/2006/chart" xmlns:r="http://schemas.openxmlformats.org/officeDocument/2006/relationships" r:id="rId2"/>
          </a:graphicData>
        </a:graphic>
      </xdr:graphicFrame>
      <xdr:graphicFrame>
        <xdr:nvGraphicFramePr>
          <xdr:cNvPr id="12" name="Chart 11"/>
          <xdr:cNvGraphicFramePr/>
        </xdr:nvGraphicFramePr>
        <xdr:xfrm>
          <a:off x="9003" y="2592"/>
          <a:ext cx="2884" cy="3931"/>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0</xdr:col>
      <xdr:colOff>259080</xdr:colOff>
      <xdr:row>56</xdr:row>
      <xdr:rowOff>132080</xdr:rowOff>
    </xdr:from>
    <xdr:to>
      <xdr:col>6</xdr:col>
      <xdr:colOff>538480</xdr:colOff>
      <xdr:row>72</xdr:row>
      <xdr:rowOff>132715</xdr:rowOff>
    </xdr:to>
    <xdr:graphicFrame>
      <xdr:nvGraphicFramePr>
        <xdr:cNvPr id="13" name="Chart 12"/>
        <xdr:cNvGraphicFramePr/>
      </xdr:nvGraphicFramePr>
      <xdr:xfrm>
        <a:off x="259080" y="10797540"/>
        <a:ext cx="5623560" cy="2926715"/>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354965</xdr:colOff>
      <xdr:row>54</xdr:row>
      <xdr:rowOff>80645</xdr:rowOff>
    </xdr:from>
    <xdr:to>
      <xdr:col>2</xdr:col>
      <xdr:colOff>248920</xdr:colOff>
      <xdr:row>56</xdr:row>
      <xdr:rowOff>78740</xdr:rowOff>
    </xdr:to>
    <xdr:sp>
      <xdr:nvSpPr>
        <xdr:cNvPr id="14" name="Frame 13"/>
        <xdr:cNvSpPr/>
      </xdr:nvSpPr>
      <xdr:spPr>
        <a:xfrm>
          <a:off x="354965" y="10380345"/>
          <a:ext cx="1702435" cy="363855"/>
        </a:xfrm>
        <a:prstGeom prst="frame">
          <a:avLst/>
        </a:prstGeom>
        <a:solidFill>
          <a:sysClr val="window" lastClr="FFFFFF"/>
        </a:solidFill>
        <a:ln>
          <a:solidFill>
            <a:srgbClr val="00B0F0"/>
          </a:solidFill>
        </a:ln>
      </xdr:spPr>
      <xdr:style>
        <a:lnRef idx="3">
          <a:schemeClr val="accent1"/>
        </a:lnRef>
        <a:fillRef idx="0">
          <a:srgbClr val="FFFFFF"/>
        </a:fillRef>
        <a:effectRef idx="0">
          <a:srgbClr val="FFFFFF"/>
        </a:effectRef>
        <a:fontRef idx="minor">
          <a:schemeClr val="tx1"/>
        </a:fontRef>
      </xdr:style>
      <xdr:txBody>
        <a:bodyPr vertOverflow="clip" horzOverflow="clip" wrap="square" rtlCol="0" anchor="t"/>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chemeClr val="tx1"/>
            </a:solidFill>
          </a:endParaRPr>
        </a:p>
      </xdr:txBody>
    </xdr:sp>
    <xdr:clientData/>
  </xdr:twoCellAnchor>
  <xdr:twoCellAnchor>
    <xdr:from>
      <xdr:col>2</xdr:col>
      <xdr:colOff>15240</xdr:colOff>
      <xdr:row>55</xdr:row>
      <xdr:rowOff>45720</xdr:rowOff>
    </xdr:from>
    <xdr:to>
      <xdr:col>2</xdr:col>
      <xdr:colOff>106680</xdr:colOff>
      <xdr:row>55</xdr:row>
      <xdr:rowOff>152400</xdr:rowOff>
    </xdr:to>
    <xdr:sp>
      <xdr:nvSpPr>
        <xdr:cNvPr id="15" name="Striped Right Arrow 14"/>
        <xdr:cNvSpPr/>
      </xdr:nvSpPr>
      <xdr:spPr>
        <a:xfrm rot="5400000">
          <a:off x="1816100" y="10535920"/>
          <a:ext cx="106680" cy="91440"/>
        </a:xfrm>
        <a:prstGeom prst="stripedRightArrow">
          <a:avLst/>
        </a:prstGeom>
        <a:solidFill>
          <a:schemeClr val="tx1"/>
        </a:solidFill>
        <a:ln>
          <a:no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161</xdr:col>
      <xdr:colOff>595630</xdr:colOff>
      <xdr:row>70</xdr:row>
      <xdr:rowOff>38100</xdr:rowOff>
    </xdr:from>
    <xdr:to>
      <xdr:col>170</xdr:col>
      <xdr:colOff>40005</xdr:colOff>
      <xdr:row>91</xdr:row>
      <xdr:rowOff>24765</xdr:rowOff>
    </xdr:to>
    <xdr:graphicFrame>
      <xdr:nvGraphicFramePr>
        <xdr:cNvPr id="20" name="Chart 19"/>
        <xdr:cNvGraphicFramePr/>
      </xdr:nvGraphicFramePr>
      <xdr:xfrm>
        <a:off x="107984290" y="13263880"/>
        <a:ext cx="4930775" cy="4660265"/>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8</xdr:col>
      <xdr:colOff>574040</xdr:colOff>
      <xdr:row>91</xdr:row>
      <xdr:rowOff>172085</xdr:rowOff>
    </xdr:from>
    <xdr:to>
      <xdr:col>11</xdr:col>
      <xdr:colOff>25400</xdr:colOff>
      <xdr:row>103</xdr:row>
      <xdr:rowOff>26670</xdr:rowOff>
    </xdr:to>
    <mc:AlternateContent xmlns:mc="http://schemas.openxmlformats.org/markup-compatibility/2006">
      <mc:Choice xmlns:a14="http://schemas.microsoft.com/office/drawing/2010/main" Requires="a14">
        <xdr:graphicFrame>
          <xdr:nvGraphicFramePr>
            <xdr:cNvPr id="25" name="Item"/>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7686040" y="18071465"/>
              <a:ext cx="2103120" cy="2049145"/>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xdr:from>
      <xdr:col>11</xdr:col>
      <xdr:colOff>8255</xdr:colOff>
      <xdr:row>87</xdr:row>
      <xdr:rowOff>1270</xdr:rowOff>
    </xdr:from>
    <xdr:to>
      <xdr:col>16</xdr:col>
      <xdr:colOff>230505</xdr:colOff>
      <xdr:row>102</xdr:row>
      <xdr:rowOff>175260</xdr:rowOff>
    </xdr:to>
    <xdr:graphicFrame>
      <xdr:nvGraphicFramePr>
        <xdr:cNvPr id="26" name="Chart 25"/>
        <xdr:cNvGraphicFramePr/>
      </xdr:nvGraphicFramePr>
      <xdr:xfrm>
        <a:off x="9772015" y="17169130"/>
        <a:ext cx="6539230" cy="291719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423545</xdr:colOff>
      <xdr:row>110</xdr:row>
      <xdr:rowOff>169545</xdr:rowOff>
    </xdr:from>
    <xdr:to>
      <xdr:col>7</xdr:col>
      <xdr:colOff>302895</xdr:colOff>
      <xdr:row>128</xdr:row>
      <xdr:rowOff>102870</xdr:rowOff>
    </xdr:to>
    <xdr:graphicFrame>
      <xdr:nvGraphicFramePr>
        <xdr:cNvPr id="9" name="Chart 8"/>
        <xdr:cNvGraphicFramePr/>
      </xdr:nvGraphicFramePr>
      <xdr:xfrm>
        <a:off x="423545" y="21589365"/>
        <a:ext cx="6107430" cy="3225165"/>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388620</xdr:colOff>
      <xdr:row>108</xdr:row>
      <xdr:rowOff>50165</xdr:rowOff>
    </xdr:from>
    <xdr:to>
      <xdr:col>2</xdr:col>
      <xdr:colOff>245110</xdr:colOff>
      <xdr:row>110</xdr:row>
      <xdr:rowOff>142240</xdr:rowOff>
    </xdr:to>
    <xdr:sp>
      <xdr:nvSpPr>
        <xdr:cNvPr id="11" name="Frame 10"/>
        <xdr:cNvSpPr/>
      </xdr:nvSpPr>
      <xdr:spPr>
        <a:xfrm>
          <a:off x="388620" y="21104225"/>
          <a:ext cx="1664970" cy="457835"/>
        </a:xfrm>
        <a:prstGeom prst="frame">
          <a:avLst/>
        </a:prstGeom>
        <a:solidFill>
          <a:sysClr val="window" lastClr="FFFFFF"/>
        </a:solidFill>
        <a:ln>
          <a:solidFill>
            <a:srgbClr val="00B0F0"/>
          </a:solidFill>
        </a:ln>
      </xdr:spPr>
      <xdr:style>
        <a:lnRef idx="3">
          <a:schemeClr val="accent1"/>
        </a:lnRef>
        <a:fillRef idx="0">
          <a:srgbClr val="FFFFFF"/>
        </a:fillRef>
        <a:effectRef idx="0">
          <a:srgbClr val="FFFFFF"/>
        </a:effectRef>
        <a:fontRef idx="minor">
          <a:schemeClr val="tx1"/>
        </a:fontRef>
      </xdr:style>
      <xdr:txBody>
        <a:bodyPr vertOverflow="clip" horzOverflow="clip" wrap="square" rtlCol="0" anchor="t"/>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en-US" sz="1100">
            <a:solidFill>
              <a:schemeClr val="tx1"/>
            </a:solidFill>
          </a:endParaRPr>
        </a:p>
      </xdr:txBody>
    </xdr:sp>
    <xdr:clientData/>
  </xdr:twoCellAnchor>
  <xdr:twoCellAnchor>
    <xdr:from>
      <xdr:col>2</xdr:col>
      <xdr:colOff>58420</xdr:colOff>
      <xdr:row>109</xdr:row>
      <xdr:rowOff>48895</xdr:rowOff>
    </xdr:from>
    <xdr:to>
      <xdr:col>2</xdr:col>
      <xdr:colOff>149860</xdr:colOff>
      <xdr:row>109</xdr:row>
      <xdr:rowOff>155575</xdr:rowOff>
    </xdr:to>
    <xdr:sp>
      <xdr:nvSpPr>
        <xdr:cNvPr id="16" name="Striped Right Arrow 15"/>
        <xdr:cNvSpPr/>
      </xdr:nvSpPr>
      <xdr:spPr>
        <a:xfrm rot="5400000">
          <a:off x="1859280" y="21293455"/>
          <a:ext cx="106680" cy="91440"/>
        </a:xfrm>
        <a:prstGeom prst="stripedRightArrow">
          <a:avLst/>
        </a:prstGeom>
        <a:solidFill>
          <a:schemeClr val="tx1"/>
        </a:solidFill>
        <a:ln>
          <a:no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2</xdr:col>
      <xdr:colOff>12065</xdr:colOff>
      <xdr:row>7</xdr:row>
      <xdr:rowOff>46990</xdr:rowOff>
    </xdr:from>
    <xdr:to>
      <xdr:col>2</xdr:col>
      <xdr:colOff>103505</xdr:colOff>
      <xdr:row>7</xdr:row>
      <xdr:rowOff>153670</xdr:rowOff>
    </xdr:to>
    <xdr:sp>
      <xdr:nvSpPr>
        <xdr:cNvPr id="17" name="Striped Right Arrow 16"/>
        <xdr:cNvSpPr/>
      </xdr:nvSpPr>
      <xdr:spPr>
        <a:xfrm rot="5400000">
          <a:off x="1812925" y="1588770"/>
          <a:ext cx="106680" cy="91440"/>
        </a:xfrm>
        <a:prstGeom prst="stripedRightArrow">
          <a:avLst/>
        </a:prstGeom>
        <a:solidFill>
          <a:schemeClr val="tx1"/>
        </a:solidFill>
        <a:ln>
          <a:noFill/>
        </a:ln>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1</xdr:col>
      <xdr:colOff>868680</xdr:colOff>
      <xdr:row>137</xdr:row>
      <xdr:rowOff>97790</xdr:rowOff>
    </xdr:from>
    <xdr:to>
      <xdr:col>5</xdr:col>
      <xdr:colOff>760095</xdr:colOff>
      <xdr:row>149</xdr:row>
      <xdr:rowOff>170180</xdr:rowOff>
    </xdr:to>
    <xdr:graphicFrame>
      <xdr:nvGraphicFramePr>
        <xdr:cNvPr id="18" name="Chart 17"/>
        <xdr:cNvGraphicFramePr/>
      </xdr:nvGraphicFramePr>
      <xdr:xfrm>
        <a:off x="1366520" y="27024330"/>
        <a:ext cx="3853815" cy="226695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875030</xdr:colOff>
      <xdr:row>137</xdr:row>
      <xdr:rowOff>87630</xdr:rowOff>
    </xdr:from>
    <xdr:to>
      <xdr:col>11</xdr:col>
      <xdr:colOff>519430</xdr:colOff>
      <xdr:row>149</xdr:row>
      <xdr:rowOff>170180</xdr:rowOff>
    </xdr:to>
    <xdr:graphicFrame>
      <xdr:nvGraphicFramePr>
        <xdr:cNvPr id="19" name="Chart 18"/>
        <xdr:cNvGraphicFramePr/>
      </xdr:nvGraphicFramePr>
      <xdr:xfrm>
        <a:off x="6219190" y="27014170"/>
        <a:ext cx="4064000" cy="227711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586105</xdr:colOff>
      <xdr:row>137</xdr:row>
      <xdr:rowOff>77470</xdr:rowOff>
    </xdr:from>
    <xdr:to>
      <xdr:col>15</xdr:col>
      <xdr:colOff>8890</xdr:colOff>
      <xdr:row>149</xdr:row>
      <xdr:rowOff>170180</xdr:rowOff>
    </xdr:to>
    <xdr:graphicFrame>
      <xdr:nvGraphicFramePr>
        <xdr:cNvPr id="21" name="Chart 20"/>
        <xdr:cNvGraphicFramePr/>
      </xdr:nvGraphicFramePr>
      <xdr:xfrm>
        <a:off x="11774805" y="27004010"/>
        <a:ext cx="3560445" cy="228727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oneCellAnchor>
    <xdr:from>
      <xdr:col>4</xdr:col>
      <xdr:colOff>549275</xdr:colOff>
      <xdr:row>148</xdr:row>
      <xdr:rowOff>92075</xdr:rowOff>
    </xdr:from>
    <xdr:ext cx="1068705" cy="269875"/>
    <xdr:sp>
      <xdr:nvSpPr>
        <xdr:cNvPr id="22" name="Text Box 21"/>
        <xdr:cNvSpPr txBox="1"/>
      </xdr:nvSpPr>
      <xdr:spPr>
        <a:xfrm>
          <a:off x="4125595" y="29030295"/>
          <a:ext cx="1068705" cy="26987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p>
          <a:pPr algn="l"/>
          <a:r>
            <a:rPr lang="en-GB" altLang="en-US" sz="1100">
              <a:solidFill>
                <a:schemeClr val="accent4">
                  <a:lumMod val="20000"/>
                  <a:lumOff val="80000"/>
                </a:schemeClr>
              </a:solidFill>
            </a:rPr>
            <a:t>Source: Statista</a:t>
          </a:r>
          <a:endParaRPr lang="en-GB" altLang="en-US" sz="1100">
            <a:solidFill>
              <a:schemeClr val="accent4">
                <a:lumMod val="20000"/>
                <a:lumOff val="80000"/>
              </a:schemeClr>
            </a:solidFill>
          </a:endParaRPr>
        </a:p>
      </xdr:txBody>
    </xdr:sp>
    <xdr:clientData/>
  </xdr:oneCellAnchor>
  <xdr:oneCellAnchor>
    <xdr:from>
      <xdr:col>10</xdr:col>
      <xdr:colOff>192405</xdr:colOff>
      <xdr:row>148</xdr:row>
      <xdr:rowOff>46990</xdr:rowOff>
    </xdr:from>
    <xdr:ext cx="1068705" cy="269875"/>
    <xdr:sp>
      <xdr:nvSpPr>
        <xdr:cNvPr id="24" name="Text Box 23"/>
        <xdr:cNvSpPr txBox="1"/>
      </xdr:nvSpPr>
      <xdr:spPr>
        <a:xfrm>
          <a:off x="9072245" y="28985210"/>
          <a:ext cx="1068705" cy="26987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GB" altLang="en-US" sz="1100">
              <a:solidFill>
                <a:schemeClr val="accent4">
                  <a:lumMod val="20000"/>
                  <a:lumOff val="80000"/>
                </a:schemeClr>
              </a:solidFill>
            </a:rPr>
            <a:t>Source: Statista</a:t>
          </a:r>
          <a:endParaRPr lang="en-GB" altLang="en-US" sz="1100">
            <a:solidFill>
              <a:schemeClr val="accent4">
                <a:lumMod val="20000"/>
                <a:lumOff val="80000"/>
              </a:schemeClr>
            </a:solidFill>
          </a:endParaRPr>
        </a:p>
      </xdr:txBody>
    </xdr:sp>
    <xdr:clientData/>
  </xdr:oneCellAnchor>
  <xdr:oneCellAnchor>
    <xdr:from>
      <xdr:col>14</xdr:col>
      <xdr:colOff>506095</xdr:colOff>
      <xdr:row>148</xdr:row>
      <xdr:rowOff>73660</xdr:rowOff>
    </xdr:from>
    <xdr:ext cx="1068705" cy="269875"/>
    <xdr:sp>
      <xdr:nvSpPr>
        <xdr:cNvPr id="27" name="Text Box 26"/>
        <xdr:cNvSpPr txBox="1"/>
      </xdr:nvSpPr>
      <xdr:spPr>
        <a:xfrm>
          <a:off x="14453235" y="29011880"/>
          <a:ext cx="1068705" cy="26987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GB" altLang="en-US" sz="1100">
              <a:solidFill>
                <a:schemeClr val="accent4">
                  <a:lumMod val="20000"/>
                  <a:lumOff val="80000"/>
                </a:schemeClr>
              </a:solidFill>
            </a:rPr>
            <a:t>Source: Statista</a:t>
          </a:r>
          <a:endParaRPr lang="en-GB" altLang="en-US" sz="1100">
            <a:solidFill>
              <a:schemeClr val="accent4">
                <a:lumMod val="20000"/>
                <a:lumOff val="80000"/>
              </a:schemeClr>
            </a:solidFill>
          </a:endParaRPr>
        </a:p>
      </xdr:txBody>
    </xdr:sp>
    <xdr:clientData/>
  </xdr:oneCellAnchor>
  <xdr:twoCellAnchor>
    <xdr:from>
      <xdr:col>9</xdr:col>
      <xdr:colOff>188595</xdr:colOff>
      <xdr:row>165</xdr:row>
      <xdr:rowOff>168910</xdr:rowOff>
    </xdr:from>
    <xdr:to>
      <xdr:col>13</xdr:col>
      <xdr:colOff>441960</xdr:colOff>
      <xdr:row>181</xdr:row>
      <xdr:rowOff>163195</xdr:rowOff>
    </xdr:to>
    <xdr:graphicFrame>
      <xdr:nvGraphicFramePr>
        <xdr:cNvPr id="28" name="Chart 27"/>
        <xdr:cNvGraphicFramePr/>
      </xdr:nvGraphicFramePr>
      <xdr:xfrm>
        <a:off x="8184515" y="32216090"/>
        <a:ext cx="4825365" cy="2920365"/>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600075</xdr:colOff>
      <xdr:row>165</xdr:row>
      <xdr:rowOff>178435</xdr:rowOff>
    </xdr:from>
    <xdr:to>
      <xdr:col>9</xdr:col>
      <xdr:colOff>122555</xdr:colOff>
      <xdr:row>181</xdr:row>
      <xdr:rowOff>178435</xdr:rowOff>
    </xdr:to>
    <xdr:graphicFrame>
      <xdr:nvGraphicFramePr>
        <xdr:cNvPr id="29" name="Chart 28"/>
        <xdr:cNvGraphicFramePr/>
      </xdr:nvGraphicFramePr>
      <xdr:xfrm>
        <a:off x="3292475" y="32225615"/>
        <a:ext cx="4826000" cy="292608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oneCellAnchor>
    <xdr:from>
      <xdr:col>8</xdr:col>
      <xdr:colOff>691515</xdr:colOff>
      <xdr:row>8</xdr:row>
      <xdr:rowOff>132715</xdr:rowOff>
    </xdr:from>
    <xdr:ext cx="8585200" cy="2917190"/>
    <xdr:sp>
      <xdr:nvSpPr>
        <xdr:cNvPr id="31" name="Text Box 30"/>
        <xdr:cNvSpPr txBox="1"/>
      </xdr:nvSpPr>
      <xdr:spPr>
        <a:xfrm>
          <a:off x="7803515" y="1849755"/>
          <a:ext cx="8585200" cy="291719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p>
          <a:pPr algn="just"/>
          <a:r>
            <a:rPr lang="en-US" sz="1400">
              <a:solidFill>
                <a:schemeClr val="bg1"/>
              </a:solidFill>
            </a:rPr>
            <a:t>Gross Margin – KAD and Carrefour report significantly higher gross margins, which reflects their strong ability to acquire products at lower costs and exercise effective pricing strategies. This suggests that both companies have a competitive advantage in managing direct production or sourcing expenses, resulting in more profitability at the product level. In contrast, Tesco's gross margin has been impacted by a 17% increase in the cost of goods sold (COGS) since 2020, as shown in its income statement. This rise in input costs has exerted downward pressure on Tesco’s average gross margin over the period.</a:t>
          </a:r>
          <a:endParaRPr lang="en-US" sz="1400">
            <a:solidFill>
              <a:schemeClr val="bg1"/>
            </a:solidFill>
          </a:endParaRPr>
        </a:p>
        <a:p>
          <a:pPr algn="just"/>
          <a:endParaRPr lang="en-US" sz="1400">
            <a:solidFill>
              <a:schemeClr val="bg1"/>
            </a:solidFill>
          </a:endParaRPr>
        </a:p>
        <a:p>
          <a:pPr algn="just"/>
          <a:r>
            <a:rPr lang="en-US" sz="1400">
              <a:solidFill>
                <a:schemeClr val="bg1"/>
              </a:solidFill>
            </a:rPr>
            <a:t>However, Tesco performs better when it comes to managing its core operations and controlling overheads, as indicated by its higher operating margin and net profit margin. These metrics show that Tesco is more efficient at converting its revenue into actual profit after accounting for operational, financial expenses. This suggests that while Tesco may have tighter margins at the product level, it compensates through superior cost management and operational efficiency, ultimately generating a substantial proportion of profit from its day-to-day business activities.</a:t>
          </a:r>
          <a:endParaRPr lang="en-US" sz="1400">
            <a:solidFill>
              <a:schemeClr val="bg1"/>
            </a:solidFill>
          </a:endParaRPr>
        </a:p>
      </xdr:txBody>
    </xdr:sp>
    <xdr:clientData/>
  </xdr:oneCellAnchor>
  <xdr:oneCellAnchor>
    <xdr:from>
      <xdr:col>8</xdr:col>
      <xdr:colOff>165735</xdr:colOff>
      <xdr:row>5</xdr:row>
      <xdr:rowOff>113665</xdr:rowOff>
    </xdr:from>
    <xdr:ext cx="9535795" cy="498475"/>
    <xdr:sp>
      <xdr:nvSpPr>
        <xdr:cNvPr id="33" name="Text Box 32"/>
        <xdr:cNvSpPr txBox="1"/>
      </xdr:nvSpPr>
      <xdr:spPr>
        <a:xfrm>
          <a:off x="7277735" y="1210945"/>
          <a:ext cx="9535795" cy="49847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p>
          <a:pPr algn="just"/>
          <a:r>
            <a:rPr lang="en-US" sz="1200" b="1" u="sng"/>
            <a:t>In Section A.1, we compare key profitability metrics across all three companies, focusing on gross margin, operating margin, and net profit margin. These ratios provide insight into how effectively each company converts its sales revenue into actual profit.</a:t>
          </a:r>
          <a:endParaRPr lang="en-US" sz="1200" b="1" u="sng"/>
        </a:p>
      </xdr:txBody>
    </xdr:sp>
    <xdr:clientData/>
  </xdr:oneCellAnchor>
  <xdr:oneCellAnchor>
    <xdr:from>
      <xdr:col>0</xdr:col>
      <xdr:colOff>169545</xdr:colOff>
      <xdr:row>26</xdr:row>
      <xdr:rowOff>36195</xdr:rowOff>
    </xdr:from>
    <xdr:ext cx="10005060" cy="1203325"/>
    <xdr:sp>
      <xdr:nvSpPr>
        <xdr:cNvPr id="34" name="Text Box 33"/>
        <xdr:cNvSpPr txBox="1"/>
      </xdr:nvSpPr>
      <xdr:spPr>
        <a:xfrm>
          <a:off x="169545" y="5123815"/>
          <a:ext cx="10005060" cy="120332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p>
          <a:pPr algn="just"/>
          <a:r>
            <a:rPr lang="en-US" sz="1200" b="1" u="sng"/>
            <a:t>In </a:t>
          </a:r>
          <a:r>
            <a:rPr lang="en-GB" altLang="en-US" sz="1200" b="1" u="sng"/>
            <a:t>section A.2</a:t>
          </a:r>
          <a:r>
            <a:rPr lang="en-US" sz="1200" b="1" u="sng"/>
            <a:t>, Tesco’s valuation is assessed in comparison with two peer companies. Valuation metrics such as the Price-to-Earnings (P/E) ratio, and </a:t>
          </a:r>
          <a:r>
            <a:rPr lang="en-GB" altLang="en-US" sz="1200" b="1" u="sng"/>
            <a:t>diluted EPS</a:t>
          </a:r>
          <a:r>
            <a:rPr lang="en-US" sz="1200" b="1" u="sng"/>
            <a:t> ratio provide valuable insights into each company’s financial health, market perception, and relative performance. These metrics </a:t>
          </a:r>
          <a:r>
            <a:rPr lang="en-GB" altLang="en-US" sz="1200" b="1" u="sng"/>
            <a:t>also </a:t>
          </a:r>
          <a:r>
            <a:rPr lang="en-US" sz="1200" b="1" u="sng"/>
            <a:t>help investors and analysts evaluate whether a company's stock is fairly priced, overvalued, or undervalued.</a:t>
          </a:r>
          <a:endParaRPr lang="en-US" sz="1200" b="1" u="sng"/>
        </a:p>
      </xdr:txBody>
    </xdr:sp>
    <xdr:clientData/>
  </xdr:oneCellAnchor>
  <xdr:oneCellAnchor>
    <xdr:from>
      <xdr:col>0</xdr:col>
      <xdr:colOff>316230</xdr:colOff>
      <xdr:row>32</xdr:row>
      <xdr:rowOff>93980</xdr:rowOff>
    </xdr:from>
    <xdr:ext cx="8888730" cy="2916555"/>
    <xdr:sp>
      <xdr:nvSpPr>
        <xdr:cNvPr id="35" name="Text Box 34"/>
        <xdr:cNvSpPr txBox="1"/>
      </xdr:nvSpPr>
      <xdr:spPr>
        <a:xfrm>
          <a:off x="316230" y="6324600"/>
          <a:ext cx="8888730" cy="291655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p>
          <a:pPr algn="just"/>
          <a:r>
            <a:rPr lang="en-US" sz="1400">
              <a:solidFill>
                <a:schemeClr val="bg1"/>
              </a:solidFill>
            </a:rPr>
            <a:t>Since 2020, Tesco’s price-to-earnings (P/E) ratio has shown considerable volatility, reflecting shifting investor sentiment regarding its future prospects. As of the latest data, Tesco's P/E ratio stands at 2.92, a significant drop that may be partially attributed to the market crash in 2020. In comparison, the UK Food and Staples Retailing industry has a 3-year average P/E ratio of 16.1, while the European average is 17.24.  Tesco can still be seen as operating within a healthy valuation range.</a:t>
          </a:r>
          <a:endParaRPr lang="en-US" sz="1400">
            <a:solidFill>
              <a:schemeClr val="bg1"/>
            </a:solidFill>
          </a:endParaRPr>
        </a:p>
        <a:p>
          <a:pPr algn="just"/>
          <a:endParaRPr lang="en-US" sz="1400">
            <a:solidFill>
              <a:schemeClr val="bg1"/>
            </a:solidFill>
          </a:endParaRPr>
        </a:p>
        <a:p>
          <a:pPr algn="just"/>
          <a:r>
            <a:rPr lang="en-US" sz="1400">
              <a:solidFill>
                <a:schemeClr val="bg1"/>
              </a:solidFill>
            </a:rPr>
            <a:t>However, when comparing Tesco to its peers, it is important to consider diluted earnings per share (EPS). Tesco records the lowest EPS among its competitors while maintaining one of the highest P/E ratios—except in 2021. This disparity could suggest that Tesco's stock is potentially overvalued relative to its earnings</a:t>
          </a:r>
          <a:r>
            <a:rPr lang="en-GB" altLang="en-US" sz="1400">
              <a:solidFill>
                <a:schemeClr val="bg1"/>
              </a:solidFill>
            </a:rPr>
            <a:t> (the probablity of share dilution should not be overlooked)</a:t>
          </a:r>
          <a:r>
            <a:rPr lang="en-US" sz="1400">
              <a:solidFill>
                <a:schemeClr val="bg1"/>
              </a:solidFill>
            </a:rPr>
            <a:t>. Furthermore, in the context of a highly competitive UK retail market, Tesco’s stagnant growth is increasingly reflected in its market capitalisation.</a:t>
          </a:r>
          <a:endParaRPr lang="en-US" sz="1400">
            <a:solidFill>
              <a:schemeClr val="bg1"/>
            </a:solidFill>
          </a:endParaRPr>
        </a:p>
      </xdr:txBody>
    </xdr:sp>
    <xdr:clientData/>
  </xdr:oneCellAnchor>
  <xdr:oneCellAnchor>
    <xdr:from>
      <xdr:col>3</xdr:col>
      <xdr:colOff>561975</xdr:colOff>
      <xdr:row>165</xdr:row>
      <xdr:rowOff>145415</xdr:rowOff>
    </xdr:from>
    <xdr:ext cx="1732915" cy="217805"/>
    <xdr:sp>
      <xdr:nvSpPr>
        <xdr:cNvPr id="36" name="Text Box 35"/>
        <xdr:cNvSpPr txBox="1"/>
      </xdr:nvSpPr>
      <xdr:spPr>
        <a:xfrm>
          <a:off x="3254375" y="32192595"/>
          <a:ext cx="1732915" cy="21780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GB" altLang="en-US" sz="800">
              <a:solidFill>
                <a:srgbClr val="BFC4D7"/>
              </a:solidFill>
            </a:rPr>
            <a:t>Source: Statista, Simply WS</a:t>
          </a:r>
          <a:endParaRPr lang="en-GB" altLang="en-US" sz="800">
            <a:solidFill>
              <a:srgbClr val="BFC4D7"/>
            </a:solidFill>
          </a:endParaRPr>
        </a:p>
      </xdr:txBody>
    </xdr:sp>
    <xdr:clientData/>
  </xdr:oneCellAnchor>
  <xdr:oneCellAnchor>
    <xdr:from>
      <xdr:col>9</xdr:col>
      <xdr:colOff>135255</xdr:colOff>
      <xdr:row>165</xdr:row>
      <xdr:rowOff>141605</xdr:rowOff>
    </xdr:from>
    <xdr:ext cx="2240280" cy="217805"/>
    <xdr:sp>
      <xdr:nvSpPr>
        <xdr:cNvPr id="37" name="Text Box 36"/>
        <xdr:cNvSpPr txBox="1"/>
      </xdr:nvSpPr>
      <xdr:spPr>
        <a:xfrm>
          <a:off x="8131175" y="32188785"/>
          <a:ext cx="2240280" cy="21780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en-GB" altLang="en-US" sz="800">
              <a:solidFill>
                <a:srgbClr val="C4C3D5"/>
              </a:solidFill>
            </a:rPr>
            <a:t>Source: Statista, Simply WS</a:t>
          </a:r>
          <a:endParaRPr lang="en-GB" altLang="en-US" sz="800">
            <a:solidFill>
              <a:srgbClr val="C4C3D5"/>
            </a:solidFill>
          </a:endParaRPr>
        </a:p>
      </xdr:txBody>
    </xdr:sp>
    <xdr:clientData/>
  </xdr:oneCellAnchor>
  <xdr:oneCellAnchor>
    <xdr:from>
      <xdr:col>7</xdr:col>
      <xdr:colOff>74295</xdr:colOff>
      <xdr:row>52</xdr:row>
      <xdr:rowOff>163830</xdr:rowOff>
    </xdr:from>
    <xdr:ext cx="10473055" cy="703580"/>
    <xdr:sp>
      <xdr:nvSpPr>
        <xdr:cNvPr id="38" name="Text Box 37"/>
        <xdr:cNvSpPr txBox="1"/>
      </xdr:nvSpPr>
      <xdr:spPr>
        <a:xfrm>
          <a:off x="6302375" y="10052050"/>
          <a:ext cx="10473055" cy="70358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p>
          <a:pPr algn="just"/>
          <a:r>
            <a:rPr lang="en-US" sz="1200" b="1" u="sng"/>
            <a:t>In Section A.3, Tesco’s ability to generate revenue, meet its short-term debt obligations, and manage its cash reserves is evaluated using key financial metrics such as the quick ratio, cash ratio, debt-to-equity ratio, and inventory turnover ratio.</a:t>
          </a:r>
          <a:r>
            <a:rPr lang="en-GB" altLang="en-US" sz="1200" b="1" u="sng"/>
            <a:t> It is crucial for companies in this industry to maintain a healthy balance of cash, current assets, and manageable debt levels, as this strengthens their financial position and fosters greater investor confidence.</a:t>
          </a:r>
          <a:endParaRPr lang="en-GB" altLang="en-US" sz="1200" b="1" u="sng"/>
        </a:p>
      </xdr:txBody>
    </xdr:sp>
    <xdr:clientData/>
  </xdr:oneCellAnchor>
  <xdr:oneCellAnchor>
    <xdr:from>
      <xdr:col>7</xdr:col>
      <xdr:colOff>210820</xdr:colOff>
      <xdr:row>58</xdr:row>
      <xdr:rowOff>9525</xdr:rowOff>
    </xdr:from>
    <xdr:ext cx="10307320" cy="3380105"/>
    <xdr:sp>
      <xdr:nvSpPr>
        <xdr:cNvPr id="39" name="Text Box 38"/>
        <xdr:cNvSpPr txBox="1"/>
      </xdr:nvSpPr>
      <xdr:spPr>
        <a:xfrm>
          <a:off x="6438900" y="11040745"/>
          <a:ext cx="10307320" cy="338010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p>
          <a:pPr algn="just"/>
          <a:r>
            <a:rPr lang="en-US" sz="1400">
              <a:solidFill>
                <a:schemeClr val="bg1"/>
              </a:solidFill>
            </a:rPr>
            <a:t>Tesco generally demonstrates more stable quick ratio figures, reflecting strength in maintaining its short-term liquidity. In contrast, both KAD NV and Carrefour SA show an upward trend in their quick ratios, suggesting that these companies have improved their management of liquidity risk and short-term financial operations over the years. However, it is important to note that all three companies currently report quick ratios below 1, which typically indicates a weak liquidity position. Among them, KAD NV appears to be in the weakest position. This concern is further supported by the debt-to-equity ratio: Tesco is the most leveraged of the three, highlighting its greater reliance on debt financing to support its operations</a:t>
          </a:r>
          <a:r>
            <a:rPr lang="en-GB" altLang="en-US" sz="1400">
              <a:solidFill>
                <a:schemeClr val="bg1"/>
              </a:solidFill>
            </a:rPr>
            <a:t>.</a:t>
          </a:r>
          <a:endParaRPr lang="en-GB" altLang="en-US" sz="1400">
            <a:solidFill>
              <a:schemeClr val="bg1"/>
            </a:solidFill>
          </a:endParaRPr>
        </a:p>
        <a:p>
          <a:pPr algn="just"/>
          <a:endParaRPr lang="en-GB" altLang="en-US" sz="1400">
            <a:solidFill>
              <a:schemeClr val="bg1"/>
            </a:solidFill>
          </a:endParaRPr>
        </a:p>
        <a:p>
          <a:pPr algn="just"/>
          <a:r>
            <a:rPr lang="en-GB" altLang="en-US" sz="1400">
              <a:solidFill>
                <a:schemeClr val="bg1"/>
              </a:solidFill>
            </a:rPr>
            <a:t>This section highlights Tesco’s financial position and brings key concerns into focus. While KAD NV and Carrefour SA demonstrate an upward trend in both inventory turnover and cash ratio, indicating improved efficiency in inventory management and cash generation, but this is not the case for Tesco. Although Tesco has shown strength in selling more inventory, its declining cash ratio suggests it has struggled to convert profits into cash. This trend may point to inefficiencies in its cash collection process, elevated operational costs, or the possibility that profits are being reinvested elsewhere.</a:t>
          </a:r>
          <a:endParaRPr lang="en-GB" altLang="en-US" sz="1400">
            <a:solidFill>
              <a:schemeClr val="bg1"/>
            </a:solidFill>
          </a:endParaRPr>
        </a:p>
        <a:p>
          <a:pPr algn="l"/>
          <a:endParaRPr lang="en-GB" altLang="en-US" sz="1400">
            <a:solidFill>
              <a:schemeClr val="bg1"/>
            </a:solidFill>
          </a:endParaRPr>
        </a:p>
        <a:p>
          <a:pPr algn="l"/>
          <a:endParaRPr lang="en-GB" altLang="en-US" sz="1400">
            <a:solidFill>
              <a:schemeClr val="bg1"/>
            </a:solidFill>
          </a:endParaRPr>
        </a:p>
      </xdr:txBody>
    </xdr:sp>
    <xdr:clientData/>
  </xdr:oneCellAnchor>
  <xdr:oneCellAnchor>
    <xdr:from>
      <xdr:col>0</xdr:col>
      <xdr:colOff>151765</xdr:colOff>
      <xdr:row>75</xdr:row>
      <xdr:rowOff>215265</xdr:rowOff>
    </xdr:from>
    <xdr:ext cx="9254490" cy="1297305"/>
    <xdr:sp>
      <xdr:nvSpPr>
        <xdr:cNvPr id="40" name="Text Box 39"/>
        <xdr:cNvSpPr txBox="1"/>
      </xdr:nvSpPr>
      <xdr:spPr>
        <a:xfrm>
          <a:off x="151765" y="14401165"/>
          <a:ext cx="9254490" cy="129730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p>
          <a:pPr algn="just"/>
          <a:r>
            <a:rPr lang="en-US" sz="1200" b="1" u="sng"/>
            <a:t>As discussed above, the P/E ratio and EPS are key indicators of a company's future growth potential. A high P/E ratio typically suggests that investors are willing to pay a premium for current earnings, reflecting optimism about the company’s future performance. Similarly, an upward-trending EPS forecast signals a positive outlook for future profitability</a:t>
          </a:r>
          <a:r>
            <a:rPr lang="en-GB" altLang="en-US" sz="1200" b="1" u="sng"/>
            <a:t> (this can also be affected by many other factors).</a:t>
          </a:r>
          <a:endParaRPr lang="en-US" sz="1200" b="1" u="sng"/>
        </a:p>
        <a:p>
          <a:pPr algn="just"/>
          <a:endParaRPr lang="en-US" sz="1200" b="1" u="sng"/>
        </a:p>
        <a:p>
          <a:pPr algn="just"/>
          <a:r>
            <a:rPr lang="en-GB" altLang="en-US" sz="1200" b="1" u="sng">
              <a:solidFill>
                <a:srgbClr val="C00000"/>
              </a:solidFill>
            </a:rPr>
            <a:t>*This table presents the year-on-year (YoY) percentage growth in the P/E ratio and diluted EPS for all three companies, rather than the actual figures. TREND function (Linear regression technique) is the main method used for this section*</a:t>
          </a:r>
          <a:endParaRPr lang="en-GB" altLang="en-US" sz="1200" b="1" u="sng">
            <a:solidFill>
              <a:srgbClr val="C00000"/>
            </a:solidFill>
          </a:endParaRPr>
        </a:p>
      </xdr:txBody>
    </xdr:sp>
    <xdr:clientData/>
  </xdr:oneCellAnchor>
  <xdr:oneCellAnchor>
    <xdr:from>
      <xdr:col>0</xdr:col>
      <xdr:colOff>236220</xdr:colOff>
      <xdr:row>82</xdr:row>
      <xdr:rowOff>121920</xdr:rowOff>
    </xdr:from>
    <xdr:ext cx="312420" cy="276860"/>
    <xdr:sp>
      <xdr:nvSpPr>
        <xdr:cNvPr id="41" name="Text Box 40"/>
        <xdr:cNvSpPr txBox="1"/>
      </xdr:nvSpPr>
      <xdr:spPr>
        <a:xfrm>
          <a:off x="236220" y="15989300"/>
          <a:ext cx="312420" cy="27686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p>
          <a:pPr algn="l"/>
          <a:endParaRPr lang="en-GB" altLang="en-US" sz="1100"/>
        </a:p>
      </xdr:txBody>
    </xdr:sp>
    <xdr:clientData/>
  </xdr:oneCellAnchor>
  <xdr:oneCellAnchor>
    <xdr:from>
      <xdr:col>0</xdr:col>
      <xdr:colOff>257810</xdr:colOff>
      <xdr:row>83</xdr:row>
      <xdr:rowOff>106680</xdr:rowOff>
    </xdr:from>
    <xdr:ext cx="7000240" cy="3022600"/>
    <xdr:sp>
      <xdr:nvSpPr>
        <xdr:cNvPr id="23" name="Text Box 22"/>
        <xdr:cNvSpPr txBox="1"/>
      </xdr:nvSpPr>
      <xdr:spPr>
        <a:xfrm>
          <a:off x="257810" y="16253460"/>
          <a:ext cx="7000240" cy="302260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just"/>
          <a:r>
            <a:rPr lang="en-US" sz="1400">
              <a:solidFill>
                <a:schemeClr val="bg1"/>
              </a:solidFill>
            </a:rPr>
            <a:t>The pivot table on the right shows that EPS growth for all three companies is forecasted to increase over the next 4–5 years, indicating improved future profitability. Tesco, in particular, is expected to experience a more gradual and stable rise compared to its peers. However, the P/E ratio must also be considered. Forecasts suggest a more optimistic outlook for both KAD NV and Tesco, as reflected in their projected rising P/E ratios. In contrast, Carrefour's declining P/E ratio indicates a more cautious investor sentiment and potentially weaker growth expectations.</a:t>
          </a:r>
          <a:r>
            <a:rPr lang="en-GB" altLang="en-US" sz="1400">
              <a:solidFill>
                <a:schemeClr val="bg1"/>
              </a:solidFill>
            </a:rPr>
            <a:t> One contributing factor to the stagnant growth may be negative market sentiment driven by tariff policies and rising inflation. Retail sales forecasts for 2025 and 2026 are expected to decline by approximately 2.1% to 2.5%, further reflecting these economic headwinds. (Centre for Retail Research, 2022)</a:t>
          </a:r>
          <a:endParaRPr lang="en-US" sz="1400">
            <a:solidFill>
              <a:schemeClr val="bg1"/>
            </a:solidFill>
          </a:endParaRPr>
        </a:p>
        <a:p>
          <a:pPr algn="just"/>
          <a:endParaRPr lang="en-US" sz="1400">
            <a:solidFill>
              <a:schemeClr val="bg1"/>
            </a:solidFill>
          </a:endParaRPr>
        </a:p>
      </xdr:txBody>
    </xdr:sp>
    <xdr:clientData/>
  </xdr:oneCellAnchor>
  <xdr:oneCellAnchor>
    <xdr:from>
      <xdr:col>7</xdr:col>
      <xdr:colOff>760095</xdr:colOff>
      <xdr:row>105</xdr:row>
      <xdr:rowOff>49530</xdr:rowOff>
    </xdr:from>
    <xdr:ext cx="9771380" cy="1099820"/>
    <xdr:sp>
      <xdr:nvSpPr>
        <xdr:cNvPr id="32" name="Text Box 31"/>
        <xdr:cNvSpPr txBox="1"/>
      </xdr:nvSpPr>
      <xdr:spPr>
        <a:xfrm>
          <a:off x="6988175" y="20509230"/>
          <a:ext cx="9771380" cy="109982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just"/>
          <a:r>
            <a:rPr lang="en-US" sz="1200" b="1" u="sng"/>
            <a:t>In Section A.5, the Return on Equity (ROE), Return on Assets (ROA), and Payout Ratio for all three companies will be evaluated. ROE and ROA measure profitability relative to shareholders’ equity and total assets, respectively, and indicate how efficiently each company utili</a:t>
          </a:r>
          <a:r>
            <a:rPr lang="en-GB" altLang="en-US" sz="1200" b="1" u="sng"/>
            <a:t>s</a:t>
          </a:r>
          <a:r>
            <a:rPr lang="en-US" sz="1200" b="1" u="sng"/>
            <a:t>es its equity and assets to generate profits.</a:t>
          </a:r>
          <a:r>
            <a:rPr lang="en-GB" altLang="en-US" sz="1200" b="1" u="sng"/>
            <a:t> The payout ratio indicates the proportion of a company's profits that is distributed to shareholders in the form of dividends. These metrics are particularly important in assessing whether a company is a worthwhile investment and how effectively it generates profits for its shareholders.</a:t>
          </a:r>
          <a:endParaRPr lang="en-GB" altLang="en-US" sz="1200" b="1" u="sng"/>
        </a:p>
      </xdr:txBody>
    </xdr:sp>
    <xdr:clientData/>
  </xdr:oneCellAnchor>
  <xdr:oneCellAnchor>
    <xdr:from>
      <xdr:col>7</xdr:col>
      <xdr:colOff>807720</xdr:colOff>
      <xdr:row>113</xdr:row>
      <xdr:rowOff>0</xdr:rowOff>
    </xdr:from>
    <xdr:ext cx="9638030" cy="4091940"/>
    <xdr:sp>
      <xdr:nvSpPr>
        <xdr:cNvPr id="43" name="Text Box 42"/>
        <xdr:cNvSpPr txBox="1"/>
      </xdr:nvSpPr>
      <xdr:spPr>
        <a:xfrm>
          <a:off x="7035800" y="21968460"/>
          <a:ext cx="9638030" cy="409194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just"/>
          <a:r>
            <a:rPr lang="en-US" sz="1400">
              <a:solidFill>
                <a:schemeClr val="bg1"/>
              </a:solidFill>
            </a:rPr>
            <a:t>Generally, a higher Return on Equity (ROE) indicates that a company is effective at generating profits using shareholders’ funds—the higher, the better. However, it is important to analyse ROE alongside Return on Assets (ROA), as ROE does not account for a company’s debt, whereas ROA does. In this peer group analysis, Tesco PLC has consistently maintained a higher ROE over the past four to five years, reflecting its strong ability to manage and maximise the use of equity. However, its comparatively lower and declining ROA over time raises concerns about increasing leverage, suggesting that its high ROE may be partly driven by a rising debt burden. In contrast, Carrefour SA and KAD NV have exhibited more stable ROA figures, indicating more conservative use of financial leverage. Nevertheless, their declining profitability in recent years may signal stagnant or weakening growth prospects.</a:t>
          </a:r>
          <a:r>
            <a:rPr lang="en-GB" altLang="en-US" sz="1400">
              <a:solidFill>
                <a:schemeClr val="bg1"/>
              </a:solidFill>
            </a:rPr>
            <a:t> However, it's important to note that higher leverage doesn't always equate to a negative outcome. When a company uses debt to fund profitable projects, it can lead to higher returns for shareholders. However, increasing debt levels can also strain cash flow, and exposure to interest rate fluctuations may pose significant risks.</a:t>
          </a:r>
          <a:endParaRPr lang="en-GB" altLang="en-US" sz="1400">
            <a:solidFill>
              <a:schemeClr val="bg1"/>
            </a:solidFill>
          </a:endParaRPr>
        </a:p>
        <a:p>
          <a:pPr algn="just"/>
          <a:endParaRPr lang="en-GB" altLang="en-US" sz="1400">
            <a:solidFill>
              <a:schemeClr val="bg1"/>
            </a:solidFill>
          </a:endParaRPr>
        </a:p>
        <a:p>
          <a:pPr algn="just"/>
          <a:r>
            <a:rPr lang="en-GB" altLang="en-US" sz="1400">
              <a:solidFill>
                <a:schemeClr val="bg1"/>
              </a:solidFill>
            </a:rPr>
            <a:t>It can be observed that both KAD NV and Tesco show a more stable increase in their payout ratios. This indicates that the companies are allocating a larger portion of their earnings to shareholders rather than retaining them for reinvestment. An increasing payout ratio can attract income-seeking investors, potentially driving up the share price, as the stock may be perceived as more attractive and indicative of stable profitability. However, it should not be ignored that a higher payout ratio can also become a burden for companies experiencing stagnant income growth, as it may limit their financial flexibility and ability to invest in future opportunities.</a:t>
          </a:r>
          <a:endParaRPr lang="en-GB" altLang="en-US" sz="1400">
            <a:solidFill>
              <a:schemeClr val="bg1"/>
            </a:solidFill>
          </a:endParaRPr>
        </a:p>
      </xdr:txBody>
    </xdr:sp>
    <xdr:clientData/>
  </xdr:oneCellAnchor>
  <xdr:oneCellAnchor>
    <xdr:from>
      <xdr:col>1</xdr:col>
      <xdr:colOff>607060</xdr:colOff>
      <xdr:row>152</xdr:row>
      <xdr:rowOff>0</xdr:rowOff>
    </xdr:from>
    <xdr:ext cx="15702915" cy="2445385"/>
    <xdr:sp>
      <xdr:nvSpPr>
        <xdr:cNvPr id="44" name="Text Box 43"/>
        <xdr:cNvSpPr txBox="1"/>
      </xdr:nvSpPr>
      <xdr:spPr>
        <a:xfrm>
          <a:off x="1104900" y="29669740"/>
          <a:ext cx="15702915" cy="244538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just"/>
          <a:r>
            <a:rPr lang="en-US" sz="1400">
              <a:solidFill>
                <a:schemeClr val="bg1"/>
              </a:solidFill>
              <a:sym typeface="+mn-ea"/>
            </a:rPr>
            <a:t>It is often said that the larger a company's market share, the stronger its pricing and bargaining power. The three charts above illustrate the companies' market share within the local food and staples retailing industry.</a:t>
          </a:r>
          <a:endParaRPr lang="en-US" sz="1400">
            <a:solidFill>
              <a:schemeClr val="bg1"/>
            </a:solidFill>
          </a:endParaRPr>
        </a:p>
        <a:p>
          <a:pPr algn="just"/>
          <a:endParaRPr lang="en-GB" altLang="en-US" sz="1400">
            <a:solidFill>
              <a:schemeClr val="bg1"/>
            </a:solidFill>
          </a:endParaRPr>
        </a:p>
        <a:p>
          <a:pPr algn="just"/>
          <a:r>
            <a:rPr lang="en-GB" altLang="en-US" sz="1400">
              <a:solidFill>
                <a:schemeClr val="bg1"/>
              </a:solidFill>
            </a:rPr>
            <a:t>With Tesco PLC, Carrefour SA and KAD NVhaving market share of 28%, 22% and 38% respectively in its local markets, it can bee seen as a strong qualitative factor to investors as higher market share generally means stronger ability to compete in the market with its rivals.   It is proven that Tesco has a steadily growing market share in the UK market and this can be understood at that Tesco has a strong pricing power and lower marketing costs theoretically. </a:t>
          </a:r>
          <a:endParaRPr lang="en-GB" altLang="en-US" sz="1400">
            <a:solidFill>
              <a:schemeClr val="bg1"/>
            </a:solidFill>
          </a:endParaRPr>
        </a:p>
        <a:p>
          <a:pPr algn="just"/>
          <a:r>
            <a:rPr lang="en-GB" altLang="en-US" sz="1400">
              <a:solidFill>
                <a:schemeClr val="bg1"/>
              </a:solidFill>
            </a:rPr>
            <a:t> </a:t>
          </a:r>
          <a:endParaRPr lang="en-GB" altLang="en-US" sz="1400">
            <a:solidFill>
              <a:schemeClr val="bg1"/>
            </a:solidFill>
          </a:endParaRPr>
        </a:p>
        <a:p>
          <a:pPr algn="just"/>
          <a:r>
            <a:rPr lang="en-GB" altLang="en-US" sz="1400">
              <a:solidFill>
                <a:schemeClr val="bg1"/>
              </a:solidFill>
            </a:rPr>
            <a:t>Tesco boasts an exceptionally strong customer loyalty program, enhanced by its Clubcard network, which has over 23 million members nationwide (Retail Gazette, 2025). This program has proven effective in connecting with customers by offering savings, rewards, and a range of benefits. The Clubcard network has evolved beyond a traditional loyalty scheme, becoming 'a platform for digital, personal, relevant engagement' (Niamh Carroll, 2023). This development gives Tesco a significant advantage, positioning the company to potentially capture more market share in the future.</a:t>
          </a:r>
          <a:endParaRPr lang="en-GB" altLang="en-US" sz="1400">
            <a:solidFill>
              <a:schemeClr val="bg1"/>
            </a:solidFill>
          </a:endParaRPr>
        </a:p>
      </xdr:txBody>
    </xdr:sp>
    <xdr:clientData/>
  </xdr:oneCellAnchor>
  <xdr:oneCellAnchor>
    <xdr:from>
      <xdr:col>1</xdr:col>
      <xdr:colOff>673100</xdr:colOff>
      <xdr:row>184</xdr:row>
      <xdr:rowOff>0</xdr:rowOff>
    </xdr:from>
    <xdr:ext cx="15471775" cy="564515"/>
    <xdr:sp>
      <xdr:nvSpPr>
        <xdr:cNvPr id="45" name="Text Box 44"/>
        <xdr:cNvSpPr txBox="1"/>
      </xdr:nvSpPr>
      <xdr:spPr>
        <a:xfrm>
          <a:off x="1170940" y="35521900"/>
          <a:ext cx="15471775" cy="56451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just"/>
          <a:r>
            <a:rPr lang="en-US" sz="1400">
              <a:solidFill>
                <a:schemeClr val="bg1"/>
              </a:solidFill>
            </a:rPr>
            <a:t>Based on the analysis</a:t>
          </a:r>
          <a:r>
            <a:rPr lang="en-GB" altLang="en-US" sz="1400">
              <a:solidFill>
                <a:schemeClr val="bg1"/>
              </a:solidFill>
            </a:rPr>
            <a:t> above</a:t>
          </a:r>
          <a:r>
            <a:rPr lang="en-US" sz="1400">
              <a:solidFill>
                <a:schemeClr val="bg1"/>
              </a:solidFill>
            </a:rPr>
            <a:t>, it can be </a:t>
          </a:r>
          <a:r>
            <a:rPr lang="en-GB" altLang="en-US" sz="1400">
              <a:solidFill>
                <a:schemeClr val="bg1"/>
              </a:solidFill>
            </a:rPr>
            <a:t>seen </a:t>
          </a:r>
          <a:r>
            <a:rPr lang="en-US" sz="1400">
              <a:solidFill>
                <a:schemeClr val="bg1"/>
              </a:solidFill>
            </a:rPr>
            <a:t>that the Food and Staples Retailing (Grocery) industry </a:t>
          </a:r>
          <a:r>
            <a:rPr lang="en-GB" altLang="en-US" sz="1400">
              <a:solidFill>
                <a:schemeClr val="bg1"/>
              </a:solidFill>
            </a:rPr>
            <a:t>both in the UK and EU </a:t>
          </a:r>
          <a:r>
            <a:rPr lang="en-US" sz="1400">
              <a:solidFill>
                <a:schemeClr val="bg1"/>
              </a:solidFill>
            </a:rPr>
            <a:t>remain an attractive sector for investors. The chart above illustrates how the household consumption index (spending behavior) has remained stable, regardless of fluctuations in the inflation rate within the grocery sector.</a:t>
          </a:r>
          <a:endParaRPr lang="en-US" sz="1400">
            <a:solidFill>
              <a:schemeClr val="bg1"/>
            </a:solidFill>
          </a:endParaRPr>
        </a:p>
      </xdr:txBody>
    </xdr:sp>
    <xdr:clientData/>
  </xdr:one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4</xdr:col>
      <xdr:colOff>7620</xdr:colOff>
      <xdr:row>1</xdr:row>
      <xdr:rowOff>167640</xdr:rowOff>
    </xdr:from>
    <xdr:to>
      <xdr:col>10</xdr:col>
      <xdr:colOff>182880</xdr:colOff>
      <xdr:row>13</xdr:row>
      <xdr:rowOff>99060</xdr:rowOff>
    </xdr:to>
    <xdr:sp>
      <xdr:nvSpPr>
        <xdr:cNvPr id="2" name="Frame 1"/>
        <xdr:cNvSpPr/>
      </xdr:nvSpPr>
      <xdr:spPr>
        <a:xfrm>
          <a:off x="5532120" y="350520"/>
          <a:ext cx="7109460" cy="2125980"/>
        </a:xfrm>
        <a:prstGeom prst="frame">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solidFill>
              <a:schemeClr val="tx1"/>
            </a:solidFill>
          </a:endParaRPr>
        </a:p>
      </xdr:txBody>
    </xdr:sp>
    <xdr:clientData/>
  </xdr:twoCellAnchor>
  <xdr:twoCellAnchor>
    <xdr:from>
      <xdr:col>2</xdr:col>
      <xdr:colOff>73660</xdr:colOff>
      <xdr:row>12</xdr:row>
      <xdr:rowOff>35560</xdr:rowOff>
    </xdr:from>
    <xdr:to>
      <xdr:col>11</xdr:col>
      <xdr:colOff>385445</xdr:colOff>
      <xdr:row>34</xdr:row>
      <xdr:rowOff>8890</xdr:rowOff>
    </xdr:to>
    <xdr:sp>
      <xdr:nvSpPr>
        <xdr:cNvPr id="3" name="Frame 2"/>
        <xdr:cNvSpPr/>
      </xdr:nvSpPr>
      <xdr:spPr>
        <a:xfrm>
          <a:off x="1292860" y="2230120"/>
          <a:ext cx="12336145" cy="4015740"/>
        </a:xfrm>
        <a:prstGeom prst="frame">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solidFill>
              <a:schemeClr val="tx1"/>
            </a:solidFill>
          </a:endParaRPr>
        </a:p>
      </xdr:txBody>
    </xdr:sp>
    <xdr:clientData/>
  </xdr:twoCellAnchor>
  <xdr:twoCellAnchor>
    <xdr:from>
      <xdr:col>2</xdr:col>
      <xdr:colOff>55880</xdr:colOff>
      <xdr:row>32</xdr:row>
      <xdr:rowOff>93980</xdr:rowOff>
    </xdr:from>
    <xdr:to>
      <xdr:col>11</xdr:col>
      <xdr:colOff>367665</xdr:colOff>
      <xdr:row>54</xdr:row>
      <xdr:rowOff>67310</xdr:rowOff>
    </xdr:to>
    <xdr:sp>
      <xdr:nvSpPr>
        <xdr:cNvPr id="4" name="Frame 3"/>
        <xdr:cNvSpPr/>
      </xdr:nvSpPr>
      <xdr:spPr>
        <a:xfrm>
          <a:off x="1275080" y="5965190"/>
          <a:ext cx="12336145" cy="4015740"/>
        </a:xfrm>
        <a:prstGeom prst="frame">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solidFill>
              <a:schemeClr val="tx1"/>
            </a:solidFill>
          </a:endParaRPr>
        </a:p>
      </xdr:txBody>
    </xdr:sp>
    <xdr:clientData/>
  </xdr:twoCellAnchor>
  <xdr:twoCellAnchor>
    <xdr:from>
      <xdr:col>2</xdr:col>
      <xdr:colOff>1053465</xdr:colOff>
      <xdr:row>50</xdr:row>
      <xdr:rowOff>6985</xdr:rowOff>
    </xdr:from>
    <xdr:to>
      <xdr:col>16</xdr:col>
      <xdr:colOff>180975</xdr:colOff>
      <xdr:row>96</xdr:row>
      <xdr:rowOff>96520</xdr:rowOff>
    </xdr:to>
    <xdr:sp>
      <xdr:nvSpPr>
        <xdr:cNvPr id="5" name="Frame 4"/>
        <xdr:cNvSpPr/>
      </xdr:nvSpPr>
      <xdr:spPr>
        <a:xfrm>
          <a:off x="2272665" y="9189085"/>
          <a:ext cx="16167100" cy="8540115"/>
        </a:xfrm>
        <a:prstGeom prst="frame">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solidFill>
              <a:schemeClr val="tx1"/>
            </a:solidFill>
          </a:endParaRPr>
        </a:p>
      </xdr:txBody>
    </xdr:sp>
    <xdr:clientData/>
  </xdr:twoCellAnchor>
  <xdr:twoCellAnchor>
    <xdr:from>
      <xdr:col>2</xdr:col>
      <xdr:colOff>1640205</xdr:colOff>
      <xdr:row>93</xdr:row>
      <xdr:rowOff>93980</xdr:rowOff>
    </xdr:from>
    <xdr:to>
      <xdr:col>11</xdr:col>
      <xdr:colOff>584200</xdr:colOff>
      <xdr:row>115</xdr:row>
      <xdr:rowOff>40005</xdr:rowOff>
    </xdr:to>
    <xdr:sp>
      <xdr:nvSpPr>
        <xdr:cNvPr id="8" name="Frame 7"/>
        <xdr:cNvSpPr/>
      </xdr:nvSpPr>
      <xdr:spPr>
        <a:xfrm>
          <a:off x="2859405" y="17178020"/>
          <a:ext cx="10968355" cy="3988435"/>
        </a:xfrm>
        <a:prstGeom prst="frame">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solidFill>
              <a:schemeClr val="tx1"/>
            </a:solidFill>
          </a:endParaRPr>
        </a:p>
      </xdr:txBody>
    </xdr:sp>
    <xdr:clientData/>
  </xdr:twoCellAnchor>
  <xdr:twoCellAnchor>
    <xdr:from>
      <xdr:col>11</xdr:col>
      <xdr:colOff>164465</xdr:colOff>
      <xdr:row>154</xdr:row>
      <xdr:rowOff>16510</xdr:rowOff>
    </xdr:from>
    <xdr:to>
      <xdr:col>17</xdr:col>
      <xdr:colOff>86360</xdr:colOff>
      <xdr:row>172</xdr:row>
      <xdr:rowOff>15240</xdr:rowOff>
    </xdr:to>
    <xdr:graphicFrame>
      <xdr:nvGraphicFramePr>
        <xdr:cNvPr id="16" name="Chart 15"/>
        <xdr:cNvGraphicFramePr/>
      </xdr:nvGraphicFramePr>
      <xdr:xfrm>
        <a:off x="13408025" y="28275280"/>
        <a:ext cx="5897245" cy="32905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243205</xdr:colOff>
      <xdr:row>154</xdr:row>
      <xdr:rowOff>149225</xdr:rowOff>
    </xdr:from>
    <xdr:to>
      <xdr:col>7</xdr:col>
      <xdr:colOff>520065</xdr:colOff>
      <xdr:row>169</xdr:row>
      <xdr:rowOff>149225</xdr:rowOff>
    </xdr:to>
    <xdr:graphicFrame>
      <xdr:nvGraphicFramePr>
        <xdr:cNvPr id="17" name="Chart 16"/>
        <xdr:cNvGraphicFramePr/>
      </xdr:nvGraphicFramePr>
      <xdr:xfrm>
        <a:off x="5767705" y="28407995"/>
        <a:ext cx="4826000" cy="27432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940435</xdr:colOff>
      <xdr:row>111</xdr:row>
      <xdr:rowOff>160020</xdr:rowOff>
    </xdr:from>
    <xdr:to>
      <xdr:col>12</xdr:col>
      <xdr:colOff>34290</xdr:colOff>
      <xdr:row>135</xdr:row>
      <xdr:rowOff>74295</xdr:rowOff>
    </xdr:to>
    <xdr:sp>
      <xdr:nvSpPr>
        <xdr:cNvPr id="18" name="Frame 17"/>
        <xdr:cNvSpPr/>
      </xdr:nvSpPr>
      <xdr:spPr>
        <a:xfrm>
          <a:off x="2159635" y="20554950"/>
          <a:ext cx="12085955" cy="4303395"/>
        </a:xfrm>
        <a:prstGeom prst="frame">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solidFill>
              <a:schemeClr val="tx1"/>
            </a:solidFill>
          </a:endParaRPr>
        </a:p>
      </xdr:txBody>
    </xdr:sp>
    <xdr:clientData/>
  </xdr:twoCellAnchor>
  <xdr:twoCellAnchor>
    <xdr:from>
      <xdr:col>3</xdr:col>
      <xdr:colOff>1453515</xdr:colOff>
      <xdr:row>141</xdr:row>
      <xdr:rowOff>29845</xdr:rowOff>
    </xdr:from>
    <xdr:to>
      <xdr:col>17</xdr:col>
      <xdr:colOff>688340</xdr:colOff>
      <xdr:row>169</xdr:row>
      <xdr:rowOff>114300</xdr:rowOff>
    </xdr:to>
    <xdr:sp>
      <xdr:nvSpPr>
        <xdr:cNvPr id="19" name="Frame 18"/>
        <xdr:cNvSpPr/>
      </xdr:nvSpPr>
      <xdr:spPr>
        <a:xfrm>
          <a:off x="5187315" y="25911175"/>
          <a:ext cx="14719935" cy="5205095"/>
        </a:xfrm>
        <a:prstGeom prst="frame">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solidFill>
              <a:schemeClr val="tx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5785.4565972222" refreshedBy="User10" recordCount="6">
  <cacheSource type="worksheet">
    <worksheetSource ref="E81:J87" sheet="Ref"/>
  </cacheSource>
  <cacheFields count="6">
    <cacheField name="Item" numFmtId="0">
      <sharedItems count="6">
        <s v="Price to Earning Ratio-TSCO"/>
        <s v="Diluted EPS-TSCO"/>
        <s v="Price to Earning Ratio-KAD"/>
        <s v="Diluted EPS-KAD"/>
        <s v="Price to Earning Ratio-Carrefour"/>
        <s v="Diluted EPS-Carrefour"/>
      </sharedItems>
    </cacheField>
    <cacheField name="yoy 2024-2025" numFmtId="178">
      <sharedItems containsSemiMixedTypes="0" containsString="0" containsNumber="1" minValue="-0.451305057095821" maxValue="0.794392523364709" count="6">
        <n v="0.168195718653688"/>
        <n v="0.2764705882356"/>
        <n v="-0.179591836734523"/>
        <n v="0.192063492063579"/>
        <n v="-0.451305057095821"/>
        <n v="0.794392523364709"/>
      </sharedItems>
    </cacheField>
    <cacheField name="yoy 2025-2026" numFmtId="178">
      <sharedItems containsSemiMixedTypes="0" containsString="0" containsNumber="1" minValue="-0.229968782517782" maxValue="0.188940092165927" count="6">
        <n v="0.0461780104710217"/>
        <n v="0.188940092165927"/>
        <n v="-0.0128767925079763"/>
        <n v="0.0421660008877279"/>
        <n v="-0.229968782517782"/>
        <n v="0.0791666666666952"/>
      </sharedItems>
    </cacheField>
    <cacheField name="yoy 2026-2027" numFmtId="178">
      <sharedItems containsSemiMixedTypes="0" containsString="0" containsNumber="1" minValue="-0.298648648647926" maxValue="0.158914728682194" count="6">
        <n v="0.0441397257530111"/>
        <n v="0.158914728682194"/>
        <n v="-0.0130447672694196"/>
        <n v="0.0404599659284706"/>
        <n v="-0.298648648647926"/>
        <n v="0.0733590733590977"/>
      </sharedItems>
    </cacheField>
    <cacheField name="yoy 2027-2028" numFmtId="178">
      <sharedItems containsSemiMixedTypes="0" containsString="0" containsNumber="1" minValue="-0.425818882464812" maxValue="0.137123745819416" count="6">
        <n v="0.0422737730059821"/>
        <n v="0.137123745819416"/>
        <n v="-0.0132171823369628"/>
        <n v="0.0388866148178662"/>
        <n v="-0.425818882464812"/>
        <n v="0.0683453237410283"/>
      </sharedItems>
    </cacheField>
    <cacheField name="yoy 2028-2029" numFmtId="178">
      <sharedItems containsSemiMixedTypes="0" containsString="0" containsNumber="1" minValue="-0.741610738250577" maxValue="0.120588235294132" count="6">
        <n v="0.040559183297937"/>
        <n v="0.120588235294132"/>
        <n v="-0.0133942161338647"/>
        <n v="0.0374310480693638"/>
        <n v="-0.741610738250577"/>
        <n v="0.0639730639730825"/>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6">
  <r>
    <x v="0"/>
    <x v="0"/>
    <x v="0"/>
    <x v="0"/>
    <x v="0"/>
    <x v="0"/>
  </r>
  <r>
    <x v="1"/>
    <x v="1"/>
    <x v="1"/>
    <x v="1"/>
    <x v="1"/>
    <x v="1"/>
  </r>
  <r>
    <x v="2"/>
    <x v="2"/>
    <x v="2"/>
    <x v="2"/>
    <x v="2"/>
    <x v="2"/>
  </r>
  <r>
    <x v="3"/>
    <x v="3"/>
    <x v="3"/>
    <x v="3"/>
    <x v="3"/>
    <x v="3"/>
  </r>
  <r>
    <x v="4"/>
    <x v="4"/>
    <x v="4"/>
    <x v="4"/>
    <x v="4"/>
    <x v="4"/>
  </r>
  <r>
    <x v="5"/>
    <x v="5"/>
    <x v="5"/>
    <x v="5"/>
    <x v="5"/>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1" cacheId="0" dataOnRows="1"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chartFormat="2">
  <location ref="L80:P86" firstHeaderRow="1" firstDataRow="2" firstDataCol="1"/>
  <pivotFields count="6">
    <pivotField axis="axisCol" compact="0" showAll="0">
      <items count="7">
        <item x="5"/>
        <item x="3"/>
        <item x="1"/>
        <item h="1" x="4"/>
        <item h="1" x="2"/>
        <item h="1" x="0"/>
        <item t="default"/>
      </items>
    </pivotField>
    <pivotField dataField="1" compact="0" numFmtId="178" showAll="0">
      <items count="7">
        <item x="4"/>
        <item x="2"/>
        <item x="0"/>
        <item x="3"/>
        <item x="1"/>
        <item x="5"/>
        <item t="default"/>
      </items>
    </pivotField>
    <pivotField dataField="1" compact="0" numFmtId="178" showAll="0">
      <items count="7">
        <item x="4"/>
        <item x="2"/>
        <item x="3"/>
        <item x="0"/>
        <item x="5"/>
        <item x="1"/>
        <item t="default"/>
      </items>
    </pivotField>
    <pivotField dataField="1" compact="0" numFmtId="178" showAll="0">
      <items count="7">
        <item x="4"/>
        <item x="2"/>
        <item x="3"/>
        <item x="0"/>
        <item x="5"/>
        <item x="1"/>
        <item t="default"/>
      </items>
    </pivotField>
    <pivotField dataField="1" compact="0" numFmtId="178" showAll="0">
      <items count="7">
        <item x="4"/>
        <item x="2"/>
        <item x="3"/>
        <item x="0"/>
        <item x="5"/>
        <item x="1"/>
        <item t="default"/>
      </items>
    </pivotField>
    <pivotField dataField="1" compact="0" numFmtId="178" showAll="0">
      <items count="7">
        <item x="4"/>
        <item x="2"/>
        <item x="3"/>
        <item x="0"/>
        <item x="5"/>
        <item x="1"/>
        <item t="default"/>
      </items>
    </pivotField>
  </pivotFields>
  <rowFields count="1">
    <field x="-2"/>
  </rowFields>
  <rowItems count="5">
    <i>
      <x/>
    </i>
    <i i="1">
      <x v="1"/>
    </i>
    <i i="2">
      <x v="2"/>
    </i>
    <i i="3">
      <x v="3"/>
    </i>
    <i i="4">
      <x v="4"/>
    </i>
  </rowItems>
  <colFields count="1">
    <field x="0"/>
  </colFields>
  <colItems count="4">
    <i>
      <x/>
    </i>
    <i>
      <x v="1"/>
    </i>
    <i>
      <x v="2"/>
    </i>
    <i t="grand">
      <x/>
    </i>
  </colItems>
  <dataFields count="5">
    <dataField name="yoy growth 2024-2025" fld="1" baseField="0" baseItem="0"/>
    <dataField name="yoy growth 2025-2026" fld="2" baseField="0" baseItem="0"/>
    <dataField name="yoy growth 2026-2027" fld="3" baseField="0" baseItem="0"/>
    <dataField name="yoy growth 2027-2028" fld="4" baseField="0" baseItem="0"/>
    <dataField name="yoy growth 2028-2029" fld="5" baseField="0" baseItem="0"/>
  </dataFields>
  <formats count="52">
    <format dxfId="0">
      <pivotArea collapsedLevelsAreSubtotals="1" fieldPosition="0">
        <references count="1">
          <reference field="0" count="1" selected="0">
            <x v="2"/>
          </reference>
        </references>
      </pivotArea>
    </format>
    <format dxfId="1">
      <pivotArea collapsedLevelsAreSubtotals="1" fieldPosition="0">
        <references count="1">
          <reference field="0" count="1" selected="0">
            <x v="2"/>
          </reference>
        </references>
      </pivotArea>
    </format>
    <format dxfId="2">
      <pivotArea collapsedLevelsAreSubtotals="1" fieldPosition="0">
        <references count="1">
          <reference field="0" count="1" selected="0">
            <x v="2"/>
          </reference>
        </references>
      </pivotArea>
    </format>
    <format dxfId="3">
      <pivotArea collapsedLevelsAreSubtotals="1" fieldPosition="0">
        <references count="1">
          <reference field="0" count="1" selected="0">
            <x v="2"/>
          </reference>
        </references>
      </pivotArea>
    </format>
    <format dxfId="4">
      <pivotArea collapsedLevelsAreSubtotals="1" fieldPosition="0">
        <references count="1">
          <reference field="0" count="1" selected="0">
            <x v="2"/>
          </reference>
        </references>
      </pivotArea>
    </format>
    <format dxfId="5">
      <pivotArea collapsedLevelsAreSubtotals="1" fieldPosition="0">
        <references count="1">
          <reference field="0" count="1" selected="0">
            <x v="2"/>
          </reference>
        </references>
      </pivotArea>
    </format>
    <format dxfId="6">
      <pivotArea collapsedLevelsAreSubtotals="1" fieldPosition="0">
        <references count="1">
          <reference field="0" count="1" selected="0">
            <x v="0"/>
          </reference>
        </references>
      </pivotArea>
    </format>
    <format dxfId="7">
      <pivotArea collapsedLevelsAreSubtotals="1" fieldPosition="0">
        <references count="1">
          <reference field="0" count="1" selected="0">
            <x v="0"/>
          </reference>
        </references>
      </pivotArea>
    </format>
    <format dxfId="8">
      <pivotArea collapsedLevelsAreSubtotals="1" fieldPosition="0">
        <references count="1">
          <reference field="0" count="1" selected="0">
            <x v="0"/>
          </reference>
        </references>
      </pivotArea>
    </format>
    <format dxfId="9">
      <pivotArea collapsedLevelsAreSubtotals="1" fieldPosition="0">
        <references count="1">
          <reference field="0" count="1" selected="0">
            <x v="0"/>
          </reference>
        </references>
      </pivotArea>
    </format>
    <format dxfId="10">
      <pivotArea collapsedLevelsAreSubtotals="1" fieldPosition="0">
        <references count="1">
          <reference field="0" count="1" selected="0">
            <x v="0"/>
          </reference>
        </references>
      </pivotArea>
    </format>
    <format dxfId="11">
      <pivotArea collapsedLevelsAreSubtotals="1" fieldPosition="0">
        <references count="1">
          <reference field="0" count="1" selected="0">
            <x v="0"/>
          </reference>
        </references>
      </pivotArea>
    </format>
    <format dxfId="12">
      <pivotArea collapsedLevelsAreSubtotals="1" fieldPosition="0">
        <references count="1">
          <reference field="0" count="1" selected="0">
            <x v="0"/>
          </reference>
        </references>
      </pivotArea>
    </format>
    <format dxfId="13">
      <pivotArea collapsedLevelsAreSubtotals="1" fieldPosition="0">
        <references count="1">
          <reference field="0" count="1" selected="0">
            <x v="1"/>
          </reference>
        </references>
      </pivotArea>
    </format>
    <format dxfId="14">
      <pivotArea collapsedLevelsAreSubtotals="1" fieldPosition="0">
        <references count="1">
          <reference field="0" count="1" selected="0">
            <x v="1"/>
          </reference>
        </references>
      </pivotArea>
    </format>
    <format dxfId="15">
      <pivotArea collapsedLevelsAreSubtotals="1" fieldPosition="0">
        <references count="1">
          <reference field="0" count="1" selected="0">
            <x v="1"/>
          </reference>
        </references>
      </pivotArea>
    </format>
    <format dxfId="16">
      <pivotArea collapsedLevelsAreSubtotals="1" fieldPosition="0">
        <references count="1">
          <reference field="0" count="1" selected="0">
            <x v="1"/>
          </reference>
        </references>
      </pivotArea>
    </format>
    <format dxfId="17">
      <pivotArea collapsedLevelsAreSubtotals="1" fieldPosition="0">
        <references count="1">
          <reference field="0" count="1" selected="0">
            <x v="1"/>
          </reference>
        </references>
      </pivotArea>
    </format>
    <format dxfId="18">
      <pivotArea collapsedLevelsAreSubtotals="1" fieldPosition="0">
        <references count="1">
          <reference field="0" count="1" selected="0">
            <x v="1"/>
          </reference>
        </references>
      </pivotArea>
    </format>
    <format dxfId="19">
      <pivotArea collapsedLevelsAreSubtotals="1" fieldPosition="0">
        <references count="1">
          <reference field="0" count="1" selected="0">
            <x v="3"/>
          </reference>
        </references>
      </pivotArea>
    </format>
    <format dxfId="20">
      <pivotArea collapsedLevelsAreSubtotals="1" fieldPosition="0">
        <references count="1">
          <reference field="0" count="1" selected="0">
            <x v="3"/>
          </reference>
        </references>
      </pivotArea>
    </format>
    <format dxfId="21">
      <pivotArea collapsedLevelsAreSubtotals="1" fieldPosition="0">
        <references count="1">
          <reference field="0" count="1" selected="0">
            <x v="3"/>
          </reference>
        </references>
      </pivotArea>
    </format>
    <format dxfId="22">
      <pivotArea collapsedLevelsAreSubtotals="1" fieldPosition="0">
        <references count="1">
          <reference field="0" count="1" selected="0">
            <x v="3"/>
          </reference>
        </references>
      </pivotArea>
    </format>
    <format dxfId="23">
      <pivotArea collapsedLevelsAreSubtotals="1" fieldPosition="0">
        <references count="1">
          <reference field="0" count="1" selected="0">
            <x v="3"/>
          </reference>
        </references>
      </pivotArea>
    </format>
    <format dxfId="24">
      <pivotArea collapsedLevelsAreSubtotals="1" fieldPosition="0">
        <references count="1">
          <reference field="0" count="1" selected="0">
            <x v="3"/>
          </reference>
        </references>
      </pivotArea>
    </format>
    <format dxfId="25">
      <pivotArea collapsedLevelsAreSubtotals="1" fieldPosition="0">
        <references count="1">
          <reference field="0" count="1" selected="0">
            <x v="4"/>
          </reference>
        </references>
      </pivotArea>
    </format>
    <format dxfId="26">
      <pivotArea collapsedLevelsAreSubtotals="1" fieldPosition="0">
        <references count="1">
          <reference field="0" count="1" selected="0">
            <x v="4"/>
          </reference>
        </references>
      </pivotArea>
    </format>
    <format dxfId="27">
      <pivotArea collapsedLevelsAreSubtotals="1" fieldPosition="0">
        <references count="1">
          <reference field="0" count="1" selected="0">
            <x v="4"/>
          </reference>
        </references>
      </pivotArea>
    </format>
    <format dxfId="28">
      <pivotArea collapsedLevelsAreSubtotals="1" fieldPosition="0">
        <references count="1">
          <reference field="0" count="1" selected="0">
            <x v="4"/>
          </reference>
        </references>
      </pivotArea>
    </format>
    <format dxfId="29">
      <pivotArea collapsedLevelsAreSubtotals="1" fieldPosition="0">
        <references count="1">
          <reference field="0" count="1" selected="0">
            <x v="4"/>
          </reference>
        </references>
      </pivotArea>
    </format>
    <format dxfId="30">
      <pivotArea collapsedLevelsAreSubtotals="1" fieldPosition="0">
        <references count="1">
          <reference field="0" count="1" selected="0">
            <x v="4"/>
          </reference>
        </references>
      </pivotArea>
    </format>
    <format dxfId="31">
      <pivotArea collapsedLevelsAreSubtotals="1" fieldPosition="0">
        <references count="1">
          <reference field="0" count="1" selected="0">
            <x v="5"/>
          </reference>
        </references>
      </pivotArea>
    </format>
    <format dxfId="32">
      <pivotArea collapsedLevelsAreSubtotals="1" fieldPosition="0">
        <references count="1">
          <reference field="0" count="1" selected="0">
            <x v="5"/>
          </reference>
        </references>
      </pivotArea>
    </format>
    <format dxfId="33">
      <pivotArea collapsedLevelsAreSubtotals="1" fieldPosition="0">
        <references count="1">
          <reference field="0" count="1" selected="0">
            <x v="5"/>
          </reference>
        </references>
      </pivotArea>
    </format>
    <format dxfId="34">
      <pivotArea collapsedLevelsAreSubtotals="1" fieldPosition="0">
        <references count="1">
          <reference field="0" count="1" selected="0">
            <x v="5"/>
          </reference>
        </references>
      </pivotArea>
    </format>
    <format dxfId="35">
      <pivotArea collapsedLevelsAreSubtotals="1" fieldPosition="0">
        <references count="1">
          <reference field="0" count="1" selected="0">
            <x v="5"/>
          </reference>
        </references>
      </pivotArea>
    </format>
    <format dxfId="36">
      <pivotArea collapsedLevelsAreSubtotals="1" fieldPosition="0">
        <references count="1">
          <reference field="0" count="1" selected="0">
            <x v="5"/>
          </reference>
        </references>
      </pivotArea>
    </format>
    <format dxfId="37">
      <pivotArea type="all" dataOnly="0" outline="0" fieldPosition="0"/>
    </format>
    <format dxfId="38">
      <pivotArea type="all" dataOnly="0" outline="0" fieldPosition="0"/>
    </format>
    <format dxfId="39">
      <pivotArea type="all" dataOnly="0" outline="0" fieldPosition="0"/>
    </format>
    <format dxfId="40">
      <pivotArea type="all" dataOnly="0" outline="0" fieldPosition="0"/>
    </format>
    <format dxfId="41">
      <pivotArea dataOnly="0" labelOnly="1" grandCol="1" fieldPosition="0"/>
    </format>
    <format dxfId="42">
      <pivotArea grandCol="1" collapsedLevelsAreSubtotals="1" fieldPosition="0"/>
    </format>
    <format dxfId="43">
      <pivotArea type="all" dataOnly="0" outline="0" fieldPosition="0"/>
    </format>
    <format dxfId="44">
      <pivotArea collapsedLevelsAreSubtotals="1" fieldPosition="0"/>
    </format>
    <format dxfId="45">
      <pivotArea collapsedLevelsAreSubtotals="1" fieldPosition="0"/>
    </format>
    <format dxfId="46">
      <pivotArea type="all" dataOnly="0" outline="0" fieldPosition="0"/>
    </format>
    <format dxfId="47">
      <pivotArea type="all" dataOnly="0" outline="0" fieldPosition="0"/>
    </format>
    <format dxfId="48">
      <pivotArea type="all" dataOnly="0" outline="0" fieldPosition="0"/>
    </format>
    <format dxfId="49">
      <pivotArea type="all" dataOnly="0" outline="0" fieldPosition="0"/>
    </format>
    <format dxfId="50">
      <pivotArea type="all" dataOnly="0" outline="0" fieldPosition="0"/>
    </format>
    <format dxfId="51">
      <pivotArea collapsedLevelsAreSubtotals="1" fieldPosition="0"/>
    </format>
  </format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Item" sourceName="Item">
  <pivotTables>
    <pivotTable tabId="18" name="PivotTable11"/>
  </pivotTables>
  <data>
    <tabular pivotCacheId="1">
      <items count="6">
        <i x="5" s="1"/>
        <i x="3" s="1"/>
        <i x="1" s="1"/>
        <i x="4" s="0"/>
        <i x="2" s="0"/>
        <i x="0" s="0"/>
      </items>
    </tabular>
  </data>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Item" cache="Slicer_Item" caption="Item" style="SlicerStyleDark5" rowHeight="225425"/>
</slicers>
</file>

<file path=xl/tables/table1.xml><?xml version="1.0" encoding="utf-8"?>
<table xmlns="http://schemas.openxmlformats.org/spreadsheetml/2006/main" id="1" name="Table3" displayName="Table3" ref="B27:B52" totalsRowShown="0">
  <autoFilter xmlns:etc="http://www.wps.cn/officeDocument/2017/etCustomData" ref="B27:B52" etc:filterBottomFollowUsedRange="0"/>
  <tableColumns count="1">
    <tableColumn id="1" name="Item"/>
  </tableColumns>
  <tableStyleInfo showFirstColumn="0" showLastColumn="0" showRowStripes="1" showColumnStripes="0"/>
</table>
</file>

<file path=xl/tables/table2.xml><?xml version="1.0" encoding="utf-8"?>
<table xmlns="http://schemas.openxmlformats.org/spreadsheetml/2006/main" id="5" name="Table5" displayName="Table5" ref="A1:L63">
  <autoFilter xmlns:etc="http://www.wps.cn/officeDocument/2017/etCustomData" ref="A1:L63" etc:filterBottomFollowUsedRange="0"/>
  <tableColumns count="12">
    <tableColumn id="1" name="Column1" totalsRowLabel="Total"/>
    <tableColumn id="2" name="2015"/>
    <tableColumn id="3" name="2016"/>
    <tableColumn id="4" name="2017"/>
    <tableColumn id="5" name="2018"/>
    <tableColumn id="6" name="2019"/>
    <tableColumn id="7" name="2020"/>
    <tableColumn id="8" name="2021"/>
    <tableColumn id="9" name="2022"/>
    <tableColumn id="10" name="2023"/>
    <tableColumn id="11" name="2024" totalsRowFunction="sum"/>
    <tableColumn id="12" name="2025"/>
  </tableColumns>
  <tableStyleInfo name="TableStylePreset3_Accent1" showFirstColumn="1" showLastColumn="0" showRowStripes="1" showColumnStripes="0"/>
</table>
</file>

<file path=xl/tables/table3.xml><?xml version="1.0" encoding="utf-8"?>
<table xmlns="http://schemas.openxmlformats.org/spreadsheetml/2006/main" id="2" name="Table2" displayName="Table2" ref="A1:L54" totalsRowShown="0">
  <autoFilter xmlns:etc="http://www.wps.cn/officeDocument/2017/etCustomData" ref="A1:L54" etc:filterBottomFollowUsedRange="0"/>
  <tableColumns count="12">
    <tableColumn id="1" name="Types"/>
    <tableColumn id="2" name="2015"/>
    <tableColumn id="3" name="2016"/>
    <tableColumn id="4" name="2017"/>
    <tableColumn id="5" name="2018"/>
    <tableColumn id="6" name="2019"/>
    <tableColumn id="7" name="2020"/>
    <tableColumn id="8" name="2021"/>
    <tableColumn id="9" name="2022"/>
    <tableColumn id="10" name="2023"/>
    <tableColumn id="11" name="2024"/>
    <tableColumn id="12" name="2025"/>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comments" Target="../comments1.xml"/></Relationships>
</file>

<file path=xl/worksheets/_rels/sheet6.xml.rels><?xml version="1.0" encoding="UTF-8" standalone="yes"?>
<Relationships xmlns="http://schemas.openxmlformats.org/package/2006/relationships"><Relationship Id="rId9" Type="http://schemas.openxmlformats.org/officeDocument/2006/relationships/hyperlink" Target="https://www.retailresearch.org/retail-forecast.html" TargetMode="External"/><Relationship Id="rId8" Type="http://schemas.openxmlformats.org/officeDocument/2006/relationships/hyperlink" Target="https://www.retailgazette.co.uk/blog/2025/04/tesco-price-wars-asda/" TargetMode="External"/><Relationship Id="rId7" Type="http://schemas.openxmlformats.org/officeDocument/2006/relationships/hyperlink" Target="https://simplywall.st/markets/gb/consumer-staples/food-staples-retail" TargetMode="External"/><Relationship Id="rId6" Type="http://schemas.openxmlformats.org/officeDocument/2006/relationships/hyperlink" Target="https://quickfs.net/" TargetMode="External"/><Relationship Id="rId5" Type="http://schemas.openxmlformats.org/officeDocument/2006/relationships/hyperlink" Target="https://www.statista.com/statistics/680184/inflation-rate-food-in-european-union-eu/" TargetMode="External"/><Relationship Id="rId4" Type="http://schemas.openxmlformats.org/officeDocument/2006/relationships/hyperlink" Target="https://ec.europa.eu/eurostat/web/products-euro-indicators/w/2-28012025-ap" TargetMode="External"/><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9.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S19" sqref="S19"/>
    </sheetView>
  </sheetViews>
  <sheetFormatPr defaultColWidth="8.88888888888889" defaultRowHeight="14.4"/>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6"/>
  <sheetViews>
    <sheetView zoomScale="85" zoomScaleNormal="85" workbookViewId="0">
      <selection activeCell="F82" sqref="F82"/>
    </sheetView>
  </sheetViews>
  <sheetFormatPr defaultColWidth="8.88888888888889" defaultRowHeight="14.4"/>
  <cols>
    <col min="1" max="1" width="32" customWidth="1"/>
    <col min="2" max="6" width="13.1111111111111" customWidth="1"/>
  </cols>
  <sheetData>
    <row r="1" spans="1:6">
      <c r="A1" s="305" t="s">
        <v>0</v>
      </c>
      <c r="B1" s="311">
        <v>2020</v>
      </c>
      <c r="C1" s="311">
        <v>2021</v>
      </c>
      <c r="D1" s="311">
        <v>2022</v>
      </c>
      <c r="E1" s="311">
        <v>2023</v>
      </c>
      <c r="F1" s="312">
        <v>2024</v>
      </c>
    </row>
    <row r="2" spans="1:15">
      <c r="A2" s="313" t="s">
        <v>1</v>
      </c>
      <c r="B2" s="307"/>
      <c r="C2" s="307"/>
      <c r="D2" s="307"/>
      <c r="E2" s="307"/>
      <c r="F2" s="307"/>
      <c r="G2" s="300"/>
      <c r="H2" s="300"/>
      <c r="I2" s="300"/>
      <c r="J2" s="300"/>
      <c r="K2" s="300"/>
      <c r="L2" s="300"/>
      <c r="M2" s="300"/>
      <c r="N2" s="300"/>
      <c r="O2" s="300"/>
    </row>
    <row r="3" spans="1:15">
      <c r="A3" s="302" t="s">
        <v>2</v>
      </c>
      <c r="B3" s="307">
        <v>4137</v>
      </c>
      <c r="C3" s="307">
        <v>2409</v>
      </c>
      <c r="D3" s="307">
        <v>2345</v>
      </c>
      <c r="E3" s="307">
        <v>2378</v>
      </c>
      <c r="F3" s="307">
        <v>2310</v>
      </c>
      <c r="G3" s="300"/>
      <c r="H3" s="300"/>
      <c r="I3" s="300"/>
      <c r="J3" s="300"/>
      <c r="K3" s="300"/>
      <c r="L3" s="300"/>
      <c r="M3" s="300"/>
      <c r="N3" s="300"/>
      <c r="O3" s="300"/>
    </row>
    <row r="4" spans="1:15">
      <c r="A4" s="302" t="s">
        <v>3</v>
      </c>
      <c r="B4" s="307">
        <v>1278</v>
      </c>
      <c r="C4" s="307">
        <v>1189</v>
      </c>
      <c r="D4" s="307">
        <v>2302</v>
      </c>
      <c r="E4" s="307">
        <v>1981</v>
      </c>
      <c r="F4" s="307">
        <v>2334</v>
      </c>
      <c r="G4" s="300"/>
      <c r="L4" s="300"/>
      <c r="M4" s="300"/>
      <c r="N4" s="300"/>
      <c r="O4" s="300"/>
    </row>
    <row r="5" spans="1:15">
      <c r="A5" s="302" t="s">
        <v>4</v>
      </c>
      <c r="B5" s="307">
        <v>5676</v>
      </c>
      <c r="C5" s="307">
        <v>4356</v>
      </c>
      <c r="D5" s="307">
        <v>4469</v>
      </c>
      <c r="E5" s="307">
        <v>5183</v>
      </c>
      <c r="F5" s="307">
        <v>1349</v>
      </c>
      <c r="G5" s="300"/>
      <c r="L5" s="300"/>
      <c r="M5" s="300"/>
      <c r="N5" s="300"/>
      <c r="O5" s="300"/>
    </row>
    <row r="6" spans="1:15">
      <c r="A6" s="302" t="s">
        <v>5</v>
      </c>
      <c r="B6" s="307">
        <v>2433</v>
      </c>
      <c r="C6" s="307">
        <v>2069</v>
      </c>
      <c r="D6" s="307">
        <v>2339</v>
      </c>
      <c r="E6" s="307">
        <v>2510</v>
      </c>
      <c r="F6" s="307">
        <v>2635</v>
      </c>
      <c r="G6" s="300"/>
      <c r="L6" s="300"/>
      <c r="M6" s="300"/>
      <c r="N6" s="300"/>
      <c r="O6" s="300"/>
    </row>
    <row r="7" spans="1:15">
      <c r="A7" s="302" t="s">
        <v>6</v>
      </c>
      <c r="B7" s="307">
        <v>369</v>
      </c>
      <c r="C7" s="307">
        <v>784</v>
      </c>
      <c r="D7" s="307">
        <v>530</v>
      </c>
      <c r="E7" s="307">
        <v>417</v>
      </c>
      <c r="F7" s="307">
        <v>7978</v>
      </c>
      <c r="G7" s="300"/>
      <c r="L7" s="300"/>
      <c r="M7" s="300"/>
      <c r="N7" s="300"/>
      <c r="O7" s="300"/>
    </row>
    <row r="8" spans="1:15">
      <c r="A8" s="302" t="s">
        <v>7</v>
      </c>
      <c r="B8" s="307">
        <v>13893</v>
      </c>
      <c r="C8" s="307">
        <v>10807</v>
      </c>
      <c r="D8" s="307">
        <v>11985</v>
      </c>
      <c r="E8" s="307">
        <v>12469</v>
      </c>
      <c r="F8" s="307">
        <v>16606</v>
      </c>
      <c r="G8" s="300"/>
      <c r="H8" s="300"/>
      <c r="I8" s="300"/>
      <c r="J8" s="300"/>
      <c r="K8" s="300"/>
      <c r="L8" s="300"/>
      <c r="M8" s="300"/>
      <c r="N8" s="300"/>
      <c r="O8" s="300"/>
    </row>
    <row r="9" spans="1:15">
      <c r="A9" s="302" t="s">
        <v>8</v>
      </c>
      <c r="B9" s="307">
        <v>26031</v>
      </c>
      <c r="C9" s="307">
        <v>22896</v>
      </c>
      <c r="D9" s="307">
        <v>22780</v>
      </c>
      <c r="E9" s="307">
        <v>22362</v>
      </c>
      <c r="F9" s="307">
        <v>22699</v>
      </c>
      <c r="G9" s="300"/>
      <c r="H9" s="300"/>
      <c r="I9" s="300"/>
      <c r="J9" s="300"/>
      <c r="K9" s="300"/>
      <c r="L9" s="300"/>
      <c r="M9" s="300"/>
      <c r="N9" s="300"/>
      <c r="O9" s="300"/>
    </row>
    <row r="10" spans="1:15">
      <c r="A10" s="302" t="s">
        <v>9</v>
      </c>
      <c r="B10" s="307">
        <v>4840</v>
      </c>
      <c r="C10" s="307">
        <v>4271</v>
      </c>
      <c r="D10" s="307">
        <v>4291</v>
      </c>
      <c r="E10" s="307">
        <v>4327</v>
      </c>
      <c r="F10" s="307">
        <v>4128</v>
      </c>
      <c r="G10" s="300"/>
      <c r="H10" s="300"/>
      <c r="I10" s="300"/>
      <c r="J10" s="300"/>
      <c r="K10" s="300"/>
      <c r="L10" s="300"/>
      <c r="M10" s="300"/>
      <c r="N10" s="300"/>
      <c r="O10" s="300"/>
    </row>
    <row r="11" spans="1:15">
      <c r="A11" s="302" t="s">
        <v>10</v>
      </c>
      <c r="B11" s="307">
        <v>1238</v>
      </c>
      <c r="C11" s="307">
        <v>1122</v>
      </c>
      <c r="D11" s="307">
        <v>1069</v>
      </c>
      <c r="E11" s="307">
        <v>1048</v>
      </c>
      <c r="F11" s="307">
        <v>938</v>
      </c>
      <c r="G11" s="300"/>
      <c r="H11" s="300"/>
      <c r="I11" s="300"/>
      <c r="J11" s="300"/>
      <c r="K11" s="300"/>
      <c r="L11" s="300"/>
      <c r="M11" s="300"/>
      <c r="N11" s="300"/>
      <c r="O11" s="300"/>
    </row>
    <row r="12" spans="1:15">
      <c r="A12" s="302" t="s">
        <v>11</v>
      </c>
      <c r="B12" s="307">
        <v>7068</v>
      </c>
      <c r="C12" s="307">
        <v>6416</v>
      </c>
      <c r="D12" s="307">
        <v>9012</v>
      </c>
      <c r="E12" s="307">
        <v>5662</v>
      </c>
      <c r="F12" s="307">
        <v>2668</v>
      </c>
      <c r="G12" s="300"/>
      <c r="H12" s="300"/>
      <c r="I12" s="300"/>
      <c r="J12" s="300"/>
      <c r="K12" s="300"/>
      <c r="L12" s="300"/>
      <c r="M12" s="300"/>
      <c r="N12" s="300"/>
      <c r="O12" s="300"/>
    </row>
    <row r="13" spans="1:15">
      <c r="A13" s="314" t="s">
        <v>12</v>
      </c>
      <c r="B13" s="315">
        <v>53070</v>
      </c>
      <c r="C13" s="315">
        <v>45512</v>
      </c>
      <c r="D13" s="315">
        <v>49137</v>
      </c>
      <c r="E13" s="315">
        <v>45868</v>
      </c>
      <c r="F13" s="315">
        <v>47039</v>
      </c>
      <c r="G13" s="300"/>
      <c r="L13" s="300"/>
      <c r="M13" s="300"/>
      <c r="N13" s="300"/>
      <c r="O13" s="300"/>
    </row>
    <row r="14" spans="1:15">
      <c r="A14" s="316" t="s">
        <v>13</v>
      </c>
      <c r="B14" s="307"/>
      <c r="C14" s="307"/>
      <c r="D14" s="307"/>
      <c r="E14" s="307"/>
      <c r="F14" s="307"/>
      <c r="G14" s="300"/>
      <c r="H14" s="300"/>
      <c r="I14" s="300"/>
      <c r="J14" s="300"/>
      <c r="K14" s="300"/>
      <c r="L14" s="300"/>
      <c r="M14" s="300"/>
      <c r="N14" s="300"/>
      <c r="O14" s="300"/>
    </row>
    <row r="15" spans="1:15">
      <c r="A15" s="302" t="s">
        <v>14</v>
      </c>
      <c r="B15" s="307">
        <v>8922</v>
      </c>
      <c r="C15" s="307">
        <v>8399</v>
      </c>
      <c r="D15" s="307">
        <v>9040</v>
      </c>
      <c r="E15" s="307">
        <v>9762</v>
      </c>
      <c r="F15" s="307">
        <v>10264</v>
      </c>
      <c r="G15" s="300"/>
      <c r="H15" s="300"/>
      <c r="I15" s="300"/>
      <c r="J15" s="300"/>
      <c r="K15" s="300"/>
      <c r="L15" s="300"/>
      <c r="M15" s="300"/>
      <c r="N15" s="300"/>
      <c r="O15" s="300"/>
    </row>
    <row r="16" spans="1:15">
      <c r="A16" s="302" t="s">
        <v>15</v>
      </c>
      <c r="B16" s="307">
        <v>324</v>
      </c>
      <c r="C16" s="307">
        <v>79</v>
      </c>
      <c r="D16" s="307">
        <v>11</v>
      </c>
      <c r="E16" s="307">
        <v>18</v>
      </c>
      <c r="F16" s="307">
        <v>1</v>
      </c>
      <c r="G16" s="300"/>
      <c r="L16" s="300"/>
      <c r="M16" s="300"/>
      <c r="N16" s="300"/>
      <c r="O16" s="300"/>
    </row>
    <row r="17" spans="1:15">
      <c r="A17" s="302" t="s">
        <v>16</v>
      </c>
      <c r="B17" s="307">
        <v>2219</v>
      </c>
      <c r="C17" s="307">
        <v>1080</v>
      </c>
      <c r="D17" s="307">
        <v>725</v>
      </c>
      <c r="E17" s="307">
        <v>1770</v>
      </c>
      <c r="F17" s="307">
        <v>1536</v>
      </c>
      <c r="G17" s="300"/>
      <c r="H17" s="300"/>
      <c r="I17" s="300"/>
      <c r="J17" s="300"/>
      <c r="K17" s="300"/>
      <c r="L17" s="300"/>
      <c r="M17" s="300"/>
      <c r="N17" s="300"/>
      <c r="O17" s="300"/>
    </row>
    <row r="18" spans="1:15">
      <c r="A18" s="302" t="s">
        <v>17</v>
      </c>
      <c r="B18" s="307">
        <v>598</v>
      </c>
      <c r="C18" s="307">
        <v>575</v>
      </c>
      <c r="D18" s="307">
        <v>547</v>
      </c>
      <c r="E18" s="307">
        <v>595</v>
      </c>
      <c r="F18" s="307">
        <v>584</v>
      </c>
      <c r="G18" s="300"/>
      <c r="H18" s="300"/>
      <c r="I18" s="300"/>
      <c r="J18" s="300"/>
      <c r="K18" s="300"/>
      <c r="L18" s="300"/>
      <c r="M18" s="300"/>
      <c r="N18" s="300"/>
      <c r="O18" s="300"/>
    </row>
    <row r="19" spans="1:15">
      <c r="A19" s="302" t="s">
        <v>18</v>
      </c>
      <c r="B19" s="307">
        <v>6593</v>
      </c>
      <c r="C19" s="307">
        <v>5864</v>
      </c>
      <c r="D19" s="307">
        <v>5640</v>
      </c>
      <c r="E19" s="307">
        <v>5465</v>
      </c>
      <c r="F19" s="307">
        <v>8087</v>
      </c>
      <c r="G19" s="300"/>
      <c r="H19" s="300"/>
      <c r="I19" s="300"/>
      <c r="J19" s="300"/>
      <c r="K19" s="300"/>
      <c r="L19" s="300"/>
      <c r="M19" s="300"/>
      <c r="N19" s="300"/>
      <c r="O19" s="300"/>
    </row>
    <row r="20" spans="1:15">
      <c r="A20" s="302" t="s">
        <v>19</v>
      </c>
      <c r="B20" s="307">
        <v>18656</v>
      </c>
      <c r="C20" s="307">
        <v>15997</v>
      </c>
      <c r="D20" s="307">
        <v>15963</v>
      </c>
      <c r="E20" s="307">
        <v>17610</v>
      </c>
      <c r="F20" s="307">
        <v>20472</v>
      </c>
      <c r="G20" s="300"/>
      <c r="H20" s="300"/>
      <c r="I20" s="300"/>
      <c r="J20" s="300"/>
      <c r="K20" s="300"/>
      <c r="L20" s="300"/>
      <c r="M20" s="300"/>
      <c r="N20" s="300"/>
      <c r="O20" s="300"/>
    </row>
    <row r="21" spans="1:15">
      <c r="A21" s="302" t="s">
        <v>20</v>
      </c>
      <c r="B21" s="307">
        <v>6005</v>
      </c>
      <c r="C21" s="307">
        <v>6188</v>
      </c>
      <c r="D21" s="307">
        <v>6674</v>
      </c>
      <c r="E21" s="307">
        <v>5581</v>
      </c>
      <c r="F21" s="307">
        <v>5683</v>
      </c>
      <c r="G21" s="300"/>
      <c r="H21" s="300"/>
      <c r="I21" s="300"/>
      <c r="J21" s="300"/>
      <c r="K21" s="300"/>
      <c r="L21" s="300"/>
      <c r="M21" s="300"/>
      <c r="N21" s="300"/>
      <c r="O21" s="300"/>
    </row>
    <row r="22" spans="1:15">
      <c r="A22" s="302" t="s">
        <v>21</v>
      </c>
      <c r="B22" s="307">
        <v>8968</v>
      </c>
      <c r="C22" s="307">
        <v>7827</v>
      </c>
      <c r="D22" s="307">
        <v>7411</v>
      </c>
      <c r="E22" s="307">
        <v>7132</v>
      </c>
      <c r="F22" s="307">
        <v>7038</v>
      </c>
      <c r="G22" s="300"/>
      <c r="H22" s="300"/>
      <c r="I22" s="300"/>
      <c r="J22" s="300"/>
      <c r="K22" s="300"/>
      <c r="L22" s="300"/>
      <c r="M22" s="300"/>
      <c r="N22" s="300"/>
      <c r="O22" s="300"/>
    </row>
    <row r="23" spans="1:15">
      <c r="A23" s="302" t="s">
        <v>22</v>
      </c>
      <c r="B23" s="307">
        <v>3085</v>
      </c>
      <c r="C23" s="307">
        <v>1222</v>
      </c>
      <c r="D23" s="307">
        <v>303</v>
      </c>
      <c r="E23" s="307">
        <v>400</v>
      </c>
      <c r="F23" s="307">
        <v>657</v>
      </c>
      <c r="G23" s="300"/>
      <c r="H23" s="300"/>
      <c r="I23" s="300"/>
      <c r="J23" s="300"/>
      <c r="K23" s="300"/>
      <c r="L23" s="300"/>
      <c r="M23" s="300"/>
      <c r="N23" s="300"/>
      <c r="O23" s="300"/>
    </row>
    <row r="24" spans="1:15">
      <c r="A24" s="302" t="s">
        <v>23</v>
      </c>
      <c r="B24" s="307">
        <v>3064</v>
      </c>
      <c r="C24" s="307">
        <v>2219</v>
      </c>
      <c r="D24" s="307">
        <v>3154</v>
      </c>
      <c r="E24" s="307">
        <v>2920</v>
      </c>
      <c r="F24" s="307">
        <v>1524</v>
      </c>
      <c r="G24" s="300"/>
      <c r="H24" s="300"/>
      <c r="I24" s="300"/>
      <c r="J24" s="300"/>
      <c r="K24" s="300"/>
      <c r="L24" s="300"/>
      <c r="M24" s="300"/>
      <c r="N24" s="300"/>
      <c r="O24" s="300"/>
    </row>
    <row r="25" spans="1:15">
      <c r="A25" s="306" t="s">
        <v>24</v>
      </c>
      <c r="B25" s="317">
        <v>39778</v>
      </c>
      <c r="C25" s="317">
        <v>33453</v>
      </c>
      <c r="D25" s="317">
        <v>33505</v>
      </c>
      <c r="E25" s="317">
        <v>33643</v>
      </c>
      <c r="F25" s="317">
        <v>35374</v>
      </c>
      <c r="G25" s="300"/>
      <c r="H25" s="300"/>
      <c r="I25" s="300"/>
      <c r="J25" s="300"/>
      <c r="K25" s="300"/>
      <c r="L25" s="300"/>
      <c r="M25" s="300"/>
      <c r="N25" s="300"/>
      <c r="O25" s="300"/>
    </row>
    <row r="26" spans="1:15">
      <c r="A26" s="302" t="s">
        <v>25</v>
      </c>
      <c r="B26" s="307">
        <v>4001</v>
      </c>
      <c r="C26" s="307">
        <v>3239</v>
      </c>
      <c r="D26" s="307">
        <v>6919</v>
      </c>
      <c r="E26" s="307">
        <v>3469</v>
      </c>
      <c r="F26" s="307">
        <v>2930</v>
      </c>
      <c r="G26" s="300"/>
      <c r="H26" s="300"/>
      <c r="I26" s="300"/>
      <c r="J26" s="300"/>
      <c r="K26" s="300"/>
      <c r="L26" s="300"/>
      <c r="M26" s="300"/>
      <c r="N26" s="300"/>
      <c r="O26" s="300"/>
    </row>
    <row r="27" spans="1:15">
      <c r="A27" s="302" t="s">
        <v>26</v>
      </c>
      <c r="B27" s="307">
        <v>5165</v>
      </c>
      <c r="C27" s="307">
        <v>5181</v>
      </c>
      <c r="D27" s="307">
        <v>5165</v>
      </c>
      <c r="E27" s="307">
        <v>5208</v>
      </c>
      <c r="F27" s="307">
        <v>5226</v>
      </c>
      <c r="G27" s="300"/>
      <c r="H27" s="300"/>
      <c r="I27" s="300"/>
      <c r="J27" s="300"/>
      <c r="K27" s="300"/>
      <c r="L27" s="300"/>
      <c r="M27" s="300"/>
      <c r="N27" s="300"/>
      <c r="O27" s="300"/>
    </row>
    <row r="28" spans="1:15">
      <c r="A28" s="302" t="s">
        <v>27</v>
      </c>
      <c r="B28" s="307">
        <v>490</v>
      </c>
      <c r="C28" s="307">
        <v>490</v>
      </c>
      <c r="D28" s="307">
        <v>484</v>
      </c>
      <c r="E28" s="307">
        <v>463</v>
      </c>
      <c r="F28" s="307">
        <v>445</v>
      </c>
      <c r="G28" s="300"/>
      <c r="H28" s="300"/>
      <c r="I28" s="300"/>
      <c r="J28" s="300"/>
      <c r="K28" s="300"/>
      <c r="L28" s="300"/>
      <c r="M28" s="300"/>
      <c r="N28" s="300"/>
      <c r="O28" s="300"/>
    </row>
    <row r="29" spans="1:15">
      <c r="A29" s="302" t="s">
        <v>28</v>
      </c>
      <c r="B29" s="307">
        <v>-22</v>
      </c>
      <c r="C29" s="307">
        <v>-18</v>
      </c>
      <c r="D29" s="307">
        <v>-16</v>
      </c>
      <c r="E29" s="307">
        <v>-11</v>
      </c>
      <c r="F29" s="307">
        <v>-6</v>
      </c>
      <c r="G29" s="300"/>
      <c r="H29" s="300"/>
      <c r="I29" s="300"/>
      <c r="J29" s="300"/>
      <c r="K29" s="300"/>
      <c r="L29" s="300"/>
      <c r="M29" s="300"/>
      <c r="N29" s="300"/>
      <c r="O29" s="300"/>
    </row>
    <row r="30" spans="1:15">
      <c r="A30" s="302" t="s">
        <v>29</v>
      </c>
      <c r="B30" s="307" t="s">
        <v>30</v>
      </c>
      <c r="C30" s="307">
        <v>-188</v>
      </c>
      <c r="D30" s="307" t="s">
        <v>30</v>
      </c>
      <c r="E30" s="307">
        <v>-359</v>
      </c>
      <c r="F30" s="307">
        <v>-315</v>
      </c>
      <c r="G30" s="300"/>
      <c r="H30" s="300"/>
      <c r="I30" s="300"/>
      <c r="J30" s="300"/>
      <c r="K30" s="300"/>
      <c r="L30" s="300"/>
      <c r="M30" s="300"/>
      <c r="N30" s="300"/>
      <c r="O30" s="300"/>
    </row>
    <row r="31" spans="1:15">
      <c r="A31" s="302" t="s">
        <v>31</v>
      </c>
      <c r="B31" s="307">
        <v>3658</v>
      </c>
      <c r="C31" s="307">
        <v>3355</v>
      </c>
      <c r="D31" s="307">
        <v>3080</v>
      </c>
      <c r="E31" s="307">
        <v>3455</v>
      </c>
      <c r="F31" s="307">
        <v>3385</v>
      </c>
      <c r="G31" s="300"/>
      <c r="H31" s="300"/>
      <c r="I31" s="300"/>
      <c r="J31" s="300"/>
      <c r="K31" s="300"/>
      <c r="L31" s="300"/>
      <c r="M31" s="300"/>
      <c r="N31" s="300"/>
      <c r="O31" s="300"/>
    </row>
    <row r="32" spans="1:15">
      <c r="A32" s="302" t="s">
        <v>32</v>
      </c>
      <c r="B32" s="307">
        <v>13292</v>
      </c>
      <c r="C32" s="307">
        <v>12059</v>
      </c>
      <c r="D32" s="307">
        <v>15632</v>
      </c>
      <c r="E32" s="307">
        <v>12225</v>
      </c>
      <c r="F32" s="307">
        <v>11665</v>
      </c>
      <c r="G32" s="300"/>
      <c r="H32" s="300"/>
      <c r="I32" s="300"/>
      <c r="J32" s="300"/>
      <c r="K32" s="300"/>
      <c r="L32" s="300"/>
      <c r="M32" s="300"/>
      <c r="N32" s="300"/>
      <c r="O32" s="300"/>
    </row>
    <row r="33" spans="1:15">
      <c r="A33" s="302" t="s">
        <v>13</v>
      </c>
      <c r="B33" s="307">
        <v>53070</v>
      </c>
      <c r="C33" s="307">
        <v>45512</v>
      </c>
      <c r="D33" s="307">
        <v>49137</v>
      </c>
      <c r="E33" s="307">
        <v>45868</v>
      </c>
      <c r="F33" s="307">
        <v>47039</v>
      </c>
      <c r="G33" s="300"/>
      <c r="H33" s="300"/>
      <c r="I33" s="300"/>
      <c r="J33" s="300"/>
      <c r="K33" s="300"/>
      <c r="L33" s="300"/>
      <c r="M33" s="300"/>
      <c r="N33" s="300"/>
      <c r="O33" s="300"/>
    </row>
    <row r="34" spans="1:15">
      <c r="A34" s="302"/>
      <c r="B34" s="303"/>
      <c r="C34" s="303"/>
      <c r="D34" s="303"/>
      <c r="E34" s="303"/>
      <c r="F34" s="303"/>
      <c r="G34" s="300"/>
      <c r="H34" s="300"/>
      <c r="I34" s="300"/>
      <c r="J34" s="300"/>
      <c r="K34" s="300"/>
      <c r="L34" s="300"/>
      <c r="M34" s="300"/>
      <c r="N34" s="300"/>
      <c r="O34" s="300"/>
    </row>
    <row r="35" spans="2:15">
      <c r="B35" s="300"/>
      <c r="C35" s="300"/>
      <c r="D35" s="300"/>
      <c r="E35" s="300"/>
      <c r="F35" s="300"/>
      <c r="G35" s="300"/>
      <c r="H35" s="300"/>
      <c r="I35" s="300"/>
      <c r="J35" s="300"/>
      <c r="K35" s="300"/>
      <c r="L35" s="300"/>
      <c r="M35" s="300"/>
      <c r="N35" s="300"/>
      <c r="O35" s="300"/>
    </row>
    <row r="36" spans="3:15">
      <c r="C36" s="318" t="s">
        <v>33</v>
      </c>
      <c r="D36" s="318"/>
      <c r="E36" s="318"/>
      <c r="F36" s="318"/>
      <c r="G36" s="300"/>
      <c r="H36" s="300"/>
      <c r="M36" s="300"/>
      <c r="N36" s="300"/>
      <c r="O36" s="300"/>
    </row>
  </sheetData>
  <mergeCells count="1">
    <mergeCell ref="C36:F36"/>
  </mergeCells>
  <conditionalFormatting sqref="A1:F33">
    <cfRule type="cellIs" dxfId="52" priority="2" operator="lessThan">
      <formula>0</formula>
    </cfRule>
  </conditionalFormatting>
  <conditionalFormatting sqref="A26:F33">
    <cfRule type="cellIs" dxfId="53" priority="1" operator="lessThan">
      <formula>0</formula>
    </cfRule>
  </conditionalFormatting>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6"/>
  <sheetViews>
    <sheetView workbookViewId="0">
      <selection activeCell="F82" sqref="F82"/>
    </sheetView>
  </sheetViews>
  <sheetFormatPr defaultColWidth="8.88888888888889" defaultRowHeight="14.4"/>
  <cols>
    <col min="1" max="1" width="29.5555555555556" customWidth="1"/>
    <col min="2" max="6" width="13.1111111111111" customWidth="1"/>
  </cols>
  <sheetData>
    <row r="1" spans="1:6">
      <c r="A1" s="305" t="s">
        <v>0</v>
      </c>
      <c r="B1" s="306">
        <v>2020</v>
      </c>
      <c r="C1" s="306">
        <v>2021</v>
      </c>
      <c r="D1" s="306">
        <v>2022</v>
      </c>
      <c r="E1" s="306">
        <v>2023</v>
      </c>
      <c r="F1" s="306">
        <v>2024</v>
      </c>
    </row>
    <row r="2" spans="1:15">
      <c r="A2" s="302" t="s">
        <v>34</v>
      </c>
      <c r="B2" s="307">
        <v>58091</v>
      </c>
      <c r="C2" s="307">
        <v>57887</v>
      </c>
      <c r="D2" s="307">
        <v>61344</v>
      </c>
      <c r="E2" s="307">
        <v>65322</v>
      </c>
      <c r="F2" s="307">
        <v>68187</v>
      </c>
      <c r="G2" s="300"/>
      <c r="H2" s="300"/>
      <c r="I2" s="300"/>
      <c r="J2" s="300"/>
      <c r="K2" s="300"/>
      <c r="L2" s="300"/>
      <c r="M2" s="300"/>
      <c r="N2" s="300"/>
      <c r="O2" s="300"/>
    </row>
    <row r="3" spans="1:15">
      <c r="A3" s="302" t="s">
        <v>35</v>
      </c>
      <c r="B3" s="307">
        <v>53993</v>
      </c>
      <c r="C3" s="307">
        <v>54111</v>
      </c>
      <c r="D3" s="307">
        <v>56711</v>
      </c>
      <c r="E3" s="307">
        <v>61961</v>
      </c>
      <c r="F3" s="307">
        <v>63338</v>
      </c>
      <c r="G3" s="300"/>
      <c r="H3" s="300"/>
      <c r="I3" s="300"/>
      <c r="J3" s="300"/>
      <c r="K3" s="300"/>
      <c r="L3" s="300"/>
      <c r="M3" s="300"/>
      <c r="N3" s="300"/>
      <c r="O3" s="300"/>
    </row>
    <row r="4" spans="1:15">
      <c r="A4" s="308" t="s">
        <v>36</v>
      </c>
      <c r="B4" s="309">
        <v>4098</v>
      </c>
      <c r="C4" s="309">
        <v>3776</v>
      </c>
      <c r="D4" s="309">
        <v>4633</v>
      </c>
      <c r="E4" s="309">
        <v>3361</v>
      </c>
      <c r="F4" s="309">
        <v>4849</v>
      </c>
      <c r="G4" s="300"/>
      <c r="H4" s="300"/>
      <c r="I4" s="300"/>
      <c r="J4" s="300"/>
      <c r="K4" s="300"/>
      <c r="L4" s="300"/>
      <c r="M4" s="300"/>
      <c r="N4" s="300"/>
      <c r="O4" s="300"/>
    </row>
    <row r="5" spans="1:15">
      <c r="A5" s="302" t="s">
        <v>37</v>
      </c>
      <c r="B5" s="307" t="s">
        <v>30</v>
      </c>
      <c r="C5" s="307" t="s">
        <v>30</v>
      </c>
      <c r="D5" s="307" t="s">
        <v>30</v>
      </c>
      <c r="E5" s="307" t="s">
        <v>30</v>
      </c>
      <c r="F5" s="307" t="s">
        <v>30</v>
      </c>
      <c r="G5" s="300"/>
      <c r="H5" s="300"/>
      <c r="I5" s="300"/>
      <c r="J5" s="300"/>
      <c r="K5" s="300"/>
      <c r="L5" s="300"/>
      <c r="M5" s="300"/>
      <c r="N5" s="300"/>
      <c r="O5" s="300"/>
    </row>
    <row r="6" spans="1:15">
      <c r="A6" s="302" t="s">
        <v>38</v>
      </c>
      <c r="B6" s="307">
        <v>1736</v>
      </c>
      <c r="C6" s="307">
        <v>1767</v>
      </c>
      <c r="D6" s="307">
        <v>1984</v>
      </c>
      <c r="E6" s="307">
        <v>1881</v>
      </c>
      <c r="F6" s="307">
        <v>2024</v>
      </c>
      <c r="G6" s="300"/>
      <c r="H6" s="300"/>
      <c r="I6" s="300"/>
      <c r="J6" s="300"/>
      <c r="K6" s="300"/>
      <c r="L6" s="300"/>
      <c r="M6" s="300"/>
      <c r="N6" s="300"/>
      <c r="O6" s="300"/>
    </row>
    <row r="7" spans="1:15">
      <c r="A7" s="302" t="s">
        <v>39</v>
      </c>
      <c r="B7" s="307">
        <v>79</v>
      </c>
      <c r="C7" s="307">
        <v>76</v>
      </c>
      <c r="D7" s="307">
        <v>76</v>
      </c>
      <c r="E7" s="307">
        <v>76</v>
      </c>
      <c r="F7" s="307">
        <v>74</v>
      </c>
      <c r="G7" s="300"/>
      <c r="L7" s="300"/>
      <c r="M7" s="300"/>
      <c r="N7" s="300"/>
      <c r="O7" s="300"/>
    </row>
    <row r="8" spans="1:15">
      <c r="A8" s="302" t="s">
        <v>40</v>
      </c>
      <c r="B8" s="307">
        <v>1815</v>
      </c>
      <c r="C8" s="307">
        <v>1843</v>
      </c>
      <c r="D8" s="307">
        <v>2060</v>
      </c>
      <c r="E8" s="307">
        <v>1957</v>
      </c>
      <c r="F8" s="307">
        <v>2098</v>
      </c>
      <c r="G8" s="300"/>
      <c r="H8" s="300"/>
      <c r="I8" s="300"/>
      <c r="J8" s="300"/>
      <c r="K8" s="300"/>
      <c r="L8" s="300"/>
      <c r="M8" s="300"/>
      <c r="N8" s="300"/>
      <c r="O8" s="300"/>
    </row>
    <row r="9" spans="1:15">
      <c r="A9" s="308" t="s">
        <v>41</v>
      </c>
      <c r="B9" s="309">
        <v>2283</v>
      </c>
      <c r="C9" s="309">
        <v>1933</v>
      </c>
      <c r="D9" s="309">
        <v>2573</v>
      </c>
      <c r="E9" s="309">
        <v>1404</v>
      </c>
      <c r="F9" s="309">
        <v>2751</v>
      </c>
      <c r="G9" s="300"/>
      <c r="H9" s="300"/>
      <c r="I9" s="300"/>
      <c r="J9" s="300"/>
      <c r="K9" s="300"/>
      <c r="L9" s="300"/>
      <c r="M9" s="300"/>
      <c r="N9" s="300"/>
      <c r="O9" s="300"/>
    </row>
    <row r="10" spans="1:15">
      <c r="A10" s="302" t="s">
        <v>42</v>
      </c>
      <c r="B10" s="307">
        <v>-773</v>
      </c>
      <c r="C10" s="307">
        <v>-680</v>
      </c>
      <c r="D10" s="307">
        <v>-643</v>
      </c>
      <c r="E10" s="307">
        <v>-563</v>
      </c>
      <c r="F10" s="307">
        <v>-558</v>
      </c>
      <c r="G10" s="300"/>
      <c r="H10" s="300"/>
      <c r="I10" s="300"/>
      <c r="J10" s="300"/>
      <c r="K10" s="300"/>
      <c r="L10" s="300"/>
      <c r="M10" s="300"/>
      <c r="N10" s="300"/>
      <c r="O10" s="300"/>
    </row>
    <row r="11" spans="1:15">
      <c r="A11" s="302" t="s">
        <v>43</v>
      </c>
      <c r="B11" s="307">
        <v>-482</v>
      </c>
      <c r="C11" s="307">
        <v>-617</v>
      </c>
      <c r="D11" s="307">
        <v>103</v>
      </c>
      <c r="E11" s="307">
        <v>41</v>
      </c>
      <c r="F11" s="307">
        <v>96</v>
      </c>
      <c r="G11" s="300"/>
      <c r="H11" s="300"/>
      <c r="I11" s="300"/>
      <c r="J11" s="300"/>
      <c r="K11" s="300"/>
      <c r="L11" s="300"/>
      <c r="M11" s="300"/>
      <c r="N11" s="300"/>
      <c r="O11" s="300"/>
    </row>
    <row r="12" spans="1:15">
      <c r="A12" s="308" t="s">
        <v>44</v>
      </c>
      <c r="B12" s="309">
        <v>1028</v>
      </c>
      <c r="C12" s="309">
        <v>636</v>
      </c>
      <c r="D12" s="309">
        <v>2033</v>
      </c>
      <c r="E12" s="309">
        <v>882</v>
      </c>
      <c r="F12" s="309">
        <v>2289</v>
      </c>
      <c r="G12" s="300"/>
      <c r="H12" s="300"/>
      <c r="I12" s="300"/>
      <c r="J12" s="300"/>
      <c r="K12" s="300"/>
      <c r="L12" s="300"/>
      <c r="M12" s="300"/>
      <c r="N12" s="300"/>
      <c r="O12" s="300"/>
    </row>
    <row r="13" spans="1:15">
      <c r="A13" s="302" t="s">
        <v>45</v>
      </c>
      <c r="B13" s="307">
        <v>-290</v>
      </c>
      <c r="C13" s="307">
        <v>-104</v>
      </c>
      <c r="D13" s="307">
        <v>-510</v>
      </c>
      <c r="E13" s="307">
        <v>-224</v>
      </c>
      <c r="F13" s="307">
        <v>-525</v>
      </c>
      <c r="G13" s="300"/>
      <c r="H13" s="300"/>
      <c r="I13" s="300"/>
      <c r="J13" s="310"/>
      <c r="K13" s="300"/>
      <c r="L13" s="300"/>
      <c r="M13" s="300"/>
      <c r="N13" s="300"/>
      <c r="O13" s="300"/>
    </row>
    <row r="14" spans="1:15">
      <c r="A14" s="302" t="s">
        <v>28</v>
      </c>
      <c r="B14" s="307">
        <v>-2</v>
      </c>
      <c r="C14" s="307">
        <v>-4</v>
      </c>
      <c r="D14" s="307">
        <v>-2</v>
      </c>
      <c r="E14" s="307">
        <v>1</v>
      </c>
      <c r="F14" s="307">
        <v>-4</v>
      </c>
      <c r="G14" s="300"/>
      <c r="H14" s="300"/>
      <c r="I14" s="300"/>
      <c r="J14" s="300"/>
      <c r="K14" s="300"/>
      <c r="L14" s="300"/>
      <c r="M14" s="300"/>
      <c r="N14" s="300"/>
      <c r="O14" s="300"/>
    </row>
    <row r="15" spans="1:15">
      <c r="A15" s="308" t="s">
        <v>46</v>
      </c>
      <c r="B15" s="309">
        <v>971</v>
      </c>
      <c r="C15" s="309">
        <v>5954</v>
      </c>
      <c r="D15" s="309">
        <v>1481</v>
      </c>
      <c r="E15" s="309">
        <v>737</v>
      </c>
      <c r="F15" s="309">
        <v>1188</v>
      </c>
      <c r="G15" s="300"/>
      <c r="H15" s="300"/>
      <c r="I15" s="300"/>
      <c r="J15" s="300"/>
      <c r="K15" s="300"/>
      <c r="L15" s="300"/>
      <c r="M15" s="300"/>
      <c r="N15" s="300"/>
      <c r="O15" s="300"/>
    </row>
    <row r="16" spans="1:15">
      <c r="A16" s="302" t="s">
        <v>47</v>
      </c>
      <c r="B16" s="307">
        <v>0.13</v>
      </c>
      <c r="C16" s="307">
        <v>0.62</v>
      </c>
      <c r="D16" s="307">
        <v>0.19</v>
      </c>
      <c r="E16" s="307">
        <v>0.1</v>
      </c>
      <c r="F16" s="307">
        <v>0.17</v>
      </c>
      <c r="G16" s="300"/>
      <c r="H16" s="300"/>
      <c r="I16" s="300"/>
      <c r="J16" s="300"/>
      <c r="K16" s="300"/>
      <c r="L16" s="300"/>
      <c r="M16" s="300"/>
      <c r="N16" s="300"/>
      <c r="O16" s="300"/>
    </row>
    <row r="17" spans="1:15">
      <c r="A17" s="302" t="s">
        <v>48</v>
      </c>
      <c r="B17" s="307">
        <v>0.13</v>
      </c>
      <c r="C17" s="307">
        <v>0.62</v>
      </c>
      <c r="D17" s="307">
        <v>0.19</v>
      </c>
      <c r="E17" s="307">
        <v>0.1</v>
      </c>
      <c r="F17" s="307">
        <v>0.17</v>
      </c>
      <c r="G17" s="300"/>
      <c r="H17" s="300"/>
      <c r="I17" s="300"/>
      <c r="J17" s="300"/>
      <c r="K17" s="300"/>
      <c r="L17" s="300"/>
      <c r="M17" s="300"/>
      <c r="N17" s="300"/>
      <c r="O17" s="300"/>
    </row>
    <row r="18" spans="1:15">
      <c r="A18" s="302" t="s">
        <v>49</v>
      </c>
      <c r="B18" s="307">
        <v>7671</v>
      </c>
      <c r="C18" s="307">
        <v>9629</v>
      </c>
      <c r="D18" s="307">
        <v>7658</v>
      </c>
      <c r="E18" s="307">
        <v>7415</v>
      </c>
      <c r="F18" s="307">
        <v>7097</v>
      </c>
      <c r="G18" s="300"/>
      <c r="H18" s="300"/>
      <c r="I18" s="300"/>
      <c r="J18" s="300"/>
      <c r="K18" s="300"/>
      <c r="L18" s="300"/>
      <c r="M18" s="300"/>
      <c r="N18" s="300"/>
      <c r="O18" s="300"/>
    </row>
    <row r="19" spans="1:15">
      <c r="A19" s="302" t="s">
        <v>50</v>
      </c>
      <c r="B19" s="307">
        <v>7724</v>
      </c>
      <c r="C19" s="307">
        <v>9656</v>
      </c>
      <c r="D19" s="307">
        <v>7746</v>
      </c>
      <c r="E19" s="307">
        <v>7482</v>
      </c>
      <c r="F19" s="307">
        <v>7176</v>
      </c>
      <c r="G19" s="300"/>
      <c r="H19" s="300"/>
      <c r="I19" s="300"/>
      <c r="J19" s="300"/>
      <c r="K19" s="300"/>
      <c r="L19" s="300"/>
      <c r="M19" s="300"/>
      <c r="N19" s="300"/>
      <c r="O19" s="300"/>
    </row>
    <row r="20" spans="1:15">
      <c r="A20" s="302"/>
      <c r="B20" s="303"/>
      <c r="C20" s="303"/>
      <c r="D20" s="303"/>
      <c r="E20" s="303"/>
      <c r="F20" s="303"/>
      <c r="G20" s="300"/>
      <c r="H20" s="300"/>
      <c r="I20" s="300"/>
      <c r="J20" s="300"/>
      <c r="K20" s="300"/>
      <c r="L20" s="300"/>
      <c r="M20" s="300"/>
      <c r="N20" s="300"/>
      <c r="O20" s="300"/>
    </row>
    <row r="21" spans="2:15">
      <c r="B21" s="300"/>
      <c r="C21" s="300"/>
      <c r="D21" s="300"/>
      <c r="E21" s="300"/>
      <c r="F21" s="300"/>
      <c r="G21" s="300"/>
      <c r="H21" s="300"/>
      <c r="I21" s="300"/>
      <c r="J21" s="300"/>
      <c r="K21" s="300"/>
      <c r="L21" s="300"/>
      <c r="M21" s="300"/>
      <c r="N21" s="300"/>
      <c r="O21" s="300"/>
    </row>
    <row r="22" spans="2:15">
      <c r="B22" s="300"/>
      <c r="C22" s="304" t="s">
        <v>51</v>
      </c>
      <c r="D22" s="304"/>
      <c r="E22" s="304"/>
      <c r="F22" s="304"/>
      <c r="G22" s="300"/>
      <c r="H22" s="300"/>
      <c r="I22" s="300"/>
      <c r="J22" s="300"/>
      <c r="K22" s="300"/>
      <c r="L22" s="300"/>
      <c r="M22" s="300"/>
      <c r="N22" s="300"/>
      <c r="O22" s="300"/>
    </row>
    <row r="23" spans="2:15">
      <c r="B23" s="300"/>
      <c r="C23" s="300"/>
      <c r="D23" s="300"/>
      <c r="E23" s="300"/>
      <c r="F23" s="300"/>
      <c r="G23" s="300"/>
      <c r="H23" s="300"/>
      <c r="I23" s="300"/>
      <c r="J23" s="300"/>
      <c r="K23" s="300"/>
      <c r="L23" s="300"/>
      <c r="M23" s="300"/>
      <c r="N23" s="300"/>
      <c r="O23" s="300"/>
    </row>
    <row r="24" spans="2:15">
      <c r="B24" s="300"/>
      <c r="C24" s="300"/>
      <c r="D24" s="300"/>
      <c r="E24" s="300"/>
      <c r="F24" s="300"/>
      <c r="G24" s="300"/>
      <c r="H24" s="300"/>
      <c r="I24" s="300"/>
      <c r="J24" s="300"/>
      <c r="K24" s="300"/>
      <c r="L24" s="300"/>
      <c r="M24" s="300"/>
      <c r="N24" s="300"/>
      <c r="O24" s="300"/>
    </row>
    <row r="25" spans="2:15">
      <c r="B25" s="300"/>
      <c r="C25" s="300"/>
      <c r="D25" s="300"/>
      <c r="E25" s="300"/>
      <c r="F25" s="300"/>
      <c r="G25" s="300"/>
      <c r="H25" s="300"/>
      <c r="I25" s="300"/>
      <c r="J25" s="300"/>
      <c r="K25" s="300"/>
      <c r="L25" s="300"/>
      <c r="M25" s="300"/>
      <c r="N25" s="300"/>
      <c r="O25" s="300"/>
    </row>
    <row r="26" spans="2:15">
      <c r="B26" s="300"/>
      <c r="C26" s="300"/>
      <c r="D26" s="300"/>
      <c r="E26" s="300"/>
      <c r="F26" s="300"/>
      <c r="G26" s="300"/>
      <c r="H26" s="300"/>
      <c r="I26" s="300"/>
      <c r="J26" s="300"/>
      <c r="K26" s="300"/>
      <c r="L26" s="300"/>
      <c r="M26" s="300"/>
      <c r="N26" s="300"/>
      <c r="O26" s="300"/>
    </row>
    <row r="27" spans="2:15">
      <c r="B27" s="300"/>
      <c r="C27" s="300"/>
      <c r="D27" s="300"/>
      <c r="E27" s="300"/>
      <c r="F27" s="300"/>
      <c r="G27" s="300"/>
      <c r="H27" s="300"/>
      <c r="I27" s="300"/>
      <c r="J27" s="300"/>
      <c r="K27" s="300"/>
      <c r="L27" s="300"/>
      <c r="M27" s="300"/>
      <c r="N27" s="300"/>
      <c r="O27" s="300"/>
    </row>
    <row r="28" spans="2:15">
      <c r="B28" s="300"/>
      <c r="C28" s="300"/>
      <c r="D28" s="300"/>
      <c r="E28" s="300"/>
      <c r="F28" s="300"/>
      <c r="G28" s="300"/>
      <c r="H28" s="300"/>
      <c r="I28" s="300"/>
      <c r="J28" s="300"/>
      <c r="K28" s="300"/>
      <c r="L28" s="300"/>
      <c r="M28" s="300"/>
      <c r="N28" s="300"/>
      <c r="O28" s="300"/>
    </row>
    <row r="29" spans="2:15">
      <c r="B29" s="300"/>
      <c r="C29" s="300"/>
      <c r="D29" s="300"/>
      <c r="E29" s="300"/>
      <c r="F29" s="300"/>
      <c r="G29" s="300"/>
      <c r="H29" s="300"/>
      <c r="I29" s="300"/>
      <c r="J29" s="300"/>
      <c r="K29" s="300"/>
      <c r="L29" s="300"/>
      <c r="M29" s="300"/>
      <c r="N29" s="300"/>
      <c r="O29" s="300"/>
    </row>
    <row r="30" spans="2:15">
      <c r="B30" s="300"/>
      <c r="C30" s="300"/>
      <c r="D30" s="300"/>
      <c r="E30" s="300"/>
      <c r="F30" s="300"/>
      <c r="G30" s="300"/>
      <c r="H30" s="300"/>
      <c r="I30" s="300"/>
      <c r="J30" s="300"/>
      <c r="K30" s="300"/>
      <c r="L30" s="300"/>
      <c r="M30" s="300"/>
      <c r="N30" s="300"/>
      <c r="O30" s="300"/>
    </row>
    <row r="31" spans="2:15">
      <c r="B31" s="300"/>
      <c r="C31" s="300"/>
      <c r="D31" s="300"/>
      <c r="E31" s="300"/>
      <c r="F31" s="300"/>
      <c r="G31" s="300"/>
      <c r="H31" s="300"/>
      <c r="I31" s="300"/>
      <c r="J31" s="300"/>
      <c r="K31" s="300"/>
      <c r="L31" s="300"/>
      <c r="M31" s="300"/>
      <c r="N31" s="300"/>
      <c r="O31" s="300"/>
    </row>
    <row r="32" spans="2:15">
      <c r="B32" s="300"/>
      <c r="C32" s="300"/>
      <c r="D32" s="300"/>
      <c r="E32" s="300"/>
      <c r="F32" s="300"/>
      <c r="G32" s="300"/>
      <c r="H32" s="300"/>
      <c r="I32" s="300"/>
      <c r="J32" s="300"/>
      <c r="K32" s="300"/>
      <c r="L32" s="300"/>
      <c r="M32" s="300"/>
      <c r="N32" s="300"/>
      <c r="O32" s="300"/>
    </row>
    <row r="33" spans="2:15">
      <c r="B33" s="300"/>
      <c r="C33" s="300"/>
      <c r="D33" s="300"/>
      <c r="E33" s="300"/>
      <c r="F33" s="300"/>
      <c r="G33" s="300"/>
      <c r="H33" s="300"/>
      <c r="I33" s="300"/>
      <c r="J33" s="300"/>
      <c r="K33" s="300"/>
      <c r="L33" s="300"/>
      <c r="M33" s="300"/>
      <c r="N33" s="300"/>
      <c r="O33" s="300"/>
    </row>
    <row r="34" spans="2:15">
      <c r="B34" s="300"/>
      <c r="C34" s="300"/>
      <c r="D34" s="300"/>
      <c r="E34" s="300"/>
      <c r="F34" s="300"/>
      <c r="G34" s="300"/>
      <c r="H34" s="300"/>
      <c r="I34" s="300"/>
      <c r="J34" s="300"/>
      <c r="K34" s="300"/>
      <c r="L34" s="300"/>
      <c r="M34" s="300"/>
      <c r="N34" s="300"/>
      <c r="O34" s="300"/>
    </row>
    <row r="35" spans="2:15">
      <c r="B35" s="300"/>
      <c r="C35" s="300"/>
      <c r="D35" s="300"/>
      <c r="E35" s="300"/>
      <c r="F35" s="300"/>
      <c r="G35" s="300"/>
      <c r="H35" s="300"/>
      <c r="I35" s="300"/>
      <c r="J35" s="300"/>
      <c r="K35" s="300"/>
      <c r="L35" s="300"/>
      <c r="M35" s="300"/>
      <c r="N35" s="300"/>
      <c r="O35" s="300"/>
    </row>
    <row r="36" spans="2:15">
      <c r="B36" s="300"/>
      <c r="C36" s="300"/>
      <c r="D36" s="300"/>
      <c r="E36" s="300"/>
      <c r="F36" s="300"/>
      <c r="G36" s="300"/>
      <c r="H36" s="300"/>
      <c r="I36" s="300"/>
      <c r="J36" s="300"/>
      <c r="K36" s="300"/>
      <c r="L36" s="300"/>
      <c r="M36" s="300"/>
      <c r="N36" s="300"/>
      <c r="O36" s="300"/>
    </row>
  </sheetData>
  <mergeCells count="1">
    <mergeCell ref="C22:F22"/>
  </mergeCells>
  <conditionalFormatting sqref="A1:F19">
    <cfRule type="cellIs" dxfId="53" priority="1" operator="lessThan">
      <formula>0</formula>
    </cfRule>
  </conditionalFormatting>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6"/>
  <sheetViews>
    <sheetView zoomScale="98" zoomScaleNormal="98" workbookViewId="0">
      <selection activeCell="F82" sqref="F82"/>
    </sheetView>
  </sheetViews>
  <sheetFormatPr defaultColWidth="8.88888888888889" defaultRowHeight="14.4"/>
  <cols>
    <col min="1" max="1" width="29.2222222222222" customWidth="1"/>
    <col min="2" max="6" width="13.1111111111111" customWidth="1"/>
  </cols>
  <sheetData>
    <row r="1" spans="1:6">
      <c r="A1" s="297" t="s">
        <v>0</v>
      </c>
      <c r="B1" s="298">
        <v>2020</v>
      </c>
      <c r="C1" s="298">
        <v>2021</v>
      </c>
      <c r="D1" s="298">
        <v>2022</v>
      </c>
      <c r="E1" s="298">
        <v>2023</v>
      </c>
      <c r="F1" s="298">
        <v>2024</v>
      </c>
    </row>
    <row r="2" spans="1:15">
      <c r="A2" s="299" t="s">
        <v>46</v>
      </c>
      <c r="B2" s="299">
        <v>2518</v>
      </c>
      <c r="C2" s="299">
        <v>7029</v>
      </c>
      <c r="D2" s="299">
        <v>2509</v>
      </c>
      <c r="E2" s="299">
        <v>1508</v>
      </c>
      <c r="F2" s="299">
        <v>2162</v>
      </c>
      <c r="G2" s="300"/>
      <c r="H2" s="300"/>
      <c r="I2" s="300"/>
      <c r="J2" s="300"/>
      <c r="K2" s="300"/>
      <c r="L2" s="300"/>
      <c r="M2" s="300"/>
      <c r="N2" s="300"/>
      <c r="O2" s="300"/>
    </row>
    <row r="3" spans="1:15">
      <c r="A3" s="299" t="s">
        <v>52</v>
      </c>
      <c r="B3" s="299">
        <v>2157</v>
      </c>
      <c r="C3" s="299">
        <v>1764</v>
      </c>
      <c r="D3" s="299">
        <v>1718</v>
      </c>
      <c r="E3" s="299">
        <v>1700</v>
      </c>
      <c r="F3" s="299">
        <v>1723</v>
      </c>
      <c r="G3" s="300"/>
      <c r="H3" s="300"/>
      <c r="I3" s="300"/>
      <c r="J3" s="300"/>
      <c r="K3" s="300"/>
      <c r="L3" s="300"/>
      <c r="M3" s="300"/>
      <c r="N3" s="300"/>
      <c r="O3" s="300"/>
    </row>
    <row r="4" spans="1:15">
      <c r="A4" s="299" t="s">
        <v>53</v>
      </c>
      <c r="B4" s="299">
        <v>-3543</v>
      </c>
      <c r="C4" s="299">
        <v>246</v>
      </c>
      <c r="D4" s="299">
        <v>362</v>
      </c>
      <c r="E4" s="299">
        <v>251</v>
      </c>
      <c r="F4" s="299">
        <v>263</v>
      </c>
      <c r="G4" s="300"/>
      <c r="H4" s="300"/>
      <c r="I4" s="300"/>
      <c r="J4" s="300"/>
      <c r="K4" s="300"/>
      <c r="L4" s="300"/>
      <c r="M4" s="300"/>
      <c r="N4" s="300"/>
      <c r="O4" s="300"/>
    </row>
    <row r="5" spans="1:15">
      <c r="A5" s="299" t="s">
        <v>54</v>
      </c>
      <c r="B5" s="299">
        <v>87</v>
      </c>
      <c r="C5" s="299">
        <v>30</v>
      </c>
      <c r="D5" s="299">
        <v>66</v>
      </c>
      <c r="E5" s="299">
        <v>59</v>
      </c>
      <c r="F5" s="299">
        <v>78</v>
      </c>
      <c r="G5" s="300"/>
      <c r="H5" s="300"/>
      <c r="I5" s="300"/>
      <c r="J5" s="300"/>
      <c r="K5" s="300"/>
      <c r="L5" s="300"/>
      <c r="M5" s="300"/>
      <c r="N5" s="300"/>
      <c r="O5" s="300"/>
    </row>
    <row r="6" spans="1:15">
      <c r="A6" s="299" t="s">
        <v>31</v>
      </c>
      <c r="B6" s="299">
        <v>-1171</v>
      </c>
      <c r="C6" s="299">
        <v>-8467</v>
      </c>
      <c r="D6" s="299">
        <v>-898</v>
      </c>
      <c r="E6" s="299">
        <v>204</v>
      </c>
      <c r="F6" s="299">
        <v>-387</v>
      </c>
      <c r="G6" s="300"/>
      <c r="H6" s="300"/>
      <c r="I6" s="300"/>
      <c r="J6" s="300"/>
      <c r="K6" s="300"/>
      <c r="L6" s="300"/>
      <c r="M6" s="300"/>
      <c r="N6" s="300"/>
      <c r="O6" s="300"/>
    </row>
    <row r="7" spans="1:15">
      <c r="A7" s="301" t="s">
        <v>55</v>
      </c>
      <c r="B7" s="301">
        <v>48</v>
      </c>
      <c r="C7" s="301">
        <v>602</v>
      </c>
      <c r="D7" s="301">
        <v>3757</v>
      </c>
      <c r="E7" s="301">
        <v>3722</v>
      </c>
      <c r="F7" s="301">
        <v>3839</v>
      </c>
      <c r="G7" s="300"/>
      <c r="L7" s="300"/>
      <c r="M7" s="300"/>
      <c r="N7" s="300"/>
      <c r="O7" s="300"/>
    </row>
    <row r="8" spans="1:15">
      <c r="A8" s="299" t="s">
        <v>56</v>
      </c>
      <c r="B8" s="299">
        <v>2962</v>
      </c>
      <c r="C8" s="299">
        <v>-934</v>
      </c>
      <c r="D8" s="299">
        <v>-640</v>
      </c>
      <c r="E8" s="299">
        <v>-629</v>
      </c>
      <c r="F8" s="299">
        <v>-1053</v>
      </c>
      <c r="G8" s="300"/>
      <c r="H8" s="300"/>
      <c r="I8" s="300"/>
      <c r="J8" s="300"/>
      <c r="K8" s="300"/>
      <c r="L8" s="300"/>
      <c r="M8" s="300"/>
      <c r="N8" s="300"/>
      <c r="O8" s="300"/>
    </row>
    <row r="9" spans="1:15">
      <c r="A9" s="299" t="s">
        <v>57</v>
      </c>
      <c r="B9" s="299">
        <v>262</v>
      </c>
      <c r="C9" s="299">
        <v>7097</v>
      </c>
      <c r="D9" s="299">
        <v>117</v>
      </c>
      <c r="E9" s="299">
        <v>-81</v>
      </c>
      <c r="F9" s="299">
        <v>-2</v>
      </c>
      <c r="G9" s="300"/>
      <c r="H9" s="300"/>
      <c r="I9" s="300"/>
      <c r="J9" s="300"/>
      <c r="K9" s="300"/>
      <c r="L9" s="300"/>
      <c r="M9" s="300"/>
      <c r="N9" s="300"/>
      <c r="O9" s="300"/>
    </row>
    <row r="10" spans="1:15">
      <c r="A10" s="299" t="s">
        <v>58</v>
      </c>
      <c r="B10" s="299" t="s">
        <v>30</v>
      </c>
      <c r="C10" s="299">
        <v>178</v>
      </c>
      <c r="D10" s="299">
        <v>-1014</v>
      </c>
      <c r="E10" s="299">
        <v>200</v>
      </c>
      <c r="F10" s="299">
        <v>-564</v>
      </c>
      <c r="G10" s="300"/>
      <c r="H10" s="300"/>
      <c r="I10" s="300"/>
      <c r="J10" s="300"/>
      <c r="K10" s="300"/>
      <c r="L10" s="300"/>
      <c r="M10" s="300"/>
      <c r="N10" s="300"/>
      <c r="O10" s="300"/>
    </row>
    <row r="11" spans="1:15">
      <c r="A11" s="299" t="s">
        <v>59</v>
      </c>
      <c r="B11" s="299">
        <v>-201</v>
      </c>
      <c r="C11" s="299">
        <v>-206</v>
      </c>
      <c r="D11" s="299">
        <v>-229</v>
      </c>
      <c r="E11" s="299">
        <v>-279</v>
      </c>
      <c r="F11" s="299">
        <v>-278</v>
      </c>
      <c r="G11" s="300"/>
      <c r="H11" s="300"/>
      <c r="I11" s="300"/>
      <c r="J11" s="300"/>
      <c r="K11" s="300"/>
      <c r="L11" s="300"/>
      <c r="M11" s="300"/>
      <c r="N11" s="300"/>
      <c r="O11" s="300"/>
    </row>
    <row r="12" spans="1:15">
      <c r="A12" s="299" t="s">
        <v>31</v>
      </c>
      <c r="B12" s="299">
        <v>-625</v>
      </c>
      <c r="C12" s="299">
        <v>36</v>
      </c>
      <c r="D12" s="299">
        <v>31</v>
      </c>
      <c r="E12" s="299">
        <v>83</v>
      </c>
      <c r="F12" s="299">
        <v>197</v>
      </c>
      <c r="G12" s="300"/>
      <c r="H12" s="300"/>
      <c r="I12" s="300"/>
      <c r="J12" s="300"/>
      <c r="K12" s="300"/>
      <c r="L12" s="300"/>
      <c r="M12" s="300"/>
      <c r="N12" s="300"/>
      <c r="O12" s="300"/>
    </row>
    <row r="13" spans="1:15">
      <c r="A13" s="301" t="s">
        <v>60</v>
      </c>
      <c r="B13" s="301">
        <v>2398</v>
      </c>
      <c r="C13" s="301">
        <v>6171</v>
      </c>
      <c r="D13" s="301">
        <v>-1735</v>
      </c>
      <c r="E13" s="301">
        <v>-706</v>
      </c>
      <c r="F13" s="301">
        <v>-1700</v>
      </c>
      <c r="G13" s="300"/>
      <c r="H13" s="300"/>
      <c r="I13" s="300"/>
      <c r="J13" s="300"/>
      <c r="K13" s="300"/>
      <c r="L13" s="300"/>
      <c r="M13" s="300"/>
      <c r="N13" s="300"/>
      <c r="O13" s="300"/>
    </row>
    <row r="14" spans="1:15">
      <c r="A14" s="299" t="s">
        <v>61</v>
      </c>
      <c r="B14" s="299">
        <v>-149</v>
      </c>
      <c r="C14" s="299">
        <v>-66</v>
      </c>
      <c r="D14" s="299">
        <v>-422</v>
      </c>
      <c r="E14" s="299">
        <v>-867</v>
      </c>
      <c r="F14" s="299">
        <v>-845</v>
      </c>
      <c r="G14" s="300"/>
      <c r="H14" s="300"/>
      <c r="I14" s="300"/>
      <c r="J14" s="300"/>
      <c r="K14" s="300"/>
      <c r="L14" s="300"/>
      <c r="M14" s="300"/>
      <c r="N14" s="300"/>
      <c r="O14" s="300"/>
    </row>
    <row r="15" spans="1:15">
      <c r="A15" s="299" t="s">
        <v>62</v>
      </c>
      <c r="B15" s="299">
        <v>-484</v>
      </c>
      <c r="C15" s="299">
        <v>-716</v>
      </c>
      <c r="D15" s="299">
        <v>-381</v>
      </c>
      <c r="E15" s="299">
        <v>-709</v>
      </c>
      <c r="F15" s="299">
        <v>457</v>
      </c>
      <c r="G15" s="300"/>
      <c r="H15" s="300"/>
      <c r="I15" s="300"/>
      <c r="J15" s="300"/>
      <c r="K15" s="300"/>
      <c r="L15" s="300"/>
      <c r="M15" s="300"/>
      <c r="N15" s="300"/>
      <c r="O15" s="300"/>
    </row>
    <row r="16" spans="1:15">
      <c r="A16" s="299" t="s">
        <v>63</v>
      </c>
      <c r="B16" s="299">
        <v>-656</v>
      </c>
      <c r="C16" s="299">
        <v>-5858</v>
      </c>
      <c r="D16" s="299">
        <v>-731</v>
      </c>
      <c r="E16" s="299">
        <v>-859</v>
      </c>
      <c r="F16" s="299">
        <v>-778</v>
      </c>
      <c r="G16" s="300"/>
      <c r="H16" s="300"/>
      <c r="I16" s="300"/>
      <c r="J16" s="300"/>
      <c r="K16" s="300"/>
      <c r="L16" s="300"/>
      <c r="M16" s="300"/>
      <c r="N16" s="300"/>
      <c r="O16" s="300"/>
    </row>
    <row r="17" spans="1:15">
      <c r="A17" s="299" t="s">
        <v>31</v>
      </c>
      <c r="B17" s="299">
        <v>-651</v>
      </c>
      <c r="C17" s="299">
        <v>-1201</v>
      </c>
      <c r="D17" s="299">
        <v>-700</v>
      </c>
      <c r="E17" s="299">
        <v>-753</v>
      </c>
      <c r="F17" s="299">
        <v>-693</v>
      </c>
      <c r="G17" s="300"/>
      <c r="H17" s="300"/>
      <c r="I17" s="300"/>
      <c r="J17" s="300"/>
      <c r="K17" s="300"/>
      <c r="L17" s="300"/>
      <c r="M17" s="300"/>
      <c r="N17" s="300"/>
      <c r="O17" s="300"/>
    </row>
    <row r="18" spans="1:15">
      <c r="A18" s="301" t="s">
        <v>64</v>
      </c>
      <c r="B18" s="301">
        <v>-1940</v>
      </c>
      <c r="C18" s="301">
        <v>-7841</v>
      </c>
      <c r="D18" s="301">
        <v>-2234</v>
      </c>
      <c r="E18" s="301">
        <v>-3188</v>
      </c>
      <c r="F18" s="301">
        <v>-1859</v>
      </c>
      <c r="G18" s="300"/>
      <c r="H18" s="300"/>
      <c r="I18" s="300"/>
      <c r="J18" s="300"/>
      <c r="K18" s="300"/>
      <c r="L18" s="300"/>
      <c r="M18" s="300"/>
      <c r="N18" s="300"/>
      <c r="O18" s="300"/>
    </row>
    <row r="19" spans="1:15">
      <c r="A19" s="299" t="s">
        <v>65</v>
      </c>
      <c r="B19" s="299">
        <v>3010</v>
      </c>
      <c r="C19" s="299">
        <v>-332</v>
      </c>
      <c r="D19" s="299">
        <v>3117</v>
      </c>
      <c r="E19" s="299">
        <v>3093</v>
      </c>
      <c r="F19" s="299">
        <v>2786</v>
      </c>
      <c r="G19" s="300"/>
      <c r="H19" s="300"/>
      <c r="I19" s="300"/>
      <c r="J19" s="300"/>
      <c r="K19" s="300"/>
      <c r="L19" s="300"/>
      <c r="M19" s="300"/>
      <c r="N19" s="300"/>
      <c r="O19" s="300"/>
    </row>
    <row r="20" spans="1:15">
      <c r="A20" s="302"/>
      <c r="B20" s="303"/>
      <c r="C20" s="303"/>
      <c r="D20" s="303"/>
      <c r="E20" s="303"/>
      <c r="F20" s="303"/>
      <c r="G20" s="300"/>
      <c r="H20" s="300"/>
      <c r="I20" s="300"/>
      <c r="J20" s="300"/>
      <c r="K20" s="300"/>
      <c r="L20" s="300"/>
      <c r="M20" s="300"/>
      <c r="N20" s="300"/>
      <c r="O20" s="300"/>
    </row>
    <row r="21" spans="2:15">
      <c r="B21" s="300"/>
      <c r="C21" s="300"/>
      <c r="D21" s="300"/>
      <c r="E21" s="300"/>
      <c r="F21" s="300"/>
      <c r="G21" s="300"/>
      <c r="H21" s="300"/>
      <c r="I21" s="300"/>
      <c r="J21" s="300"/>
      <c r="K21" s="300"/>
      <c r="L21" s="300"/>
      <c r="M21" s="300"/>
      <c r="N21" s="300"/>
      <c r="O21" s="300"/>
    </row>
    <row r="22" spans="2:15">
      <c r="B22" s="300"/>
      <c r="C22" s="304" t="s">
        <v>51</v>
      </c>
      <c r="D22" s="304"/>
      <c r="E22" s="304"/>
      <c r="F22" s="304"/>
      <c r="G22" s="300"/>
      <c r="H22" s="300"/>
      <c r="I22" s="300"/>
      <c r="J22" s="300"/>
      <c r="K22" s="300"/>
      <c r="L22" s="300"/>
      <c r="M22" s="300"/>
      <c r="N22" s="300"/>
      <c r="O22" s="300"/>
    </row>
    <row r="23" spans="2:15">
      <c r="B23" s="300"/>
      <c r="C23" s="300"/>
      <c r="D23" s="300"/>
      <c r="E23" s="300"/>
      <c r="F23" s="300"/>
      <c r="G23" s="300"/>
      <c r="H23" s="300"/>
      <c r="I23" s="300"/>
      <c r="J23" s="300"/>
      <c r="K23" s="300"/>
      <c r="L23" s="300"/>
      <c r="M23" s="300"/>
      <c r="N23" s="300"/>
      <c r="O23" s="300"/>
    </row>
    <row r="24" spans="2:15">
      <c r="B24" s="300"/>
      <c r="C24" s="300"/>
      <c r="D24" s="300"/>
      <c r="E24" s="300"/>
      <c r="F24" s="300"/>
      <c r="G24" s="300"/>
      <c r="H24" s="300"/>
      <c r="I24" s="300"/>
      <c r="J24" s="300"/>
      <c r="K24" s="300"/>
      <c r="L24" s="300"/>
      <c r="M24" s="300"/>
      <c r="N24" s="300"/>
      <c r="O24" s="300"/>
    </row>
    <row r="25" spans="2:15">
      <c r="B25" s="300"/>
      <c r="C25" s="300"/>
      <c r="D25" s="300"/>
      <c r="E25" s="300"/>
      <c r="F25" s="300"/>
      <c r="G25" s="300"/>
      <c r="H25" s="300"/>
      <c r="I25" s="300"/>
      <c r="J25" s="300"/>
      <c r="K25" s="300"/>
      <c r="L25" s="300"/>
      <c r="M25" s="300"/>
      <c r="N25" s="300"/>
      <c r="O25" s="300"/>
    </row>
    <row r="26" spans="2:15">
      <c r="B26" s="300"/>
      <c r="C26" s="300"/>
      <c r="D26" s="300"/>
      <c r="E26" s="300"/>
      <c r="F26" s="300"/>
      <c r="G26" s="300"/>
      <c r="H26" s="300"/>
      <c r="I26" s="300"/>
      <c r="J26" s="300"/>
      <c r="K26" s="300"/>
      <c r="L26" s="300"/>
      <c r="M26" s="300"/>
      <c r="N26" s="300"/>
      <c r="O26" s="300"/>
    </row>
    <row r="27" spans="2:15">
      <c r="B27" s="300"/>
      <c r="C27" s="300"/>
      <c r="D27" s="300"/>
      <c r="E27" s="300"/>
      <c r="F27" s="300"/>
      <c r="G27" s="300"/>
      <c r="H27" s="300"/>
      <c r="I27" s="300"/>
      <c r="J27" s="300"/>
      <c r="K27" s="300"/>
      <c r="L27" s="300"/>
      <c r="M27" s="300"/>
      <c r="N27" s="300"/>
      <c r="O27" s="300"/>
    </row>
    <row r="28" spans="2:15">
      <c r="B28" s="300"/>
      <c r="C28" s="300"/>
      <c r="D28" s="300"/>
      <c r="E28" s="300"/>
      <c r="F28" s="300"/>
      <c r="G28" s="300"/>
      <c r="H28" s="300"/>
      <c r="I28" s="300"/>
      <c r="J28" s="300"/>
      <c r="K28" s="300"/>
      <c r="L28" s="300"/>
      <c r="M28" s="300"/>
      <c r="N28" s="300"/>
      <c r="O28" s="300"/>
    </row>
    <row r="29" spans="2:15">
      <c r="B29" s="300"/>
      <c r="C29" s="300"/>
      <c r="D29" s="300"/>
      <c r="E29" s="300"/>
      <c r="F29" s="300"/>
      <c r="G29" s="300"/>
      <c r="H29" s="300"/>
      <c r="I29" s="300"/>
      <c r="J29" s="300"/>
      <c r="K29" s="300"/>
      <c r="L29" s="300"/>
      <c r="M29" s="300"/>
      <c r="N29" s="300"/>
      <c r="O29" s="300"/>
    </row>
    <row r="30" spans="2:15">
      <c r="B30" s="300"/>
      <c r="C30" s="300"/>
      <c r="D30" s="300"/>
      <c r="E30" s="300"/>
      <c r="F30" s="300"/>
      <c r="G30" s="300"/>
      <c r="H30" s="300"/>
      <c r="I30" s="300"/>
      <c r="J30" s="300"/>
      <c r="K30" s="300"/>
      <c r="L30" s="300"/>
      <c r="M30" s="300"/>
      <c r="N30" s="300"/>
      <c r="O30" s="300"/>
    </row>
    <row r="31" spans="2:15">
      <c r="B31" s="300"/>
      <c r="C31" s="300"/>
      <c r="D31" s="300"/>
      <c r="E31" s="300"/>
      <c r="F31" s="300"/>
      <c r="G31" s="300"/>
      <c r="H31" s="300"/>
      <c r="I31" s="300"/>
      <c r="J31" s="300"/>
      <c r="K31" s="300"/>
      <c r="L31" s="300"/>
      <c r="M31" s="300"/>
      <c r="N31" s="300"/>
      <c r="O31" s="300"/>
    </row>
    <row r="32" spans="2:15">
      <c r="B32" s="300"/>
      <c r="C32" s="300"/>
      <c r="D32" s="300"/>
      <c r="E32" s="300"/>
      <c r="F32" s="300"/>
      <c r="G32" s="300"/>
      <c r="H32" s="300"/>
      <c r="I32" s="300"/>
      <c r="J32" s="300"/>
      <c r="K32" s="300"/>
      <c r="L32" s="300"/>
      <c r="M32" s="300"/>
      <c r="N32" s="300"/>
      <c r="O32" s="300"/>
    </row>
    <row r="33" spans="2:15">
      <c r="B33" s="300"/>
      <c r="C33" s="300"/>
      <c r="D33" s="300"/>
      <c r="E33" s="300"/>
      <c r="F33" s="300"/>
      <c r="G33" s="300"/>
      <c r="H33" s="300"/>
      <c r="I33" s="300"/>
      <c r="J33" s="300"/>
      <c r="K33" s="300"/>
      <c r="L33" s="300"/>
      <c r="M33" s="300"/>
      <c r="N33" s="300"/>
      <c r="O33" s="300"/>
    </row>
    <row r="34" spans="2:15">
      <c r="B34" s="300"/>
      <c r="C34" s="300"/>
      <c r="D34" s="300"/>
      <c r="E34" s="300"/>
      <c r="F34" s="300"/>
      <c r="G34" s="300"/>
      <c r="H34" s="300"/>
      <c r="I34" s="300"/>
      <c r="J34" s="300"/>
      <c r="K34" s="300"/>
      <c r="L34" s="300"/>
      <c r="M34" s="300"/>
      <c r="N34" s="300"/>
      <c r="O34" s="300"/>
    </row>
    <row r="35" spans="2:15">
      <c r="B35" s="300"/>
      <c r="C35" s="300"/>
      <c r="D35" s="300"/>
      <c r="E35" s="300"/>
      <c r="F35" s="300"/>
      <c r="G35" s="300"/>
      <c r="H35" s="300"/>
      <c r="I35" s="300"/>
      <c r="J35" s="300"/>
      <c r="K35" s="300"/>
      <c r="L35" s="300"/>
      <c r="M35" s="300"/>
      <c r="N35" s="300"/>
      <c r="O35" s="300"/>
    </row>
    <row r="36" spans="2:15">
      <c r="B36" s="300"/>
      <c r="C36" s="300"/>
      <c r="D36" s="300"/>
      <c r="E36" s="300"/>
      <c r="F36" s="300"/>
      <c r="G36" s="300"/>
      <c r="H36" s="300"/>
      <c r="I36" s="300"/>
      <c r="J36" s="300"/>
      <c r="K36" s="300"/>
      <c r="L36" s="300"/>
      <c r="M36" s="300"/>
      <c r="N36" s="300"/>
      <c r="O36" s="300"/>
    </row>
  </sheetData>
  <mergeCells count="1">
    <mergeCell ref="C22:F22"/>
  </mergeCells>
  <conditionalFormatting sqref="A1:F19">
    <cfRule type="cellIs" dxfId="53" priority="1" operator="lessThan">
      <formula>0</formula>
    </cfRule>
  </conditionalFormatting>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M56"/>
  <sheetViews>
    <sheetView zoomScale="90" zoomScaleNormal="90" workbookViewId="0">
      <selection activeCell="C31" sqref="C31"/>
    </sheetView>
  </sheetViews>
  <sheetFormatPr defaultColWidth="8.88888888888889" defaultRowHeight="14.4"/>
  <cols>
    <col min="1" max="1" width="4.68518518518519" customWidth="1"/>
    <col min="2" max="2" width="25.0555555555556" customWidth="1"/>
    <col min="3" max="12" width="14.8611111111111" customWidth="1"/>
    <col min="13" max="13" width="11.7777777777778" customWidth="1"/>
    <col min="14" max="14" width="7.66666666666667"/>
    <col min="15" max="15" width="11.4444444444444"/>
    <col min="16" max="22" width="12.8888888888889"/>
    <col min="23" max="31" width="17.2222222222222"/>
  </cols>
  <sheetData>
    <row r="4" ht="15.15" spans="2:3">
      <c r="B4" s="227" t="s">
        <v>66</v>
      </c>
      <c r="C4" s="227" t="s">
        <v>67</v>
      </c>
    </row>
    <row r="5" ht="15.15" spans="2:3">
      <c r="B5" s="228" t="s">
        <v>68</v>
      </c>
      <c r="C5" s="229" t="s">
        <v>69</v>
      </c>
    </row>
    <row r="7" spans="2:13">
      <c r="B7" s="230" t="s">
        <v>70</v>
      </c>
      <c r="C7" s="230">
        <v>2020</v>
      </c>
      <c r="D7" s="230">
        <v>2021</v>
      </c>
      <c r="E7" s="230">
        <v>2022</v>
      </c>
      <c r="F7" s="230">
        <v>2023</v>
      </c>
      <c r="G7" s="230">
        <v>2024</v>
      </c>
      <c r="H7" s="230">
        <v>2025</v>
      </c>
      <c r="I7" s="230">
        <v>2026</v>
      </c>
      <c r="J7" s="230">
        <v>2027</v>
      </c>
      <c r="K7" s="230">
        <v>2028</v>
      </c>
      <c r="L7" s="230">
        <v>2029</v>
      </c>
      <c r="M7" s="230" t="s">
        <v>71</v>
      </c>
    </row>
    <row r="8" spans="2:12">
      <c r="B8" s="231" t="str">
        <f>C5</f>
        <v>Debt to Equity Ratio</v>
      </c>
      <c r="C8" s="232" cm="1">
        <f t="array" ref="C8:L8">_xlfn.XLOOKUP(C5,B29:B55,C29:L55,"none")</f>
        <v>1.40355100812519</v>
      </c>
      <c r="D8" s="232">
        <v>1.32656107471598</v>
      </c>
      <c r="E8" s="232">
        <v>1.02117451381781</v>
      </c>
      <c r="F8" s="232">
        <v>1.44049079754601</v>
      </c>
      <c r="G8" s="232">
        <v>1.75499357051007</v>
      </c>
      <c r="H8" s="232">
        <v>1.63439864722341</v>
      </c>
      <c r="I8" s="232">
        <v>1.71608013198354</v>
      </c>
      <c r="J8" s="232">
        <v>1.79776161674367</v>
      </c>
      <c r="K8" s="232">
        <v>1.8794431015038</v>
      </c>
      <c r="L8" s="232">
        <v>1.96112458626393</v>
      </c>
    </row>
    <row r="9" spans="2:12">
      <c r="B9" s="233" t="s">
        <v>72</v>
      </c>
      <c r="C9" s="234"/>
      <c r="D9" s="234"/>
      <c r="E9" s="234"/>
      <c r="F9" s="234"/>
      <c r="G9" s="234"/>
      <c r="H9" s="235">
        <f>H8</f>
        <v>1.63439864722341</v>
      </c>
      <c r="I9" s="235">
        <f>I8</f>
        <v>1.71608013198354</v>
      </c>
      <c r="J9" s="235">
        <f>J8</f>
        <v>1.79776161674367</v>
      </c>
      <c r="K9" s="235">
        <f>K8</f>
        <v>1.8794431015038</v>
      </c>
      <c r="L9" s="235">
        <f>L8</f>
        <v>1.96112458626393</v>
      </c>
    </row>
    <row r="27" spans="2:12">
      <c r="B27" s="236" t="s">
        <v>73</v>
      </c>
      <c r="C27" s="237">
        <v>2020</v>
      </c>
      <c r="D27" s="237">
        <v>2021</v>
      </c>
      <c r="E27" s="237">
        <v>2022</v>
      </c>
      <c r="F27" s="237">
        <v>2023</v>
      </c>
      <c r="G27" s="237">
        <v>2024</v>
      </c>
      <c r="H27" s="237">
        <v>2025</v>
      </c>
      <c r="I27" s="237">
        <v>2026</v>
      </c>
      <c r="J27" s="237">
        <v>2027</v>
      </c>
      <c r="K27" s="237">
        <v>2028</v>
      </c>
      <c r="L27" s="237">
        <v>2029</v>
      </c>
    </row>
    <row r="28" ht="15.15" spans="2:12">
      <c r="B28" s="238"/>
      <c r="C28" s="239" t="s">
        <v>74</v>
      </c>
      <c r="D28" s="239" t="s">
        <v>74</v>
      </c>
      <c r="E28" s="239" t="s">
        <v>74</v>
      </c>
      <c r="F28" s="239" t="s">
        <v>74</v>
      </c>
      <c r="G28" s="239" t="s">
        <v>74</v>
      </c>
      <c r="H28" s="240" t="s">
        <v>72</v>
      </c>
      <c r="I28" s="240" t="s">
        <v>72</v>
      </c>
      <c r="J28" s="240" t="s">
        <v>72</v>
      </c>
      <c r="K28" s="240" t="s">
        <v>72</v>
      </c>
      <c r="L28" s="277" t="s">
        <v>72</v>
      </c>
    </row>
    <row r="29" spans="2:12">
      <c r="B29" s="241" t="s">
        <v>75</v>
      </c>
      <c r="C29" s="242"/>
      <c r="D29" s="242"/>
      <c r="E29" s="242"/>
      <c r="F29" s="242"/>
      <c r="G29" s="243"/>
      <c r="H29" s="244"/>
      <c r="I29" s="244"/>
      <c r="J29" s="244"/>
      <c r="K29" s="244"/>
      <c r="L29" s="244"/>
    </row>
    <row r="30" spans="2:12">
      <c r="B30" s="11" t="s">
        <v>76</v>
      </c>
      <c r="C30" s="41">
        <f>(('Income&amp;Expenditure'!B2-'Income&amp;Expenditure'!B3)/'Income&amp;Expenditure'!B2)</f>
        <v>0.0705444905407034</v>
      </c>
      <c r="D30" s="41">
        <f>('Income&amp;Expenditure'!C2-'Income&amp;Expenditure'!C3)/'Income&amp;Expenditure'!C2</f>
        <v>0.0652305353533609</v>
      </c>
      <c r="E30" s="41">
        <f>('Income&amp;Expenditure'!D2-'Income&amp;Expenditure'!D3)/'Income&amp;Expenditure'!D2</f>
        <v>0.0755249087115284</v>
      </c>
      <c r="F30" s="41">
        <f>('Income&amp;Expenditure'!E2-'Income&amp;Expenditure'!E3)/'Income&amp;Expenditure'!E2</f>
        <v>0.0514528030372616</v>
      </c>
      <c r="G30" s="245">
        <f>('Income&amp;Expenditure'!F2-'Income&amp;Expenditure'!F3)/'Income&amp;Expenditure'!F2</f>
        <v>0.0711132620587502</v>
      </c>
      <c r="H30" s="246" cm="1">
        <f t="array" ref="H30:L30">TREND($C30:$G30,$C$27:$G$27,$H$27:$L$27)</f>
        <v>0.0629811431563378</v>
      </c>
      <c r="I30" s="278">
        <v>0.0617171242283435</v>
      </c>
      <c r="J30" s="279">
        <v>0.0604531053003491</v>
      </c>
      <c r="K30" s="279">
        <v>0.0591890863723548</v>
      </c>
      <c r="L30" s="279">
        <v>0.0579250674443604</v>
      </c>
    </row>
    <row r="31" spans="2:12">
      <c r="B31" s="11" t="s">
        <v>77</v>
      </c>
      <c r="C31" s="41">
        <f>'Income&amp;Expenditure'!B9/'Income&amp;Expenditure'!B2</f>
        <v>0.0393004079805822</v>
      </c>
      <c r="D31" s="41">
        <f>'Income&amp;Expenditure'!C9/'Income&amp;Expenditure'!C2</f>
        <v>0.0333926442897369</v>
      </c>
      <c r="E31" s="41">
        <f>'Income&amp;Expenditure'!D9/'Income&amp;Expenditure'!D2</f>
        <v>0.0419437923839332</v>
      </c>
      <c r="F31" s="41">
        <f>'Income&amp;Expenditure'!E9/'Income&amp;Expenditure'!E2</f>
        <v>0.0214935243868834</v>
      </c>
      <c r="G31" s="41">
        <f>'Income&amp;Expenditure'!F9/'Income&amp;Expenditure'!F2</f>
        <v>0.0403449337850323</v>
      </c>
      <c r="H31" s="247" cm="1">
        <f t="array" ref="H31:L31">TREND($C31:$G31,$C$27:$G$27,$H$27:$L$27)</f>
        <v>0.0323520400770356</v>
      </c>
      <c r="I31" s="278">
        <v>0.0313710332476363</v>
      </c>
      <c r="J31" s="279">
        <v>0.0303900264182371</v>
      </c>
      <c r="K31" s="279">
        <v>0.0294090195888378</v>
      </c>
      <c r="L31" s="279">
        <v>0.0284280127594385</v>
      </c>
    </row>
    <row r="32" spans="2:13">
      <c r="B32" s="11" t="s">
        <v>78</v>
      </c>
      <c r="C32" s="41">
        <f>'Income&amp;Expenditure'!B15/'Income&amp;Expenditure'!B2</f>
        <v>0.0167151538104009</v>
      </c>
      <c r="D32" s="41">
        <f>'Income&amp;Expenditure'!C15/'Income&amp;Expenditure'!C2</f>
        <v>0.102855563425294</v>
      </c>
      <c r="E32" s="41">
        <f>'Income&amp;Expenditure'!D15/'Income&amp;Expenditure'!D2</f>
        <v>0.0241425404277517</v>
      </c>
      <c r="F32" s="41">
        <f>'Income&amp;Expenditure'!E15/'Income&amp;Expenditure'!E2</f>
        <v>0.0112825694253085</v>
      </c>
      <c r="G32" s="41">
        <f>'Income&amp;Expenditure'!F15/'Income&amp;Expenditure'!F2</f>
        <v>0.0174226758766334</v>
      </c>
      <c r="H32" s="247" cm="1">
        <f t="array" ref="H32:L32">TREND($C32:$G32,$C$27:$G$27,$H$27:$L$27)</f>
        <v>0.00743631563281424</v>
      </c>
      <c r="I32" s="280">
        <v>-0.00157947935394038</v>
      </c>
      <c r="J32" s="281">
        <v>-0.010595274340695</v>
      </c>
      <c r="K32" s="281">
        <v>-0.0196110693274496</v>
      </c>
      <c r="L32" s="246">
        <v>-0.0286268643142042</v>
      </c>
      <c r="M32" s="282"/>
    </row>
    <row r="33" ht="15.15" spans="2:13">
      <c r="B33" s="248"/>
      <c r="C33" s="249"/>
      <c r="D33" s="249"/>
      <c r="E33" s="249"/>
      <c r="F33" s="249"/>
      <c r="G33" s="249"/>
      <c r="H33" s="250"/>
      <c r="I33" s="283"/>
      <c r="J33" s="284"/>
      <c r="K33" s="284"/>
      <c r="L33" s="285"/>
      <c r="M33" s="282"/>
    </row>
    <row r="34" spans="2:12">
      <c r="B34" s="241" t="s">
        <v>68</v>
      </c>
      <c r="C34" s="242">
        <v>2020</v>
      </c>
      <c r="D34" s="242">
        <v>2021</v>
      </c>
      <c r="E34" s="242">
        <v>2022</v>
      </c>
      <c r="F34" s="242">
        <v>2023</v>
      </c>
      <c r="G34" s="242">
        <v>2024</v>
      </c>
      <c r="H34" s="251"/>
      <c r="I34" s="286"/>
      <c r="J34" s="287"/>
      <c r="K34" s="287"/>
      <c r="L34" s="287"/>
    </row>
    <row r="35" spans="2:12">
      <c r="B35" s="11" t="s">
        <v>69</v>
      </c>
      <c r="C35" s="19">
        <f>'Balance Sheet'!B20/'Balance Sheet'!B32</f>
        <v>1.40355100812519</v>
      </c>
      <c r="D35" s="19">
        <f>'Balance Sheet'!C20/'Balance Sheet'!C32</f>
        <v>1.32656107471598</v>
      </c>
      <c r="E35" s="19">
        <f>'Balance Sheet'!D20/'Balance Sheet'!D32</f>
        <v>1.02117451381781</v>
      </c>
      <c r="F35" s="19">
        <f>'Balance Sheet'!E20/'Balance Sheet'!E32</f>
        <v>1.44049079754601</v>
      </c>
      <c r="G35" s="19">
        <f>'Balance Sheet'!F20/'Balance Sheet'!F32</f>
        <v>1.75499357051007</v>
      </c>
      <c r="H35" s="252" cm="1">
        <f t="array" ref="H35:L35">TREND($C35:$G35,$C$27:$G$27,$H$27:$L$27)</f>
        <v>1.63439864722341</v>
      </c>
      <c r="I35" s="252">
        <v>1.71608013198354</v>
      </c>
      <c r="J35" s="252">
        <v>1.79776161674367</v>
      </c>
      <c r="K35" s="252">
        <v>1.8794431015038</v>
      </c>
      <c r="L35" s="252">
        <v>1.96112458626393</v>
      </c>
    </row>
    <row r="36" spans="2:12">
      <c r="B36" s="11" t="s">
        <v>79</v>
      </c>
      <c r="C36" s="19">
        <f>('Balance Sheet'!B8-'Balance Sheet'!B6)/'Balance Sheet'!B20</f>
        <v>0.614279588336192</v>
      </c>
      <c r="D36" s="19">
        <f>('Balance Sheet'!C8-'Balance Sheet'!C6)/'Balance Sheet'!C20</f>
        <v>0.546227417640808</v>
      </c>
      <c r="E36" s="19">
        <f>('Balance Sheet'!D8-'Balance Sheet'!D6)/'Balance Sheet'!D20</f>
        <v>0.604272379878469</v>
      </c>
      <c r="F36" s="19">
        <f>('Balance Sheet'!E8-'Balance Sheet'!E6)/'Balance Sheet'!E20</f>
        <v>0.565530948324815</v>
      </c>
      <c r="G36" s="19">
        <f>('Balance Sheet'!F8-'Balance Sheet'!F6)/'Balance Sheet'!F20</f>
        <v>0.682444314185229</v>
      </c>
      <c r="H36" s="252" cm="1">
        <f t="array" ref="H36:L36">TREND($C36:$G36,$C$27:$G$27,$H$27:$L$27)</f>
        <v>0.649240824387837</v>
      </c>
      <c r="I36" s="252">
        <v>0.664804122626081</v>
      </c>
      <c r="J36" s="252">
        <v>0.680367420864326</v>
      </c>
      <c r="K36" s="252">
        <v>0.69593071910257</v>
      </c>
      <c r="L36" s="252">
        <v>0.711494017340815</v>
      </c>
    </row>
    <row r="37" spans="2:12">
      <c r="B37" s="11" t="s">
        <v>80</v>
      </c>
      <c r="C37" s="19">
        <f>'Balance Sheet'!B3/'Balance Sheet'!B20</f>
        <v>0.221751715265866</v>
      </c>
      <c r="D37" s="19">
        <f>'Balance Sheet'!C3/'Balance Sheet'!C20</f>
        <v>0.150590735762956</v>
      </c>
      <c r="E37" s="19">
        <f>'Balance Sheet'!D3/'Balance Sheet'!D20</f>
        <v>0.146902211363779</v>
      </c>
      <c r="F37" s="19">
        <f>'Balance Sheet'!E3/'Balance Sheet'!E20</f>
        <v>0.13503691084611</v>
      </c>
      <c r="G37" s="19">
        <f>'Balance Sheet'!F3/'Balance Sheet'!F20</f>
        <v>0.112837045720985</v>
      </c>
      <c r="H37" s="252" cm="1">
        <f t="array" ref="H37:L37">TREND($C37:$G37,$C$27:$G$27,$H$27:$L$27)</f>
        <v>0.0834087745899877</v>
      </c>
      <c r="I37" s="252">
        <v>0.0600704581893372</v>
      </c>
      <c r="J37" s="252">
        <v>0.0367321417886868</v>
      </c>
      <c r="K37" s="252">
        <v>0.0133938253880363</v>
      </c>
      <c r="L37" s="252">
        <v>-0.00994449101261412</v>
      </c>
    </row>
    <row r="38" ht="15.15" spans="2:12">
      <c r="B38" s="253"/>
      <c r="C38" s="254"/>
      <c r="D38" s="254"/>
      <c r="E38" s="254"/>
      <c r="F38" s="254"/>
      <c r="G38" s="254"/>
      <c r="H38" s="255"/>
      <c r="I38" s="255"/>
      <c r="J38" s="255"/>
      <c r="K38" s="255"/>
      <c r="L38" s="255"/>
    </row>
    <row r="39" spans="2:12">
      <c r="B39" s="241" t="s">
        <v>81</v>
      </c>
      <c r="C39" s="242"/>
      <c r="D39" s="242"/>
      <c r="E39" s="242"/>
      <c r="F39" s="242"/>
      <c r="G39" s="242"/>
      <c r="H39" s="256"/>
      <c r="I39" s="260"/>
      <c r="J39" s="260"/>
      <c r="K39" s="260"/>
      <c r="L39" s="260"/>
    </row>
    <row r="40" spans="2:12">
      <c r="B40" s="9" t="s">
        <v>82</v>
      </c>
      <c r="C40" s="10">
        <v>22376</v>
      </c>
      <c r="D40" s="10">
        <v>17381</v>
      </c>
      <c r="E40" s="10">
        <v>21971</v>
      </c>
      <c r="F40" s="10">
        <v>18517</v>
      </c>
      <c r="G40" s="10">
        <v>19429</v>
      </c>
      <c r="H40" s="257" cm="1">
        <f t="array" ref="H40">FORECAST(H42,$C$40:$G$40,$C$42:$G$42)</f>
        <v>20851.6998084295</v>
      </c>
      <c r="I40" s="257" cm="1">
        <f t="array" ref="I40">FORECAST(I42,$C$40:$G$40,$C$42:$G$42)</f>
        <v>21157.333077906</v>
      </c>
      <c r="J40" s="257" cm="1">
        <f t="array" ref="J40">FORECAST(J42,$C$40:$G$40,$C$42:$G$42)</f>
        <v>21462.9663473825</v>
      </c>
      <c r="K40" s="257" cm="1">
        <f t="array" ref="K40">FORECAST(K42,$C$40:$G$40,$C$42:$G$42)</f>
        <v>21768.599616859</v>
      </c>
      <c r="L40" s="257" cm="1">
        <f t="array" ref="L40">FORECAST(L42,$C$40:$G$40,$C$42:$G$42)</f>
        <v>22074.2328863355</v>
      </c>
    </row>
    <row r="41" spans="2:12">
      <c r="B41" s="11" t="s">
        <v>83</v>
      </c>
      <c r="C41">
        <v>23.04</v>
      </c>
      <c r="D41">
        <v>2.92</v>
      </c>
      <c r="E41" s="12">
        <v>14.84</v>
      </c>
      <c r="F41">
        <v>25.12</v>
      </c>
      <c r="G41">
        <v>16.35</v>
      </c>
      <c r="H41" s="56" cm="1">
        <f t="array" ref="H41:L41">TREND($C41:$G41,$C$27:$G$27,$H$27:$L$27)</f>
        <v>19.0999999999878</v>
      </c>
      <c r="I41" s="56">
        <v>19.9819999999837</v>
      </c>
      <c r="J41" s="56">
        <v>20.8639999999797</v>
      </c>
      <c r="K41" s="56">
        <v>21.7459999999757</v>
      </c>
      <c r="L41" s="56">
        <v>22.6279999999716</v>
      </c>
    </row>
    <row r="42" spans="2:12">
      <c r="B42" s="11" t="s">
        <v>84</v>
      </c>
      <c r="C42">
        <v>0.02</v>
      </c>
      <c r="D42">
        <v>-0.01</v>
      </c>
      <c r="E42">
        <v>0.19</v>
      </c>
      <c r="F42">
        <v>0.1</v>
      </c>
      <c r="G42">
        <v>0.17</v>
      </c>
      <c r="H42" s="56" cm="1">
        <f t="array" ref="H42:L42">TREND($C42:$G42,$C$27:$G$27,$H$27:$L$27)</f>
        <v>0.217000000000052</v>
      </c>
      <c r="I42" s="56">
        <v>0.258000000000068</v>
      </c>
      <c r="J42" s="56">
        <v>0.299000000000085</v>
      </c>
      <c r="K42" s="56">
        <v>0.340000000000102</v>
      </c>
      <c r="L42" s="56">
        <v>0.381000000000119</v>
      </c>
    </row>
    <row r="43" ht="15.15" spans="2:12">
      <c r="B43" s="258"/>
      <c r="C43" s="259"/>
      <c r="D43" s="259"/>
      <c r="E43" s="259"/>
      <c r="F43" s="259"/>
      <c r="G43" s="259"/>
      <c r="H43" s="260"/>
      <c r="I43" s="255"/>
      <c r="J43" s="255"/>
      <c r="K43" s="255"/>
      <c r="L43" s="255"/>
    </row>
    <row r="44" spans="2:12">
      <c r="B44" s="241" t="s">
        <v>85</v>
      </c>
      <c r="C44" s="242"/>
      <c r="D44" s="242"/>
      <c r="E44" s="242"/>
      <c r="F44" s="242"/>
      <c r="G44" s="242"/>
      <c r="H44" s="261"/>
      <c r="I44" s="260"/>
      <c r="J44" s="260"/>
      <c r="K44" s="260"/>
      <c r="L44" s="260"/>
    </row>
    <row r="45" spans="2:12">
      <c r="B45" s="11" t="s">
        <v>86</v>
      </c>
      <c r="C45" s="19">
        <f>'Income&amp;Expenditure'!B2/'Balance Sheet'!B13</f>
        <v>1.09461089127567</v>
      </c>
      <c r="D45" s="19">
        <f>'Income&amp;Expenditure'!C2/'Balance Sheet'!C13</f>
        <v>1.27190631042362</v>
      </c>
      <c r="E45" s="19">
        <f>'Income&amp;Expenditure'!D2/'Balance Sheet'!D13</f>
        <v>1.24842786494902</v>
      </c>
      <c r="F45" s="19">
        <f>'Income&amp;Expenditure'!E2/'Balance Sheet'!E13</f>
        <v>1.42413011249673</v>
      </c>
      <c r="G45" s="19">
        <f>'Income&amp;Expenditure'!F2/'Balance Sheet'!F13</f>
        <v>1.4495843874232</v>
      </c>
      <c r="H45" s="252" cm="1">
        <f t="array" ref="H45:L45">TREND($C45:$G45,$C$27:$G$27,$H$27:$L$27)</f>
        <v>1.55638315162448</v>
      </c>
      <c r="I45" s="288">
        <v>1.64260023106142</v>
      </c>
      <c r="J45" s="252">
        <v>1.72881731049836</v>
      </c>
      <c r="K45" s="252">
        <v>1.8150343899353</v>
      </c>
      <c r="L45" s="288">
        <v>1.90125146937224</v>
      </c>
    </row>
    <row r="46" ht="15.15" spans="2:12">
      <c r="B46" s="262"/>
      <c r="C46" s="263"/>
      <c r="D46" s="263"/>
      <c r="E46" s="263"/>
      <c r="F46" s="263"/>
      <c r="G46" s="263"/>
      <c r="H46" s="264"/>
      <c r="I46" s="267"/>
      <c r="J46" s="264"/>
      <c r="K46" s="264"/>
      <c r="L46" s="267"/>
    </row>
    <row r="47" spans="2:12">
      <c r="B47" s="241" t="s">
        <v>87</v>
      </c>
      <c r="C47" s="19"/>
      <c r="D47" s="19"/>
      <c r="E47" s="19"/>
      <c r="F47" s="19"/>
      <c r="G47" s="19"/>
      <c r="H47" s="265"/>
      <c r="I47" s="265"/>
      <c r="J47" s="265"/>
      <c r="K47" s="265"/>
      <c r="L47" s="265"/>
    </row>
    <row r="48" spans="2:12">
      <c r="B48" s="11" t="s">
        <v>88</v>
      </c>
      <c r="C48" s="19">
        <f>'Income&amp;Expenditure'!B3/(('Balance Sheet'!B6+'Balance Sheet'!C6)/2)</f>
        <v>23.9862283429587</v>
      </c>
      <c r="D48" s="19">
        <f>'Income&amp;Expenditure'!C3/(('Balance Sheet'!C6+'Balance Sheet'!D6)/2)</f>
        <v>24.5512704174229</v>
      </c>
      <c r="E48" s="19">
        <f>'Income&amp;Expenditure'!D3/(('Balance Sheet'!D6+'Balance Sheet'!E6)/2)</f>
        <v>23.3908022272634</v>
      </c>
      <c r="F48" s="19">
        <f>'Income&amp;Expenditure'!E3/(('Balance Sheet'!E6+'Balance Sheet'!F6)/2)</f>
        <v>24.085908649174</v>
      </c>
      <c r="G48" s="19">
        <f>'Income&amp;Expenditure'!F3/(('Balance Sheet'!F6+'Balance Sheet'!G6)/2)</f>
        <v>48.0743833017078</v>
      </c>
      <c r="H48" s="252" cm="1">
        <f t="array" ref="H48:L48">TREND(C48:G48,C27:G27,H27:L27)</f>
        <v>43.1310030324585</v>
      </c>
      <c r="I48" s="252">
        <v>47.902097847376</v>
      </c>
      <c r="J48" s="252">
        <v>52.6731926622935</v>
      </c>
      <c r="K48" s="252">
        <v>57.444287477211</v>
      </c>
      <c r="L48" s="252">
        <v>62.2153822921285</v>
      </c>
    </row>
    <row r="49" ht="15.15" spans="2:12">
      <c r="B49" s="253"/>
      <c r="C49" s="266"/>
      <c r="D49" s="266"/>
      <c r="E49" s="266"/>
      <c r="F49" s="266"/>
      <c r="G49" s="266"/>
      <c r="H49" s="267"/>
      <c r="I49" s="267"/>
      <c r="J49" s="267"/>
      <c r="K49" s="267"/>
      <c r="L49" s="267"/>
    </row>
    <row r="50" spans="2:12">
      <c r="B50" s="241" t="s">
        <v>89</v>
      </c>
      <c r="C50" s="242"/>
      <c r="D50" s="242"/>
      <c r="E50" s="242"/>
      <c r="F50" s="242"/>
      <c r="G50" s="268"/>
      <c r="H50" s="269"/>
      <c r="I50" s="256"/>
      <c r="J50" s="289"/>
      <c r="K50" s="289"/>
      <c r="L50" s="290"/>
    </row>
    <row r="51" spans="2:12">
      <c r="B51" s="11" t="s">
        <v>90</v>
      </c>
      <c r="C51" s="40">
        <v>0.073</v>
      </c>
      <c r="D51" s="40">
        <v>0.469</v>
      </c>
      <c r="E51" s="40">
        <v>0.107</v>
      </c>
      <c r="F51" s="40">
        <v>0.053</v>
      </c>
      <c r="G51" s="40">
        <v>0.099</v>
      </c>
      <c r="H51" s="270" cm="1">
        <f t="array" ref="H51:L51">TREND(C51:G51,C27:G27,H27:L27)</f>
        <v>0.0509999999999794</v>
      </c>
      <c r="I51" s="291">
        <v>0.0145999999999737</v>
      </c>
      <c r="J51" s="292">
        <v>-0.0218000000000319</v>
      </c>
      <c r="K51" s="292">
        <v>-0.0582000000000375</v>
      </c>
      <c r="L51" s="292">
        <v>-0.0946000000000431</v>
      </c>
    </row>
    <row r="52" spans="2:12">
      <c r="B52" s="11" t="s">
        <v>91</v>
      </c>
      <c r="C52" s="41">
        <f>'Income&amp;Expenditure'!B15/'Balance Sheet'!B13</f>
        <v>0.0182965894102129</v>
      </c>
      <c r="D52" s="42">
        <f>'Income&amp;Expenditure'!C15/'Balance Sheet'!C13</f>
        <v>0.130822640182809</v>
      </c>
      <c r="E52" s="41">
        <f>'Income&amp;Expenditure'!D15/'Balance Sheet'!D13</f>
        <v>0.0301402202006634</v>
      </c>
      <c r="F52" s="42">
        <f>'Income&amp;Expenditure'!E15/'Balance Sheet'!E13</f>
        <v>0.0160678468649167</v>
      </c>
      <c r="G52" s="41">
        <f>'Income&amp;Expenditure'!F15/'Balance Sheet'!F13</f>
        <v>0.0252556389379026</v>
      </c>
      <c r="H52" s="270" cm="1">
        <f t="array" ref="H52:L52">TREND(C52:G52,C27:G27,H27:L27)</f>
        <v>0.0138655788405583</v>
      </c>
      <c r="I52" s="280">
        <v>0.00378190941431101</v>
      </c>
      <c r="J52" s="293">
        <v>-0.00630176001193628</v>
      </c>
      <c r="K52" s="293">
        <v>-0.0163854294381836</v>
      </c>
      <c r="L52" s="293">
        <v>-0.0264690988644309</v>
      </c>
    </row>
    <row r="53" customFormat="1" ht="15.15" spans="2:12">
      <c r="B53" s="262"/>
      <c r="C53" s="271"/>
      <c r="D53" s="42"/>
      <c r="E53" s="271"/>
      <c r="F53" s="271"/>
      <c r="G53" s="42"/>
      <c r="H53" s="272"/>
      <c r="I53" s="294"/>
      <c r="J53" s="295"/>
      <c r="K53" s="295"/>
      <c r="L53" s="296"/>
    </row>
    <row r="54" customFormat="1" spans="2:12">
      <c r="B54" s="241" t="s">
        <v>92</v>
      </c>
      <c r="C54" s="273"/>
      <c r="D54" s="274"/>
      <c r="E54" s="273"/>
      <c r="F54" s="273"/>
      <c r="G54" s="274"/>
      <c r="H54" s="256"/>
      <c r="I54" s="256"/>
      <c r="J54" s="261"/>
      <c r="K54" s="261"/>
      <c r="L54" s="256"/>
    </row>
    <row r="55" customFormat="1" spans="2:12">
      <c r="B55" s="11" t="s">
        <v>93</v>
      </c>
      <c r="C55" s="43">
        <v>0.683</v>
      </c>
      <c r="D55" s="43">
        <v>0.199</v>
      </c>
      <c r="E55" s="43">
        <v>0.482</v>
      </c>
      <c r="F55" s="43">
        <v>1.172</v>
      </c>
      <c r="G55" s="43">
        <v>0.657</v>
      </c>
      <c r="H55" s="275" cm="1">
        <f t="array" ref="H55:L55">TREND(C55:G55,C27:G27,H27:L27)</f>
        <v>0.914899999999808</v>
      </c>
      <c r="I55" s="275">
        <v>1.00699999999974</v>
      </c>
      <c r="J55" s="275">
        <v>1.09909999999968</v>
      </c>
      <c r="K55" s="275">
        <v>1.19119999999961</v>
      </c>
      <c r="L55" s="275">
        <v>1.28329999999954</v>
      </c>
    </row>
    <row r="56" customFormat="1" ht="15.15" spans="2:12">
      <c r="B56" s="253"/>
      <c r="C56" s="254"/>
      <c r="D56" s="254"/>
      <c r="E56" s="254"/>
      <c r="F56" s="254"/>
      <c r="G56" s="254"/>
      <c r="H56" s="276"/>
      <c r="I56" s="276"/>
      <c r="J56" s="276"/>
      <c r="K56" s="276"/>
      <c r="L56" s="276"/>
    </row>
  </sheetData>
  <conditionalFormatting sqref="B7:L9">
    <cfRule type="cellIs" dxfId="54" priority="1" operator="lessThan">
      <formula>0</formula>
    </cfRule>
  </conditionalFormatting>
  <conditionalFormatting sqref="C27:L56">
    <cfRule type="cellIs" dxfId="52" priority="2" operator="lessThan">
      <formula>0</formula>
    </cfRule>
  </conditionalFormatting>
  <dataValidations count="3">
    <dataValidation type="list" allowBlank="1" showInputMessage="1" showErrorMessage="1" sqref="B5">
      <formula1>Ref!$F$6:$F$12</formula1>
    </dataValidation>
    <dataValidation type="list" allowBlank="1" showInputMessage="1" showErrorMessage="1" sqref="C5">
      <formula1>_xlfn.XLOOKUP($B$5,Ref!$F$6:$F$12,Ref!$G$6:$J$12)</formula1>
    </dataValidation>
    <dataValidation type="decimal" operator="greaterThan" allowBlank="1" showInputMessage="1" showErrorMessage="1" sqref="H40:L40 H35:H39 H41:H45 C35:G37 I35:L37">
      <formula1>0</formula1>
    </dataValidation>
  </dataValidations>
  <pageMargins left="0.75" right="0.75" top="1" bottom="1" header="0.5" footer="0.5"/>
  <headerFooter/>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14:colorSeries rgb="FF376092"/>
          <x14:colorNegative rgb="FFD00000"/>
          <x14:colorAxis rgb="FF000000"/>
          <x14:colorMarkers rgb="FFD00000"/>
          <x14:colorFirst rgb="FFD00000"/>
          <x14:colorLast rgb="FFD00000"/>
          <x14:colorHigh rgb="FFD00000"/>
          <x14:colorLow rgb="FFD00000"/>
          <x14:sparklines>
            <x14:sparkline>
              <xm:f>'Ratios+Forecast'!H8:L8</xm:f>
              <xm:sqref>M9</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20"/>
  <sheetViews>
    <sheetView tabSelected="1" zoomScale="80" zoomScaleNormal="80" workbookViewId="0">
      <selection activeCell="D7" sqref="D7"/>
    </sheetView>
  </sheetViews>
  <sheetFormatPr defaultColWidth="8.88888888888889" defaultRowHeight="14.4"/>
  <cols>
    <col min="1" max="1" width="7.25925925925926" customWidth="1"/>
    <col min="2" max="2" width="19.1111111111111" customWidth="1"/>
    <col min="3" max="11" width="12.8888888888889"/>
    <col min="12" max="12" width="20.7777777777778"/>
    <col min="13" max="15" width="20.1111111111111"/>
    <col min="16" max="16" width="11"/>
    <col min="17" max="17" width="10.7407407407407" customWidth="1"/>
    <col min="18" max="20" width="14.1111111111111"/>
    <col min="21" max="21" width="29.8888888888889"/>
    <col min="22" max="22" width="12.8888888888889"/>
  </cols>
  <sheetData>
    <row r="1" spans="1:18">
      <c r="A1" s="136"/>
      <c r="B1" s="136"/>
      <c r="C1" s="136"/>
      <c r="D1" s="136"/>
      <c r="E1" s="137"/>
      <c r="F1" s="137"/>
      <c r="G1" s="137"/>
      <c r="H1" s="137"/>
      <c r="I1" s="137"/>
      <c r="J1" s="137"/>
      <c r="K1" s="137"/>
      <c r="L1" s="137"/>
      <c r="M1" s="137"/>
      <c r="N1" s="137"/>
      <c r="O1" s="137"/>
      <c r="P1" s="137"/>
      <c r="Q1" s="137"/>
      <c r="R1" s="137"/>
    </row>
    <row r="2" spans="1:18">
      <c r="A2" s="136"/>
      <c r="B2" s="136"/>
      <c r="C2" s="136"/>
      <c r="D2" s="136"/>
      <c r="E2" s="137"/>
      <c r="F2" s="137"/>
      <c r="G2" s="137"/>
      <c r="H2" s="137"/>
      <c r="I2" s="137"/>
      <c r="J2" s="137"/>
      <c r="K2" s="137"/>
      <c r="L2" s="137"/>
      <c r="M2" s="137"/>
      <c r="N2" s="137"/>
      <c r="O2" s="137"/>
      <c r="P2" s="137"/>
      <c r="Q2" s="137"/>
      <c r="R2" s="137"/>
    </row>
    <row r="3" spans="1:18">
      <c r="A3" s="136"/>
      <c r="B3" s="136"/>
      <c r="C3" s="136"/>
      <c r="D3" s="136"/>
      <c r="E3" s="137"/>
      <c r="F3" s="137"/>
      <c r="G3" s="137"/>
      <c r="H3" s="137"/>
      <c r="I3" s="137"/>
      <c r="J3" s="137"/>
      <c r="K3" s="137"/>
      <c r="L3" s="137"/>
      <c r="M3" s="137"/>
      <c r="N3" s="137"/>
      <c r="O3" s="137"/>
      <c r="P3" s="137"/>
      <c r="Q3" s="137"/>
      <c r="R3" s="137"/>
    </row>
    <row r="4" spans="1:18">
      <c r="A4" s="136"/>
      <c r="B4" s="136"/>
      <c r="C4" s="136"/>
      <c r="D4" s="136"/>
      <c r="E4" s="137"/>
      <c r="F4" s="137"/>
      <c r="G4" s="137"/>
      <c r="H4" s="137"/>
      <c r="I4" s="137"/>
      <c r="J4" s="137"/>
      <c r="K4" s="137"/>
      <c r="L4" s="163" t="s">
        <v>94</v>
      </c>
      <c r="M4" s="164"/>
      <c r="N4" s="164"/>
      <c r="O4" s="164"/>
      <c r="P4" s="164"/>
      <c r="Q4" s="164"/>
      <c r="R4" s="164"/>
    </row>
    <row r="5" ht="28.8" spans="1:18">
      <c r="A5" s="136"/>
      <c r="B5" s="136"/>
      <c r="C5" s="136"/>
      <c r="D5" s="136"/>
      <c r="E5" s="137"/>
      <c r="F5" s="137"/>
      <c r="G5" s="137"/>
      <c r="H5" s="137"/>
      <c r="I5" s="137"/>
      <c r="J5" s="137"/>
      <c r="K5" s="137"/>
      <c r="L5" s="165" t="s">
        <v>95</v>
      </c>
      <c r="M5" s="165" t="s">
        <v>96</v>
      </c>
      <c r="N5" s="165" t="s">
        <v>97</v>
      </c>
      <c r="O5" s="165" t="s">
        <v>98</v>
      </c>
      <c r="P5" s="165" t="s">
        <v>99</v>
      </c>
      <c r="Q5" s="164"/>
      <c r="R5" s="181" t="s">
        <v>100</v>
      </c>
    </row>
    <row r="6" ht="20" customHeight="1" spans="1:18">
      <c r="A6" s="138" t="s">
        <v>101</v>
      </c>
      <c r="B6" s="139" t="s">
        <v>102</v>
      </c>
      <c r="C6" s="140"/>
      <c r="D6" s="140"/>
      <c r="E6" s="140"/>
      <c r="F6" s="140"/>
      <c r="G6" s="140"/>
      <c r="H6" s="140"/>
      <c r="I6" s="140"/>
      <c r="J6" s="140"/>
      <c r="K6" s="140"/>
      <c r="L6" s="140"/>
      <c r="M6" s="140"/>
      <c r="N6" s="140"/>
      <c r="O6" s="140"/>
      <c r="P6" s="140"/>
      <c r="Q6" s="182"/>
      <c r="R6" s="142"/>
    </row>
    <row r="7" spans="1:18">
      <c r="A7" s="141"/>
      <c r="B7" s="142"/>
      <c r="C7" s="142"/>
      <c r="D7" s="142"/>
      <c r="E7" s="142"/>
      <c r="F7" s="142"/>
      <c r="G7" s="142"/>
      <c r="H7" s="142"/>
      <c r="I7" s="142"/>
      <c r="J7" s="142"/>
      <c r="K7" s="142"/>
      <c r="L7" s="142"/>
      <c r="M7" s="142"/>
      <c r="N7" s="142"/>
      <c r="O7" s="142"/>
      <c r="P7" s="142"/>
      <c r="Q7" s="183"/>
      <c r="R7" s="142"/>
    </row>
    <row r="8" spans="1:18">
      <c r="A8" s="141"/>
      <c r="B8" s="143" t="s">
        <v>77</v>
      </c>
      <c r="C8" s="142"/>
      <c r="D8" s="142"/>
      <c r="E8" s="142"/>
      <c r="F8" s="142"/>
      <c r="G8" s="142"/>
      <c r="H8" s="142"/>
      <c r="I8" s="142"/>
      <c r="J8" s="142"/>
      <c r="K8" s="142"/>
      <c r="L8" s="142"/>
      <c r="M8" s="142"/>
      <c r="N8" s="142"/>
      <c r="O8" s="142"/>
      <c r="P8" s="142"/>
      <c r="Q8" s="183"/>
      <c r="R8" s="142"/>
    </row>
    <row r="9" spans="1:18">
      <c r="A9" s="141"/>
      <c r="B9" s="142"/>
      <c r="C9" s="142"/>
      <c r="D9" s="142"/>
      <c r="E9" s="142"/>
      <c r="F9" s="142"/>
      <c r="G9" s="142"/>
      <c r="H9" s="142"/>
      <c r="I9" s="142"/>
      <c r="J9" s="142"/>
      <c r="K9" s="142"/>
      <c r="L9" s="142"/>
      <c r="M9" s="142"/>
      <c r="N9" s="142"/>
      <c r="O9" s="142"/>
      <c r="P9" s="142"/>
      <c r="Q9" s="183"/>
      <c r="R9" s="142"/>
    </row>
    <row r="10" spans="1:18">
      <c r="A10" s="144"/>
      <c r="B10" s="145" t="s">
        <v>103</v>
      </c>
      <c r="C10" s="145">
        <v>2020</v>
      </c>
      <c r="D10" s="145">
        <v>2021</v>
      </c>
      <c r="E10" s="145">
        <v>2022</v>
      </c>
      <c r="F10" s="145">
        <v>2023</v>
      </c>
      <c r="G10" s="145">
        <v>2024</v>
      </c>
      <c r="H10" s="145" t="s">
        <v>104</v>
      </c>
      <c r="I10" s="145"/>
      <c r="J10" s="142"/>
      <c r="K10" s="142"/>
      <c r="L10" s="142"/>
      <c r="M10" s="142"/>
      <c r="N10" s="142"/>
      <c r="O10" s="142"/>
      <c r="P10" s="142"/>
      <c r="Q10" s="183"/>
      <c r="R10" s="142"/>
    </row>
    <row r="11" spans="1:18">
      <c r="A11" s="144"/>
      <c r="B11" s="145" t="s">
        <v>105</v>
      </c>
      <c r="C11" s="146" cm="1">
        <f t="array" ref="C11:G11">_xlfn.XLOOKUP(B8,Ref!E17:E20,Ref!F17:J20)</f>
        <v>0.0393004079805822</v>
      </c>
      <c r="D11" s="146">
        <v>0.0333926442897369</v>
      </c>
      <c r="E11" s="146">
        <v>0.0419437923839332</v>
      </c>
      <c r="F11" s="146">
        <v>0.0214935243868834</v>
      </c>
      <c r="G11" s="146">
        <v>0.0403449337850323</v>
      </c>
      <c r="H11" s="146">
        <f>AVERAGE(_xlfn.ANCHORARRAY(C11))</f>
        <v>0.0352950605652336</v>
      </c>
      <c r="I11" s="145"/>
      <c r="J11" s="142"/>
      <c r="K11" s="142"/>
      <c r="L11" s="142"/>
      <c r="M11" s="142"/>
      <c r="N11" s="142"/>
      <c r="O11" s="142"/>
      <c r="P11" s="142"/>
      <c r="Q11" s="183"/>
      <c r="R11" s="142"/>
    </row>
    <row r="12" spans="1:18">
      <c r="A12" s="144"/>
      <c r="B12" s="145" t="s">
        <v>106</v>
      </c>
      <c r="C12" s="146" cm="1">
        <f t="array" ref="C12:G12">_xlfn.XLOOKUP(B8,Ref!E23:E25,Ref!F23:J25)</f>
        <v>0.023</v>
      </c>
      <c r="D12" s="146">
        <v>0.037</v>
      </c>
      <c r="E12" s="146">
        <v>0.036</v>
      </c>
      <c r="F12" s="146">
        <v>0.027</v>
      </c>
      <c r="G12" s="146">
        <v>0.026</v>
      </c>
      <c r="H12" s="146">
        <f>AVERAGE(_xlfn.ANCHORARRAY(C12))</f>
        <v>0.0298</v>
      </c>
      <c r="I12" s="145"/>
      <c r="J12" s="166"/>
      <c r="K12" s="142"/>
      <c r="L12" s="142"/>
      <c r="M12" s="142"/>
      <c r="N12" s="142"/>
      <c r="O12" s="142"/>
      <c r="P12" s="142"/>
      <c r="Q12" s="183"/>
      <c r="R12" s="142"/>
    </row>
    <row r="13" spans="1:18">
      <c r="A13" s="144"/>
      <c r="B13" s="145" t="s">
        <v>107</v>
      </c>
      <c r="C13" s="146" cm="1">
        <f t="array" ref="C13:G13">_xlfn.XLOOKUP(B8,Ref!E29:E31,Ref!F29:J31)</f>
        <v>0.03</v>
      </c>
      <c r="D13" s="146">
        <v>0.03</v>
      </c>
      <c r="E13" s="146">
        <v>0.028</v>
      </c>
      <c r="F13" s="146">
        <v>0.026</v>
      </c>
      <c r="G13" s="146">
        <v>0.025</v>
      </c>
      <c r="H13" s="146">
        <f>AVERAGE(_xlfn.ANCHORARRAY(C13))</f>
        <v>0.0278</v>
      </c>
      <c r="I13" s="145"/>
      <c r="J13" s="142"/>
      <c r="K13" s="142"/>
      <c r="L13" s="142"/>
      <c r="M13" s="142"/>
      <c r="N13" s="142"/>
      <c r="O13" s="142"/>
      <c r="P13" s="142"/>
      <c r="Q13" s="183"/>
      <c r="R13" s="142"/>
    </row>
    <row r="14" spans="1:18">
      <c r="A14" s="144"/>
      <c r="B14" s="145"/>
      <c r="C14" s="145"/>
      <c r="D14" s="145"/>
      <c r="E14" s="145"/>
      <c r="F14" s="145"/>
      <c r="G14" s="145"/>
      <c r="H14" s="145"/>
      <c r="I14" s="145"/>
      <c r="J14" s="142"/>
      <c r="K14" s="142"/>
      <c r="L14" s="142"/>
      <c r="M14" s="142"/>
      <c r="N14" s="142"/>
      <c r="O14" s="142"/>
      <c r="P14" s="142"/>
      <c r="Q14" s="183"/>
      <c r="R14" s="142"/>
    </row>
    <row r="15" spans="1:18">
      <c r="A15" s="144"/>
      <c r="B15" s="145"/>
      <c r="C15" s="145"/>
      <c r="D15" s="145"/>
      <c r="E15" s="145"/>
      <c r="F15" s="145"/>
      <c r="G15" s="145"/>
      <c r="H15" s="145"/>
      <c r="I15" s="145"/>
      <c r="J15" s="153"/>
      <c r="K15" s="142"/>
      <c r="L15" s="142"/>
      <c r="M15" s="142"/>
      <c r="N15" s="142"/>
      <c r="O15" s="142"/>
      <c r="P15" s="142"/>
      <c r="Q15" s="183"/>
      <c r="R15" s="142"/>
    </row>
    <row r="16" spans="1:18">
      <c r="A16" s="144"/>
      <c r="B16" s="145"/>
      <c r="C16" s="145"/>
      <c r="D16" s="145"/>
      <c r="E16" s="145"/>
      <c r="F16" s="145"/>
      <c r="G16" s="145"/>
      <c r="H16" s="145"/>
      <c r="I16" s="145"/>
      <c r="J16" s="153"/>
      <c r="K16" s="142"/>
      <c r="L16" s="142"/>
      <c r="M16" s="142"/>
      <c r="N16" s="142"/>
      <c r="O16" s="142"/>
      <c r="P16" s="142"/>
      <c r="Q16" s="183"/>
      <c r="R16" s="142"/>
    </row>
    <row r="17" spans="1:18">
      <c r="A17" s="144"/>
      <c r="B17" s="145"/>
      <c r="C17" s="145"/>
      <c r="D17" s="145"/>
      <c r="E17" s="145"/>
      <c r="F17" s="145"/>
      <c r="G17" s="145"/>
      <c r="H17" s="145"/>
      <c r="I17" s="145"/>
      <c r="J17" s="153"/>
      <c r="K17" s="142"/>
      <c r="L17" s="142"/>
      <c r="M17" s="142"/>
      <c r="N17" s="142"/>
      <c r="O17" s="142"/>
      <c r="P17" s="142"/>
      <c r="Q17" s="183"/>
      <c r="R17" s="142"/>
    </row>
    <row r="18" spans="1:18">
      <c r="A18" s="144"/>
      <c r="B18" s="145"/>
      <c r="C18" s="145"/>
      <c r="D18" s="145"/>
      <c r="E18" s="145"/>
      <c r="F18" s="145"/>
      <c r="G18" s="145"/>
      <c r="H18" s="145" t="str">
        <f>B8&amp;"--Average"</f>
        <v>Operating Margin--Average</v>
      </c>
      <c r="I18" s="145"/>
      <c r="J18" s="153"/>
      <c r="K18" s="142"/>
      <c r="L18" s="142"/>
      <c r="M18" s="142"/>
      <c r="N18" s="142"/>
      <c r="O18" s="142"/>
      <c r="P18" s="142"/>
      <c r="Q18" s="183"/>
      <c r="R18" s="142"/>
    </row>
    <row r="19" spans="1:18">
      <c r="A19" s="144"/>
      <c r="B19" s="145"/>
      <c r="C19" s="145"/>
      <c r="D19" s="145"/>
      <c r="E19" s="145"/>
      <c r="F19" s="145"/>
      <c r="G19" s="145"/>
      <c r="H19" s="145"/>
      <c r="I19" s="145"/>
      <c r="J19" s="153"/>
      <c r="K19" s="142"/>
      <c r="L19" s="142"/>
      <c r="M19" s="142"/>
      <c r="N19" s="142"/>
      <c r="O19" s="142"/>
      <c r="P19" s="142"/>
      <c r="Q19" s="183"/>
      <c r="R19" s="142"/>
    </row>
    <row r="20" spans="1:18">
      <c r="A20" s="144"/>
      <c r="B20" s="145"/>
      <c r="C20" s="145"/>
      <c r="D20" s="145"/>
      <c r="E20" s="145"/>
      <c r="F20" s="145"/>
      <c r="G20" s="145"/>
      <c r="H20" s="145"/>
      <c r="I20" s="145"/>
      <c r="J20" s="142"/>
      <c r="K20" s="142"/>
      <c r="L20" s="142"/>
      <c r="M20" s="142"/>
      <c r="N20" s="142"/>
      <c r="O20" s="142"/>
      <c r="P20" s="142"/>
      <c r="Q20" s="183"/>
      <c r="R20" s="142"/>
    </row>
    <row r="21" spans="1:18">
      <c r="A21" s="144"/>
      <c r="B21" s="145"/>
      <c r="C21" s="145"/>
      <c r="D21" s="145"/>
      <c r="E21" s="145"/>
      <c r="F21" s="145"/>
      <c r="G21" s="145"/>
      <c r="H21" s="145"/>
      <c r="I21" s="145"/>
      <c r="J21" s="142"/>
      <c r="K21" s="142"/>
      <c r="L21" s="142"/>
      <c r="M21" s="142"/>
      <c r="N21" s="142"/>
      <c r="O21" s="142"/>
      <c r="P21" s="142"/>
      <c r="Q21" s="183"/>
      <c r="R21" s="142"/>
    </row>
    <row r="22" spans="1:18">
      <c r="A22" s="144"/>
      <c r="B22" s="145"/>
      <c r="C22" s="145"/>
      <c r="D22" s="145"/>
      <c r="E22" s="145"/>
      <c r="F22" s="145"/>
      <c r="G22" s="145"/>
      <c r="H22" s="145"/>
      <c r="I22" s="145"/>
      <c r="J22" s="142"/>
      <c r="K22" s="142"/>
      <c r="L22" s="142"/>
      <c r="M22" s="142"/>
      <c r="N22" s="142"/>
      <c r="O22" s="142"/>
      <c r="P22" s="142"/>
      <c r="Q22" s="183"/>
      <c r="R22" s="142"/>
    </row>
    <row r="23" spans="1:18">
      <c r="A23" s="144"/>
      <c r="B23" s="145"/>
      <c r="C23" s="145"/>
      <c r="D23" s="145"/>
      <c r="E23" s="145"/>
      <c r="F23" s="145"/>
      <c r="G23" s="145"/>
      <c r="H23" s="145"/>
      <c r="I23" s="145"/>
      <c r="J23" s="142"/>
      <c r="K23" s="142"/>
      <c r="L23" s="142"/>
      <c r="M23" s="142"/>
      <c r="N23" s="142"/>
      <c r="O23" s="142"/>
      <c r="P23" s="142"/>
      <c r="Q23" s="183"/>
      <c r="R23" s="142"/>
    </row>
    <row r="24" ht="20" customHeight="1" spans="1:18">
      <c r="A24" s="147"/>
      <c r="B24" s="148"/>
      <c r="C24" s="148"/>
      <c r="D24" s="148"/>
      <c r="E24" s="148"/>
      <c r="F24" s="148"/>
      <c r="G24" s="148"/>
      <c r="H24" s="148"/>
      <c r="I24" s="148"/>
      <c r="J24" s="148"/>
      <c r="K24" s="148"/>
      <c r="L24" s="148"/>
      <c r="M24" s="148"/>
      <c r="N24" s="148"/>
      <c r="O24" s="148"/>
      <c r="P24" s="148"/>
      <c r="Q24" s="184"/>
      <c r="R24" s="148"/>
    </row>
    <row r="25" ht="15" customHeight="1" spans="1:18">
      <c r="A25" s="149"/>
      <c r="B25" s="150"/>
      <c r="C25" s="150"/>
      <c r="D25" s="150"/>
      <c r="E25" s="150"/>
      <c r="F25" s="150"/>
      <c r="G25" s="150"/>
      <c r="H25" s="150"/>
      <c r="I25" s="150"/>
      <c r="J25" s="150"/>
      <c r="K25" s="150"/>
      <c r="L25" s="150"/>
      <c r="M25" s="150"/>
      <c r="N25" s="150"/>
      <c r="O25" s="150"/>
      <c r="P25" s="150"/>
      <c r="Q25" s="185"/>
      <c r="R25" s="148"/>
    </row>
    <row r="26" spans="1:18">
      <c r="A26" s="151"/>
      <c r="B26" s="152"/>
      <c r="C26" s="152"/>
      <c r="D26" s="152"/>
      <c r="E26" s="152"/>
      <c r="F26" s="152"/>
      <c r="G26" s="152"/>
      <c r="H26" s="152"/>
      <c r="I26" s="152"/>
      <c r="J26" s="152"/>
      <c r="K26" s="152"/>
      <c r="L26" s="152"/>
      <c r="M26" s="152"/>
      <c r="N26" s="152"/>
      <c r="O26" s="167"/>
      <c r="P26" s="168"/>
      <c r="Q26" s="186"/>
      <c r="R26" s="148"/>
    </row>
    <row r="27" spans="1:18">
      <c r="A27" s="147"/>
      <c r="B27" s="148"/>
      <c r="C27" s="148"/>
      <c r="D27" s="148"/>
      <c r="E27" s="148"/>
      <c r="F27" s="148"/>
      <c r="G27" s="148"/>
      <c r="H27" s="148"/>
      <c r="I27" s="148"/>
      <c r="J27" s="148"/>
      <c r="K27" s="148"/>
      <c r="L27" s="148"/>
      <c r="M27" s="148"/>
      <c r="N27" s="148"/>
      <c r="O27" s="169"/>
      <c r="P27" s="143"/>
      <c r="Q27" s="187"/>
      <c r="R27" s="148"/>
    </row>
    <row r="28" ht="18" spans="1:18">
      <c r="A28" s="147"/>
      <c r="B28" s="148"/>
      <c r="C28" s="148"/>
      <c r="D28" s="148"/>
      <c r="E28" s="148"/>
      <c r="F28" s="148"/>
      <c r="G28" s="148"/>
      <c r="H28" s="148"/>
      <c r="I28" s="148"/>
      <c r="J28" s="148"/>
      <c r="K28" s="148"/>
      <c r="L28" s="148"/>
      <c r="M28" s="148"/>
      <c r="N28" s="148"/>
      <c r="O28" s="170" t="s">
        <v>108</v>
      </c>
      <c r="P28" s="171" t="s">
        <v>109</v>
      </c>
      <c r="Q28" s="187"/>
      <c r="R28" s="148"/>
    </row>
    <row r="29" spans="1:18">
      <c r="A29" s="147"/>
      <c r="B29" s="148"/>
      <c r="C29" s="148"/>
      <c r="D29" s="148"/>
      <c r="E29" s="148"/>
      <c r="F29" s="148"/>
      <c r="G29" s="148"/>
      <c r="H29" s="148"/>
      <c r="I29" s="148"/>
      <c r="J29" s="148"/>
      <c r="K29" s="148"/>
      <c r="L29" s="172"/>
      <c r="M29" s="172"/>
      <c r="N29" s="172"/>
      <c r="O29" s="172"/>
      <c r="P29" s="172"/>
      <c r="Q29" s="188"/>
      <c r="R29" s="172"/>
    </row>
    <row r="30" spans="1:18">
      <c r="A30" s="147"/>
      <c r="B30" s="148"/>
      <c r="C30" s="148"/>
      <c r="D30" s="148"/>
      <c r="E30" s="148"/>
      <c r="F30" s="148"/>
      <c r="G30" s="148"/>
      <c r="H30" s="148"/>
      <c r="I30" s="148"/>
      <c r="J30" s="148"/>
      <c r="K30" s="148"/>
      <c r="L30" s="172"/>
      <c r="M30" s="172"/>
      <c r="N30" s="172"/>
      <c r="O30" s="173" t="s">
        <v>83</v>
      </c>
      <c r="P30" s="173"/>
      <c r="Q30" s="183"/>
      <c r="R30" s="172"/>
    </row>
    <row r="31" spans="1:18">
      <c r="A31" s="147"/>
      <c r="B31" s="148"/>
      <c r="C31" s="148"/>
      <c r="D31" s="148"/>
      <c r="E31" s="148"/>
      <c r="F31" s="148"/>
      <c r="G31" s="148"/>
      <c r="H31" s="148"/>
      <c r="I31" s="148"/>
      <c r="J31" s="148"/>
      <c r="K31" s="148"/>
      <c r="L31" s="172"/>
      <c r="M31" s="172"/>
      <c r="N31" s="172"/>
      <c r="O31" s="172"/>
      <c r="P31" s="172"/>
      <c r="Q31" s="188"/>
      <c r="R31" s="172"/>
    </row>
    <row r="32" spans="1:22">
      <c r="A32" s="147"/>
      <c r="B32" s="148"/>
      <c r="C32" s="148"/>
      <c r="D32" s="148"/>
      <c r="E32" s="148"/>
      <c r="F32" s="148"/>
      <c r="G32" s="148"/>
      <c r="H32" s="148"/>
      <c r="I32" s="148"/>
      <c r="J32" s="148"/>
      <c r="K32" s="145"/>
      <c r="L32" s="174"/>
      <c r="M32" s="174"/>
      <c r="N32" s="174"/>
      <c r="O32" s="174"/>
      <c r="P32" s="174"/>
      <c r="Q32" s="189"/>
      <c r="R32" s="174"/>
      <c r="S32" s="190"/>
      <c r="T32" s="190"/>
      <c r="U32" s="191"/>
      <c r="V32" s="192"/>
    </row>
    <row r="33" spans="1:22">
      <c r="A33" s="147"/>
      <c r="B33" s="148"/>
      <c r="C33" s="148"/>
      <c r="D33" s="148"/>
      <c r="E33" s="148"/>
      <c r="F33" s="148"/>
      <c r="G33" s="148"/>
      <c r="H33" s="148"/>
      <c r="I33" s="148"/>
      <c r="J33" s="148"/>
      <c r="K33" s="145"/>
      <c r="L33" s="174"/>
      <c r="M33" s="174"/>
      <c r="N33" s="174"/>
      <c r="O33" s="175"/>
      <c r="P33" s="176">
        <v>2020</v>
      </c>
      <c r="Q33" s="193">
        <v>2021</v>
      </c>
      <c r="R33" s="176">
        <v>2022</v>
      </c>
      <c r="S33" s="194">
        <v>2023</v>
      </c>
      <c r="T33" s="194">
        <v>2024</v>
      </c>
      <c r="V33" s="192"/>
    </row>
    <row r="34" spans="1:22">
      <c r="A34" s="147"/>
      <c r="B34" s="148"/>
      <c r="C34" s="148"/>
      <c r="D34" s="148"/>
      <c r="E34" s="148"/>
      <c r="F34" s="148"/>
      <c r="G34" s="148"/>
      <c r="H34" s="148"/>
      <c r="I34" s="148"/>
      <c r="J34" s="148"/>
      <c r="K34" s="145"/>
      <c r="L34" s="174"/>
      <c r="M34" s="174"/>
      <c r="N34" s="174"/>
      <c r="O34" s="176" t="s">
        <v>105</v>
      </c>
      <c r="P34" s="176" cm="1">
        <f t="array" ref="P34:T34">_xlfn.XLOOKUP(O30,Ref!E39:E41,Ref!F39:J41)</f>
        <v>23.04</v>
      </c>
      <c r="Q34" s="193">
        <v>2.92</v>
      </c>
      <c r="R34" s="176">
        <v>14.84</v>
      </c>
      <c r="S34" s="194">
        <v>25.12</v>
      </c>
      <c r="T34" s="194">
        <v>16.35</v>
      </c>
      <c r="U34" s="195"/>
      <c r="V34" s="192"/>
    </row>
    <row r="35" spans="1:22">
      <c r="A35" s="147"/>
      <c r="B35" s="148"/>
      <c r="C35" s="148"/>
      <c r="D35" s="148"/>
      <c r="E35" s="148"/>
      <c r="F35" s="148"/>
      <c r="G35" s="148"/>
      <c r="H35" s="148"/>
      <c r="I35" s="148"/>
      <c r="J35" s="148"/>
      <c r="K35" s="145"/>
      <c r="L35" s="174"/>
      <c r="M35" s="174"/>
      <c r="N35" s="174"/>
      <c r="O35" s="176" t="s">
        <v>106</v>
      </c>
      <c r="P35" s="176" cm="1">
        <f t="array" ref="P35:T35">_xlfn.XLOOKUP(O30,Ref!E44:E46,Ref!F44:J46)</f>
        <v>17.32</v>
      </c>
      <c r="Q35" s="193">
        <v>13.57</v>
      </c>
      <c r="R35" s="176">
        <v>10.3</v>
      </c>
      <c r="S35" s="194">
        <v>13.13</v>
      </c>
      <c r="T35" s="194">
        <v>16.66</v>
      </c>
      <c r="U35" s="195"/>
      <c r="V35" s="192"/>
    </row>
    <row r="36" spans="1:22">
      <c r="A36" s="147"/>
      <c r="B36" s="148"/>
      <c r="C36" s="148"/>
      <c r="D36" s="148"/>
      <c r="E36" s="148"/>
      <c r="F36" s="148"/>
      <c r="G36" s="148"/>
      <c r="H36" s="148"/>
      <c r="I36" s="148"/>
      <c r="J36" s="148"/>
      <c r="K36" s="145"/>
      <c r="L36" s="174"/>
      <c r="M36" s="174"/>
      <c r="N36" s="174"/>
      <c r="O36" s="176" t="s">
        <v>110</v>
      </c>
      <c r="P36" s="176" cm="1">
        <f t="array" ref="P36:T36">_xlfn.XLOOKUP(O30,Ref!E49:E51,Ref!F49:J51)</f>
        <v>17.69</v>
      </c>
      <c r="Q36" s="193">
        <v>11.51</v>
      </c>
      <c r="R36" s="176">
        <v>8.48</v>
      </c>
      <c r="S36" s="194">
        <v>6.9</v>
      </c>
      <c r="T36" s="194">
        <v>12.26</v>
      </c>
      <c r="U36" s="195"/>
      <c r="V36" s="192"/>
    </row>
    <row r="37" spans="1:22">
      <c r="A37" s="147"/>
      <c r="B37" s="148"/>
      <c r="C37" s="148"/>
      <c r="D37" s="148"/>
      <c r="E37" s="148"/>
      <c r="F37" s="148"/>
      <c r="G37" s="148"/>
      <c r="H37" s="148"/>
      <c r="I37" s="148"/>
      <c r="J37" s="148"/>
      <c r="K37" s="145"/>
      <c r="L37" s="174"/>
      <c r="M37" s="174"/>
      <c r="N37" s="174"/>
      <c r="O37" s="174"/>
      <c r="P37" s="174"/>
      <c r="Q37" s="189"/>
      <c r="R37" s="174"/>
      <c r="S37" s="192"/>
      <c r="T37" s="192"/>
      <c r="U37" s="196"/>
      <c r="V37" s="192"/>
    </row>
    <row r="38" spans="1:22">
      <c r="A38" s="147"/>
      <c r="B38" s="148"/>
      <c r="C38" s="148"/>
      <c r="D38" s="148"/>
      <c r="E38" s="148"/>
      <c r="F38" s="148"/>
      <c r="G38" s="148"/>
      <c r="H38" s="148"/>
      <c r="I38" s="148"/>
      <c r="J38" s="148"/>
      <c r="K38" s="145"/>
      <c r="L38" s="174"/>
      <c r="M38" s="174"/>
      <c r="N38" s="174"/>
      <c r="O38" s="174"/>
      <c r="P38" s="174"/>
      <c r="Q38" s="189"/>
      <c r="R38" s="174"/>
      <c r="S38" s="192"/>
      <c r="T38" s="192"/>
      <c r="U38" s="196"/>
      <c r="V38" s="192"/>
    </row>
    <row r="39" spans="1:21">
      <c r="A39" s="147"/>
      <c r="B39" s="148"/>
      <c r="C39" s="148"/>
      <c r="D39" s="148"/>
      <c r="E39" s="148"/>
      <c r="F39" s="148"/>
      <c r="G39" s="148"/>
      <c r="H39" s="148"/>
      <c r="I39" s="148"/>
      <c r="J39" s="148"/>
      <c r="K39" s="145"/>
      <c r="L39" s="174"/>
      <c r="M39" s="174"/>
      <c r="N39" s="174"/>
      <c r="O39" s="174"/>
      <c r="P39" s="174"/>
      <c r="Q39" s="189"/>
      <c r="R39" s="174"/>
      <c r="S39" s="196"/>
      <c r="T39" s="196"/>
      <c r="U39" s="196"/>
    </row>
    <row r="40" spans="1:18">
      <c r="A40" s="147"/>
      <c r="B40" s="148"/>
      <c r="C40" s="148"/>
      <c r="D40" s="148"/>
      <c r="E40" s="148"/>
      <c r="F40" s="148"/>
      <c r="G40" s="148"/>
      <c r="H40" s="148"/>
      <c r="I40" s="148"/>
      <c r="J40" s="148"/>
      <c r="K40" s="145"/>
      <c r="L40" s="174"/>
      <c r="M40" s="174"/>
      <c r="N40" s="174"/>
      <c r="O40" s="174"/>
      <c r="P40" s="174"/>
      <c r="Q40" s="189"/>
      <c r="R40" s="174"/>
    </row>
    <row r="41" spans="1:18">
      <c r="A41" s="147"/>
      <c r="B41" s="148"/>
      <c r="C41" s="148"/>
      <c r="D41" s="148"/>
      <c r="E41" s="148"/>
      <c r="F41" s="148"/>
      <c r="G41" s="148"/>
      <c r="H41" s="148"/>
      <c r="I41" s="148"/>
      <c r="J41" s="148"/>
      <c r="K41" s="145"/>
      <c r="L41" s="174"/>
      <c r="M41" s="174"/>
      <c r="N41" s="174"/>
      <c r="O41" s="174"/>
      <c r="P41" s="174"/>
      <c r="Q41" s="189"/>
      <c r="R41" s="174"/>
    </row>
    <row r="42" spans="1:18">
      <c r="A42" s="147"/>
      <c r="B42" s="148"/>
      <c r="C42" s="148"/>
      <c r="D42" s="148"/>
      <c r="E42" s="148"/>
      <c r="F42" s="148"/>
      <c r="G42" s="148"/>
      <c r="H42" s="148"/>
      <c r="I42" s="148"/>
      <c r="J42" s="148"/>
      <c r="K42" s="145"/>
      <c r="L42" s="174"/>
      <c r="M42" s="174"/>
      <c r="N42" s="174"/>
      <c r="O42" s="174"/>
      <c r="P42" s="174"/>
      <c r="Q42" s="189"/>
      <c r="R42" s="174"/>
    </row>
    <row r="43" spans="1:18">
      <c r="A43" s="147"/>
      <c r="B43" s="148"/>
      <c r="C43" s="148"/>
      <c r="D43" s="148"/>
      <c r="E43" s="148"/>
      <c r="F43" s="148"/>
      <c r="G43" s="148"/>
      <c r="H43" s="148"/>
      <c r="I43" s="148"/>
      <c r="J43" s="148"/>
      <c r="K43" s="145"/>
      <c r="L43" s="174"/>
      <c r="M43" s="174"/>
      <c r="N43" s="174"/>
      <c r="O43" s="174"/>
      <c r="P43" s="174"/>
      <c r="Q43" s="189"/>
      <c r="R43" s="174"/>
    </row>
    <row r="44" spans="1:18">
      <c r="A44" s="147"/>
      <c r="B44" s="148"/>
      <c r="C44" s="148"/>
      <c r="D44" s="148"/>
      <c r="E44" s="148"/>
      <c r="F44" s="148"/>
      <c r="G44" s="148"/>
      <c r="H44" s="148"/>
      <c r="I44" s="148"/>
      <c r="J44" s="148"/>
      <c r="K44" s="145"/>
      <c r="L44" s="174"/>
      <c r="M44" s="174"/>
      <c r="N44" s="174"/>
      <c r="O44" s="174"/>
      <c r="P44" s="174"/>
      <c r="Q44" s="189"/>
      <c r="R44" s="174"/>
    </row>
    <row r="45" spans="1:18">
      <c r="A45" s="147"/>
      <c r="B45" s="148"/>
      <c r="C45" s="148"/>
      <c r="D45" s="148"/>
      <c r="E45" s="148"/>
      <c r="F45" s="148"/>
      <c r="G45" s="148"/>
      <c r="H45" s="148"/>
      <c r="I45" s="148"/>
      <c r="J45" s="148"/>
      <c r="K45" s="145"/>
      <c r="L45" s="174"/>
      <c r="M45" s="174"/>
      <c r="N45" s="174"/>
      <c r="O45" s="174"/>
      <c r="P45" s="174"/>
      <c r="Q45" s="189"/>
      <c r="R45" s="174"/>
    </row>
    <row r="46" spans="1:18">
      <c r="A46" s="141"/>
      <c r="B46" s="142"/>
      <c r="C46" s="142"/>
      <c r="D46" s="142"/>
      <c r="E46" s="142"/>
      <c r="F46" s="142"/>
      <c r="G46" s="142"/>
      <c r="H46" s="142"/>
      <c r="I46" s="142"/>
      <c r="J46" s="142"/>
      <c r="K46" s="145"/>
      <c r="L46" s="174"/>
      <c r="M46" s="174"/>
      <c r="N46" s="174"/>
      <c r="O46" s="174"/>
      <c r="P46" s="174"/>
      <c r="Q46" s="189"/>
      <c r="R46" s="174"/>
    </row>
    <row r="47" spans="1:18">
      <c r="A47" s="141"/>
      <c r="B47" s="142"/>
      <c r="C47" s="142"/>
      <c r="D47" s="142"/>
      <c r="E47" s="142"/>
      <c r="F47" s="142"/>
      <c r="G47" s="142"/>
      <c r="H47" s="142"/>
      <c r="I47" s="142"/>
      <c r="J47" s="142"/>
      <c r="K47" s="145"/>
      <c r="L47" s="174"/>
      <c r="M47" s="174"/>
      <c r="N47" s="174"/>
      <c r="O47" s="174"/>
      <c r="P47" s="174"/>
      <c r="Q47" s="189"/>
      <c r="R47" s="174"/>
    </row>
    <row r="48" spans="1:18">
      <c r="A48" s="141"/>
      <c r="B48" s="142"/>
      <c r="C48" s="142"/>
      <c r="D48" s="142"/>
      <c r="E48" s="142"/>
      <c r="F48" s="142"/>
      <c r="G48" s="142"/>
      <c r="H48" s="142"/>
      <c r="I48" s="142"/>
      <c r="J48" s="142"/>
      <c r="K48" s="145"/>
      <c r="L48" s="174"/>
      <c r="M48" s="174"/>
      <c r="N48" s="174"/>
      <c r="O48" s="174"/>
      <c r="P48" s="174"/>
      <c r="Q48" s="189"/>
      <c r="R48" s="174"/>
    </row>
    <row r="49" spans="1:18">
      <c r="A49" s="141"/>
      <c r="B49" s="142"/>
      <c r="C49" s="153"/>
      <c r="D49" s="153"/>
      <c r="E49" s="153"/>
      <c r="F49" s="153"/>
      <c r="G49" s="153"/>
      <c r="H49" s="153"/>
      <c r="I49" s="142"/>
      <c r="J49" s="142"/>
      <c r="K49" s="145"/>
      <c r="L49" s="174"/>
      <c r="M49" s="174"/>
      <c r="N49" s="174"/>
      <c r="O49" s="174"/>
      <c r="P49" s="174"/>
      <c r="Q49" s="189"/>
      <c r="R49" s="174"/>
    </row>
    <row r="50" spans="1:18">
      <c r="A50" s="141"/>
      <c r="B50" s="142"/>
      <c r="C50" s="153"/>
      <c r="D50" s="153"/>
      <c r="E50" s="153"/>
      <c r="F50" s="153"/>
      <c r="G50" s="153"/>
      <c r="H50" s="153"/>
      <c r="I50" s="142"/>
      <c r="J50" s="142"/>
      <c r="K50" s="145"/>
      <c r="L50" s="174"/>
      <c r="M50" s="174"/>
      <c r="N50" s="174"/>
      <c r="O50" s="174"/>
      <c r="P50" s="174"/>
      <c r="Q50" s="189"/>
      <c r="R50" s="174"/>
    </row>
    <row r="51" spans="1:18">
      <c r="A51" s="141"/>
      <c r="B51" s="142"/>
      <c r="C51" s="153"/>
      <c r="D51" s="153"/>
      <c r="E51" s="153"/>
      <c r="F51" s="153"/>
      <c r="G51" s="153"/>
      <c r="H51" s="153"/>
      <c r="I51" s="142"/>
      <c r="J51" s="142"/>
      <c r="K51" s="145"/>
      <c r="L51" s="174"/>
      <c r="M51" s="174"/>
      <c r="N51" s="174"/>
      <c r="O51" s="174"/>
      <c r="P51" s="174"/>
      <c r="Q51" s="189"/>
      <c r="R51" s="174"/>
    </row>
    <row r="52" spans="1:18">
      <c r="A52" s="154"/>
      <c r="B52" s="155"/>
      <c r="C52" s="156"/>
      <c r="D52" s="156"/>
      <c r="E52" s="156"/>
      <c r="F52" s="156"/>
      <c r="G52" s="156"/>
      <c r="H52" s="156"/>
      <c r="I52" s="155"/>
      <c r="J52" s="155"/>
      <c r="K52" s="177"/>
      <c r="L52" s="178"/>
      <c r="M52" s="178"/>
      <c r="N52" s="178"/>
      <c r="O52" s="178"/>
      <c r="P52" s="178"/>
      <c r="Q52" s="197"/>
      <c r="R52" s="174"/>
    </row>
    <row r="53" spans="1:18">
      <c r="A53" s="157"/>
      <c r="B53" s="140"/>
      <c r="C53" s="158"/>
      <c r="D53" s="158"/>
      <c r="E53" s="158"/>
      <c r="F53" s="158"/>
      <c r="G53" s="158"/>
      <c r="H53" s="158"/>
      <c r="I53" s="140"/>
      <c r="J53" s="140"/>
      <c r="K53" s="140"/>
      <c r="L53" s="179"/>
      <c r="M53" s="179"/>
      <c r="N53" s="179"/>
      <c r="O53" s="179"/>
      <c r="P53" s="179"/>
      <c r="Q53" s="198"/>
      <c r="R53" s="180"/>
    </row>
    <row r="54" ht="18" spans="1:18">
      <c r="A54" s="159" t="s">
        <v>111</v>
      </c>
      <c r="B54" s="160" t="s">
        <v>112</v>
      </c>
      <c r="C54" s="153"/>
      <c r="D54" s="153"/>
      <c r="E54" s="153"/>
      <c r="F54" s="153"/>
      <c r="G54" s="153"/>
      <c r="H54" s="153"/>
      <c r="I54" s="142"/>
      <c r="J54" s="142"/>
      <c r="K54" s="142"/>
      <c r="L54" s="180"/>
      <c r="M54" s="180"/>
      <c r="N54" s="180"/>
      <c r="O54" s="180"/>
      <c r="P54" s="180"/>
      <c r="Q54" s="199"/>
      <c r="R54" s="180"/>
    </row>
    <row r="55" spans="1:18">
      <c r="A55" s="141"/>
      <c r="B55" s="142"/>
      <c r="C55" s="153"/>
      <c r="D55" s="153"/>
      <c r="E55" s="153"/>
      <c r="F55" s="153"/>
      <c r="G55" s="153"/>
      <c r="H55" s="153"/>
      <c r="I55" s="142"/>
      <c r="J55" s="142"/>
      <c r="K55" s="142"/>
      <c r="L55" s="180"/>
      <c r="M55" s="180"/>
      <c r="N55" s="180"/>
      <c r="O55" s="180"/>
      <c r="P55" s="180"/>
      <c r="Q55" s="199"/>
      <c r="R55" s="180"/>
    </row>
    <row r="56" spans="1:18">
      <c r="A56" s="141"/>
      <c r="B56" s="143" t="s">
        <v>79</v>
      </c>
      <c r="C56" s="153"/>
      <c r="D56" s="153"/>
      <c r="E56" s="153"/>
      <c r="F56" s="153"/>
      <c r="G56" s="153"/>
      <c r="H56" s="153"/>
      <c r="I56" s="142"/>
      <c r="J56" s="142"/>
      <c r="K56" s="142"/>
      <c r="L56" s="142"/>
      <c r="M56" s="142"/>
      <c r="N56" s="142"/>
      <c r="O56" s="142"/>
      <c r="P56" s="142"/>
      <c r="Q56" s="183"/>
      <c r="R56" s="142"/>
    </row>
    <row r="57" spans="1:18">
      <c r="A57" s="161"/>
      <c r="B57" s="153"/>
      <c r="C57" s="153"/>
      <c r="D57" s="153"/>
      <c r="E57" s="153"/>
      <c r="F57" s="153"/>
      <c r="G57" s="153"/>
      <c r="H57" s="153"/>
      <c r="I57" s="142"/>
      <c r="J57" s="142"/>
      <c r="K57" s="142"/>
      <c r="L57" s="142"/>
      <c r="M57" s="142"/>
      <c r="N57" s="142"/>
      <c r="O57" s="142"/>
      <c r="P57" s="142"/>
      <c r="Q57" s="183"/>
      <c r="R57" s="142"/>
    </row>
    <row r="58" spans="1:18">
      <c r="A58" s="144"/>
      <c r="B58" s="145" t="s">
        <v>103</v>
      </c>
      <c r="C58" s="145">
        <v>2020</v>
      </c>
      <c r="D58" s="145">
        <v>2021</v>
      </c>
      <c r="E58" s="145">
        <v>2022</v>
      </c>
      <c r="F58" s="145">
        <v>2023</v>
      </c>
      <c r="G58" s="145">
        <v>2024</v>
      </c>
      <c r="H58" s="153"/>
      <c r="I58" s="142"/>
      <c r="J58" s="142"/>
      <c r="K58" s="142"/>
      <c r="L58" s="142"/>
      <c r="M58" s="142"/>
      <c r="N58" s="142"/>
      <c r="O58" s="142"/>
      <c r="P58" s="142"/>
      <c r="Q58" s="183"/>
      <c r="R58" s="142"/>
    </row>
    <row r="59" spans="1:18">
      <c r="A59" s="144"/>
      <c r="B59" s="145" t="s">
        <v>105</v>
      </c>
      <c r="C59" s="162" cm="1">
        <f t="array" ref="C59:G59">_xlfn.XLOOKUP(B56,Ref!E58:E61,Ref!F58:J61)</f>
        <v>0.614279588336192</v>
      </c>
      <c r="D59" s="162">
        <v>0.546227417640808</v>
      </c>
      <c r="E59" s="162">
        <v>0.604272379878469</v>
      </c>
      <c r="F59" s="162">
        <v>0.565530948324815</v>
      </c>
      <c r="G59" s="162">
        <v>0.682444314185229</v>
      </c>
      <c r="H59" s="153"/>
      <c r="I59" s="142"/>
      <c r="J59" s="142"/>
      <c r="K59" s="142"/>
      <c r="L59" s="142"/>
      <c r="M59" s="142"/>
      <c r="N59" s="142"/>
      <c r="O59" s="142"/>
      <c r="P59" s="142"/>
      <c r="Q59" s="183"/>
      <c r="R59" s="142"/>
    </row>
    <row r="60" spans="1:18">
      <c r="A60" s="144"/>
      <c r="B60" s="145" t="s">
        <v>106</v>
      </c>
      <c r="C60" s="162" cm="1">
        <f t="array" ref="C60:G60">_xlfn.XLOOKUP(B56,'ahold ratios'!A65:A68,'ahold ratios'!B65:F68)</f>
        <v>0.44356852950359</v>
      </c>
      <c r="D60" s="162">
        <v>0.41307567529445</v>
      </c>
      <c r="E60" s="162">
        <v>0.411483888078504</v>
      </c>
      <c r="F60" s="162">
        <v>0.440679051889814</v>
      </c>
      <c r="G60" s="162">
        <v>0.559266498045528</v>
      </c>
      <c r="H60" s="153"/>
      <c r="I60" s="142"/>
      <c r="J60" s="142"/>
      <c r="K60" s="142"/>
      <c r="L60" s="142"/>
      <c r="M60" s="142"/>
      <c r="N60" s="142"/>
      <c r="O60" s="142"/>
      <c r="P60" s="142"/>
      <c r="Q60" s="183"/>
      <c r="R60" s="142"/>
    </row>
    <row r="61" spans="1:18">
      <c r="A61" s="144"/>
      <c r="B61" s="145" t="s">
        <v>107</v>
      </c>
      <c r="C61" s="162" cm="1">
        <f t="array" ref="C61:G61">_xlfn.XLOOKUP(B56,'carrefour ratios'!A56:A59,'carrefour ratios'!B56:F59)</f>
        <v>0.569112548027364</v>
      </c>
      <c r="D61" s="162">
        <v>0.538465011286682</v>
      </c>
      <c r="E61" s="162">
        <v>0.633366781878322</v>
      </c>
      <c r="F61" s="162">
        <v>0.667456368948906</v>
      </c>
      <c r="G61" s="162">
        <v>0.629923000405261</v>
      </c>
      <c r="H61" s="153"/>
      <c r="I61" s="142"/>
      <c r="J61" s="142"/>
      <c r="K61" s="142"/>
      <c r="L61" s="142"/>
      <c r="M61" s="142"/>
      <c r="N61" s="142"/>
      <c r="O61" s="142"/>
      <c r="P61" s="142"/>
      <c r="Q61" s="183"/>
      <c r="R61" s="142"/>
    </row>
    <row r="62" spans="1:18">
      <c r="A62" s="144"/>
      <c r="B62" s="145"/>
      <c r="C62" s="145"/>
      <c r="D62" s="145"/>
      <c r="E62" s="145"/>
      <c r="F62" s="145"/>
      <c r="G62" s="145"/>
      <c r="H62" s="153"/>
      <c r="I62" s="142"/>
      <c r="J62" s="142"/>
      <c r="K62" s="142"/>
      <c r="L62" s="142"/>
      <c r="M62" s="142"/>
      <c r="N62" s="142"/>
      <c r="O62" s="142"/>
      <c r="P62" s="142"/>
      <c r="Q62" s="183"/>
      <c r="R62" s="142"/>
    </row>
    <row r="63" spans="1:18">
      <c r="A63" s="144"/>
      <c r="B63" s="145"/>
      <c r="C63" s="145"/>
      <c r="D63" s="145"/>
      <c r="E63" s="145"/>
      <c r="F63" s="145"/>
      <c r="G63" s="145"/>
      <c r="H63" s="153"/>
      <c r="I63" s="142"/>
      <c r="J63" s="142"/>
      <c r="K63" s="142"/>
      <c r="L63" s="142"/>
      <c r="M63" s="142"/>
      <c r="N63" s="142"/>
      <c r="O63" s="142"/>
      <c r="P63" s="142"/>
      <c r="Q63" s="183"/>
      <c r="R63" s="142"/>
    </row>
    <row r="64" spans="1:18">
      <c r="A64" s="144"/>
      <c r="B64" s="145"/>
      <c r="C64" s="145"/>
      <c r="D64" s="145"/>
      <c r="E64" s="145"/>
      <c r="F64" s="145"/>
      <c r="G64" s="145"/>
      <c r="H64" s="153"/>
      <c r="I64" s="142"/>
      <c r="J64" s="142"/>
      <c r="K64" s="142"/>
      <c r="L64" s="142"/>
      <c r="M64" s="142"/>
      <c r="N64" s="142"/>
      <c r="O64" s="142"/>
      <c r="P64" s="142"/>
      <c r="Q64" s="183"/>
      <c r="R64" s="142"/>
    </row>
    <row r="65" spans="1:18">
      <c r="A65" s="144"/>
      <c r="B65" s="145"/>
      <c r="C65" s="145"/>
      <c r="D65" s="145"/>
      <c r="E65" s="145"/>
      <c r="F65" s="145"/>
      <c r="G65" s="145"/>
      <c r="H65" s="142"/>
      <c r="I65" s="142"/>
      <c r="J65" s="142"/>
      <c r="K65" s="142"/>
      <c r="L65" s="142"/>
      <c r="M65" s="142"/>
      <c r="N65" s="142"/>
      <c r="O65" s="142"/>
      <c r="P65" s="142"/>
      <c r="Q65" s="183"/>
      <c r="R65" s="142"/>
    </row>
    <row r="66" spans="1:18">
      <c r="A66" s="144"/>
      <c r="B66" s="145"/>
      <c r="C66" s="145"/>
      <c r="D66" s="145"/>
      <c r="E66" s="145"/>
      <c r="F66" s="145"/>
      <c r="G66" s="145"/>
      <c r="H66" s="142"/>
      <c r="I66" s="142"/>
      <c r="J66" s="142"/>
      <c r="K66" s="142"/>
      <c r="L66" s="142"/>
      <c r="M66" s="142"/>
      <c r="N66" s="142"/>
      <c r="O66" s="142"/>
      <c r="P66" s="142"/>
      <c r="Q66" s="183"/>
      <c r="R66" s="142"/>
    </row>
    <row r="67" spans="1:18">
      <c r="A67" s="144"/>
      <c r="B67" s="145"/>
      <c r="C67" s="145"/>
      <c r="D67" s="145"/>
      <c r="E67" s="145"/>
      <c r="F67" s="145"/>
      <c r="G67" s="145"/>
      <c r="H67" s="142"/>
      <c r="I67" s="142"/>
      <c r="J67" s="142"/>
      <c r="K67" s="142"/>
      <c r="L67" s="142"/>
      <c r="M67" s="142"/>
      <c r="N67" s="142"/>
      <c r="O67" s="142"/>
      <c r="P67" s="142"/>
      <c r="Q67" s="183"/>
      <c r="R67" s="142"/>
    </row>
    <row r="68" spans="1:18">
      <c r="A68" s="144"/>
      <c r="B68" s="145"/>
      <c r="C68" s="145"/>
      <c r="D68" s="145"/>
      <c r="E68" s="145"/>
      <c r="F68" s="145"/>
      <c r="G68" s="145"/>
      <c r="H68" s="142"/>
      <c r="I68" s="142"/>
      <c r="J68" s="142"/>
      <c r="K68" s="142"/>
      <c r="L68" s="142"/>
      <c r="M68" s="142"/>
      <c r="N68" s="142"/>
      <c r="O68" s="142"/>
      <c r="P68" s="142"/>
      <c r="Q68" s="183"/>
      <c r="R68" s="142"/>
    </row>
    <row r="69" spans="1:18">
      <c r="A69" s="144"/>
      <c r="B69" s="145"/>
      <c r="C69" s="145"/>
      <c r="D69" s="145"/>
      <c r="E69" s="145"/>
      <c r="F69" s="145"/>
      <c r="G69" s="145"/>
      <c r="H69" s="142"/>
      <c r="I69" s="142"/>
      <c r="J69" s="142"/>
      <c r="K69" s="142"/>
      <c r="L69" s="142"/>
      <c r="M69" s="142"/>
      <c r="N69" s="142"/>
      <c r="O69" s="142"/>
      <c r="P69" s="142"/>
      <c r="Q69" s="183"/>
      <c r="R69" s="142"/>
    </row>
    <row r="70" spans="1:18">
      <c r="A70" s="144"/>
      <c r="B70" s="145"/>
      <c r="C70" s="145"/>
      <c r="D70" s="145"/>
      <c r="E70" s="145"/>
      <c r="F70" s="145"/>
      <c r="G70" s="145"/>
      <c r="H70" s="142"/>
      <c r="I70" s="142"/>
      <c r="J70" s="142"/>
      <c r="K70" s="142"/>
      <c r="L70" s="142"/>
      <c r="M70" s="142"/>
      <c r="N70" s="142"/>
      <c r="O70" s="142"/>
      <c r="P70" s="142"/>
      <c r="Q70" s="183"/>
      <c r="R70" s="142"/>
    </row>
    <row r="71" spans="1:18">
      <c r="A71" s="144"/>
      <c r="B71" s="145"/>
      <c r="C71" s="145"/>
      <c r="D71" s="145"/>
      <c r="E71" s="145"/>
      <c r="F71" s="145"/>
      <c r="G71" s="145"/>
      <c r="H71" s="142"/>
      <c r="I71" s="142"/>
      <c r="J71" s="142"/>
      <c r="K71" s="142"/>
      <c r="L71" s="142"/>
      <c r="M71" s="142"/>
      <c r="N71" s="142"/>
      <c r="O71" s="142"/>
      <c r="P71" s="142"/>
      <c r="Q71" s="183"/>
      <c r="R71" s="142"/>
    </row>
    <row r="72" spans="1:18">
      <c r="A72" s="144"/>
      <c r="B72" s="145"/>
      <c r="C72" s="145"/>
      <c r="D72" s="145"/>
      <c r="E72" s="145"/>
      <c r="F72" s="145"/>
      <c r="G72" s="145"/>
      <c r="H72" s="200"/>
      <c r="I72" s="200"/>
      <c r="J72" s="200"/>
      <c r="K72" s="200"/>
      <c r="L72" s="200"/>
      <c r="M72" s="200"/>
      <c r="N72" s="200"/>
      <c r="O72" s="200"/>
      <c r="P72" s="200"/>
      <c r="Q72" s="215"/>
      <c r="R72" s="200"/>
    </row>
    <row r="73" spans="1:18">
      <c r="A73" s="144"/>
      <c r="B73" s="145"/>
      <c r="C73" s="145"/>
      <c r="D73" s="145"/>
      <c r="E73" s="145"/>
      <c r="F73" s="145"/>
      <c r="G73" s="145"/>
      <c r="H73" s="200"/>
      <c r="I73" s="200"/>
      <c r="J73" s="200"/>
      <c r="K73" s="200"/>
      <c r="L73" s="200"/>
      <c r="M73" s="200"/>
      <c r="N73" s="200"/>
      <c r="O73" s="200"/>
      <c r="P73" s="200"/>
      <c r="Q73" s="215"/>
      <c r="R73" s="200"/>
    </row>
    <row r="74" spans="1:18">
      <c r="A74" s="201"/>
      <c r="B74" s="200"/>
      <c r="C74" s="200"/>
      <c r="D74" s="200"/>
      <c r="E74" s="200"/>
      <c r="F74" s="200"/>
      <c r="G74" s="200"/>
      <c r="H74" s="200"/>
      <c r="I74" s="200"/>
      <c r="J74" s="200"/>
      <c r="K74" s="200"/>
      <c r="L74" s="200"/>
      <c r="M74" s="200"/>
      <c r="N74" s="200"/>
      <c r="O74" s="200"/>
      <c r="P74" s="200"/>
      <c r="Q74" s="215"/>
      <c r="R74" s="200"/>
    </row>
    <row r="75" ht="18" customHeight="1" spans="1:18">
      <c r="A75" s="202"/>
      <c r="B75" s="203"/>
      <c r="C75" s="203"/>
      <c r="D75" s="203"/>
      <c r="E75" s="203"/>
      <c r="F75" s="203"/>
      <c r="G75" s="203"/>
      <c r="H75" s="203"/>
      <c r="I75" s="203"/>
      <c r="J75" s="203"/>
      <c r="K75" s="207"/>
      <c r="L75" s="207"/>
      <c r="M75" s="207"/>
      <c r="N75" s="207"/>
      <c r="O75" s="207"/>
      <c r="P75" s="207"/>
      <c r="Q75" s="216"/>
      <c r="R75" s="209"/>
    </row>
    <row r="76" ht="18" customHeight="1" spans="1:18">
      <c r="A76" s="204"/>
      <c r="B76" s="205"/>
      <c r="C76" s="205"/>
      <c r="D76" s="205"/>
      <c r="E76" s="205"/>
      <c r="F76" s="205"/>
      <c r="G76" s="205"/>
      <c r="H76" s="205"/>
      <c r="I76" s="205"/>
      <c r="J76" s="205"/>
      <c r="K76" s="208"/>
      <c r="L76" s="208"/>
      <c r="M76" s="208"/>
      <c r="N76" s="208"/>
      <c r="O76" s="208"/>
      <c r="P76" s="208"/>
      <c r="Q76" s="217"/>
      <c r="R76" s="209"/>
    </row>
    <row r="77" ht="18" customHeight="1" spans="1:18">
      <c r="A77" s="201"/>
      <c r="B77" s="200"/>
      <c r="C77" s="200"/>
      <c r="D77" s="200"/>
      <c r="E77" s="200"/>
      <c r="F77" s="200"/>
      <c r="G77" s="200"/>
      <c r="H77" s="200"/>
      <c r="I77" s="200"/>
      <c r="J77" s="200"/>
      <c r="K77" s="209"/>
      <c r="L77" s="209"/>
      <c r="M77" s="209"/>
      <c r="N77" s="209"/>
      <c r="O77" s="209"/>
      <c r="P77" s="209"/>
      <c r="Q77" s="218"/>
      <c r="R77" s="209"/>
    </row>
    <row r="78" ht="16" customHeight="1" spans="1:18">
      <c r="A78" s="201"/>
      <c r="B78" s="200"/>
      <c r="C78" s="200"/>
      <c r="D78" s="200"/>
      <c r="E78" s="200"/>
      <c r="F78" s="200"/>
      <c r="G78" s="200"/>
      <c r="H78" s="200"/>
      <c r="I78" s="200"/>
      <c r="J78" s="200"/>
      <c r="K78" s="209"/>
      <c r="L78" s="209"/>
      <c r="M78" s="209"/>
      <c r="N78" s="209"/>
      <c r="O78" s="210" t="s">
        <v>113</v>
      </c>
      <c r="P78" s="211" t="s">
        <v>114</v>
      </c>
      <c r="Q78" s="219"/>
      <c r="R78" s="209"/>
    </row>
    <row r="79" ht="16" customHeight="1" spans="1:18">
      <c r="A79" s="201"/>
      <c r="B79" s="200"/>
      <c r="C79" s="200"/>
      <c r="D79" s="200"/>
      <c r="E79" s="200"/>
      <c r="F79" s="200"/>
      <c r="G79" s="200"/>
      <c r="H79" s="200"/>
      <c r="I79" s="200"/>
      <c r="J79" s="200"/>
      <c r="K79" s="209"/>
      <c r="L79" s="209"/>
      <c r="M79" s="209"/>
      <c r="N79" s="209"/>
      <c r="O79" s="209"/>
      <c r="P79" s="209"/>
      <c r="Q79" s="218"/>
      <c r="R79" s="209"/>
    </row>
    <row r="80" spans="1:18">
      <c r="A80" s="201"/>
      <c r="B80" s="200"/>
      <c r="C80" s="200"/>
      <c r="D80" s="200"/>
      <c r="E80" s="200"/>
      <c r="F80" s="200"/>
      <c r="G80" s="200"/>
      <c r="H80" s="200"/>
      <c r="I80" s="200"/>
      <c r="J80" s="200"/>
      <c r="K80" s="212"/>
      <c r="L80" s="213"/>
      <c r="M80" s="213" t="s">
        <v>73</v>
      </c>
      <c r="N80" s="213"/>
      <c r="O80" s="213"/>
      <c r="P80" s="213"/>
      <c r="Q80" s="220"/>
      <c r="R80" s="221"/>
    </row>
    <row r="81" ht="28" customHeight="1" spans="1:18">
      <c r="A81" s="201"/>
      <c r="B81" s="200"/>
      <c r="C81" s="200"/>
      <c r="D81" s="200"/>
      <c r="E81" s="200"/>
      <c r="F81" s="200"/>
      <c r="G81" s="200"/>
      <c r="H81" s="200"/>
      <c r="I81" s="200"/>
      <c r="J81" s="200"/>
      <c r="K81" s="212"/>
      <c r="L81" s="213" t="s">
        <v>115</v>
      </c>
      <c r="M81" s="213" t="s">
        <v>116</v>
      </c>
      <c r="N81" s="213" t="s">
        <v>117</v>
      </c>
      <c r="O81" s="213" t="s">
        <v>118</v>
      </c>
      <c r="P81" s="213" t="s">
        <v>119</v>
      </c>
      <c r="Q81" s="220"/>
      <c r="R81" s="221"/>
    </row>
    <row r="82" ht="22" customHeight="1" spans="1:18">
      <c r="A82" s="201"/>
      <c r="B82" s="200"/>
      <c r="C82" s="200"/>
      <c r="D82" s="200"/>
      <c r="E82" s="200"/>
      <c r="F82" s="200"/>
      <c r="G82" s="200"/>
      <c r="H82" s="200"/>
      <c r="I82" s="200"/>
      <c r="J82" s="200"/>
      <c r="K82" s="212"/>
      <c r="L82" s="213" t="s">
        <v>120</v>
      </c>
      <c r="M82" s="214">
        <v>0.794392523364709</v>
      </c>
      <c r="N82" s="214">
        <v>0.192063492063579</v>
      </c>
      <c r="O82" s="214">
        <v>0.2764705882356</v>
      </c>
      <c r="P82" s="214">
        <v>1.26292660366389</v>
      </c>
      <c r="Q82" s="220"/>
      <c r="R82" s="221"/>
    </row>
    <row r="83" ht="22" customHeight="1" spans="1:18">
      <c r="A83" s="201"/>
      <c r="B83" s="200"/>
      <c r="C83" s="200"/>
      <c r="D83" s="200"/>
      <c r="E83" s="200"/>
      <c r="F83" s="200"/>
      <c r="G83" s="200"/>
      <c r="H83" s="200"/>
      <c r="I83" s="200"/>
      <c r="J83" s="200"/>
      <c r="K83" s="212"/>
      <c r="L83" s="213" t="s">
        <v>121</v>
      </c>
      <c r="M83" s="214">
        <v>0.0791666666666952</v>
      </c>
      <c r="N83" s="214">
        <v>0.0421660008877279</v>
      </c>
      <c r="O83" s="214">
        <v>0.188940092165927</v>
      </c>
      <c r="P83" s="214">
        <v>0.31027275972035</v>
      </c>
      <c r="Q83" s="220"/>
      <c r="R83" s="221"/>
    </row>
    <row r="84" ht="22" customHeight="1" spans="1:18">
      <c r="A84" s="201"/>
      <c r="B84" s="200"/>
      <c r="C84" s="200"/>
      <c r="D84" s="200"/>
      <c r="E84" s="200"/>
      <c r="F84" s="200"/>
      <c r="G84" s="200"/>
      <c r="H84" s="200"/>
      <c r="I84" s="200"/>
      <c r="J84" s="200"/>
      <c r="K84" s="212"/>
      <c r="L84" s="213" t="s">
        <v>122</v>
      </c>
      <c r="M84" s="214">
        <v>0.0733590733590977</v>
      </c>
      <c r="N84" s="214">
        <v>0.0404599659284706</v>
      </c>
      <c r="O84" s="214">
        <v>0.158914728682194</v>
      </c>
      <c r="P84" s="214">
        <v>0.272733767969762</v>
      </c>
      <c r="Q84" s="220"/>
      <c r="R84" s="221"/>
    </row>
    <row r="85" ht="22" customHeight="1" spans="1:18">
      <c r="A85" s="201"/>
      <c r="B85" s="200"/>
      <c r="C85" s="200"/>
      <c r="D85" s="200"/>
      <c r="E85" s="200"/>
      <c r="F85" s="200"/>
      <c r="G85" s="200"/>
      <c r="H85" s="200"/>
      <c r="I85" s="200"/>
      <c r="J85" s="200"/>
      <c r="K85" s="212"/>
      <c r="L85" s="213" t="s">
        <v>123</v>
      </c>
      <c r="M85" s="214">
        <v>0.0683453237410283</v>
      </c>
      <c r="N85" s="214">
        <v>0.0388866148178662</v>
      </c>
      <c r="O85" s="214">
        <v>0.137123745819416</v>
      </c>
      <c r="P85" s="214">
        <v>0.24435568437831</v>
      </c>
      <c r="Q85" s="220"/>
      <c r="R85" s="221"/>
    </row>
    <row r="86" ht="22" customHeight="1" spans="1:18">
      <c r="A86" s="201"/>
      <c r="B86" s="200"/>
      <c r="C86" s="200"/>
      <c r="D86" s="200"/>
      <c r="E86" s="200"/>
      <c r="F86" s="200"/>
      <c r="G86" s="200"/>
      <c r="H86" s="200"/>
      <c r="I86" s="200"/>
      <c r="J86" s="200"/>
      <c r="K86" s="212"/>
      <c r="L86" s="213" t="s">
        <v>124</v>
      </c>
      <c r="M86" s="214">
        <v>0.0639730639730825</v>
      </c>
      <c r="N86" s="214">
        <v>0.0374310480693638</v>
      </c>
      <c r="O86" s="214">
        <v>0.120588235294132</v>
      </c>
      <c r="P86" s="214">
        <v>0.221992347336578</v>
      </c>
      <c r="Q86" s="220"/>
      <c r="R86" s="221"/>
    </row>
    <row r="87" spans="1:18">
      <c r="A87" s="201"/>
      <c r="B87" s="200"/>
      <c r="C87" s="200"/>
      <c r="D87" s="200"/>
      <c r="E87" s="200"/>
      <c r="F87" s="200"/>
      <c r="G87" s="200"/>
      <c r="H87" s="200"/>
      <c r="I87" s="200"/>
      <c r="J87" s="200"/>
      <c r="K87" s="212"/>
      <c r="L87" s="212"/>
      <c r="M87" s="212"/>
      <c r="N87" s="212"/>
      <c r="O87" s="212"/>
      <c r="P87" s="212"/>
      <c r="Q87" s="220"/>
      <c r="R87" s="209"/>
    </row>
    <row r="88" spans="1:18">
      <c r="A88" s="201"/>
      <c r="B88" s="200"/>
      <c r="C88" s="200"/>
      <c r="D88" s="200"/>
      <c r="E88" s="200"/>
      <c r="F88" s="200"/>
      <c r="G88" s="200"/>
      <c r="H88" s="200"/>
      <c r="I88" s="200"/>
      <c r="J88" s="200"/>
      <c r="K88" s="209"/>
      <c r="L88" s="209"/>
      <c r="M88" s="209"/>
      <c r="N88" s="209"/>
      <c r="O88" s="209"/>
      <c r="P88" s="209"/>
      <c r="Q88" s="218"/>
      <c r="R88" s="209"/>
    </row>
    <row r="89" spans="1:18">
      <c r="A89" s="201"/>
      <c r="B89" s="200"/>
      <c r="C89" s="200"/>
      <c r="D89" s="200"/>
      <c r="E89" s="200"/>
      <c r="F89" s="200"/>
      <c r="G89" s="200"/>
      <c r="H89" s="200"/>
      <c r="I89" s="200"/>
      <c r="J89" s="200"/>
      <c r="K89" s="209"/>
      <c r="L89" s="209"/>
      <c r="M89" s="209"/>
      <c r="N89" s="209"/>
      <c r="O89" s="209"/>
      <c r="P89" s="209"/>
      <c r="Q89" s="218"/>
      <c r="R89" s="209"/>
    </row>
    <row r="90" spans="1:18">
      <c r="A90" s="201"/>
      <c r="B90" s="200"/>
      <c r="C90" s="200"/>
      <c r="D90" s="200"/>
      <c r="E90" s="200"/>
      <c r="F90" s="200"/>
      <c r="G90" s="200"/>
      <c r="H90" s="200"/>
      <c r="I90" s="200"/>
      <c r="J90" s="200"/>
      <c r="K90" s="209"/>
      <c r="L90" s="209"/>
      <c r="M90" s="209"/>
      <c r="N90" s="209"/>
      <c r="O90" s="209"/>
      <c r="P90" s="209"/>
      <c r="Q90" s="218"/>
      <c r="R90" s="209"/>
    </row>
    <row r="91" spans="1:18">
      <c r="A91" s="201"/>
      <c r="B91" s="200"/>
      <c r="C91" s="200"/>
      <c r="D91" s="200"/>
      <c r="E91" s="200"/>
      <c r="F91" s="200"/>
      <c r="G91" s="200"/>
      <c r="H91" s="200"/>
      <c r="I91" s="200"/>
      <c r="J91" s="200"/>
      <c r="K91" s="209"/>
      <c r="L91" s="209"/>
      <c r="M91" s="209"/>
      <c r="N91" s="209"/>
      <c r="O91" s="209"/>
      <c r="P91" s="209"/>
      <c r="Q91" s="218"/>
      <c r="R91" s="209"/>
    </row>
    <row r="92" spans="1:18">
      <c r="A92" s="201"/>
      <c r="B92" s="200"/>
      <c r="C92" s="200"/>
      <c r="D92" s="200"/>
      <c r="E92" s="200"/>
      <c r="F92" s="200"/>
      <c r="G92" s="200"/>
      <c r="H92" s="200"/>
      <c r="I92" s="200"/>
      <c r="J92" s="200"/>
      <c r="K92" s="209"/>
      <c r="L92" s="209"/>
      <c r="M92" s="209"/>
      <c r="N92" s="209"/>
      <c r="O92" s="209"/>
      <c r="P92" s="209"/>
      <c r="Q92" s="218"/>
      <c r="R92" s="209"/>
    </row>
    <row r="93" spans="1:18">
      <c r="A93" s="201"/>
      <c r="B93" s="200"/>
      <c r="C93" s="200"/>
      <c r="D93" s="200"/>
      <c r="E93" s="200"/>
      <c r="F93" s="200"/>
      <c r="G93" s="200"/>
      <c r="H93" s="200"/>
      <c r="I93" s="200"/>
      <c r="J93" s="200"/>
      <c r="K93" s="209"/>
      <c r="L93" s="209"/>
      <c r="M93" s="209"/>
      <c r="N93" s="209"/>
      <c r="O93" s="209"/>
      <c r="P93" s="209"/>
      <c r="Q93" s="218"/>
      <c r="R93" s="209"/>
    </row>
    <row r="94" spans="1:18">
      <c r="A94" s="201"/>
      <c r="B94" s="200"/>
      <c r="C94" s="200"/>
      <c r="D94" s="200"/>
      <c r="E94" s="200"/>
      <c r="F94" s="200"/>
      <c r="G94" s="200"/>
      <c r="H94" s="200"/>
      <c r="I94" s="200"/>
      <c r="J94" s="200"/>
      <c r="K94" s="209"/>
      <c r="L94" s="209"/>
      <c r="M94" s="209"/>
      <c r="N94" s="209"/>
      <c r="O94" s="209"/>
      <c r="P94" s="209"/>
      <c r="Q94" s="218"/>
      <c r="R94" s="209"/>
    </row>
    <row r="95" spans="1:18">
      <c r="A95" s="201"/>
      <c r="B95" s="200"/>
      <c r="C95" s="200"/>
      <c r="D95" s="200"/>
      <c r="E95" s="200"/>
      <c r="F95" s="200"/>
      <c r="G95" s="200"/>
      <c r="H95" s="200"/>
      <c r="I95" s="200"/>
      <c r="J95" s="200"/>
      <c r="K95" s="209"/>
      <c r="L95" s="209"/>
      <c r="M95" s="209"/>
      <c r="N95" s="209"/>
      <c r="O95" s="209"/>
      <c r="P95" s="209"/>
      <c r="Q95" s="218"/>
      <c r="R95" s="209"/>
    </row>
    <row r="96" spans="1:18">
      <c r="A96" s="201"/>
      <c r="B96" s="200"/>
      <c r="C96" s="200"/>
      <c r="D96" s="200"/>
      <c r="E96" s="200"/>
      <c r="F96" s="200"/>
      <c r="G96" s="200"/>
      <c r="H96" s="200"/>
      <c r="I96" s="200"/>
      <c r="J96" s="200"/>
      <c r="K96" s="209"/>
      <c r="L96" s="209"/>
      <c r="M96" s="209"/>
      <c r="N96" s="209"/>
      <c r="O96" s="209"/>
      <c r="P96" s="209"/>
      <c r="Q96" s="218"/>
      <c r="R96" s="209"/>
    </row>
    <row r="97" spans="1:18">
      <c r="A97" s="201"/>
      <c r="B97" s="200"/>
      <c r="C97" s="200"/>
      <c r="D97" s="200"/>
      <c r="E97" s="200"/>
      <c r="F97" s="200"/>
      <c r="G97" s="200"/>
      <c r="H97" s="200"/>
      <c r="I97" s="200"/>
      <c r="J97" s="200"/>
      <c r="K97" s="209"/>
      <c r="L97" s="209"/>
      <c r="M97" s="209"/>
      <c r="N97" s="209"/>
      <c r="O97" s="209"/>
      <c r="P97" s="209"/>
      <c r="Q97" s="218"/>
      <c r="R97" s="209"/>
    </row>
    <row r="98" spans="1:18">
      <c r="A98" s="201"/>
      <c r="B98" s="200"/>
      <c r="C98" s="200"/>
      <c r="D98" s="200"/>
      <c r="E98" s="200"/>
      <c r="F98" s="200"/>
      <c r="G98" s="200"/>
      <c r="H98" s="200"/>
      <c r="I98" s="200"/>
      <c r="J98" s="200"/>
      <c r="K98" s="209"/>
      <c r="L98" s="209"/>
      <c r="M98" s="209"/>
      <c r="N98" s="209"/>
      <c r="O98" s="209"/>
      <c r="P98" s="209"/>
      <c r="Q98" s="218"/>
      <c r="R98" s="209"/>
    </row>
    <row r="99" spans="1:18">
      <c r="A99" s="201"/>
      <c r="B99" s="200"/>
      <c r="C99" s="200"/>
      <c r="D99" s="200"/>
      <c r="E99" s="200"/>
      <c r="F99" s="200"/>
      <c r="G99" s="200"/>
      <c r="H99" s="200"/>
      <c r="I99" s="200"/>
      <c r="J99" s="200"/>
      <c r="K99" s="209"/>
      <c r="L99" s="209"/>
      <c r="M99" s="209"/>
      <c r="N99" s="209"/>
      <c r="O99" s="209"/>
      <c r="P99" s="209"/>
      <c r="Q99" s="218"/>
      <c r="R99" s="209"/>
    </row>
    <row r="100" spans="1:18">
      <c r="A100" s="201"/>
      <c r="B100" s="200"/>
      <c r="C100" s="200"/>
      <c r="D100" s="200"/>
      <c r="E100" s="200"/>
      <c r="F100" s="200"/>
      <c r="G100" s="200"/>
      <c r="H100" s="200"/>
      <c r="I100" s="200"/>
      <c r="J100" s="200"/>
      <c r="K100" s="209"/>
      <c r="L100" s="209"/>
      <c r="M100" s="209"/>
      <c r="N100" s="209"/>
      <c r="O100" s="209"/>
      <c r="P100" s="209"/>
      <c r="Q100" s="218"/>
      <c r="R100" s="209"/>
    </row>
    <row r="101" spans="1:18">
      <c r="A101" s="201"/>
      <c r="B101" s="200"/>
      <c r="C101" s="200"/>
      <c r="D101" s="200"/>
      <c r="E101" s="200"/>
      <c r="F101" s="200"/>
      <c r="G101" s="200"/>
      <c r="H101" s="200"/>
      <c r="I101" s="200"/>
      <c r="J101" s="200"/>
      <c r="K101" s="209"/>
      <c r="L101" s="209"/>
      <c r="M101" s="209"/>
      <c r="N101" s="209"/>
      <c r="O101" s="209"/>
      <c r="P101" s="209"/>
      <c r="Q101" s="218"/>
      <c r="R101" s="209"/>
    </row>
    <row r="102" spans="1:18">
      <c r="A102" s="201"/>
      <c r="B102" s="200"/>
      <c r="C102" s="200"/>
      <c r="D102" s="200"/>
      <c r="E102" s="200"/>
      <c r="F102" s="200"/>
      <c r="G102" s="200"/>
      <c r="H102" s="200"/>
      <c r="I102" s="200"/>
      <c r="J102" s="200"/>
      <c r="K102" s="209"/>
      <c r="L102" s="209"/>
      <c r="M102" s="209"/>
      <c r="N102" s="209"/>
      <c r="O102" s="209"/>
      <c r="P102" s="209"/>
      <c r="Q102" s="218"/>
      <c r="R102" s="209"/>
    </row>
    <row r="103" spans="1:18">
      <c r="A103" s="201"/>
      <c r="B103" s="200"/>
      <c r="C103" s="200"/>
      <c r="D103" s="200"/>
      <c r="E103" s="200"/>
      <c r="F103" s="200"/>
      <c r="G103" s="200"/>
      <c r="H103" s="200"/>
      <c r="I103" s="200"/>
      <c r="J103" s="200"/>
      <c r="K103" s="209"/>
      <c r="L103" s="209"/>
      <c r="M103" s="209"/>
      <c r="N103" s="209"/>
      <c r="O103" s="209"/>
      <c r="P103" s="209"/>
      <c r="Q103" s="218"/>
      <c r="R103" s="209"/>
    </row>
    <row r="104" spans="1:18">
      <c r="A104" s="154"/>
      <c r="B104" s="155"/>
      <c r="C104" s="155"/>
      <c r="D104" s="155"/>
      <c r="E104" s="155"/>
      <c r="F104" s="155"/>
      <c r="G104" s="155"/>
      <c r="H104" s="155"/>
      <c r="I104" s="155"/>
      <c r="J104" s="155"/>
      <c r="K104" s="155"/>
      <c r="L104" s="155"/>
      <c r="M104" s="155"/>
      <c r="N104" s="155"/>
      <c r="O104" s="155"/>
      <c r="P104" s="155"/>
      <c r="Q104" s="222"/>
      <c r="R104" s="142"/>
    </row>
    <row r="105" spans="1:18">
      <c r="A105" s="157"/>
      <c r="B105" s="140"/>
      <c r="C105" s="140"/>
      <c r="D105" s="140"/>
      <c r="E105" s="140"/>
      <c r="F105" s="140"/>
      <c r="G105" s="140"/>
      <c r="H105" s="140"/>
      <c r="I105" s="140"/>
      <c r="J105" s="140"/>
      <c r="K105" s="140"/>
      <c r="L105" s="140"/>
      <c r="M105" s="140"/>
      <c r="N105" s="140"/>
      <c r="O105" s="140"/>
      <c r="P105" s="140"/>
      <c r="Q105" s="182"/>
      <c r="R105" s="142"/>
    </row>
    <row r="106" spans="1:18">
      <c r="A106" s="141"/>
      <c r="B106" s="142"/>
      <c r="C106" s="142"/>
      <c r="D106" s="142"/>
      <c r="E106" s="142"/>
      <c r="F106" s="142"/>
      <c r="G106" s="142"/>
      <c r="H106" s="142"/>
      <c r="I106" s="142"/>
      <c r="J106" s="142"/>
      <c r="K106" s="142"/>
      <c r="L106" s="142"/>
      <c r="M106" s="142"/>
      <c r="N106" s="142"/>
      <c r="O106" s="142"/>
      <c r="P106" s="142"/>
      <c r="Q106" s="183"/>
      <c r="R106" s="142"/>
    </row>
    <row r="107" spans="1:18">
      <c r="A107" s="141"/>
      <c r="B107" s="142"/>
      <c r="C107" s="142"/>
      <c r="D107" s="142"/>
      <c r="E107" s="142"/>
      <c r="F107" s="142"/>
      <c r="G107" s="142"/>
      <c r="H107" s="142"/>
      <c r="I107" s="142"/>
      <c r="J107" s="142"/>
      <c r="K107" s="142"/>
      <c r="L107" s="142"/>
      <c r="M107" s="142"/>
      <c r="N107" s="142"/>
      <c r="O107" s="142"/>
      <c r="P107" s="142"/>
      <c r="Q107" s="183"/>
      <c r="R107" s="142"/>
    </row>
    <row r="108" ht="18" spans="1:18">
      <c r="A108" s="159" t="s">
        <v>125</v>
      </c>
      <c r="B108" s="160" t="s">
        <v>126</v>
      </c>
      <c r="C108" s="142"/>
      <c r="D108" s="142"/>
      <c r="E108" s="142"/>
      <c r="F108" s="142"/>
      <c r="G108" s="142"/>
      <c r="H108" s="142"/>
      <c r="I108" s="142"/>
      <c r="J108" s="142"/>
      <c r="K108" s="142"/>
      <c r="L108" s="142"/>
      <c r="M108" s="142"/>
      <c r="N108" s="142"/>
      <c r="O108" s="142"/>
      <c r="P108" s="142"/>
      <c r="Q108" s="183"/>
      <c r="R108" s="142"/>
    </row>
    <row r="109" spans="1:18">
      <c r="A109" s="141"/>
      <c r="B109" s="142"/>
      <c r="C109" s="142"/>
      <c r="D109" s="142"/>
      <c r="E109" s="142"/>
      <c r="F109" s="142"/>
      <c r="G109" s="142"/>
      <c r="H109" s="142"/>
      <c r="I109" s="142"/>
      <c r="J109" s="142"/>
      <c r="K109" s="142"/>
      <c r="L109" s="142"/>
      <c r="M109" s="142"/>
      <c r="N109" s="142"/>
      <c r="O109" s="142"/>
      <c r="P109" s="142"/>
      <c r="Q109" s="183"/>
      <c r="R109" s="142"/>
    </row>
    <row r="110" spans="1:18">
      <c r="A110" s="141"/>
      <c r="B110" s="142" t="s">
        <v>91</v>
      </c>
      <c r="C110" s="142"/>
      <c r="D110" s="142"/>
      <c r="E110" s="142"/>
      <c r="F110" s="142"/>
      <c r="G110" s="142"/>
      <c r="H110" s="142"/>
      <c r="I110" s="142"/>
      <c r="J110" s="142"/>
      <c r="K110" s="142"/>
      <c r="L110" s="142"/>
      <c r="M110" s="142"/>
      <c r="N110" s="142"/>
      <c r="O110" s="142"/>
      <c r="P110" s="142"/>
      <c r="Q110" s="183"/>
      <c r="R110" s="142"/>
    </row>
    <row r="111" spans="1:18">
      <c r="A111" s="141"/>
      <c r="B111" s="153"/>
      <c r="C111" s="153"/>
      <c r="D111" s="153"/>
      <c r="E111" s="153"/>
      <c r="F111" s="153"/>
      <c r="G111" s="153"/>
      <c r="H111" s="153"/>
      <c r="I111" s="153"/>
      <c r="J111" s="142"/>
      <c r="K111" s="142"/>
      <c r="L111" s="142"/>
      <c r="M111" s="142"/>
      <c r="N111" s="142"/>
      <c r="O111" s="142"/>
      <c r="P111" s="142"/>
      <c r="Q111" s="183"/>
      <c r="R111" s="142"/>
    </row>
    <row r="112" spans="1:18">
      <c r="A112" s="141"/>
      <c r="B112" s="153"/>
      <c r="C112" s="153"/>
      <c r="D112" s="153"/>
      <c r="E112" s="153"/>
      <c r="F112" s="153"/>
      <c r="G112" s="153"/>
      <c r="H112" s="153"/>
      <c r="I112" s="153"/>
      <c r="J112" s="142"/>
      <c r="K112" s="142"/>
      <c r="L112" s="142"/>
      <c r="M112" s="142"/>
      <c r="N112" s="142"/>
      <c r="O112" s="142"/>
      <c r="P112" s="142"/>
      <c r="Q112" s="183"/>
      <c r="R112" s="142"/>
    </row>
    <row r="113" spans="1:18">
      <c r="A113" s="141"/>
      <c r="B113" s="153"/>
      <c r="C113" s="153">
        <v>2020</v>
      </c>
      <c r="D113" s="153">
        <v>2021</v>
      </c>
      <c r="E113" s="153">
        <v>2022</v>
      </c>
      <c r="F113" s="153">
        <v>2023</v>
      </c>
      <c r="G113" s="153">
        <v>2024</v>
      </c>
      <c r="H113" s="153"/>
      <c r="I113" s="153"/>
      <c r="J113" s="142"/>
      <c r="K113" s="142"/>
      <c r="L113" s="142"/>
      <c r="M113" s="142"/>
      <c r="N113" s="142"/>
      <c r="O113" s="142"/>
      <c r="P113" s="142"/>
      <c r="Q113" s="183"/>
      <c r="R113" s="142"/>
    </row>
    <row r="114" spans="1:18">
      <c r="A114" s="141"/>
      <c r="B114" s="153" t="s">
        <v>105</v>
      </c>
      <c r="C114" s="206" cm="1">
        <f t="array" ref="C114:G114">_xlfn.XLOOKUP(B110,Ref!E100:E102,Ref!F100:J102)</f>
        <v>0.0182965894102129</v>
      </c>
      <c r="D114" s="206">
        <v>0.130822640182809</v>
      </c>
      <c r="E114" s="206">
        <v>0.0301402202006634</v>
      </c>
      <c r="F114" s="206">
        <v>0.0160678468649167</v>
      </c>
      <c r="G114" s="206">
        <v>0.0252556389379026</v>
      </c>
      <c r="H114" s="153"/>
      <c r="I114" s="153"/>
      <c r="J114" s="142"/>
      <c r="K114" s="142"/>
      <c r="L114" s="142"/>
      <c r="M114" s="142"/>
      <c r="N114" s="142"/>
      <c r="O114" s="142"/>
      <c r="P114" s="142"/>
      <c r="Q114" s="183"/>
      <c r="R114" s="142"/>
    </row>
    <row r="115" spans="1:18">
      <c r="A115" s="141"/>
      <c r="B115" s="153" t="s">
        <v>106</v>
      </c>
      <c r="C115" s="206" cm="1">
        <f t="array" ref="C115:G115">_xlfn.XLOOKUP(B110,Ref!E104:E106,Ref!F104:J106)</f>
        <v>0.105</v>
      </c>
      <c r="D115" s="206">
        <v>0.172</v>
      </c>
      <c r="E115" s="206">
        <v>0.175</v>
      </c>
      <c r="F115" s="206">
        <v>0.124</v>
      </c>
      <c r="G115" s="206">
        <v>0.117</v>
      </c>
      <c r="H115" s="153"/>
      <c r="I115" s="153"/>
      <c r="J115" s="142"/>
      <c r="K115" s="142"/>
      <c r="L115" s="142"/>
      <c r="M115" s="142"/>
      <c r="N115" s="142"/>
      <c r="O115" s="142"/>
      <c r="P115" s="142"/>
      <c r="Q115" s="183"/>
      <c r="R115" s="142"/>
    </row>
    <row r="116" spans="1:18">
      <c r="A116" s="141"/>
      <c r="B116" s="153" t="s">
        <v>107</v>
      </c>
      <c r="C116" s="206" cm="1">
        <f t="array" ref="C116:G116">_xlfn.XLOOKUP(B110,Ref!E108:E110,Ref!F108:J110)</f>
        <v>0.064</v>
      </c>
      <c r="D116" s="206">
        <v>0.105</v>
      </c>
      <c r="E116" s="206">
        <v>0.126</v>
      </c>
      <c r="F116" s="206">
        <v>0.146</v>
      </c>
      <c r="G116" s="206">
        <v>0.065</v>
      </c>
      <c r="H116" s="153"/>
      <c r="I116" s="153"/>
      <c r="J116" s="142"/>
      <c r="K116" s="142"/>
      <c r="L116" s="142"/>
      <c r="M116" s="142"/>
      <c r="N116" s="142"/>
      <c r="O116" s="142"/>
      <c r="P116" s="142"/>
      <c r="Q116" s="183"/>
      <c r="R116" s="142"/>
    </row>
    <row r="117" spans="1:18">
      <c r="A117" s="141"/>
      <c r="B117" s="153"/>
      <c r="C117" s="153"/>
      <c r="D117" s="153"/>
      <c r="E117" s="153"/>
      <c r="F117" s="153"/>
      <c r="G117" s="153"/>
      <c r="H117" s="153"/>
      <c r="I117" s="153"/>
      <c r="J117" s="142"/>
      <c r="K117" s="142"/>
      <c r="L117" s="142"/>
      <c r="M117" s="142"/>
      <c r="N117" s="142"/>
      <c r="O117" s="142"/>
      <c r="P117" s="142"/>
      <c r="Q117" s="183"/>
      <c r="R117" s="142"/>
    </row>
    <row r="118" spans="1:18">
      <c r="A118" s="141"/>
      <c r="B118" s="153"/>
      <c r="C118" s="153"/>
      <c r="D118" s="153"/>
      <c r="E118" s="153"/>
      <c r="F118" s="153"/>
      <c r="G118" s="153"/>
      <c r="H118" s="153"/>
      <c r="I118" s="153"/>
      <c r="J118" s="142"/>
      <c r="K118" s="142"/>
      <c r="L118" s="142"/>
      <c r="M118" s="142"/>
      <c r="N118" s="142"/>
      <c r="O118" s="142"/>
      <c r="P118" s="142"/>
      <c r="Q118" s="183"/>
      <c r="R118" s="142"/>
    </row>
    <row r="119" spans="1:18">
      <c r="A119" s="141"/>
      <c r="B119" s="153"/>
      <c r="C119" s="153"/>
      <c r="D119" s="153"/>
      <c r="E119" s="153"/>
      <c r="F119" s="153"/>
      <c r="G119" s="153"/>
      <c r="H119" s="153"/>
      <c r="I119" s="153"/>
      <c r="J119" s="142"/>
      <c r="K119" s="142"/>
      <c r="L119" s="142"/>
      <c r="M119" s="142"/>
      <c r="N119" s="142"/>
      <c r="O119" s="142"/>
      <c r="P119" s="142"/>
      <c r="Q119" s="183"/>
      <c r="R119" s="142"/>
    </row>
    <row r="120" spans="1:18">
      <c r="A120" s="141"/>
      <c r="B120" s="142"/>
      <c r="C120" s="142"/>
      <c r="D120" s="142"/>
      <c r="E120" s="142"/>
      <c r="F120" s="142"/>
      <c r="G120" s="142"/>
      <c r="H120" s="142"/>
      <c r="I120" s="142"/>
      <c r="J120" s="142"/>
      <c r="K120" s="142"/>
      <c r="L120" s="142"/>
      <c r="M120" s="142"/>
      <c r="N120" s="142"/>
      <c r="O120" s="142"/>
      <c r="P120" s="142"/>
      <c r="Q120" s="183"/>
      <c r="R120" s="142"/>
    </row>
    <row r="121" spans="1:18">
      <c r="A121" s="141"/>
      <c r="B121" s="142"/>
      <c r="C121" s="142"/>
      <c r="D121" s="142"/>
      <c r="E121" s="142"/>
      <c r="F121" s="142"/>
      <c r="G121" s="142"/>
      <c r="H121" s="142"/>
      <c r="I121" s="142"/>
      <c r="J121" s="142"/>
      <c r="K121" s="142"/>
      <c r="L121" s="142"/>
      <c r="M121" s="142"/>
      <c r="N121" s="142"/>
      <c r="O121" s="142"/>
      <c r="P121" s="142"/>
      <c r="Q121" s="183"/>
      <c r="R121" s="142"/>
    </row>
    <row r="122" spans="1:18">
      <c r="A122" s="141"/>
      <c r="B122" s="142"/>
      <c r="C122" s="142"/>
      <c r="D122" s="142"/>
      <c r="E122" s="142"/>
      <c r="F122" s="142"/>
      <c r="G122" s="142"/>
      <c r="H122" s="142"/>
      <c r="I122" s="142"/>
      <c r="J122" s="142"/>
      <c r="K122" s="142"/>
      <c r="L122" s="142"/>
      <c r="M122" s="142"/>
      <c r="N122" s="142"/>
      <c r="O122" s="142"/>
      <c r="P122" s="142"/>
      <c r="Q122" s="183"/>
      <c r="R122" s="142"/>
    </row>
    <row r="123" spans="1:18">
      <c r="A123" s="141"/>
      <c r="B123" s="142"/>
      <c r="C123" s="142"/>
      <c r="D123" s="142"/>
      <c r="E123" s="142"/>
      <c r="F123" s="142"/>
      <c r="G123" s="142"/>
      <c r="H123" s="142"/>
      <c r="I123" s="142"/>
      <c r="J123" s="142"/>
      <c r="K123" s="142"/>
      <c r="L123" s="142"/>
      <c r="M123" s="142"/>
      <c r="N123" s="142"/>
      <c r="O123" s="142"/>
      <c r="P123" s="142"/>
      <c r="Q123" s="183"/>
      <c r="R123" s="142"/>
    </row>
    <row r="124" spans="1:18">
      <c r="A124" s="141"/>
      <c r="B124" s="142"/>
      <c r="C124" s="142"/>
      <c r="D124" s="142"/>
      <c r="E124" s="142"/>
      <c r="F124" s="142"/>
      <c r="G124" s="142"/>
      <c r="H124" s="142"/>
      <c r="I124" s="142"/>
      <c r="J124" s="142"/>
      <c r="K124" s="142"/>
      <c r="L124" s="142"/>
      <c r="M124" s="142"/>
      <c r="N124" s="142"/>
      <c r="O124" s="142"/>
      <c r="P124" s="142"/>
      <c r="Q124" s="183"/>
      <c r="R124" s="142"/>
    </row>
    <row r="125" spans="1:18">
      <c r="A125" s="141"/>
      <c r="B125" s="142"/>
      <c r="C125" s="142"/>
      <c r="D125" s="142"/>
      <c r="E125" s="142"/>
      <c r="F125" s="142"/>
      <c r="G125" s="142"/>
      <c r="H125" s="142"/>
      <c r="I125" s="142"/>
      <c r="J125" s="142"/>
      <c r="K125" s="142"/>
      <c r="L125" s="142"/>
      <c r="M125" s="142"/>
      <c r="N125" s="142"/>
      <c r="O125" s="142"/>
      <c r="P125" s="142"/>
      <c r="Q125" s="183"/>
      <c r="R125" s="142"/>
    </row>
    <row r="126" spans="1:18">
      <c r="A126" s="141"/>
      <c r="B126" s="142"/>
      <c r="C126" s="142"/>
      <c r="D126" s="142"/>
      <c r="E126" s="142"/>
      <c r="F126" s="142"/>
      <c r="G126" s="142"/>
      <c r="H126" s="142"/>
      <c r="I126" s="142"/>
      <c r="J126" s="142"/>
      <c r="K126" s="142"/>
      <c r="L126" s="142"/>
      <c r="M126" s="142"/>
      <c r="N126" s="142"/>
      <c r="O126" s="142"/>
      <c r="P126" s="142"/>
      <c r="Q126" s="183"/>
      <c r="R126" s="142"/>
    </row>
    <row r="127" spans="1:18">
      <c r="A127" s="141"/>
      <c r="B127" s="142"/>
      <c r="C127" s="142"/>
      <c r="D127" s="142"/>
      <c r="E127" s="142"/>
      <c r="F127" s="142"/>
      <c r="G127" s="142"/>
      <c r="H127" s="142"/>
      <c r="I127" s="142"/>
      <c r="J127" s="142"/>
      <c r="K127" s="142"/>
      <c r="L127" s="142"/>
      <c r="M127" s="142"/>
      <c r="N127" s="142"/>
      <c r="O127" s="142"/>
      <c r="P127" s="142"/>
      <c r="Q127" s="183"/>
      <c r="R127" s="142"/>
    </row>
    <row r="128" spans="1:18">
      <c r="A128" s="141"/>
      <c r="B128" s="142"/>
      <c r="C128" s="142"/>
      <c r="D128" s="142"/>
      <c r="E128" s="142"/>
      <c r="F128" s="142"/>
      <c r="G128" s="142"/>
      <c r="H128" s="142"/>
      <c r="I128" s="142"/>
      <c r="J128" s="142"/>
      <c r="K128" s="142"/>
      <c r="L128" s="142"/>
      <c r="M128" s="142"/>
      <c r="N128" s="142"/>
      <c r="O128" s="142"/>
      <c r="P128" s="142"/>
      <c r="Q128" s="183"/>
      <c r="R128" s="142"/>
    </row>
    <row r="129" spans="1:18">
      <c r="A129" s="141"/>
      <c r="B129" s="142"/>
      <c r="C129" s="142"/>
      <c r="D129" s="142"/>
      <c r="E129" s="142"/>
      <c r="F129" s="142"/>
      <c r="G129" s="142"/>
      <c r="H129" s="142"/>
      <c r="I129" s="142"/>
      <c r="J129" s="142"/>
      <c r="K129" s="142"/>
      <c r="L129" s="142"/>
      <c r="M129" s="142"/>
      <c r="N129" s="142"/>
      <c r="O129" s="142"/>
      <c r="P129" s="142"/>
      <c r="Q129" s="183"/>
      <c r="R129" s="142"/>
    </row>
    <row r="130" spans="1:18">
      <c r="A130" s="141"/>
      <c r="B130" s="142"/>
      <c r="C130" s="142"/>
      <c r="D130" s="142"/>
      <c r="E130" s="142"/>
      <c r="F130" s="142"/>
      <c r="G130" s="142"/>
      <c r="H130" s="142"/>
      <c r="I130" s="142"/>
      <c r="J130" s="142"/>
      <c r="K130" s="142"/>
      <c r="L130" s="142"/>
      <c r="M130" s="142"/>
      <c r="N130" s="142"/>
      <c r="O130" s="142"/>
      <c r="P130" s="142"/>
      <c r="Q130" s="183"/>
      <c r="R130" s="142"/>
    </row>
    <row r="131" spans="1:18">
      <c r="A131" s="141"/>
      <c r="B131" s="142"/>
      <c r="C131" s="142"/>
      <c r="D131" s="142"/>
      <c r="E131" s="142"/>
      <c r="F131" s="142"/>
      <c r="G131" s="142"/>
      <c r="H131" s="142"/>
      <c r="I131" s="142"/>
      <c r="J131" s="142"/>
      <c r="K131" s="142"/>
      <c r="L131" s="142"/>
      <c r="M131" s="142"/>
      <c r="N131" s="142"/>
      <c r="O131" s="142"/>
      <c r="P131" s="142"/>
      <c r="Q131" s="183"/>
      <c r="R131" s="142"/>
    </row>
    <row r="132" ht="29" customHeight="1" spans="1:18">
      <c r="A132" s="223"/>
      <c r="B132" s="142"/>
      <c r="C132" s="142"/>
      <c r="D132" s="142"/>
      <c r="E132" s="142"/>
      <c r="F132" s="142"/>
      <c r="G132" s="142"/>
      <c r="H132" s="142"/>
      <c r="I132" s="142"/>
      <c r="J132" s="142"/>
      <c r="K132" s="142"/>
      <c r="L132" s="142"/>
      <c r="M132" s="142"/>
      <c r="N132" s="142"/>
      <c r="O132" s="142"/>
      <c r="P132" s="142"/>
      <c r="Q132" s="226"/>
      <c r="R132" s="142"/>
    </row>
    <row r="133" ht="41" customHeight="1" spans="1:18">
      <c r="A133" s="154"/>
      <c r="B133" s="155"/>
      <c r="C133" s="155"/>
      <c r="D133" s="155"/>
      <c r="E133" s="155"/>
      <c r="F133" s="155"/>
      <c r="G133" s="155"/>
      <c r="H133" s="155"/>
      <c r="I133" s="155"/>
      <c r="J133" s="155"/>
      <c r="K133" s="155"/>
      <c r="L133" s="155"/>
      <c r="M133" s="155"/>
      <c r="N133" s="155"/>
      <c r="O133" s="155"/>
      <c r="P133" s="155"/>
      <c r="Q133" s="222"/>
      <c r="R133" s="142"/>
    </row>
    <row r="134" spans="1:18">
      <c r="A134" s="142"/>
      <c r="B134" s="142"/>
      <c r="C134" s="142"/>
      <c r="D134" s="142"/>
      <c r="E134" s="142"/>
      <c r="F134" s="142"/>
      <c r="G134" s="142"/>
      <c r="H134" s="142"/>
      <c r="I134" s="142"/>
      <c r="J134" s="142"/>
      <c r="K134" s="142"/>
      <c r="L134" s="142"/>
      <c r="M134" s="142"/>
      <c r="N134" s="142"/>
      <c r="O134" s="142"/>
      <c r="P134" s="142"/>
      <c r="Q134" s="142"/>
      <c r="R134" s="142"/>
    </row>
    <row r="135" ht="18" spans="1:18">
      <c r="A135" s="142"/>
      <c r="B135" s="142"/>
      <c r="C135" s="142"/>
      <c r="D135" s="142"/>
      <c r="E135" s="142"/>
      <c r="F135" s="142"/>
      <c r="G135" s="142"/>
      <c r="H135" s="211" t="s">
        <v>127</v>
      </c>
      <c r="I135" s="160" t="s">
        <v>128</v>
      </c>
      <c r="J135" s="142"/>
      <c r="K135" s="142"/>
      <c r="L135" s="142"/>
      <c r="M135" s="142"/>
      <c r="N135" s="142"/>
      <c r="O135" s="142"/>
      <c r="P135" s="142"/>
      <c r="Q135" s="142"/>
      <c r="R135" s="142"/>
    </row>
    <row r="136" spans="1:18">
      <c r="A136" s="142"/>
      <c r="B136" s="142"/>
      <c r="C136" s="142"/>
      <c r="D136" s="142"/>
      <c r="E136" s="142"/>
      <c r="F136" s="142"/>
      <c r="G136" s="142"/>
      <c r="H136" s="142"/>
      <c r="I136" s="142"/>
      <c r="J136" s="142"/>
      <c r="K136" s="142"/>
      <c r="L136" s="142"/>
      <c r="M136" s="142"/>
      <c r="N136" s="142"/>
      <c r="O136" s="142"/>
      <c r="P136" s="142"/>
      <c r="Q136" s="142"/>
      <c r="R136" s="142"/>
    </row>
    <row r="137" spans="1:18">
      <c r="A137" s="142"/>
      <c r="B137" s="142"/>
      <c r="C137" s="224" t="s">
        <v>129</v>
      </c>
      <c r="D137" s="225"/>
      <c r="E137" s="142"/>
      <c r="F137" s="142"/>
      <c r="G137" s="142"/>
      <c r="H137" s="142"/>
      <c r="I137" s="142"/>
      <c r="J137" s="142"/>
      <c r="K137" s="142"/>
      <c r="L137" s="142"/>
      <c r="M137" s="142"/>
      <c r="N137" s="142"/>
      <c r="O137" s="142"/>
      <c r="P137" s="142"/>
      <c r="Q137" s="142"/>
      <c r="R137" s="142"/>
    </row>
    <row r="138" spans="1:18">
      <c r="A138" s="142"/>
      <c r="B138" s="142"/>
      <c r="C138" s="142"/>
      <c r="D138" s="142"/>
      <c r="E138" s="142"/>
      <c r="F138" s="142"/>
      <c r="G138" s="142"/>
      <c r="H138" s="142"/>
      <c r="I138" s="142"/>
      <c r="J138" s="142"/>
      <c r="K138" s="142"/>
      <c r="L138" s="142"/>
      <c r="M138" s="142"/>
      <c r="N138" s="142"/>
      <c r="O138" s="142"/>
      <c r="P138" s="142"/>
      <c r="Q138" s="142"/>
      <c r="R138" s="142"/>
    </row>
    <row r="139" spans="1:18">
      <c r="A139" s="142"/>
      <c r="B139" s="142"/>
      <c r="C139" s="142"/>
      <c r="D139" s="142"/>
      <c r="E139" s="142"/>
      <c r="F139" s="142"/>
      <c r="G139" s="142"/>
      <c r="H139" s="142"/>
      <c r="I139" s="142"/>
      <c r="J139" s="142"/>
      <c r="K139" s="142"/>
      <c r="L139" s="142"/>
      <c r="M139" s="142"/>
      <c r="N139" s="142"/>
      <c r="O139" s="142"/>
      <c r="P139" s="142"/>
      <c r="Q139" s="142"/>
      <c r="R139" s="142"/>
    </row>
    <row r="140" spans="1:18">
      <c r="A140" s="142"/>
      <c r="B140" s="142"/>
      <c r="C140" s="142"/>
      <c r="D140" s="142"/>
      <c r="E140" s="142"/>
      <c r="F140" s="142"/>
      <c r="G140" s="142"/>
      <c r="H140" s="142"/>
      <c r="I140" s="142"/>
      <c r="J140" s="142"/>
      <c r="K140" s="142"/>
      <c r="L140" s="142"/>
      <c r="M140" s="142"/>
      <c r="N140" s="142"/>
      <c r="O140" s="142"/>
      <c r="P140" s="142"/>
      <c r="Q140" s="142"/>
      <c r="R140" s="142"/>
    </row>
    <row r="141" spans="1:18">
      <c r="A141" s="142"/>
      <c r="B141" s="142"/>
      <c r="C141" s="142"/>
      <c r="D141" s="142"/>
      <c r="E141" s="142"/>
      <c r="F141" s="142"/>
      <c r="G141" s="142"/>
      <c r="H141" s="142"/>
      <c r="I141" s="142"/>
      <c r="J141" s="142"/>
      <c r="K141" s="142"/>
      <c r="L141" s="142"/>
      <c r="M141" s="142"/>
      <c r="N141" s="142"/>
      <c r="O141" s="142"/>
      <c r="P141" s="142"/>
      <c r="Q141" s="142"/>
      <c r="R141" s="142"/>
    </row>
    <row r="142" spans="1:18">
      <c r="A142" s="142"/>
      <c r="B142" s="142"/>
      <c r="C142" s="142"/>
      <c r="D142" s="142"/>
      <c r="E142" s="142"/>
      <c r="F142" s="142"/>
      <c r="G142" s="142"/>
      <c r="H142" s="142"/>
      <c r="I142" s="142"/>
      <c r="J142" s="142"/>
      <c r="K142" s="142"/>
      <c r="L142" s="142"/>
      <c r="M142" s="142"/>
      <c r="N142" s="142"/>
      <c r="O142" s="142"/>
      <c r="P142" s="142"/>
      <c r="Q142" s="142"/>
      <c r="R142" s="142"/>
    </row>
    <row r="143" spans="1:18">
      <c r="A143" s="142"/>
      <c r="B143" s="142"/>
      <c r="C143" s="142"/>
      <c r="D143" s="142"/>
      <c r="E143" s="142"/>
      <c r="F143" s="142"/>
      <c r="G143" s="142"/>
      <c r="H143" s="142"/>
      <c r="I143" s="142"/>
      <c r="J143" s="142"/>
      <c r="K143" s="142"/>
      <c r="L143" s="142"/>
      <c r="M143" s="142"/>
      <c r="N143" s="142"/>
      <c r="O143" s="142"/>
      <c r="P143" s="142"/>
      <c r="Q143" s="142"/>
      <c r="R143" s="142"/>
    </row>
    <row r="144" spans="1:18">
      <c r="A144" s="142"/>
      <c r="B144" s="142"/>
      <c r="C144" s="142"/>
      <c r="D144" s="142"/>
      <c r="E144" s="142"/>
      <c r="F144" s="142"/>
      <c r="G144" s="142"/>
      <c r="H144" s="142"/>
      <c r="I144" s="142"/>
      <c r="J144" s="142"/>
      <c r="K144" s="142"/>
      <c r="L144" s="142"/>
      <c r="M144" s="142"/>
      <c r="N144" s="142"/>
      <c r="O144" s="142"/>
      <c r="P144" s="142"/>
      <c r="Q144" s="142"/>
      <c r="R144" s="142"/>
    </row>
    <row r="145" spans="1:18">
      <c r="A145" s="142"/>
      <c r="B145" s="142"/>
      <c r="C145" s="142"/>
      <c r="D145" s="142"/>
      <c r="E145" s="142"/>
      <c r="F145" s="142"/>
      <c r="G145" s="142"/>
      <c r="H145" s="142"/>
      <c r="I145" s="142"/>
      <c r="J145" s="142"/>
      <c r="K145" s="142"/>
      <c r="L145" s="142"/>
      <c r="M145" s="142"/>
      <c r="N145" s="142"/>
      <c r="O145" s="142"/>
      <c r="P145" s="142"/>
      <c r="Q145" s="142"/>
      <c r="R145" s="142"/>
    </row>
    <row r="146" spans="1:18">
      <c r="A146" s="142"/>
      <c r="B146" s="142"/>
      <c r="C146" s="142"/>
      <c r="D146" s="142"/>
      <c r="E146" s="142"/>
      <c r="F146" s="142"/>
      <c r="G146" s="142"/>
      <c r="H146" s="142"/>
      <c r="I146" s="142"/>
      <c r="J146" s="142"/>
      <c r="K146" s="142"/>
      <c r="L146" s="142"/>
      <c r="M146" s="142"/>
      <c r="N146" s="142"/>
      <c r="O146" s="142"/>
      <c r="P146" s="142"/>
      <c r="Q146" s="142"/>
      <c r="R146" s="142"/>
    </row>
    <row r="147" spans="1:18">
      <c r="A147" s="142"/>
      <c r="B147" s="142"/>
      <c r="C147" s="142"/>
      <c r="D147" s="142"/>
      <c r="E147" s="142"/>
      <c r="F147" s="142"/>
      <c r="G147" s="142"/>
      <c r="H147" s="142"/>
      <c r="I147" s="142"/>
      <c r="J147" s="142"/>
      <c r="K147" s="142"/>
      <c r="L147" s="142"/>
      <c r="M147" s="142"/>
      <c r="N147" s="142"/>
      <c r="O147" s="142"/>
      <c r="P147" s="142"/>
      <c r="Q147" s="142"/>
      <c r="R147" s="142"/>
    </row>
    <row r="148" spans="1:18">
      <c r="A148" s="142"/>
      <c r="B148" s="142"/>
      <c r="C148" s="142"/>
      <c r="D148" s="142"/>
      <c r="E148" s="142"/>
      <c r="F148" s="142"/>
      <c r="G148" s="142"/>
      <c r="H148" s="142"/>
      <c r="I148" s="142"/>
      <c r="J148" s="142"/>
      <c r="K148" s="142"/>
      <c r="L148" s="142"/>
      <c r="M148" s="142"/>
      <c r="N148" s="142"/>
      <c r="O148" s="142"/>
      <c r="P148" s="142"/>
      <c r="Q148" s="142"/>
      <c r="R148" s="142"/>
    </row>
    <row r="149" spans="1:18">
      <c r="A149" s="142"/>
      <c r="B149" s="142"/>
      <c r="C149" s="142"/>
      <c r="D149" s="142"/>
      <c r="E149" s="142"/>
      <c r="F149" s="142"/>
      <c r="G149" s="142"/>
      <c r="H149" s="142"/>
      <c r="I149" s="142"/>
      <c r="J149" s="142"/>
      <c r="K149" s="142"/>
      <c r="L149" s="142"/>
      <c r="M149" s="142"/>
      <c r="N149" s="142"/>
      <c r="O149" s="142"/>
      <c r="P149" s="142"/>
      <c r="Q149" s="142"/>
      <c r="R149" s="142"/>
    </row>
    <row r="150" spans="1:18">
      <c r="A150" s="142"/>
      <c r="B150" s="142"/>
      <c r="C150" s="142"/>
      <c r="D150" s="142"/>
      <c r="E150" s="142"/>
      <c r="F150" s="142"/>
      <c r="G150" s="142"/>
      <c r="H150" s="142"/>
      <c r="I150" s="142"/>
      <c r="J150" s="142"/>
      <c r="K150" s="142"/>
      <c r="L150" s="142"/>
      <c r="M150" s="142"/>
      <c r="N150" s="142"/>
      <c r="O150" s="142"/>
      <c r="P150" s="142"/>
      <c r="Q150" s="142"/>
      <c r="R150" s="142"/>
    </row>
    <row r="151" spans="1:18">
      <c r="A151" s="142"/>
      <c r="B151" s="142"/>
      <c r="C151" s="142"/>
      <c r="D151" s="142"/>
      <c r="E151" s="142"/>
      <c r="F151" s="142"/>
      <c r="G151" s="142"/>
      <c r="H151" s="142"/>
      <c r="I151" s="142"/>
      <c r="J151" s="142"/>
      <c r="K151" s="142"/>
      <c r="L151" s="142"/>
      <c r="M151" s="142"/>
      <c r="N151" s="142"/>
      <c r="O151" s="142"/>
      <c r="P151" s="142"/>
      <c r="Q151" s="142"/>
      <c r="R151" s="142"/>
    </row>
    <row r="152" spans="1:18">
      <c r="A152" s="142"/>
      <c r="B152" s="142"/>
      <c r="C152" s="142"/>
      <c r="D152" s="142"/>
      <c r="E152" s="142"/>
      <c r="F152" s="142"/>
      <c r="G152" s="142"/>
      <c r="H152" s="142"/>
      <c r="I152" s="142"/>
      <c r="J152" s="142"/>
      <c r="K152" s="142"/>
      <c r="L152" s="142"/>
      <c r="M152" s="142"/>
      <c r="N152" s="142"/>
      <c r="O152" s="142"/>
      <c r="P152" s="142"/>
      <c r="Q152" s="142"/>
      <c r="R152" s="142"/>
    </row>
    <row r="153" spans="1:18">
      <c r="A153" s="142"/>
      <c r="B153" s="142"/>
      <c r="C153" s="142"/>
      <c r="D153" s="142"/>
      <c r="E153" s="142"/>
      <c r="F153" s="142"/>
      <c r="G153" s="142"/>
      <c r="H153" s="142"/>
      <c r="I153" s="142"/>
      <c r="J153" s="142"/>
      <c r="K153" s="142"/>
      <c r="L153" s="142"/>
      <c r="M153" s="142"/>
      <c r="N153" s="142"/>
      <c r="O153" s="142"/>
      <c r="P153" s="142"/>
      <c r="Q153" s="142"/>
      <c r="R153" s="142"/>
    </row>
    <row r="154" spans="1:18">
      <c r="A154" s="142"/>
      <c r="B154" s="142"/>
      <c r="C154" s="142"/>
      <c r="D154" s="142"/>
      <c r="E154" s="142"/>
      <c r="F154" s="142"/>
      <c r="G154" s="142"/>
      <c r="H154" s="142"/>
      <c r="I154" s="142"/>
      <c r="J154" s="142"/>
      <c r="K154" s="142"/>
      <c r="L154" s="142"/>
      <c r="M154" s="142"/>
      <c r="N154" s="142"/>
      <c r="O154" s="142"/>
      <c r="P154" s="142"/>
      <c r="Q154" s="142"/>
      <c r="R154" s="142"/>
    </row>
    <row r="155" spans="1:18">
      <c r="A155" s="142"/>
      <c r="B155" s="142"/>
      <c r="C155" s="142"/>
      <c r="D155" s="142"/>
      <c r="E155" s="142"/>
      <c r="F155" s="142"/>
      <c r="G155" s="142"/>
      <c r="H155" s="142"/>
      <c r="I155" s="142"/>
      <c r="J155" s="142"/>
      <c r="K155" s="142"/>
      <c r="L155" s="142"/>
      <c r="M155" s="142"/>
      <c r="N155" s="142"/>
      <c r="O155" s="142"/>
      <c r="P155" s="142"/>
      <c r="Q155" s="142"/>
      <c r="R155" s="142"/>
    </row>
    <row r="156" spans="1:18">
      <c r="A156" s="142"/>
      <c r="B156" s="142"/>
      <c r="C156" s="142"/>
      <c r="D156" s="142"/>
      <c r="E156" s="142"/>
      <c r="F156" s="142"/>
      <c r="G156" s="142"/>
      <c r="H156" s="142"/>
      <c r="I156" s="142"/>
      <c r="J156" s="142"/>
      <c r="K156" s="142"/>
      <c r="L156" s="142"/>
      <c r="M156" s="142"/>
      <c r="N156" s="142"/>
      <c r="O156" s="142"/>
      <c r="P156" s="142"/>
      <c r="Q156" s="142"/>
      <c r="R156" s="142"/>
    </row>
    <row r="157" spans="1:18">
      <c r="A157" s="142"/>
      <c r="B157" s="142"/>
      <c r="C157" s="142"/>
      <c r="D157" s="142"/>
      <c r="E157" s="142"/>
      <c r="F157" s="142"/>
      <c r="G157" s="142"/>
      <c r="H157" s="142"/>
      <c r="I157" s="142"/>
      <c r="J157" s="142"/>
      <c r="K157" s="142"/>
      <c r="L157" s="142"/>
      <c r="M157" s="142"/>
      <c r="N157" s="142"/>
      <c r="O157" s="142"/>
      <c r="P157" s="142"/>
      <c r="Q157" s="142"/>
      <c r="R157" s="142"/>
    </row>
    <row r="158" spans="1:18">
      <c r="A158" s="142"/>
      <c r="B158" s="142"/>
      <c r="C158" s="142"/>
      <c r="D158" s="142"/>
      <c r="E158" s="142"/>
      <c r="F158" s="142"/>
      <c r="G158" s="142"/>
      <c r="H158" s="142"/>
      <c r="I158" s="142"/>
      <c r="J158" s="142"/>
      <c r="K158" s="142"/>
      <c r="L158" s="142"/>
      <c r="M158" s="142"/>
      <c r="N158" s="142"/>
      <c r="O158" s="142"/>
      <c r="P158" s="142"/>
      <c r="Q158" s="142"/>
      <c r="R158" s="142"/>
    </row>
    <row r="159" spans="1:18">
      <c r="A159" s="142"/>
      <c r="B159" s="142"/>
      <c r="C159" s="142"/>
      <c r="D159" s="142"/>
      <c r="E159" s="142"/>
      <c r="F159" s="142"/>
      <c r="G159" s="142"/>
      <c r="H159" s="142"/>
      <c r="I159" s="142"/>
      <c r="J159" s="142"/>
      <c r="K159" s="142"/>
      <c r="L159" s="142"/>
      <c r="M159" s="142"/>
      <c r="N159" s="142"/>
      <c r="O159" s="142"/>
      <c r="P159" s="142"/>
      <c r="Q159" s="142"/>
      <c r="R159" s="142"/>
    </row>
    <row r="160" spans="1:18">
      <c r="A160" s="142"/>
      <c r="B160" s="142"/>
      <c r="C160" s="142"/>
      <c r="D160" s="142"/>
      <c r="E160" s="142"/>
      <c r="F160" s="142"/>
      <c r="G160" s="142"/>
      <c r="H160" s="142"/>
      <c r="I160" s="142"/>
      <c r="J160" s="142"/>
      <c r="K160" s="142"/>
      <c r="L160" s="142"/>
      <c r="M160" s="142"/>
      <c r="N160" s="142"/>
      <c r="O160" s="142"/>
      <c r="P160" s="142"/>
      <c r="Q160" s="142"/>
      <c r="R160" s="142"/>
    </row>
    <row r="161" spans="1:18">
      <c r="A161" s="142"/>
      <c r="B161" s="142"/>
      <c r="C161" s="142"/>
      <c r="D161" s="142"/>
      <c r="E161" s="142"/>
      <c r="F161" s="142"/>
      <c r="G161" s="142"/>
      <c r="H161" s="142"/>
      <c r="I161" s="142"/>
      <c r="J161" s="142"/>
      <c r="K161" s="142"/>
      <c r="L161" s="142"/>
      <c r="M161" s="142"/>
      <c r="N161" s="142"/>
      <c r="O161" s="142"/>
      <c r="P161" s="142"/>
      <c r="Q161" s="142"/>
      <c r="R161" s="142"/>
    </row>
    <row r="162" spans="1:18">
      <c r="A162" s="142"/>
      <c r="B162" s="142"/>
      <c r="C162" s="142"/>
      <c r="D162" s="142"/>
      <c r="E162" s="142"/>
      <c r="F162" s="142"/>
      <c r="G162" s="142"/>
      <c r="H162" s="142"/>
      <c r="I162" s="142"/>
      <c r="J162" s="142"/>
      <c r="K162" s="142"/>
      <c r="L162" s="142"/>
      <c r="M162" s="142"/>
      <c r="N162" s="142"/>
      <c r="O162" s="142"/>
      <c r="P162" s="142"/>
      <c r="Q162" s="142"/>
      <c r="R162" s="142"/>
    </row>
    <row r="163" spans="1:18">
      <c r="A163" s="142"/>
      <c r="B163" s="142"/>
      <c r="C163" s="142"/>
      <c r="D163" s="142"/>
      <c r="E163" s="142"/>
      <c r="F163" s="142"/>
      <c r="G163" s="142"/>
      <c r="H163" s="142"/>
      <c r="I163" s="142"/>
      <c r="J163" s="142"/>
      <c r="K163" s="142"/>
      <c r="L163" s="142"/>
      <c r="M163" s="142"/>
      <c r="N163" s="142"/>
      <c r="O163" s="142"/>
      <c r="P163" s="142"/>
      <c r="Q163" s="142"/>
      <c r="R163" s="142"/>
    </row>
    <row r="164" spans="1:18">
      <c r="A164" s="142"/>
      <c r="B164" s="142"/>
      <c r="C164" s="142"/>
      <c r="D164" s="142"/>
      <c r="E164" s="142"/>
      <c r="F164" s="142"/>
      <c r="G164" s="142"/>
      <c r="H164" s="142"/>
      <c r="I164" s="142"/>
      <c r="J164" s="142"/>
      <c r="K164" s="142"/>
      <c r="L164" s="142"/>
      <c r="M164" s="142"/>
      <c r="N164" s="142"/>
      <c r="O164" s="142"/>
      <c r="P164" s="142"/>
      <c r="Q164" s="142"/>
      <c r="R164" s="142"/>
    </row>
    <row r="165" spans="1:18">
      <c r="A165" s="142"/>
      <c r="B165" s="142"/>
      <c r="C165" s="142"/>
      <c r="D165" s="142"/>
      <c r="E165" s="142"/>
      <c r="F165" s="142"/>
      <c r="G165" s="142"/>
      <c r="H165" s="142"/>
      <c r="I165" s="142"/>
      <c r="J165" s="142"/>
      <c r="K165" s="142"/>
      <c r="L165" s="142"/>
      <c r="M165" s="142"/>
      <c r="N165" s="142"/>
      <c r="O165" s="142"/>
      <c r="P165" s="142"/>
      <c r="Q165" s="142"/>
      <c r="R165" s="142"/>
    </row>
    <row r="166" spans="1:18">
      <c r="A166" s="142"/>
      <c r="B166" s="142"/>
      <c r="C166" s="142"/>
      <c r="D166" s="142"/>
      <c r="E166" s="142"/>
      <c r="F166" s="142"/>
      <c r="G166" s="142"/>
      <c r="H166" s="142"/>
      <c r="I166" s="142"/>
      <c r="J166" s="142"/>
      <c r="K166" s="142"/>
      <c r="L166" s="142"/>
      <c r="M166" s="142"/>
      <c r="N166" s="142"/>
      <c r="O166" s="142"/>
      <c r="P166" s="142"/>
      <c r="Q166" s="142"/>
      <c r="R166" s="142"/>
    </row>
    <row r="167" spans="1:18">
      <c r="A167" s="142"/>
      <c r="B167" s="142"/>
      <c r="C167" s="142"/>
      <c r="D167" s="142"/>
      <c r="E167" s="142"/>
      <c r="F167" s="142"/>
      <c r="G167" s="142"/>
      <c r="H167" s="142"/>
      <c r="I167" s="142"/>
      <c r="J167" s="142"/>
      <c r="K167" s="142"/>
      <c r="L167" s="142"/>
      <c r="M167" s="142"/>
      <c r="N167" s="142"/>
      <c r="O167" s="142"/>
      <c r="P167" s="142"/>
      <c r="Q167" s="142"/>
      <c r="R167" s="142"/>
    </row>
    <row r="168" spans="1:18">
      <c r="A168" s="142"/>
      <c r="B168" s="142"/>
      <c r="C168" s="142"/>
      <c r="D168" s="142"/>
      <c r="E168" s="142"/>
      <c r="F168" s="142"/>
      <c r="G168" s="142"/>
      <c r="H168" s="142"/>
      <c r="I168" s="142"/>
      <c r="J168" s="142"/>
      <c r="K168" s="142"/>
      <c r="L168" s="142"/>
      <c r="M168" s="142"/>
      <c r="N168" s="142"/>
      <c r="O168" s="142"/>
      <c r="P168" s="142"/>
      <c r="Q168" s="142"/>
      <c r="R168" s="142"/>
    </row>
    <row r="169" spans="1:18">
      <c r="A169" s="142"/>
      <c r="B169" s="142"/>
      <c r="C169" s="142"/>
      <c r="D169" s="142"/>
      <c r="E169" s="142"/>
      <c r="F169" s="142"/>
      <c r="G169" s="142"/>
      <c r="H169" s="142"/>
      <c r="I169" s="142"/>
      <c r="J169" s="142"/>
      <c r="K169" s="142"/>
      <c r="L169" s="142"/>
      <c r="M169" s="142"/>
      <c r="N169" s="142"/>
      <c r="O169" s="142"/>
      <c r="P169" s="142"/>
      <c r="Q169" s="142"/>
      <c r="R169" s="142"/>
    </row>
    <row r="170" spans="1:18">
      <c r="A170" s="142"/>
      <c r="B170" s="142"/>
      <c r="C170" s="142"/>
      <c r="D170" s="142"/>
      <c r="E170" s="142"/>
      <c r="F170" s="142"/>
      <c r="G170" s="142"/>
      <c r="H170" s="142"/>
      <c r="I170" s="142"/>
      <c r="J170" s="142"/>
      <c r="K170" s="142"/>
      <c r="L170" s="142"/>
      <c r="M170" s="142"/>
      <c r="N170" s="142"/>
      <c r="O170" s="142"/>
      <c r="P170" s="142"/>
      <c r="Q170" s="142"/>
      <c r="R170" s="142"/>
    </row>
    <row r="171" spans="1:18">
      <c r="A171" s="142"/>
      <c r="B171" s="142"/>
      <c r="C171" s="142"/>
      <c r="D171" s="142"/>
      <c r="E171" s="142"/>
      <c r="F171" s="142"/>
      <c r="G171" s="142"/>
      <c r="H171" s="142"/>
      <c r="I171" s="142"/>
      <c r="J171" s="142"/>
      <c r="K171" s="142"/>
      <c r="L171" s="142"/>
      <c r="M171" s="142"/>
      <c r="N171" s="142"/>
      <c r="O171" s="142"/>
      <c r="P171" s="142"/>
      <c r="Q171" s="142"/>
      <c r="R171" s="142"/>
    </row>
    <row r="172" spans="1:18">
      <c r="A172" s="142"/>
      <c r="B172" s="142"/>
      <c r="C172" s="142"/>
      <c r="D172" s="142"/>
      <c r="E172" s="142"/>
      <c r="F172" s="142"/>
      <c r="G172" s="142"/>
      <c r="H172" s="142"/>
      <c r="I172" s="142"/>
      <c r="J172" s="142"/>
      <c r="K172" s="142"/>
      <c r="L172" s="142"/>
      <c r="M172" s="142"/>
      <c r="N172" s="142"/>
      <c r="O172" s="142"/>
      <c r="P172" s="142"/>
      <c r="Q172" s="142"/>
      <c r="R172" s="142"/>
    </row>
    <row r="173" spans="1:18">
      <c r="A173" s="142"/>
      <c r="B173" s="142"/>
      <c r="C173" s="142"/>
      <c r="D173" s="142"/>
      <c r="E173" s="142"/>
      <c r="F173" s="142"/>
      <c r="G173" s="142"/>
      <c r="H173" s="142"/>
      <c r="I173" s="142"/>
      <c r="J173" s="142"/>
      <c r="K173" s="142"/>
      <c r="L173" s="142"/>
      <c r="M173" s="142"/>
      <c r="N173" s="142"/>
      <c r="O173" s="142"/>
      <c r="P173" s="142"/>
      <c r="Q173" s="142"/>
      <c r="R173" s="142"/>
    </row>
    <row r="174" spans="1:18">
      <c r="A174" s="142"/>
      <c r="B174" s="142"/>
      <c r="C174" s="142"/>
      <c r="D174" s="142"/>
      <c r="E174" s="142"/>
      <c r="F174" s="142"/>
      <c r="G174" s="142"/>
      <c r="H174" s="142"/>
      <c r="I174" s="142"/>
      <c r="J174" s="142"/>
      <c r="K174" s="142"/>
      <c r="L174" s="142"/>
      <c r="M174" s="142"/>
      <c r="N174" s="142"/>
      <c r="O174" s="142"/>
      <c r="P174" s="142"/>
      <c r="Q174" s="142"/>
      <c r="R174" s="142"/>
    </row>
    <row r="175" spans="1:18">
      <c r="A175" s="142"/>
      <c r="B175" s="142"/>
      <c r="C175" s="142"/>
      <c r="D175" s="142"/>
      <c r="E175" s="142"/>
      <c r="F175" s="142"/>
      <c r="G175" s="142"/>
      <c r="H175" s="142"/>
      <c r="I175" s="142"/>
      <c r="J175" s="142"/>
      <c r="K175" s="142"/>
      <c r="L175" s="142"/>
      <c r="M175" s="142"/>
      <c r="N175" s="142"/>
      <c r="O175" s="142"/>
      <c r="P175" s="142"/>
      <c r="Q175" s="142"/>
      <c r="R175" s="142"/>
    </row>
    <row r="176" spans="1:18">
      <c r="A176" s="142"/>
      <c r="B176" s="142"/>
      <c r="C176" s="142"/>
      <c r="D176" s="142"/>
      <c r="E176" s="142"/>
      <c r="F176" s="142"/>
      <c r="G176" s="142"/>
      <c r="H176" s="142"/>
      <c r="I176" s="142"/>
      <c r="J176" s="142"/>
      <c r="K176" s="142"/>
      <c r="L176" s="142"/>
      <c r="M176" s="142"/>
      <c r="N176" s="142"/>
      <c r="O176" s="142"/>
      <c r="P176" s="142"/>
      <c r="Q176" s="142"/>
      <c r="R176" s="142"/>
    </row>
    <row r="177" spans="1:18">
      <c r="A177" s="142"/>
      <c r="B177" s="142"/>
      <c r="C177" s="142"/>
      <c r="D177" s="142"/>
      <c r="E177" s="142"/>
      <c r="F177" s="142"/>
      <c r="G177" s="142"/>
      <c r="H177" s="142"/>
      <c r="I177" s="142"/>
      <c r="J177" s="142"/>
      <c r="K177" s="142"/>
      <c r="L177" s="142"/>
      <c r="M177" s="142"/>
      <c r="N177" s="142"/>
      <c r="O177" s="142"/>
      <c r="P177" s="142"/>
      <c r="Q177" s="142"/>
      <c r="R177" s="142"/>
    </row>
    <row r="178" spans="1:18">
      <c r="A178" s="142"/>
      <c r="B178" s="142"/>
      <c r="C178" s="142"/>
      <c r="D178" s="142"/>
      <c r="E178" s="142"/>
      <c r="F178" s="142"/>
      <c r="G178" s="142"/>
      <c r="H178" s="142"/>
      <c r="I178" s="142"/>
      <c r="J178" s="142"/>
      <c r="K178" s="142"/>
      <c r="L178" s="142"/>
      <c r="M178" s="142"/>
      <c r="N178" s="142"/>
      <c r="O178" s="142"/>
      <c r="P178" s="142"/>
      <c r="Q178" s="142"/>
      <c r="R178" s="142"/>
    </row>
    <row r="179" spans="1:18">
      <c r="A179" s="142"/>
      <c r="B179" s="142"/>
      <c r="C179" s="142"/>
      <c r="D179" s="142"/>
      <c r="E179" s="142"/>
      <c r="F179" s="142"/>
      <c r="G179" s="142"/>
      <c r="H179" s="142"/>
      <c r="I179" s="142"/>
      <c r="J179" s="142"/>
      <c r="K179" s="142"/>
      <c r="L179" s="142"/>
      <c r="M179" s="142"/>
      <c r="N179" s="142"/>
      <c r="O179" s="142"/>
      <c r="P179" s="142"/>
      <c r="Q179" s="142"/>
      <c r="R179" s="142"/>
    </row>
    <row r="180" spans="1:18">
      <c r="A180" s="142"/>
      <c r="B180" s="142"/>
      <c r="C180" s="142"/>
      <c r="D180" s="142"/>
      <c r="E180" s="142"/>
      <c r="F180" s="142"/>
      <c r="G180" s="142"/>
      <c r="H180" s="142"/>
      <c r="I180" s="142"/>
      <c r="J180" s="142"/>
      <c r="K180" s="142"/>
      <c r="L180" s="142"/>
      <c r="M180" s="142"/>
      <c r="N180" s="142"/>
      <c r="O180" s="142"/>
      <c r="P180" s="142"/>
      <c r="Q180" s="142"/>
      <c r="R180" s="142"/>
    </row>
    <row r="181" spans="1:18">
      <c r="A181" s="142"/>
      <c r="B181" s="142"/>
      <c r="C181" s="142"/>
      <c r="D181" s="142"/>
      <c r="E181" s="142"/>
      <c r="F181" s="142"/>
      <c r="G181" s="142"/>
      <c r="H181" s="142"/>
      <c r="I181" s="142"/>
      <c r="J181" s="142"/>
      <c r="K181" s="142"/>
      <c r="L181" s="142"/>
      <c r="M181" s="142"/>
      <c r="N181" s="142"/>
      <c r="O181" s="142"/>
      <c r="P181" s="142"/>
      <c r="Q181" s="142"/>
      <c r="R181" s="142"/>
    </row>
    <row r="182" spans="1:18">
      <c r="A182" s="142"/>
      <c r="B182" s="142"/>
      <c r="C182" s="142"/>
      <c r="D182" s="142"/>
      <c r="E182" s="142"/>
      <c r="F182" s="142"/>
      <c r="G182" s="142"/>
      <c r="H182" s="142"/>
      <c r="I182" s="142"/>
      <c r="J182" s="142"/>
      <c r="K182" s="142"/>
      <c r="L182" s="142"/>
      <c r="M182" s="142"/>
      <c r="N182" s="142"/>
      <c r="O182" s="142"/>
      <c r="P182" s="142"/>
      <c r="Q182" s="142"/>
      <c r="R182" s="142"/>
    </row>
    <row r="183" spans="1:18">
      <c r="A183" s="142"/>
      <c r="B183" s="142"/>
      <c r="C183" s="142"/>
      <c r="D183" s="142"/>
      <c r="E183" s="142"/>
      <c r="F183" s="142"/>
      <c r="G183" s="142"/>
      <c r="H183" s="142"/>
      <c r="I183" s="142"/>
      <c r="J183" s="142"/>
      <c r="K183" s="142"/>
      <c r="L183" s="142"/>
      <c r="M183" s="142"/>
      <c r="N183" s="142"/>
      <c r="O183" s="142"/>
      <c r="P183" s="142"/>
      <c r="Q183" s="142"/>
      <c r="R183" s="142"/>
    </row>
    <row r="184" spans="1:18">
      <c r="A184" s="142"/>
      <c r="B184" s="142"/>
      <c r="C184" s="142"/>
      <c r="D184" s="142"/>
      <c r="E184" s="142"/>
      <c r="F184" s="142"/>
      <c r="G184" s="142"/>
      <c r="H184" s="142"/>
      <c r="I184" s="142"/>
      <c r="J184" s="142"/>
      <c r="K184" s="142"/>
      <c r="L184" s="142"/>
      <c r="M184" s="142"/>
      <c r="N184" s="142"/>
      <c r="O184" s="142"/>
      <c r="P184" s="142"/>
      <c r="Q184" s="142"/>
      <c r="R184" s="142"/>
    </row>
    <row r="185" spans="1:18">
      <c r="A185" s="142"/>
      <c r="B185" s="142"/>
      <c r="C185" s="142"/>
      <c r="D185" s="142"/>
      <c r="E185" s="142"/>
      <c r="F185" s="142"/>
      <c r="G185" s="142"/>
      <c r="H185" s="142"/>
      <c r="I185" s="142"/>
      <c r="J185" s="142"/>
      <c r="K185" s="142"/>
      <c r="L185" s="142"/>
      <c r="M185" s="142"/>
      <c r="N185" s="142"/>
      <c r="O185" s="142"/>
      <c r="P185" s="142"/>
      <c r="Q185" s="142"/>
      <c r="R185" s="142"/>
    </row>
    <row r="186" spans="1:18">
      <c r="A186" s="142"/>
      <c r="B186" s="142"/>
      <c r="C186" s="142"/>
      <c r="D186" s="142"/>
      <c r="E186" s="142"/>
      <c r="F186" s="142"/>
      <c r="G186" s="142"/>
      <c r="H186" s="142"/>
      <c r="I186" s="142"/>
      <c r="J186" s="142"/>
      <c r="K186" s="142"/>
      <c r="L186" s="142"/>
      <c r="M186" s="142"/>
      <c r="N186" s="142"/>
      <c r="O186" s="142"/>
      <c r="P186" s="142"/>
      <c r="Q186" s="142"/>
      <c r="R186" s="142"/>
    </row>
    <row r="187" spans="1:18">
      <c r="A187" s="142"/>
      <c r="B187" s="142"/>
      <c r="C187" s="142"/>
      <c r="D187" s="142"/>
      <c r="E187" s="142"/>
      <c r="F187" s="142"/>
      <c r="G187" s="142"/>
      <c r="H187" s="142"/>
      <c r="I187" s="142"/>
      <c r="J187" s="142"/>
      <c r="K187" s="142"/>
      <c r="L187" s="142"/>
      <c r="M187" s="142"/>
      <c r="N187" s="142"/>
      <c r="O187" s="142"/>
      <c r="P187" s="142"/>
      <c r="Q187" s="142"/>
      <c r="R187" s="142"/>
    </row>
    <row r="188" spans="1:18">
      <c r="A188" s="142"/>
      <c r="B188" s="142"/>
      <c r="C188" s="142"/>
      <c r="D188" s="142"/>
      <c r="E188" s="142"/>
      <c r="F188" s="142"/>
      <c r="G188" s="142"/>
      <c r="H188" s="142"/>
      <c r="I188" s="142"/>
      <c r="J188" s="142"/>
      <c r="K188" s="142"/>
      <c r="L188" s="142"/>
      <c r="M188" s="142"/>
      <c r="N188" s="142"/>
      <c r="O188" s="142"/>
      <c r="P188" s="142"/>
      <c r="Q188" s="142"/>
      <c r="R188" s="142"/>
    </row>
    <row r="189" spans="1:18">
      <c r="A189" s="142"/>
      <c r="B189" s="142"/>
      <c r="C189" s="142"/>
      <c r="D189" s="142"/>
      <c r="E189" s="142"/>
      <c r="F189" s="142"/>
      <c r="G189" s="142"/>
      <c r="H189" s="142"/>
      <c r="I189" s="142"/>
      <c r="J189" s="142"/>
      <c r="K189" s="142"/>
      <c r="L189" s="142"/>
      <c r="M189" s="142"/>
      <c r="N189" s="142"/>
      <c r="O189" s="142"/>
      <c r="P189" s="142"/>
      <c r="Q189" s="142"/>
      <c r="R189" s="142"/>
    </row>
    <row r="190" spans="1:18">
      <c r="A190" s="142"/>
      <c r="B190" s="142"/>
      <c r="C190" s="142"/>
      <c r="D190" s="142"/>
      <c r="E190" s="142"/>
      <c r="F190" s="142"/>
      <c r="G190" s="142"/>
      <c r="H190" s="142"/>
      <c r="I190" s="142"/>
      <c r="J190" s="142"/>
      <c r="K190" s="142"/>
      <c r="L190" s="142"/>
      <c r="M190" s="142"/>
      <c r="N190" s="142"/>
      <c r="O190" s="142"/>
      <c r="P190" s="142"/>
      <c r="Q190" s="142"/>
      <c r="R190" s="142"/>
    </row>
    <row r="191" spans="1:18">
      <c r="A191" s="142"/>
      <c r="B191" s="142"/>
      <c r="C191" s="142"/>
      <c r="D191" s="142"/>
      <c r="E191" s="142"/>
      <c r="F191" s="142"/>
      <c r="G191" s="142"/>
      <c r="H191" s="142"/>
      <c r="I191" s="142"/>
      <c r="J191" s="142"/>
      <c r="K191" s="142"/>
      <c r="L191" s="142"/>
      <c r="M191" s="142"/>
      <c r="N191" s="142"/>
      <c r="O191" s="142"/>
      <c r="P191" s="142"/>
      <c r="Q191" s="142"/>
      <c r="R191" s="142"/>
    </row>
    <row r="192" spans="1:18">
      <c r="A192" s="142"/>
      <c r="B192" s="142"/>
      <c r="C192" s="142"/>
      <c r="D192" s="142"/>
      <c r="E192" s="142"/>
      <c r="F192" s="142"/>
      <c r="G192" s="142"/>
      <c r="H192" s="142"/>
      <c r="I192" s="142"/>
      <c r="J192" s="142"/>
      <c r="K192" s="142"/>
      <c r="L192" s="142"/>
      <c r="M192" s="142"/>
      <c r="N192" s="142"/>
      <c r="O192" s="142"/>
      <c r="P192" s="142"/>
      <c r="Q192" s="142"/>
      <c r="R192" s="142"/>
    </row>
    <row r="193" spans="1:18">
      <c r="A193" s="142"/>
      <c r="B193" s="142"/>
      <c r="C193" s="142"/>
      <c r="D193" s="142"/>
      <c r="E193" s="142"/>
      <c r="F193" s="142"/>
      <c r="G193" s="142"/>
      <c r="H193" s="142"/>
      <c r="I193" s="142"/>
      <c r="J193" s="142"/>
      <c r="K193" s="142"/>
      <c r="L193" s="142"/>
      <c r="M193" s="142"/>
      <c r="N193" s="142"/>
      <c r="O193" s="142"/>
      <c r="P193" s="142"/>
      <c r="Q193" s="142"/>
      <c r="R193" s="142"/>
    </row>
    <row r="194" spans="1:18">
      <c r="A194" s="142"/>
      <c r="B194" s="142"/>
      <c r="C194" s="142"/>
      <c r="D194" s="142"/>
      <c r="E194" s="142"/>
      <c r="F194" s="142"/>
      <c r="G194" s="142"/>
      <c r="H194" s="142"/>
      <c r="I194" s="142"/>
      <c r="J194" s="142"/>
      <c r="K194" s="142"/>
      <c r="L194" s="142"/>
      <c r="M194" s="142"/>
      <c r="N194" s="142"/>
      <c r="O194" s="142"/>
      <c r="P194" s="142"/>
      <c r="Q194" s="142"/>
      <c r="R194" s="142"/>
    </row>
    <row r="195" spans="1:18">
      <c r="A195" s="142"/>
      <c r="B195" s="142"/>
      <c r="C195" s="142"/>
      <c r="D195" s="142"/>
      <c r="E195" s="142"/>
      <c r="F195" s="142"/>
      <c r="G195" s="142"/>
      <c r="H195" s="142"/>
      <c r="I195" s="142"/>
      <c r="J195" s="142"/>
      <c r="K195" s="142"/>
      <c r="L195" s="142"/>
      <c r="M195" s="142"/>
      <c r="N195" s="142"/>
      <c r="O195" s="142"/>
      <c r="P195" s="142"/>
      <c r="Q195" s="142"/>
      <c r="R195" s="142"/>
    </row>
    <row r="196" spans="1:18">
      <c r="A196" s="142"/>
      <c r="B196" s="142"/>
      <c r="C196" s="142"/>
      <c r="D196" s="142"/>
      <c r="E196" s="142"/>
      <c r="F196" s="142"/>
      <c r="G196" s="142"/>
      <c r="H196" s="142"/>
      <c r="I196" s="142"/>
      <c r="J196" s="142"/>
      <c r="K196" s="142"/>
      <c r="L196" s="142"/>
      <c r="M196" s="142"/>
      <c r="N196" s="142"/>
      <c r="O196" s="142"/>
      <c r="P196" s="142"/>
      <c r="Q196" s="142"/>
      <c r="R196" s="142"/>
    </row>
    <row r="197" spans="1:18">
      <c r="A197" s="142"/>
      <c r="B197" s="142"/>
      <c r="C197" s="142"/>
      <c r="D197" s="142"/>
      <c r="E197" s="142"/>
      <c r="F197" s="142"/>
      <c r="G197" s="142"/>
      <c r="H197" s="142"/>
      <c r="I197" s="142"/>
      <c r="J197" s="142"/>
      <c r="K197" s="142"/>
      <c r="L197" s="142"/>
      <c r="M197" s="142"/>
      <c r="N197" s="142"/>
      <c r="O197" s="142"/>
      <c r="P197" s="142"/>
      <c r="Q197" s="142"/>
      <c r="R197" s="142"/>
    </row>
    <row r="198" spans="1:18">
      <c r="A198" s="142"/>
      <c r="B198" s="142"/>
      <c r="C198" s="142"/>
      <c r="D198" s="142"/>
      <c r="E198" s="142"/>
      <c r="F198" s="142"/>
      <c r="G198" s="142"/>
      <c r="H198" s="142"/>
      <c r="I198" s="142"/>
      <c r="J198" s="142"/>
      <c r="K198" s="142"/>
      <c r="L198" s="142"/>
      <c r="M198" s="142"/>
      <c r="N198" s="142"/>
      <c r="O198" s="142"/>
      <c r="P198" s="142"/>
      <c r="Q198" s="142"/>
      <c r="R198" s="142"/>
    </row>
    <row r="199" spans="1:18">
      <c r="A199" s="142"/>
      <c r="B199" s="142"/>
      <c r="C199" s="142"/>
      <c r="D199" s="142"/>
      <c r="E199" s="142"/>
      <c r="F199" s="142"/>
      <c r="G199" s="142"/>
      <c r="H199" s="142"/>
      <c r="I199" s="142"/>
      <c r="J199" s="142"/>
      <c r="K199" s="142"/>
      <c r="L199" s="142"/>
      <c r="M199" s="142"/>
      <c r="N199" s="142"/>
      <c r="O199" s="142"/>
      <c r="P199" s="142"/>
      <c r="Q199" s="142"/>
      <c r="R199" s="142"/>
    </row>
    <row r="200" spans="1:18">
      <c r="A200" s="142"/>
      <c r="B200" s="142"/>
      <c r="C200" s="142"/>
      <c r="D200" s="142"/>
      <c r="E200" s="142"/>
      <c r="F200" s="142"/>
      <c r="G200" s="142"/>
      <c r="H200" s="142"/>
      <c r="I200" s="142"/>
      <c r="J200" s="142"/>
      <c r="K200" s="142"/>
      <c r="L200" s="142"/>
      <c r="M200" s="142"/>
      <c r="N200" s="142"/>
      <c r="O200" s="142"/>
      <c r="P200" s="142"/>
      <c r="Q200" s="142"/>
      <c r="R200" s="142"/>
    </row>
    <row r="201" spans="1:18">
      <c r="A201" s="142"/>
      <c r="B201" s="142"/>
      <c r="C201" s="142"/>
      <c r="D201" s="142"/>
      <c r="E201" s="142"/>
      <c r="F201" s="142"/>
      <c r="G201" s="142"/>
      <c r="H201" s="142"/>
      <c r="I201" s="142"/>
      <c r="J201" s="142"/>
      <c r="K201" s="142"/>
      <c r="L201" s="142"/>
      <c r="M201" s="142"/>
      <c r="N201" s="142"/>
      <c r="O201" s="142"/>
      <c r="P201" s="142"/>
      <c r="Q201" s="142"/>
      <c r="R201" s="142"/>
    </row>
    <row r="202" spans="1:18">
      <c r="A202" s="142"/>
      <c r="B202" s="142"/>
      <c r="C202" s="142"/>
      <c r="D202" s="142"/>
      <c r="E202" s="142"/>
      <c r="F202" s="142"/>
      <c r="G202" s="142"/>
      <c r="H202" s="142"/>
      <c r="I202" s="142"/>
      <c r="J202" s="142"/>
      <c r="K202" s="142"/>
      <c r="L202" s="142"/>
      <c r="M202" s="142"/>
      <c r="N202" s="142"/>
      <c r="O202" s="142"/>
      <c r="P202" s="142"/>
      <c r="Q202" s="142"/>
      <c r="R202" s="142"/>
    </row>
    <row r="203" spans="1:18">
      <c r="A203" s="142"/>
      <c r="B203" s="142"/>
      <c r="C203" s="142"/>
      <c r="D203" s="142"/>
      <c r="E203" s="142"/>
      <c r="F203" s="142"/>
      <c r="G203" s="142"/>
      <c r="H203" s="142"/>
      <c r="I203" s="142"/>
      <c r="J203" s="142"/>
      <c r="K203" s="142"/>
      <c r="L203" s="142"/>
      <c r="M203" s="142"/>
      <c r="N203" s="142"/>
      <c r="O203" s="142"/>
      <c r="P203" s="142"/>
      <c r="Q203" s="142"/>
      <c r="R203" s="142"/>
    </row>
    <row r="204" spans="1:18">
      <c r="A204" s="142"/>
      <c r="B204" s="142"/>
      <c r="C204" s="142"/>
      <c r="D204" s="142"/>
      <c r="E204" s="142"/>
      <c r="F204" s="142"/>
      <c r="G204" s="142"/>
      <c r="H204" s="142"/>
      <c r="I204" s="142"/>
      <c r="J204" s="142"/>
      <c r="K204" s="142"/>
      <c r="L204" s="142"/>
      <c r="M204" s="142"/>
      <c r="N204" s="142"/>
      <c r="O204" s="142"/>
      <c r="P204" s="142"/>
      <c r="Q204" s="142"/>
      <c r="R204" s="142"/>
    </row>
    <row r="205" spans="1:18">
      <c r="A205" s="142"/>
      <c r="B205" s="142"/>
      <c r="C205" s="142"/>
      <c r="D205" s="142"/>
      <c r="E205" s="142"/>
      <c r="F205" s="142"/>
      <c r="G205" s="142"/>
      <c r="H205" s="142"/>
      <c r="I205" s="142"/>
      <c r="J205" s="142"/>
      <c r="K205" s="142"/>
      <c r="L205" s="142"/>
      <c r="M205" s="142"/>
      <c r="N205" s="142"/>
      <c r="O205" s="142"/>
      <c r="P205" s="142"/>
      <c r="Q205" s="142"/>
      <c r="R205" s="142"/>
    </row>
    <row r="206" spans="1:18">
      <c r="A206" s="142"/>
      <c r="B206" s="142"/>
      <c r="C206" s="142"/>
      <c r="D206" s="142"/>
      <c r="E206" s="142"/>
      <c r="F206" s="142"/>
      <c r="G206" s="142"/>
      <c r="H206" s="142"/>
      <c r="I206" s="142"/>
      <c r="J206" s="142"/>
      <c r="K206" s="142"/>
      <c r="L206" s="142"/>
      <c r="M206" s="142"/>
      <c r="N206" s="142"/>
      <c r="O206" s="142"/>
      <c r="P206" s="142"/>
      <c r="Q206" s="142"/>
      <c r="R206" s="142"/>
    </row>
    <row r="207" spans="1:18">
      <c r="A207" s="142"/>
      <c r="B207" s="142"/>
      <c r="C207" s="142"/>
      <c r="D207" s="142"/>
      <c r="E207" s="142"/>
      <c r="F207" s="142"/>
      <c r="G207" s="142"/>
      <c r="H207" s="142"/>
      <c r="I207" s="142"/>
      <c r="J207" s="142"/>
      <c r="K207" s="142"/>
      <c r="L207" s="142"/>
      <c r="M207" s="142"/>
      <c r="N207" s="142"/>
      <c r="O207" s="142"/>
      <c r="P207" s="142"/>
      <c r="Q207" s="142"/>
      <c r="R207" s="142"/>
    </row>
    <row r="208" spans="1:18">
      <c r="A208" s="142"/>
      <c r="B208" s="142"/>
      <c r="C208" s="142"/>
      <c r="D208" s="142"/>
      <c r="E208" s="142"/>
      <c r="F208" s="142"/>
      <c r="G208" s="142"/>
      <c r="H208" s="142"/>
      <c r="I208" s="142"/>
      <c r="J208" s="142"/>
      <c r="K208" s="142"/>
      <c r="L208" s="142"/>
      <c r="M208" s="142"/>
      <c r="N208" s="142"/>
      <c r="O208" s="142"/>
      <c r="P208" s="142"/>
      <c r="Q208" s="142"/>
      <c r="R208" s="142"/>
    </row>
    <row r="209" spans="1:18">
      <c r="A209" s="142"/>
      <c r="B209" s="142"/>
      <c r="C209" s="142"/>
      <c r="D209" s="142"/>
      <c r="E209" s="142"/>
      <c r="F209" s="142"/>
      <c r="G209" s="142"/>
      <c r="H209" s="142"/>
      <c r="I209" s="142"/>
      <c r="J209" s="142"/>
      <c r="K209" s="142"/>
      <c r="L209" s="142"/>
      <c r="M209" s="142"/>
      <c r="N209" s="142"/>
      <c r="O209" s="142"/>
      <c r="P209" s="142"/>
      <c r="Q209" s="142"/>
      <c r="R209" s="142"/>
    </row>
    <row r="210" spans="1:18">
      <c r="A210" s="142"/>
      <c r="B210" s="142"/>
      <c r="C210" s="142"/>
      <c r="D210" s="142"/>
      <c r="E210" s="142"/>
      <c r="F210" s="142"/>
      <c r="G210" s="142"/>
      <c r="H210" s="142"/>
      <c r="I210" s="142"/>
      <c r="J210" s="142"/>
      <c r="K210" s="142"/>
      <c r="L210" s="142"/>
      <c r="M210" s="142"/>
      <c r="N210" s="142"/>
      <c r="O210" s="142"/>
      <c r="P210" s="142"/>
      <c r="Q210" s="142"/>
      <c r="R210" s="142"/>
    </row>
    <row r="211" spans="1:18">
      <c r="A211" s="142"/>
      <c r="B211" s="142"/>
      <c r="C211" s="142"/>
      <c r="D211" s="142"/>
      <c r="E211" s="142"/>
      <c r="F211" s="142"/>
      <c r="G211" s="142"/>
      <c r="H211" s="142"/>
      <c r="I211" s="142"/>
      <c r="J211" s="142"/>
      <c r="K211" s="142"/>
      <c r="L211" s="142"/>
      <c r="M211" s="142"/>
      <c r="N211" s="142"/>
      <c r="O211" s="142"/>
      <c r="P211" s="142"/>
      <c r="Q211" s="142"/>
      <c r="R211" s="142"/>
    </row>
    <row r="212" spans="1:18">
      <c r="A212" s="142"/>
      <c r="B212" s="142"/>
      <c r="C212" s="142"/>
      <c r="D212" s="142"/>
      <c r="E212" s="142"/>
      <c r="F212" s="142"/>
      <c r="G212" s="142"/>
      <c r="H212" s="142"/>
      <c r="I212" s="142"/>
      <c r="J212" s="142"/>
      <c r="K212" s="142"/>
      <c r="L212" s="142"/>
      <c r="M212" s="142"/>
      <c r="N212" s="142"/>
      <c r="O212" s="142"/>
      <c r="P212" s="142"/>
      <c r="Q212" s="142"/>
      <c r="R212" s="142"/>
    </row>
    <row r="213" spans="1:18">
      <c r="A213" s="142"/>
      <c r="B213" s="142"/>
      <c r="C213" s="142"/>
      <c r="D213" s="142"/>
      <c r="E213" s="142"/>
      <c r="F213" s="142"/>
      <c r="G213" s="142"/>
      <c r="H213" s="142"/>
      <c r="I213" s="142"/>
      <c r="J213" s="142"/>
      <c r="K213" s="142"/>
      <c r="L213" s="142"/>
      <c r="M213" s="142"/>
      <c r="N213" s="142"/>
      <c r="O213" s="142"/>
      <c r="P213" s="142"/>
      <c r="Q213" s="142"/>
      <c r="R213" s="142"/>
    </row>
    <row r="214" spans="1:18">
      <c r="A214" s="142"/>
      <c r="B214" s="142"/>
      <c r="C214" s="142"/>
      <c r="D214" s="142"/>
      <c r="E214" s="142"/>
      <c r="F214" s="142"/>
      <c r="G214" s="142"/>
      <c r="H214" s="142"/>
      <c r="I214" s="142"/>
      <c r="J214" s="142"/>
      <c r="K214" s="142"/>
      <c r="L214" s="142"/>
      <c r="M214" s="142"/>
      <c r="N214" s="142"/>
      <c r="O214" s="142"/>
      <c r="P214" s="142"/>
      <c r="Q214" s="142"/>
      <c r="R214" s="142"/>
    </row>
    <row r="215" spans="1:18">
      <c r="A215" s="142"/>
      <c r="B215" s="142"/>
      <c r="C215" s="142"/>
      <c r="D215" s="142"/>
      <c r="E215" s="142"/>
      <c r="F215" s="142"/>
      <c r="G215" s="142"/>
      <c r="H215" s="142"/>
      <c r="I215" s="142"/>
      <c r="J215" s="142"/>
      <c r="K215" s="142"/>
      <c r="L215" s="142"/>
      <c r="M215" s="142"/>
      <c r="N215" s="142"/>
      <c r="O215" s="142"/>
      <c r="P215" s="142"/>
      <c r="Q215" s="142"/>
      <c r="R215" s="142"/>
    </row>
    <row r="216" spans="1:18">
      <c r="A216" s="142"/>
      <c r="B216" s="142"/>
      <c r="C216" s="142"/>
      <c r="D216" s="142"/>
      <c r="E216" s="142"/>
      <c r="F216" s="142"/>
      <c r="G216" s="142"/>
      <c r="H216" s="142"/>
      <c r="I216" s="142"/>
      <c r="J216" s="142"/>
      <c r="K216" s="142"/>
      <c r="L216" s="142"/>
      <c r="M216" s="142"/>
      <c r="N216" s="142"/>
      <c r="O216" s="142"/>
      <c r="P216" s="142"/>
      <c r="Q216" s="142"/>
      <c r="R216" s="142"/>
    </row>
    <row r="217" spans="1:18">
      <c r="A217" s="142"/>
      <c r="B217" s="142"/>
      <c r="C217" s="142"/>
      <c r="D217" s="142"/>
      <c r="E217" s="142"/>
      <c r="F217" s="142"/>
      <c r="G217" s="142"/>
      <c r="H217" s="142"/>
      <c r="I217" s="142"/>
      <c r="J217" s="142"/>
      <c r="K217" s="142"/>
      <c r="L217" s="142"/>
      <c r="M217" s="142"/>
      <c r="N217" s="142"/>
      <c r="O217" s="142"/>
      <c r="P217" s="142"/>
      <c r="Q217" s="142"/>
      <c r="R217" s="142"/>
    </row>
    <row r="218" spans="1:18">
      <c r="A218" s="142"/>
      <c r="B218" s="142"/>
      <c r="C218" s="142"/>
      <c r="D218" s="142"/>
      <c r="E218" s="142"/>
      <c r="F218" s="142"/>
      <c r="G218" s="142"/>
      <c r="H218" s="142"/>
      <c r="I218" s="142"/>
      <c r="J218" s="142"/>
      <c r="K218" s="142"/>
      <c r="L218" s="142"/>
      <c r="M218" s="142"/>
      <c r="N218" s="142"/>
      <c r="O218" s="142"/>
      <c r="P218" s="142"/>
      <c r="Q218" s="142"/>
      <c r="R218" s="142"/>
    </row>
    <row r="219" spans="1:18">
      <c r="A219" s="142"/>
      <c r="B219" s="142"/>
      <c r="C219" s="142"/>
      <c r="D219" s="142"/>
      <c r="E219" s="142"/>
      <c r="F219" s="142"/>
      <c r="G219" s="142"/>
      <c r="H219" s="142"/>
      <c r="I219" s="142"/>
      <c r="J219" s="142"/>
      <c r="K219" s="142"/>
      <c r="L219" s="142"/>
      <c r="M219" s="142"/>
      <c r="N219" s="142"/>
      <c r="O219" s="142"/>
      <c r="P219" s="142"/>
      <c r="Q219" s="142"/>
      <c r="R219" s="142"/>
    </row>
    <row r="220" spans="1:18">
      <c r="A220" s="142"/>
      <c r="B220" s="142"/>
      <c r="C220" s="142"/>
      <c r="D220" s="142"/>
      <c r="E220" s="142"/>
      <c r="F220" s="142"/>
      <c r="G220" s="142"/>
      <c r="H220" s="142"/>
      <c r="I220" s="142"/>
      <c r="J220" s="142"/>
      <c r="K220" s="142"/>
      <c r="L220" s="142"/>
      <c r="M220" s="142"/>
      <c r="N220" s="142"/>
      <c r="O220" s="142"/>
      <c r="P220" s="142"/>
      <c r="Q220" s="142"/>
      <c r="R220" s="142"/>
    </row>
  </sheetData>
  <mergeCells count="2">
    <mergeCell ref="O30:P30"/>
    <mergeCell ref="C137:D137"/>
  </mergeCells>
  <dataValidations count="4">
    <dataValidation type="list" allowBlank="1" showInputMessage="1" showErrorMessage="1" sqref="B8">
      <formula1>Ref!$E$17:$E$19</formula1>
    </dataValidation>
    <dataValidation type="list" allowBlank="1" showInputMessage="1" showErrorMessage="1" sqref="O30:P30">
      <formula1>Ref!$E$39:$E$41</formula1>
    </dataValidation>
    <dataValidation type="list" allowBlank="1" showInputMessage="1" showErrorMessage="1" sqref="B56">
      <formula1>'ahold ratios'!$A$65:$A$68</formula1>
    </dataValidation>
    <dataValidation type="list" allowBlank="1" showInputMessage="1" showErrorMessage="1" sqref="B110">
      <formula1>Ref!$E$100:$E$102</formula1>
    </dataValidation>
  </dataValidations>
  <hyperlinks>
    <hyperlink ref="N5" r:id="rId4" location=":~:text=18:00%20PM.-,Overview,office%20of%20the%20European%20Union.&amp;text=In%20the%20EU%2C%20household%20real,the%20second%20quarter%20of%202024." display="Eurostat"/>
    <hyperlink ref="O5" r:id="rId5" display="Statista"/>
    <hyperlink ref="M5" r:id="rId6" display="QuickFS"/>
    <hyperlink ref="P5" r:id="rId7" display="Simply Wall St"/>
    <hyperlink ref="L5" r:id="rId8" location=":~:text=%E2%80%9COur%20formula%20for%20success%20has%20been%20the,prices%2C%20coupled%20with%20great%20quality%2C%E2%80%9D%20says%20Murphy.&amp;text=Adding%20to%20its%20Tesco.com%20offer%2C%2" display="Retail Gazette"/>
    <hyperlink ref="R5" r:id="rId9" display="Centre for Retail Research"/>
  </hyperlinks>
  <pageMargins left="0.75" right="0.75" top="1" bottom="1" header="0.5" footer="0.5"/>
  <headerFooter/>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4"/>
  <sheetViews>
    <sheetView topLeftCell="A46" workbookViewId="0">
      <selection activeCell="F82" sqref="F82"/>
    </sheetView>
  </sheetViews>
  <sheetFormatPr defaultColWidth="8.88888888888889" defaultRowHeight="14.4"/>
  <cols>
    <col min="6" max="11" width="8.88888888888889" style="105"/>
  </cols>
  <sheetData>
    <row r="1" spans="2:12">
      <c r="B1" s="67">
        <v>2016</v>
      </c>
      <c r="C1" s="68">
        <v>2017</v>
      </c>
      <c r="D1" s="67">
        <v>2018</v>
      </c>
      <c r="E1" s="68">
        <v>2019</v>
      </c>
      <c r="F1" s="106">
        <v>2020</v>
      </c>
      <c r="G1" s="107">
        <v>2021</v>
      </c>
      <c r="H1" s="106">
        <v>2022</v>
      </c>
      <c r="I1" s="107">
        <v>2023</v>
      </c>
      <c r="J1" s="106">
        <v>2024</v>
      </c>
      <c r="K1" s="107">
        <v>2025</v>
      </c>
      <c r="L1" s="95"/>
    </row>
    <row r="2" spans="1:11">
      <c r="A2" s="69" t="s">
        <v>130</v>
      </c>
      <c r="B2" s="70"/>
      <c r="C2" s="70"/>
      <c r="D2" s="70"/>
      <c r="E2" s="70"/>
      <c r="F2" s="108"/>
      <c r="G2" s="108"/>
      <c r="H2" s="108"/>
      <c r="I2" s="108"/>
      <c r="J2" s="108"/>
      <c r="K2" s="108"/>
    </row>
    <row r="3" s="104" customFormat="1" ht="21.15" spans="1:11">
      <c r="A3" s="109" t="s">
        <v>131</v>
      </c>
      <c r="B3" s="110">
        <v>0.003</v>
      </c>
      <c r="C3" s="111">
        <v>-0.001</v>
      </c>
      <c r="D3" s="110">
        <v>0.025</v>
      </c>
      <c r="E3" s="111">
        <v>0.023</v>
      </c>
      <c r="F3" s="112">
        <v>0.018</v>
      </c>
      <c r="G3" s="113">
        <v>0.121</v>
      </c>
      <c r="H3" s="112">
        <v>0.031</v>
      </c>
      <c r="I3" s="113">
        <v>0.016</v>
      </c>
      <c r="J3" s="112">
        <v>0.026</v>
      </c>
      <c r="K3" s="113">
        <v>0.038</v>
      </c>
    </row>
    <row r="4" s="104" customFormat="1" ht="21.15" spans="1:11">
      <c r="A4" s="114" t="s">
        <v>132</v>
      </c>
      <c r="B4" s="115">
        <v>0.018</v>
      </c>
      <c r="C4" s="116">
        <v>-0.005</v>
      </c>
      <c r="D4" s="115">
        <v>0.155</v>
      </c>
      <c r="E4" s="116">
        <v>0.112</v>
      </c>
      <c r="F4" s="112">
        <v>0.073</v>
      </c>
      <c r="G4" s="113">
        <v>0.469</v>
      </c>
      <c r="H4" s="112">
        <v>0.107</v>
      </c>
      <c r="I4" s="113">
        <v>0.053</v>
      </c>
      <c r="J4" s="112">
        <v>0.099</v>
      </c>
      <c r="K4" s="113">
        <v>0.139</v>
      </c>
    </row>
    <row r="5" s="104" customFormat="1" ht="31.35" spans="1:11">
      <c r="A5" s="114" t="s">
        <v>133</v>
      </c>
      <c r="B5" s="115">
        <v>0.007</v>
      </c>
      <c r="C5" s="116">
        <v>-0.002</v>
      </c>
      <c r="D5" s="115">
        <v>0.053</v>
      </c>
      <c r="E5" s="116">
        <v>0.044</v>
      </c>
      <c r="F5" s="112">
        <v>0.032</v>
      </c>
      <c r="G5" s="113">
        <v>0.207</v>
      </c>
      <c r="H5" s="112">
        <v>0.051</v>
      </c>
      <c r="I5" s="113">
        <v>0.026</v>
      </c>
      <c r="J5" s="112">
        <v>0.045</v>
      </c>
      <c r="K5" s="113">
        <v>0.063</v>
      </c>
    </row>
    <row r="6" ht="31.35" spans="1:11">
      <c r="A6" s="75" t="s">
        <v>134</v>
      </c>
      <c r="B6" s="98">
        <v>0.036</v>
      </c>
      <c r="C6" s="99">
        <v>0.04</v>
      </c>
      <c r="D6" s="98">
        <v>0.049</v>
      </c>
      <c r="E6" s="99">
        <v>0.073</v>
      </c>
      <c r="F6" s="117">
        <v>0.062</v>
      </c>
      <c r="G6" s="118">
        <v>0.058</v>
      </c>
      <c r="H6" s="117">
        <v>0.08</v>
      </c>
      <c r="I6" s="118">
        <v>0.044</v>
      </c>
      <c r="J6" s="117">
        <v>0.095</v>
      </c>
      <c r="K6" s="118">
        <v>0.099</v>
      </c>
    </row>
    <row r="7" ht="40.8" spans="1:11">
      <c r="A7" s="75" t="s">
        <v>135</v>
      </c>
      <c r="B7" s="98">
        <v>0.041</v>
      </c>
      <c r="C7" s="99">
        <v>0.045</v>
      </c>
      <c r="D7" s="98">
        <v>0.054</v>
      </c>
      <c r="E7" s="99">
        <v>0.084</v>
      </c>
      <c r="F7" s="117">
        <v>0.074</v>
      </c>
      <c r="G7" s="118">
        <v>0.069</v>
      </c>
      <c r="H7" s="117">
        <v>0.096</v>
      </c>
      <c r="I7" s="118">
        <v>0.053</v>
      </c>
      <c r="J7" s="117">
        <v>0.115</v>
      </c>
      <c r="K7" s="118">
        <v>0.122</v>
      </c>
    </row>
    <row r="8" spans="1:11">
      <c r="A8" s="71"/>
      <c r="B8" s="84"/>
      <c r="C8" s="84"/>
      <c r="D8" s="84"/>
      <c r="E8" s="84"/>
      <c r="F8" s="119"/>
      <c r="G8" s="119"/>
      <c r="H8" s="119"/>
      <c r="I8" s="119"/>
      <c r="J8" s="119"/>
      <c r="K8" s="119"/>
    </row>
    <row r="9" ht="34.2" spans="1:11">
      <c r="A9" s="88" t="s">
        <v>136</v>
      </c>
      <c r="B9" s="90"/>
      <c r="C9" s="90"/>
      <c r="D9" s="90"/>
      <c r="E9" s="90"/>
      <c r="F9" s="120"/>
      <c r="G9" s="120"/>
      <c r="H9" s="120"/>
      <c r="I9" s="120"/>
      <c r="J9" s="120"/>
      <c r="K9" s="120"/>
    </row>
    <row r="10" s="104" customFormat="1" ht="21.15" spans="1:11">
      <c r="A10" s="109" t="s">
        <v>76</v>
      </c>
      <c r="B10" s="110">
        <v>0.053</v>
      </c>
      <c r="C10" s="111">
        <v>0.052</v>
      </c>
      <c r="D10" s="110">
        <v>0.058</v>
      </c>
      <c r="E10" s="111">
        <v>0.073</v>
      </c>
      <c r="F10" s="112">
        <v>0.071</v>
      </c>
      <c r="G10" s="113">
        <v>0.065</v>
      </c>
      <c r="H10" s="112">
        <v>0.076</v>
      </c>
      <c r="I10" s="113">
        <v>0.051</v>
      </c>
      <c r="J10" s="112">
        <v>0.071</v>
      </c>
      <c r="K10" s="113">
        <v>0.072</v>
      </c>
    </row>
    <row r="11" ht="21.15" spans="1:11">
      <c r="A11" s="75" t="s">
        <v>137</v>
      </c>
      <c r="B11" s="98">
        <v>0.043</v>
      </c>
      <c r="C11" s="99">
        <v>0.044</v>
      </c>
      <c r="D11" s="98">
        <v>0.05</v>
      </c>
      <c r="E11" s="99">
        <v>0.073</v>
      </c>
      <c r="F11" s="117">
        <v>0.076</v>
      </c>
      <c r="G11" s="118">
        <v>0.064</v>
      </c>
      <c r="H11" s="117">
        <v>0.07</v>
      </c>
      <c r="I11" s="118">
        <v>0.048</v>
      </c>
      <c r="J11" s="117">
        <v>0.066</v>
      </c>
      <c r="K11" s="118">
        <v>0.064</v>
      </c>
    </row>
    <row r="12" s="104" customFormat="1" ht="21.15" spans="1:11">
      <c r="A12" s="114" t="s">
        <v>77</v>
      </c>
      <c r="B12" s="115">
        <v>0.019</v>
      </c>
      <c r="C12" s="116">
        <v>0.021</v>
      </c>
      <c r="D12" s="115">
        <v>0.027</v>
      </c>
      <c r="E12" s="116">
        <v>0.041</v>
      </c>
      <c r="F12" s="112">
        <v>0.039</v>
      </c>
      <c r="G12" s="113">
        <v>0.033</v>
      </c>
      <c r="H12" s="112">
        <v>0.042</v>
      </c>
      <c r="I12" s="113">
        <v>0.021</v>
      </c>
      <c r="J12" s="112">
        <v>0.04</v>
      </c>
      <c r="K12" s="113">
        <v>0.039</v>
      </c>
    </row>
    <row r="13" ht="21.15" spans="1:11">
      <c r="A13" s="75" t="s">
        <v>138</v>
      </c>
      <c r="B13" s="98">
        <v>0.004</v>
      </c>
      <c r="C13" s="99">
        <v>0.003</v>
      </c>
      <c r="D13" s="98">
        <v>0.023</v>
      </c>
      <c r="E13" s="99">
        <v>0.025</v>
      </c>
      <c r="F13" s="117">
        <v>0.018</v>
      </c>
      <c r="G13" s="118">
        <v>0.011</v>
      </c>
      <c r="H13" s="117">
        <v>0.033</v>
      </c>
      <c r="I13" s="118">
        <v>0.014</v>
      </c>
      <c r="J13" s="117">
        <v>0.034</v>
      </c>
      <c r="K13" s="118">
        <v>0.032</v>
      </c>
    </row>
    <row r="14" s="104" customFormat="1" ht="15.15" spans="1:11">
      <c r="A14" s="114" t="s">
        <v>139</v>
      </c>
      <c r="B14" s="115">
        <v>0.003</v>
      </c>
      <c r="C14" s="116">
        <v>-0.001</v>
      </c>
      <c r="D14" s="115">
        <v>0.021</v>
      </c>
      <c r="E14" s="116">
        <v>0.02</v>
      </c>
      <c r="F14" s="112">
        <v>0.017</v>
      </c>
      <c r="G14" s="113">
        <v>0.103</v>
      </c>
      <c r="H14" s="112">
        <v>0.024</v>
      </c>
      <c r="I14" s="113">
        <v>0.011</v>
      </c>
      <c r="J14" s="112">
        <v>0.017</v>
      </c>
      <c r="K14" s="113">
        <v>0.023</v>
      </c>
    </row>
    <row r="15" ht="20.4" spans="1:11">
      <c r="A15" s="75" t="s">
        <v>140</v>
      </c>
      <c r="B15" s="98">
        <v>0.03</v>
      </c>
      <c r="C15" s="99">
        <v>0.023</v>
      </c>
      <c r="D15" s="98">
        <v>0.028</v>
      </c>
      <c r="E15" s="99">
        <v>0.027</v>
      </c>
      <c r="F15" s="117">
        <v>0.052</v>
      </c>
      <c r="G15" s="118">
        <v>-0.006</v>
      </c>
      <c r="H15" s="117">
        <v>0.051</v>
      </c>
      <c r="I15" s="118">
        <v>0.047</v>
      </c>
      <c r="J15" s="117">
        <v>0.041</v>
      </c>
      <c r="K15" s="118">
        <v>0.026</v>
      </c>
    </row>
    <row r="16" spans="1:11">
      <c r="A16" s="71"/>
      <c r="B16" s="84"/>
      <c r="C16" s="84"/>
      <c r="D16" s="84"/>
      <c r="E16" s="84"/>
      <c r="F16" s="119"/>
      <c r="G16" s="119"/>
      <c r="H16" s="119"/>
      <c r="I16" s="119"/>
      <c r="J16" s="119"/>
      <c r="K16" s="119"/>
    </row>
    <row r="17" ht="34.2" spans="1:11">
      <c r="A17" s="88" t="s">
        <v>141</v>
      </c>
      <c r="B17" s="90"/>
      <c r="C17" s="90"/>
      <c r="D17" s="90"/>
      <c r="E17" s="90"/>
      <c r="F17" s="120"/>
      <c r="G17" s="120"/>
      <c r="H17" s="120"/>
      <c r="I17" s="120"/>
      <c r="J17" s="120"/>
      <c r="K17" s="120"/>
    </row>
    <row r="18" s="104" customFormat="1" ht="21.15" spans="1:11">
      <c r="A18" s="109" t="s">
        <v>142</v>
      </c>
      <c r="B18" s="121">
        <v>5.1</v>
      </c>
      <c r="C18" s="122">
        <v>7.1</v>
      </c>
      <c r="D18" s="121">
        <v>5.8</v>
      </c>
      <c r="E18" s="122">
        <v>4.2</v>
      </c>
      <c r="F18" s="123">
        <v>4</v>
      </c>
      <c r="G18" s="124">
        <v>3.8</v>
      </c>
      <c r="H18" s="123">
        <v>3.1</v>
      </c>
      <c r="I18" s="124">
        <v>3.8</v>
      </c>
      <c r="J18" s="123">
        <v>4</v>
      </c>
      <c r="K18" s="124">
        <v>3.3</v>
      </c>
    </row>
    <row r="19" ht="21.15" spans="1:11">
      <c r="A19" s="75" t="s">
        <v>143</v>
      </c>
      <c r="B19" s="76">
        <v>0.2</v>
      </c>
      <c r="C19" s="77">
        <v>0.1</v>
      </c>
      <c r="D19" s="76">
        <v>0.2</v>
      </c>
      <c r="E19" s="77">
        <v>0.2</v>
      </c>
      <c r="F19" s="125">
        <v>0.3</v>
      </c>
      <c r="G19" s="126">
        <v>0.3</v>
      </c>
      <c r="H19" s="125">
        <v>0.3</v>
      </c>
      <c r="I19" s="126">
        <v>0.3</v>
      </c>
      <c r="J19" s="125">
        <v>0.2</v>
      </c>
      <c r="K19" s="126">
        <v>0.3</v>
      </c>
    </row>
    <row r="20" s="104" customFormat="1" ht="21.15" spans="1:11">
      <c r="A20" s="114" t="s">
        <v>144</v>
      </c>
      <c r="B20" s="127">
        <v>1.6</v>
      </c>
      <c r="C20" s="128">
        <v>1.9</v>
      </c>
      <c r="D20" s="127">
        <v>2</v>
      </c>
      <c r="E20" s="128">
        <v>1.3</v>
      </c>
      <c r="F20" s="123">
        <v>1.3</v>
      </c>
      <c r="G20" s="124">
        <v>1.2</v>
      </c>
      <c r="H20" s="123">
        <v>0.9</v>
      </c>
      <c r="I20" s="124">
        <v>1.2</v>
      </c>
      <c r="J20" s="123">
        <v>1.2</v>
      </c>
      <c r="K20" s="124">
        <v>1.2</v>
      </c>
    </row>
    <row r="21" s="104" customFormat="1" ht="20.4" spans="1:11">
      <c r="A21" s="114" t="s">
        <v>145</v>
      </c>
      <c r="B21" s="127">
        <v>0.3</v>
      </c>
      <c r="C21" s="128">
        <v>0.3</v>
      </c>
      <c r="D21" s="127">
        <v>0.3</v>
      </c>
      <c r="E21" s="128">
        <v>0.3</v>
      </c>
      <c r="F21" s="123">
        <v>0.3</v>
      </c>
      <c r="G21" s="124">
        <v>0.3</v>
      </c>
      <c r="H21" s="123">
        <v>0.3</v>
      </c>
      <c r="I21" s="124">
        <v>0.3</v>
      </c>
      <c r="J21" s="123">
        <v>0.3</v>
      </c>
      <c r="K21" s="124">
        <v>0.4</v>
      </c>
    </row>
    <row r="22" spans="1:11">
      <c r="A22" s="71"/>
      <c r="B22" s="84"/>
      <c r="C22" s="84"/>
      <c r="D22" s="84"/>
      <c r="E22" s="84"/>
      <c r="F22" s="119"/>
      <c r="G22" s="119"/>
      <c r="H22" s="119"/>
      <c r="I22" s="119"/>
      <c r="J22" s="119"/>
      <c r="K22" s="119"/>
    </row>
    <row r="23" ht="45.6" spans="1:11">
      <c r="A23" s="88" t="s">
        <v>146</v>
      </c>
      <c r="B23" s="90"/>
      <c r="C23" s="90"/>
      <c r="D23" s="90"/>
      <c r="E23" s="90"/>
      <c r="F23" s="120"/>
      <c r="G23" s="120"/>
      <c r="H23" s="120"/>
      <c r="I23" s="120"/>
      <c r="J23" s="120"/>
      <c r="K23" s="120"/>
    </row>
    <row r="24" s="104" customFormat="1" ht="15.15" spans="1:11">
      <c r="A24" s="109" t="s">
        <v>34</v>
      </c>
      <c r="B24" s="110">
        <v>-0.053</v>
      </c>
      <c r="C24" s="111">
        <v>0.037</v>
      </c>
      <c r="D24" s="110">
        <v>0.028</v>
      </c>
      <c r="E24" s="111">
        <v>0.112</v>
      </c>
      <c r="F24" s="112">
        <v>-0.091</v>
      </c>
      <c r="G24" s="113">
        <v>-0.004</v>
      </c>
      <c r="H24" s="112">
        <v>0.06</v>
      </c>
      <c r="I24" s="113">
        <v>0.065</v>
      </c>
      <c r="J24" s="112">
        <v>0.044</v>
      </c>
      <c r="K24" s="113">
        <v>0.025</v>
      </c>
    </row>
    <row r="25" ht="21.15" spans="1:11">
      <c r="A25" s="75" t="s">
        <v>36</v>
      </c>
      <c r="B25" s="98">
        <v>2.291</v>
      </c>
      <c r="C25" s="99">
        <v>0.02</v>
      </c>
      <c r="D25" s="98">
        <v>0.155</v>
      </c>
      <c r="E25" s="99">
        <v>0.401</v>
      </c>
      <c r="F25" s="117">
        <v>-0.127</v>
      </c>
      <c r="G25" s="118">
        <v>-0.079</v>
      </c>
      <c r="H25" s="117">
        <v>0.227</v>
      </c>
      <c r="I25" s="118">
        <v>-0.275</v>
      </c>
      <c r="J25" s="117">
        <v>0.443</v>
      </c>
      <c r="K25" s="118">
        <v>0.042</v>
      </c>
    </row>
    <row r="26" ht="15.15" spans="1:11">
      <c r="A26" s="75" t="s">
        <v>147</v>
      </c>
      <c r="B26" s="98">
        <v>2</v>
      </c>
      <c r="C26" s="99">
        <v>0.056</v>
      </c>
      <c r="D26" s="98">
        <v>0.157</v>
      </c>
      <c r="E26" s="99">
        <v>0.639</v>
      </c>
      <c r="F26" s="117">
        <v>-0.053</v>
      </c>
      <c r="G26" s="118">
        <v>-0.167</v>
      </c>
      <c r="H26" s="117">
        <v>0.161</v>
      </c>
      <c r="I26" s="118">
        <v>-0.277</v>
      </c>
      <c r="J26" s="117">
        <v>0.441</v>
      </c>
      <c r="K26" s="118">
        <v>0.008</v>
      </c>
    </row>
    <row r="27" ht="21.15" spans="1:11">
      <c r="A27" s="75" t="s">
        <v>148</v>
      </c>
      <c r="B27" s="98">
        <v>1.259</v>
      </c>
      <c r="C27" s="99">
        <v>0.159</v>
      </c>
      <c r="D27" s="98">
        <v>0.341</v>
      </c>
      <c r="E27" s="99">
        <v>0.685</v>
      </c>
      <c r="F27" s="117">
        <v>-0.135</v>
      </c>
      <c r="G27" s="118">
        <v>-0.153</v>
      </c>
      <c r="H27" s="117">
        <v>0.331</v>
      </c>
      <c r="I27" s="118">
        <v>-0.454</v>
      </c>
      <c r="J27" s="117">
        <v>0.959</v>
      </c>
      <c r="K27" s="118">
        <v>-0.007</v>
      </c>
    </row>
    <row r="28" ht="21.15" spans="1:11">
      <c r="A28" s="75" t="s">
        <v>149</v>
      </c>
      <c r="B28" s="98">
        <v>1.032</v>
      </c>
      <c r="C28" s="99">
        <v>-0.282</v>
      </c>
      <c r="D28" s="98">
        <v>7.966</v>
      </c>
      <c r="E28" s="99">
        <v>0.244</v>
      </c>
      <c r="F28" s="117">
        <v>-0.364</v>
      </c>
      <c r="G28" s="118">
        <v>-0.381</v>
      </c>
      <c r="H28" s="117">
        <v>2.197</v>
      </c>
      <c r="I28" s="118">
        <v>-0.566</v>
      </c>
      <c r="J28" s="117">
        <v>1.595</v>
      </c>
      <c r="K28" s="118">
        <v>-0.032</v>
      </c>
    </row>
    <row r="29" ht="21.15" spans="1:11">
      <c r="A29" s="75" t="s">
        <v>46</v>
      </c>
      <c r="B29" s="98">
        <v>1.024</v>
      </c>
      <c r="C29" s="99">
        <v>-1.29</v>
      </c>
      <c r="D29" s="98">
        <v>31.2</v>
      </c>
      <c r="E29" s="99">
        <v>0.053</v>
      </c>
      <c r="F29" s="117">
        <v>-0.237</v>
      </c>
      <c r="G29" s="118">
        <v>5.132</v>
      </c>
      <c r="H29" s="117">
        <v>-0.751</v>
      </c>
      <c r="I29" s="118">
        <v>-0.502</v>
      </c>
      <c r="J29" s="117">
        <v>0.612</v>
      </c>
      <c r="K29" s="118">
        <v>0.369</v>
      </c>
    </row>
    <row r="30" s="104" customFormat="1" ht="15.15" spans="1:11">
      <c r="A30" s="114" t="s">
        <v>84</v>
      </c>
      <c r="B30" s="115">
        <v>1.023</v>
      </c>
      <c r="C30" s="116">
        <v>-1.286</v>
      </c>
      <c r="D30" s="115">
        <v>32.167</v>
      </c>
      <c r="E30" s="116">
        <v>-0.118</v>
      </c>
      <c r="F30" s="112">
        <v>-0.236</v>
      </c>
      <c r="G30" s="113">
        <v>3.897</v>
      </c>
      <c r="H30" s="112">
        <v>-0.69</v>
      </c>
      <c r="I30" s="113">
        <v>-0.482</v>
      </c>
      <c r="J30" s="112">
        <v>0.677</v>
      </c>
      <c r="K30" s="113">
        <v>0.416</v>
      </c>
    </row>
    <row r="31" ht="20.4" spans="1:11">
      <c r="A31" s="75" t="s">
        <v>150</v>
      </c>
      <c r="B31" s="98">
        <v>0.006</v>
      </c>
      <c r="C31" s="99">
        <v>0.002</v>
      </c>
      <c r="D31" s="98">
        <v>0.003</v>
      </c>
      <c r="E31" s="99">
        <v>0.191</v>
      </c>
      <c r="F31" s="117">
        <v>0.003</v>
      </c>
      <c r="G31" s="118">
        <v>0.25</v>
      </c>
      <c r="H31" s="117">
        <v>-0.198</v>
      </c>
      <c r="I31" s="118">
        <v>-0.034</v>
      </c>
      <c r="J31" s="117">
        <v>-0.041</v>
      </c>
      <c r="K31" s="118">
        <v>-0.036</v>
      </c>
    </row>
    <row r="32" ht="15.15" spans="1:11">
      <c r="A32" s="71"/>
      <c r="B32" s="83"/>
      <c r="C32" s="84"/>
      <c r="D32" s="83"/>
      <c r="E32" s="84"/>
      <c r="F32" s="129"/>
      <c r="G32" s="119"/>
      <c r="H32" s="129"/>
      <c r="I32" s="119"/>
      <c r="J32" s="129"/>
      <c r="K32" s="119"/>
    </row>
    <row r="33" ht="15.15" spans="1:11">
      <c r="A33" s="75" t="s">
        <v>151</v>
      </c>
      <c r="B33" s="98">
        <v>-0.124</v>
      </c>
      <c r="C33" s="99">
        <v>0.012</v>
      </c>
      <c r="D33" s="98">
        <v>0.449</v>
      </c>
      <c r="E33" s="99">
        <v>0.025</v>
      </c>
      <c r="F33" s="117">
        <v>-0.032</v>
      </c>
      <c r="G33" s="118">
        <v>-0.12</v>
      </c>
      <c r="H33" s="117">
        <v>-0.005</v>
      </c>
      <c r="I33" s="118">
        <v>-0.018</v>
      </c>
      <c r="J33" s="117">
        <v>0.015</v>
      </c>
      <c r="K33" s="118">
        <v>0.006</v>
      </c>
    </row>
    <row r="34" ht="21.15" spans="1:11">
      <c r="A34" s="75" t="s">
        <v>12</v>
      </c>
      <c r="B34" s="98">
        <v>-0.007</v>
      </c>
      <c r="C34" s="99">
        <v>0.044</v>
      </c>
      <c r="D34" s="98">
        <v>0.15</v>
      </c>
      <c r="E34" s="99">
        <v>0.079</v>
      </c>
      <c r="F34" s="117">
        <v>-0.067</v>
      </c>
      <c r="G34" s="118">
        <v>-0.142</v>
      </c>
      <c r="H34" s="117">
        <v>0.08</v>
      </c>
      <c r="I34" s="118">
        <v>-0.067</v>
      </c>
      <c r="J34" s="117">
        <v>0.026</v>
      </c>
      <c r="K34" s="118">
        <v>-0.173</v>
      </c>
    </row>
    <row r="35" spans="1:11">
      <c r="A35" s="75" t="s">
        <v>152</v>
      </c>
      <c r="B35" s="98">
        <v>0.218</v>
      </c>
      <c r="C35" s="99">
        <v>-0.256</v>
      </c>
      <c r="D35" s="98">
        <v>0.425</v>
      </c>
      <c r="E35" s="99">
        <v>0.47</v>
      </c>
      <c r="F35" s="117">
        <v>-0.01</v>
      </c>
      <c r="G35" s="118">
        <v>-0.093</v>
      </c>
      <c r="H35" s="117">
        <v>0.296</v>
      </c>
      <c r="I35" s="118">
        <v>-0.218</v>
      </c>
      <c r="J35" s="117">
        <v>-0.046</v>
      </c>
      <c r="K35" s="118">
        <v>0</v>
      </c>
    </row>
    <row r="36" ht="15.15" spans="1:11">
      <c r="A36" s="71"/>
      <c r="B36" s="83"/>
      <c r="C36" s="84"/>
      <c r="D36" s="83"/>
      <c r="E36" s="84"/>
      <c r="F36" s="129"/>
      <c r="G36" s="119"/>
      <c r="H36" s="129"/>
      <c r="I36" s="119"/>
      <c r="J36" s="129"/>
      <c r="K36" s="119"/>
    </row>
    <row r="37" ht="21.15" spans="1:11">
      <c r="A37" s="75" t="s">
        <v>153</v>
      </c>
      <c r="B37" s="98">
        <v>3.393</v>
      </c>
      <c r="C37" s="99">
        <v>-0.064</v>
      </c>
      <c r="D37" s="98">
        <v>0.41</v>
      </c>
      <c r="E37" s="99">
        <v>-0.09</v>
      </c>
      <c r="F37" s="117">
        <v>-0.981</v>
      </c>
      <c r="G37" s="118">
        <v>11.542</v>
      </c>
      <c r="H37" s="117">
        <v>5.241</v>
      </c>
      <c r="I37" s="118">
        <v>-0.009</v>
      </c>
      <c r="J37" s="117">
        <v>0.031</v>
      </c>
      <c r="K37" s="118">
        <v>-0.239</v>
      </c>
    </row>
    <row r="38" ht="31.35" spans="1:11">
      <c r="A38" s="75" t="s">
        <v>154</v>
      </c>
      <c r="B38" s="98">
        <v>0.701</v>
      </c>
      <c r="C38" s="99">
        <v>-0.33</v>
      </c>
      <c r="D38" s="98">
        <v>-0.713</v>
      </c>
      <c r="E38" s="99">
        <v>0.313</v>
      </c>
      <c r="F38" s="117">
        <v>4.634</v>
      </c>
      <c r="G38" s="118">
        <v>-1.315</v>
      </c>
      <c r="H38" s="117">
        <v>0.315</v>
      </c>
      <c r="I38" s="118">
        <v>0.017</v>
      </c>
      <c r="J38" s="117">
        <v>-0.674</v>
      </c>
      <c r="K38" s="118">
        <v>-0.054</v>
      </c>
    </row>
    <row r="39" s="104" customFormat="1" ht="20.4" spans="1:11">
      <c r="A39" s="114" t="s">
        <v>65</v>
      </c>
      <c r="B39" s="115">
        <v>2.273</v>
      </c>
      <c r="C39" s="116">
        <v>-0.193</v>
      </c>
      <c r="D39" s="115">
        <v>0.248</v>
      </c>
      <c r="E39" s="116">
        <v>0.074</v>
      </c>
      <c r="F39" s="112">
        <v>0.733</v>
      </c>
      <c r="G39" s="113">
        <v>-1.11</v>
      </c>
      <c r="H39" s="112">
        <v>10.389</v>
      </c>
      <c r="I39" s="113">
        <v>-0.008</v>
      </c>
      <c r="J39" s="112">
        <v>-0.099</v>
      </c>
      <c r="K39" s="113">
        <v>-0.35</v>
      </c>
    </row>
    <row r="40" spans="1:11">
      <c r="A40" s="71"/>
      <c r="B40" s="84"/>
      <c r="C40" s="84"/>
      <c r="D40" s="84"/>
      <c r="E40" s="84"/>
      <c r="F40" s="119"/>
      <c r="G40" s="119"/>
      <c r="H40" s="119"/>
      <c r="I40" s="119"/>
      <c r="J40" s="119"/>
      <c r="K40" s="119"/>
    </row>
    <row r="41" ht="34.2" spans="1:11">
      <c r="A41" s="88" t="s">
        <v>155</v>
      </c>
      <c r="B41" s="90"/>
      <c r="C41" s="90"/>
      <c r="D41" s="90"/>
      <c r="E41" s="90"/>
      <c r="F41" s="120"/>
      <c r="G41" s="120"/>
      <c r="H41" s="120"/>
      <c r="I41" s="120"/>
      <c r="J41" s="120"/>
      <c r="K41" s="120"/>
    </row>
    <row r="42" s="104" customFormat="1" ht="21.15" spans="1:11">
      <c r="A42" s="109" t="s">
        <v>65</v>
      </c>
      <c r="B42" s="130">
        <v>1605</v>
      </c>
      <c r="C42" s="131">
        <v>1296</v>
      </c>
      <c r="D42" s="130">
        <v>1618</v>
      </c>
      <c r="E42" s="131">
        <v>1737</v>
      </c>
      <c r="F42" s="132">
        <v>3010</v>
      </c>
      <c r="G42" s="124">
        <v>-332</v>
      </c>
      <c r="H42" s="132">
        <v>3117</v>
      </c>
      <c r="I42" s="135">
        <v>3093</v>
      </c>
      <c r="J42" s="132">
        <v>2786</v>
      </c>
      <c r="K42" s="135">
        <v>1812</v>
      </c>
    </row>
    <row r="43" ht="15.15" spans="1:11">
      <c r="A43" s="75" t="s">
        <v>156</v>
      </c>
      <c r="B43" s="78">
        <v>8616</v>
      </c>
      <c r="C43" s="79">
        <v>6414</v>
      </c>
      <c r="D43" s="78">
        <v>9138</v>
      </c>
      <c r="E43" s="79">
        <v>13432</v>
      </c>
      <c r="F43" s="133">
        <v>13292</v>
      </c>
      <c r="G43" s="134">
        <v>12059</v>
      </c>
      <c r="H43" s="133">
        <v>15632</v>
      </c>
      <c r="I43" s="134">
        <v>12225</v>
      </c>
      <c r="J43" s="133">
        <v>11665</v>
      </c>
      <c r="K43" s="134">
        <v>11662</v>
      </c>
    </row>
    <row r="44" ht="20.4" spans="1:11">
      <c r="A44" s="75" t="s">
        <v>157</v>
      </c>
      <c r="B44" s="78">
        <v>5742</v>
      </c>
      <c r="C44" s="79">
        <v>3697</v>
      </c>
      <c r="D44" s="78">
        <v>6477</v>
      </c>
      <c r="E44" s="79">
        <v>7168</v>
      </c>
      <c r="F44" s="133">
        <v>7214</v>
      </c>
      <c r="G44" s="134">
        <v>6666</v>
      </c>
      <c r="H44" s="133">
        <v>10272</v>
      </c>
      <c r="I44" s="134">
        <v>6850</v>
      </c>
      <c r="J44" s="133">
        <v>6599</v>
      </c>
      <c r="K44" s="134">
        <v>6575</v>
      </c>
    </row>
    <row r="45" spans="1:11">
      <c r="A45" s="71"/>
      <c r="B45" s="84"/>
      <c r="C45" s="84"/>
      <c r="D45" s="84"/>
      <c r="E45" s="84"/>
      <c r="F45" s="119"/>
      <c r="G45" s="119"/>
      <c r="H45" s="119"/>
      <c r="I45" s="119"/>
      <c r="J45" s="119"/>
      <c r="K45" s="119"/>
    </row>
    <row r="46" ht="34.2" spans="1:11">
      <c r="A46" s="88" t="s">
        <v>158</v>
      </c>
      <c r="B46" s="90"/>
      <c r="C46" s="90"/>
      <c r="D46" s="90"/>
      <c r="E46" s="90"/>
      <c r="F46" s="120"/>
      <c r="G46" s="120"/>
      <c r="H46" s="120"/>
      <c r="I46" s="120"/>
      <c r="J46" s="120"/>
      <c r="K46" s="120"/>
    </row>
    <row r="47" ht="15.15" spans="1:11">
      <c r="A47" s="71" t="s">
        <v>34</v>
      </c>
      <c r="B47" s="100">
        <v>8.38</v>
      </c>
      <c r="C47" s="101">
        <v>8.67</v>
      </c>
      <c r="D47" s="100">
        <v>8.89</v>
      </c>
      <c r="E47" s="101">
        <v>8.3</v>
      </c>
      <c r="F47" s="125">
        <v>7.52</v>
      </c>
      <c r="G47" s="126">
        <v>5.99</v>
      </c>
      <c r="H47" s="125">
        <v>7.92</v>
      </c>
      <c r="I47" s="126">
        <v>8.73</v>
      </c>
      <c r="J47" s="125">
        <v>9.5</v>
      </c>
      <c r="K47" s="126">
        <v>10.11</v>
      </c>
    </row>
    <row r="48" ht="15.15" spans="1:11">
      <c r="A48" s="75" t="s">
        <v>147</v>
      </c>
      <c r="B48" s="76">
        <v>0.36</v>
      </c>
      <c r="C48" s="77">
        <v>0.38</v>
      </c>
      <c r="D48" s="76">
        <v>0.44</v>
      </c>
      <c r="E48" s="77">
        <v>0.61</v>
      </c>
      <c r="F48" s="125">
        <v>0.57</v>
      </c>
      <c r="G48" s="126">
        <v>0.38</v>
      </c>
      <c r="H48" s="125">
        <v>0.55</v>
      </c>
      <c r="I48" s="126">
        <v>0.41</v>
      </c>
      <c r="J48" s="125">
        <v>0.62</v>
      </c>
      <c r="K48" s="126">
        <v>0.65</v>
      </c>
    </row>
    <row r="49" ht="21.15" spans="1:11">
      <c r="A49" s="75" t="s">
        <v>148</v>
      </c>
      <c r="B49" s="76">
        <v>0.16</v>
      </c>
      <c r="C49" s="77">
        <v>0.18</v>
      </c>
      <c r="D49" s="76">
        <v>0.24</v>
      </c>
      <c r="E49" s="77">
        <v>0.34</v>
      </c>
      <c r="F49" s="125">
        <v>0.3</v>
      </c>
      <c r="G49" s="126">
        <v>0.2</v>
      </c>
      <c r="H49" s="125">
        <v>0.33</v>
      </c>
      <c r="I49" s="126">
        <v>0.19</v>
      </c>
      <c r="J49" s="125">
        <v>0.38</v>
      </c>
      <c r="K49" s="126">
        <v>0.4</v>
      </c>
    </row>
    <row r="50" s="104" customFormat="1" ht="15.15" spans="1:11">
      <c r="A50" s="114" t="s">
        <v>84</v>
      </c>
      <c r="B50" s="127">
        <v>0.02</v>
      </c>
      <c r="C50" s="128">
        <v>-0.01</v>
      </c>
      <c r="D50" s="127">
        <v>0.19</v>
      </c>
      <c r="E50" s="128">
        <v>0.17</v>
      </c>
      <c r="F50" s="123">
        <v>0.13</v>
      </c>
      <c r="G50" s="124">
        <v>0.62</v>
      </c>
      <c r="H50" s="123">
        <v>0.19</v>
      </c>
      <c r="I50" s="124">
        <v>0.1</v>
      </c>
      <c r="J50" s="123">
        <v>0.17</v>
      </c>
      <c r="K50" s="124">
        <v>0.24</v>
      </c>
    </row>
    <row r="51" ht="21.15" spans="1:11">
      <c r="A51" s="75" t="s">
        <v>65</v>
      </c>
      <c r="B51" s="76">
        <v>0.25</v>
      </c>
      <c r="C51" s="77">
        <v>0.2</v>
      </c>
      <c r="D51" s="76">
        <v>0.25</v>
      </c>
      <c r="E51" s="77">
        <v>0.23</v>
      </c>
      <c r="F51" s="125">
        <v>0.39</v>
      </c>
      <c r="G51" s="126">
        <v>-0.03</v>
      </c>
      <c r="H51" s="125">
        <v>0.4</v>
      </c>
      <c r="I51" s="126">
        <v>0.41</v>
      </c>
      <c r="J51" s="125">
        <v>0.39</v>
      </c>
      <c r="K51" s="126">
        <v>0.26</v>
      </c>
    </row>
    <row r="52" ht="15.15" spans="1:11">
      <c r="A52" s="75" t="s">
        <v>156</v>
      </c>
      <c r="B52" s="76">
        <v>1.34</v>
      </c>
      <c r="C52" s="77">
        <v>0.99</v>
      </c>
      <c r="D52" s="76">
        <v>1.41</v>
      </c>
      <c r="E52" s="77">
        <v>1.74</v>
      </c>
      <c r="F52" s="125">
        <v>1.72</v>
      </c>
      <c r="G52" s="126">
        <v>1.25</v>
      </c>
      <c r="H52" s="125">
        <v>2.02</v>
      </c>
      <c r="I52" s="126">
        <v>1.63</v>
      </c>
      <c r="J52" s="125">
        <v>1.63</v>
      </c>
      <c r="K52" s="126">
        <v>1.69</v>
      </c>
    </row>
    <row r="53" ht="20.4" spans="1:11">
      <c r="A53" s="75" t="s">
        <v>157</v>
      </c>
      <c r="B53" s="76">
        <v>0.89</v>
      </c>
      <c r="C53" s="77">
        <v>0.57</v>
      </c>
      <c r="D53" s="76">
        <v>1</v>
      </c>
      <c r="E53" s="77">
        <v>0.93</v>
      </c>
      <c r="F53" s="125">
        <v>0.93</v>
      </c>
      <c r="G53" s="126">
        <v>0.69</v>
      </c>
      <c r="H53" s="125">
        <v>1.33</v>
      </c>
      <c r="I53" s="126">
        <v>0.92</v>
      </c>
      <c r="J53" s="125">
        <v>0.92</v>
      </c>
      <c r="K53" s="126">
        <v>0.95</v>
      </c>
    </row>
    <row r="54" spans="1:11">
      <c r="A54" s="71"/>
      <c r="B54" s="84"/>
      <c r="C54" s="84"/>
      <c r="D54" s="84"/>
      <c r="E54" s="84"/>
      <c r="F54" s="119"/>
      <c r="G54" s="119"/>
      <c r="H54" s="119"/>
      <c r="I54" s="119"/>
      <c r="J54" s="119"/>
      <c r="K54" s="119"/>
    </row>
    <row r="55" ht="34.2" spans="1:11">
      <c r="A55" s="88" t="s">
        <v>108</v>
      </c>
      <c r="B55" s="90"/>
      <c r="C55" s="90"/>
      <c r="D55" s="90"/>
      <c r="E55" s="90"/>
      <c r="F55" s="120"/>
      <c r="G55" s="120"/>
      <c r="H55" s="120"/>
      <c r="I55" s="120"/>
      <c r="J55" s="120"/>
      <c r="K55" s="120"/>
    </row>
    <row r="56" s="104" customFormat="1" ht="31.35" spans="1:11">
      <c r="A56" s="109" t="s">
        <v>159</v>
      </c>
      <c r="B56" s="130">
        <v>14686</v>
      </c>
      <c r="C56" s="131">
        <v>15399</v>
      </c>
      <c r="D56" s="130">
        <v>17268</v>
      </c>
      <c r="E56" s="131">
        <v>22136</v>
      </c>
      <c r="F56" s="132">
        <v>22376</v>
      </c>
      <c r="G56" s="135">
        <v>17381</v>
      </c>
      <c r="H56" s="132">
        <v>21971</v>
      </c>
      <c r="I56" s="135">
        <v>18517</v>
      </c>
      <c r="J56" s="132">
        <v>19429</v>
      </c>
      <c r="K56" s="135">
        <v>25472</v>
      </c>
    </row>
    <row r="57" s="104" customFormat="1" ht="21.15" spans="1:11">
      <c r="A57" s="114" t="s">
        <v>160</v>
      </c>
      <c r="B57" s="127">
        <v>106.42</v>
      </c>
      <c r="C57" s="128">
        <v>-384.97</v>
      </c>
      <c r="D57" s="127">
        <v>14.29</v>
      </c>
      <c r="E57" s="128">
        <v>17.4</v>
      </c>
      <c r="F57" s="123">
        <v>23.04</v>
      </c>
      <c r="G57" s="124">
        <v>2.92</v>
      </c>
      <c r="H57" s="123">
        <v>14.84</v>
      </c>
      <c r="I57" s="124">
        <v>25.12</v>
      </c>
      <c r="J57" s="123">
        <v>16.35</v>
      </c>
      <c r="K57" s="124">
        <v>15.67</v>
      </c>
    </row>
    <row r="58" ht="21.15" spans="1:11">
      <c r="A58" s="75" t="s">
        <v>161</v>
      </c>
      <c r="B58" s="76">
        <v>1.7</v>
      </c>
      <c r="C58" s="77">
        <v>2.4</v>
      </c>
      <c r="D58" s="76">
        <v>1.89</v>
      </c>
      <c r="E58" s="77">
        <v>1.65</v>
      </c>
      <c r="F58" s="125">
        <v>1.68</v>
      </c>
      <c r="G58" s="126">
        <v>1.44</v>
      </c>
      <c r="H58" s="125">
        <v>1.41</v>
      </c>
      <c r="I58" s="126">
        <v>1.51</v>
      </c>
      <c r="J58" s="125">
        <v>1.67</v>
      </c>
      <c r="K58" s="126">
        <v>2.18</v>
      </c>
    </row>
    <row r="59" ht="20.4" spans="1:11">
      <c r="A59" s="75" t="s">
        <v>162</v>
      </c>
      <c r="B59" s="76">
        <v>0.27</v>
      </c>
      <c r="C59" s="77">
        <v>0.28</v>
      </c>
      <c r="D59" s="76">
        <v>0.3</v>
      </c>
      <c r="E59" s="77">
        <v>0.35</v>
      </c>
      <c r="F59" s="125">
        <v>0.39</v>
      </c>
      <c r="G59" s="126">
        <v>0.3</v>
      </c>
      <c r="H59" s="125">
        <v>0.36</v>
      </c>
      <c r="I59" s="126">
        <v>0.28</v>
      </c>
      <c r="J59" s="125">
        <v>0.28</v>
      </c>
      <c r="K59" s="126">
        <v>0.36</v>
      </c>
    </row>
    <row r="60" spans="1:11">
      <c r="A60" s="71"/>
      <c r="B60" s="84"/>
      <c r="C60" s="84"/>
      <c r="D60" s="84"/>
      <c r="E60" s="84"/>
      <c r="F60" s="119"/>
      <c r="G60" s="119"/>
      <c r="H60" s="119"/>
      <c r="I60" s="119"/>
      <c r="J60" s="119"/>
      <c r="K60" s="119"/>
    </row>
    <row r="61" ht="22.8" spans="1:11">
      <c r="A61" s="88" t="s">
        <v>92</v>
      </c>
      <c r="B61" s="90"/>
      <c r="C61" s="90"/>
      <c r="D61" s="90"/>
      <c r="E61" s="90"/>
      <c r="F61" s="120"/>
      <c r="G61" s="120"/>
      <c r="H61" s="120"/>
      <c r="I61" s="120"/>
      <c r="J61" s="120"/>
      <c r="K61" s="120"/>
    </row>
    <row r="62" ht="21.15" spans="1:11">
      <c r="A62" s="71" t="s">
        <v>163</v>
      </c>
      <c r="B62" s="100" t="s">
        <v>30</v>
      </c>
      <c r="C62" s="101" t="s">
        <v>30</v>
      </c>
      <c r="D62" s="100" t="s">
        <v>164</v>
      </c>
      <c r="E62" s="101" t="s">
        <v>165</v>
      </c>
      <c r="F62" s="125" t="s">
        <v>166</v>
      </c>
      <c r="G62" s="126" t="s">
        <v>167</v>
      </c>
      <c r="H62" s="125" t="s">
        <v>166</v>
      </c>
      <c r="I62" s="126" t="s">
        <v>167</v>
      </c>
      <c r="J62" s="125" t="s">
        <v>168</v>
      </c>
      <c r="K62" s="126" t="s">
        <v>169</v>
      </c>
    </row>
    <row r="63" s="104" customFormat="1" ht="20.4" spans="1:11">
      <c r="A63" s="114" t="s">
        <v>93</v>
      </c>
      <c r="B63" s="127" t="s">
        <v>30</v>
      </c>
      <c r="C63" s="128" t="s">
        <v>30</v>
      </c>
      <c r="D63" s="115">
        <v>0.07</v>
      </c>
      <c r="E63" s="116">
        <v>0.279</v>
      </c>
      <c r="F63" s="112">
        <v>0.683</v>
      </c>
      <c r="G63" s="113">
        <v>0.199</v>
      </c>
      <c r="H63" s="112">
        <v>0.482</v>
      </c>
      <c r="I63" s="113">
        <v>1.172</v>
      </c>
      <c r="J63" s="112">
        <v>0.657</v>
      </c>
      <c r="K63" s="113">
        <v>0.532</v>
      </c>
    </row>
    <row r="64" spans="1:8">
      <c r="A64" s="71"/>
      <c r="B64" s="84"/>
      <c r="C64" s="84"/>
      <c r="D64" s="84"/>
      <c r="E64" s="84"/>
      <c r="F64" s="119"/>
      <c r="G64" s="119"/>
      <c r="H64" s="119"/>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34"/>
  <sheetViews>
    <sheetView topLeftCell="A13" workbookViewId="0">
      <selection activeCell="F82" sqref="F82"/>
    </sheetView>
  </sheetViews>
  <sheetFormatPr defaultColWidth="8.88888888888889" defaultRowHeight="14.4"/>
  <cols>
    <col min="1" max="1" width="11.4444444444444" customWidth="1"/>
    <col min="2" max="2" width="7" customWidth="1"/>
    <col min="3" max="4" width="7.88888888888889" customWidth="1"/>
    <col min="5" max="5" width="7" customWidth="1"/>
    <col min="6" max="8" width="7.77777777777778" customWidth="1"/>
    <col min="9" max="9" width="11.3333333333333" customWidth="1"/>
    <col min="10" max="10" width="7.77777777777778" customWidth="1"/>
    <col min="11" max="11" width="7.88888888888889" customWidth="1"/>
    <col min="12" max="12" width="12.8888888888889"/>
  </cols>
  <sheetData>
    <row r="1" spans="1:16">
      <c r="A1" t="s">
        <v>170</v>
      </c>
      <c r="B1" t="s">
        <v>171</v>
      </c>
      <c r="C1" t="s">
        <v>172</v>
      </c>
      <c r="D1" t="s">
        <v>173</v>
      </c>
      <c r="E1" t="s">
        <v>174</v>
      </c>
      <c r="F1" t="s">
        <v>175</v>
      </c>
      <c r="G1" t="s">
        <v>176</v>
      </c>
      <c r="H1" t="s">
        <v>177</v>
      </c>
      <c r="I1" t="s">
        <v>178</v>
      </c>
      <c r="J1" t="s">
        <v>179</v>
      </c>
      <c r="K1" t="s">
        <v>180</v>
      </c>
      <c r="L1" s="95" t="s">
        <v>181</v>
      </c>
      <c r="M1" s="95" t="s">
        <v>182</v>
      </c>
      <c r="N1" s="95" t="s">
        <v>183</v>
      </c>
      <c r="O1" s="95" t="s">
        <v>184</v>
      </c>
      <c r="P1" s="95" t="s">
        <v>185</v>
      </c>
    </row>
    <row r="2" spans="1:11">
      <c r="A2" s="69" t="s">
        <v>130</v>
      </c>
      <c r="B2" s="70"/>
      <c r="C2" s="70"/>
      <c r="D2" s="70"/>
      <c r="E2" s="70"/>
      <c r="F2" s="70"/>
      <c r="G2" s="70"/>
      <c r="H2" s="70"/>
      <c r="I2" s="70"/>
      <c r="J2" s="70"/>
      <c r="K2" s="70"/>
    </row>
    <row r="3" ht="21.15" spans="1:13">
      <c r="A3" s="71" t="s">
        <v>131</v>
      </c>
      <c r="B3" s="96">
        <v>0.057</v>
      </c>
      <c r="C3" s="97">
        <v>0.032</v>
      </c>
      <c r="D3" s="96">
        <v>0.047</v>
      </c>
      <c r="E3" s="97">
        <v>0.044</v>
      </c>
      <c r="F3" s="96">
        <v>0.043</v>
      </c>
      <c r="G3" s="97">
        <v>0.034</v>
      </c>
      <c r="H3" s="96">
        <v>0.052</v>
      </c>
      <c r="I3" s="97">
        <v>0.054</v>
      </c>
      <c r="J3" s="96">
        <v>0.039</v>
      </c>
      <c r="K3" s="97">
        <v>0.035</v>
      </c>
      <c r="M3" t="s">
        <v>186</v>
      </c>
    </row>
    <row r="4" ht="21.15" spans="1:11">
      <c r="A4" s="75" t="s">
        <v>132</v>
      </c>
      <c r="B4" s="98">
        <v>0.163</v>
      </c>
      <c r="C4" s="99">
        <v>0.076</v>
      </c>
      <c r="D4" s="98">
        <v>0.118</v>
      </c>
      <c r="E4" s="99">
        <v>0.124</v>
      </c>
      <c r="F4" s="98">
        <v>0.125</v>
      </c>
      <c r="G4" s="99">
        <v>0.105</v>
      </c>
      <c r="H4" s="98">
        <v>0.172</v>
      </c>
      <c r="I4" s="99">
        <v>0.175</v>
      </c>
      <c r="J4" s="98">
        <v>0.124</v>
      </c>
      <c r="K4" s="99">
        <v>0.117</v>
      </c>
    </row>
    <row r="5" ht="31.35" spans="1:11">
      <c r="A5" s="75" t="s">
        <v>133</v>
      </c>
      <c r="B5" s="98">
        <v>0.107</v>
      </c>
      <c r="C5" s="99">
        <v>0.052</v>
      </c>
      <c r="D5" s="98">
        <v>0.089</v>
      </c>
      <c r="E5" s="99">
        <v>0.079</v>
      </c>
      <c r="F5" s="98">
        <v>0.064</v>
      </c>
      <c r="G5" s="99">
        <v>0.052</v>
      </c>
      <c r="H5" s="98">
        <v>0.081</v>
      </c>
      <c r="I5" s="99">
        <v>0.083</v>
      </c>
      <c r="J5" s="98">
        <v>0.06</v>
      </c>
      <c r="K5" s="99">
        <v>0.068</v>
      </c>
    </row>
    <row r="6" ht="31.35" spans="1:11">
      <c r="A6" s="75" t="s">
        <v>134</v>
      </c>
      <c r="B6" s="98">
        <v>0.127</v>
      </c>
      <c r="C6" s="99">
        <v>0.082</v>
      </c>
      <c r="D6" s="98">
        <v>0.078</v>
      </c>
      <c r="E6" s="99">
        <v>0.089</v>
      </c>
      <c r="F6" s="98">
        <v>0.088</v>
      </c>
      <c r="G6" s="99">
        <v>0.058</v>
      </c>
      <c r="H6" s="98">
        <v>0.09</v>
      </c>
      <c r="I6" s="99">
        <v>0.092</v>
      </c>
      <c r="J6" s="98">
        <v>0.071</v>
      </c>
      <c r="K6" s="99">
        <v>0.069</v>
      </c>
    </row>
    <row r="7" ht="40.8" spans="1:11">
      <c r="A7" s="75" t="s">
        <v>135</v>
      </c>
      <c r="B7" s="98">
        <v>0.155</v>
      </c>
      <c r="C7" s="99">
        <v>0.131</v>
      </c>
      <c r="D7" s="98">
        <v>0.136</v>
      </c>
      <c r="E7" s="99">
        <v>0.147</v>
      </c>
      <c r="F7" s="98">
        <v>0.145</v>
      </c>
      <c r="G7" s="99">
        <v>0.095</v>
      </c>
      <c r="H7" s="98">
        <v>0.149</v>
      </c>
      <c r="I7" s="99">
        <v>0.15</v>
      </c>
      <c r="J7" s="98">
        <v>0.115</v>
      </c>
      <c r="K7" s="99">
        <v>0.112</v>
      </c>
    </row>
    <row r="8" spans="1:11">
      <c r="A8" s="71"/>
      <c r="B8" s="84"/>
      <c r="C8" s="84"/>
      <c r="D8" s="84"/>
      <c r="E8" s="84"/>
      <c r="F8" s="84"/>
      <c r="G8" s="84"/>
      <c r="H8" s="84"/>
      <c r="I8" s="84"/>
      <c r="J8" s="84"/>
      <c r="K8" s="84"/>
    </row>
    <row r="9" ht="34.2" spans="1:11">
      <c r="A9" s="88" t="s">
        <v>136</v>
      </c>
      <c r="B9" s="90"/>
      <c r="C9" s="90"/>
      <c r="D9" s="90"/>
      <c r="E9" s="90"/>
      <c r="F9" s="90"/>
      <c r="G9" s="90"/>
      <c r="H9" s="90"/>
      <c r="I9" s="90"/>
      <c r="J9" s="90"/>
      <c r="K9" s="90"/>
    </row>
    <row r="10" ht="15.15" spans="1:11">
      <c r="A10" s="71" t="s">
        <v>76</v>
      </c>
      <c r="B10" s="96">
        <v>0.273</v>
      </c>
      <c r="C10" s="97">
        <v>0.269</v>
      </c>
      <c r="D10" s="96">
        <v>0.267</v>
      </c>
      <c r="E10" s="97">
        <v>0.27</v>
      </c>
      <c r="F10" s="96">
        <v>0.273</v>
      </c>
      <c r="G10" s="97">
        <v>0.275</v>
      </c>
      <c r="H10" s="96">
        <v>0.274</v>
      </c>
      <c r="I10" s="97">
        <v>0.268</v>
      </c>
      <c r="J10" s="96">
        <v>0.269</v>
      </c>
      <c r="K10" s="97">
        <v>0.266</v>
      </c>
    </row>
    <row r="11" ht="15.15" spans="1:11">
      <c r="A11" s="75" t="s">
        <v>137</v>
      </c>
      <c r="B11" s="98">
        <v>0.06</v>
      </c>
      <c r="C11" s="99">
        <v>0.059</v>
      </c>
      <c r="D11" s="98">
        <v>0.064</v>
      </c>
      <c r="E11" s="99">
        <v>0.083</v>
      </c>
      <c r="F11" s="98">
        <v>0.082</v>
      </c>
      <c r="G11" s="99">
        <v>0.061</v>
      </c>
      <c r="H11" s="98">
        <v>0.077</v>
      </c>
      <c r="I11" s="99">
        <v>0.075</v>
      </c>
      <c r="J11" s="98">
        <v>0.071</v>
      </c>
      <c r="K11" s="99">
        <v>0.068</v>
      </c>
    </row>
    <row r="12" ht="21.15" spans="1:11">
      <c r="A12" s="75" t="s">
        <v>77</v>
      </c>
      <c r="B12" s="98">
        <v>0.034</v>
      </c>
      <c r="C12" s="99">
        <v>0.032</v>
      </c>
      <c r="D12" s="98">
        <v>0.035</v>
      </c>
      <c r="E12" s="99">
        <v>0.042</v>
      </c>
      <c r="F12" s="98">
        <v>0.04</v>
      </c>
      <c r="G12" s="99">
        <v>0.023</v>
      </c>
      <c r="H12" s="98">
        <v>0.037</v>
      </c>
      <c r="I12" s="99">
        <v>0.036</v>
      </c>
      <c r="J12" s="98">
        <v>0.027</v>
      </c>
      <c r="K12" s="99">
        <v>0.026</v>
      </c>
    </row>
    <row r="13" ht="15.15" spans="1:11">
      <c r="A13" s="75" t="s">
        <v>138</v>
      </c>
      <c r="B13" s="98">
        <v>0.028</v>
      </c>
      <c r="C13" s="99">
        <v>0.021</v>
      </c>
      <c r="D13" s="98">
        <v>0.031</v>
      </c>
      <c r="E13" s="99">
        <v>0.034</v>
      </c>
      <c r="F13" s="98">
        <v>0.032</v>
      </c>
      <c r="G13" s="99">
        <v>0.023</v>
      </c>
      <c r="H13" s="98">
        <v>0.037</v>
      </c>
      <c r="I13" s="99">
        <v>0.037</v>
      </c>
      <c r="J13" s="98">
        <v>0.026</v>
      </c>
      <c r="K13" s="99">
        <v>0.025</v>
      </c>
    </row>
    <row r="14" ht="23" customHeight="1" spans="1:11">
      <c r="A14" s="75" t="s">
        <v>139</v>
      </c>
      <c r="B14" s="98">
        <v>0.022</v>
      </c>
      <c r="C14" s="99">
        <v>0.017</v>
      </c>
      <c r="D14" s="98">
        <v>0.029</v>
      </c>
      <c r="E14" s="99">
        <v>0.028</v>
      </c>
      <c r="F14" s="98">
        <v>0.027</v>
      </c>
      <c r="G14" s="99">
        <v>0.019</v>
      </c>
      <c r="H14" s="98">
        <v>0.03</v>
      </c>
      <c r="I14" s="99">
        <v>0.029</v>
      </c>
      <c r="J14" s="98">
        <v>0.021</v>
      </c>
      <c r="K14" s="99">
        <v>0.02</v>
      </c>
    </row>
    <row r="15" ht="20.4" spans="1:11">
      <c r="A15" s="75" t="s">
        <v>140</v>
      </c>
      <c r="B15" s="98">
        <v>0.056</v>
      </c>
      <c r="C15" s="99">
        <v>0.032</v>
      </c>
      <c r="D15" s="98">
        <v>0.032</v>
      </c>
      <c r="E15" s="99">
        <v>0.057</v>
      </c>
      <c r="F15" s="98">
        <v>0.049</v>
      </c>
      <c r="G15" s="99">
        <v>0.049</v>
      </c>
      <c r="H15" s="98">
        <v>0.041</v>
      </c>
      <c r="I15" s="99">
        <v>0.042</v>
      </c>
      <c r="J15" s="98">
        <v>0.045</v>
      </c>
      <c r="K15" s="99">
        <v>0.07</v>
      </c>
    </row>
    <row r="16" spans="1:11">
      <c r="A16" s="71"/>
      <c r="B16" s="84"/>
      <c r="C16" s="84"/>
      <c r="D16" s="84"/>
      <c r="E16" s="84"/>
      <c r="F16" s="84"/>
      <c r="G16" s="84"/>
      <c r="H16" s="84"/>
      <c r="I16" s="84"/>
      <c r="J16" s="84"/>
      <c r="K16" s="84"/>
    </row>
    <row r="17" ht="22.8" spans="1:11">
      <c r="A17" s="88" t="s">
        <v>141</v>
      </c>
      <c r="B17" s="90"/>
      <c r="C17" s="90"/>
      <c r="D17" s="90"/>
      <c r="E17" s="90"/>
      <c r="F17" s="90"/>
      <c r="G17" s="90"/>
      <c r="H17" s="90"/>
      <c r="I17" s="90"/>
      <c r="J17" s="90"/>
      <c r="K17" s="90"/>
    </row>
    <row r="18" ht="21.15" spans="1:11">
      <c r="A18" s="71" t="s">
        <v>142</v>
      </c>
      <c r="B18" s="100">
        <v>2.8</v>
      </c>
      <c r="C18" s="101">
        <v>2.2</v>
      </c>
      <c r="D18" s="100">
        <v>2.8</v>
      </c>
      <c r="E18" s="101">
        <v>2.8</v>
      </c>
      <c r="F18" s="100">
        <v>2.9</v>
      </c>
      <c r="G18" s="101">
        <v>3.3</v>
      </c>
      <c r="H18" s="100">
        <v>3.3</v>
      </c>
      <c r="I18" s="101">
        <v>3.2</v>
      </c>
      <c r="J18" s="100">
        <v>3.2</v>
      </c>
      <c r="K18" s="101">
        <v>3.4</v>
      </c>
    </row>
    <row r="19" ht="21.15" spans="1:11">
      <c r="A19" s="75" t="s">
        <v>143</v>
      </c>
      <c r="B19" s="76">
        <v>0.4</v>
      </c>
      <c r="C19" s="77">
        <v>0.4</v>
      </c>
      <c r="D19" s="76">
        <v>0.4</v>
      </c>
      <c r="E19" s="77">
        <v>0.4</v>
      </c>
      <c r="F19" s="76">
        <v>0.3</v>
      </c>
      <c r="G19" s="77">
        <v>0.3</v>
      </c>
      <c r="H19" s="76">
        <v>0.3</v>
      </c>
      <c r="I19" s="77">
        <v>0.3</v>
      </c>
      <c r="J19" s="76">
        <v>0.3</v>
      </c>
      <c r="K19" s="77">
        <v>0.3</v>
      </c>
    </row>
    <row r="20" ht="15.15" spans="1:11">
      <c r="A20" s="75" t="s">
        <v>144</v>
      </c>
      <c r="B20" s="76">
        <v>0.5</v>
      </c>
      <c r="C20" s="77">
        <v>0.4</v>
      </c>
      <c r="D20" s="76">
        <v>0.2</v>
      </c>
      <c r="E20" s="77">
        <v>0.9</v>
      </c>
      <c r="F20" s="76">
        <v>1</v>
      </c>
      <c r="G20" s="77">
        <v>1.1</v>
      </c>
      <c r="H20" s="76">
        <v>1.2</v>
      </c>
      <c r="I20" s="77">
        <v>1.1</v>
      </c>
      <c r="J20" s="76">
        <v>1.1</v>
      </c>
      <c r="K20" s="77">
        <v>0.3</v>
      </c>
    </row>
    <row r="21" ht="20.4" spans="1:11">
      <c r="A21" s="75" t="s">
        <v>145</v>
      </c>
      <c r="B21" s="76">
        <v>0.2</v>
      </c>
      <c r="C21" s="77">
        <v>0.2</v>
      </c>
      <c r="D21" s="76">
        <v>0.1</v>
      </c>
      <c r="E21" s="77">
        <v>0.3</v>
      </c>
      <c r="F21" s="76">
        <v>0.3</v>
      </c>
      <c r="G21" s="77">
        <v>0.3</v>
      </c>
      <c r="H21" s="76">
        <v>0.3</v>
      </c>
      <c r="I21" s="77">
        <v>0.3</v>
      </c>
      <c r="J21" s="76">
        <v>0.3</v>
      </c>
      <c r="K21" s="77">
        <v>0.1</v>
      </c>
    </row>
    <row r="22" spans="1:11">
      <c r="A22" s="71"/>
      <c r="B22" s="84"/>
      <c r="C22" s="84"/>
      <c r="D22" s="84"/>
      <c r="E22" s="84"/>
      <c r="F22" s="84"/>
      <c r="G22" s="84"/>
      <c r="H22" s="84"/>
      <c r="I22" s="84"/>
      <c r="J22" s="84"/>
      <c r="K22" s="84"/>
    </row>
    <row r="23" ht="34.2" spans="1:11">
      <c r="A23" s="88" t="s">
        <v>146</v>
      </c>
      <c r="B23" s="90"/>
      <c r="C23" s="90"/>
      <c r="D23" s="90"/>
      <c r="E23" s="90"/>
      <c r="F23" s="90"/>
      <c r="G23" s="90"/>
      <c r="H23" s="90"/>
      <c r="I23" s="90"/>
      <c r="J23" s="90"/>
      <c r="K23" s="90"/>
    </row>
    <row r="24" ht="15.15" spans="1:11">
      <c r="A24" s="71" t="s">
        <v>34</v>
      </c>
      <c r="B24" s="96">
        <v>0.166</v>
      </c>
      <c r="C24" s="97">
        <v>0.301</v>
      </c>
      <c r="D24" s="96">
        <v>0.266</v>
      </c>
      <c r="E24" s="97">
        <v>-0.002</v>
      </c>
      <c r="F24" s="96">
        <v>0.055</v>
      </c>
      <c r="G24" s="97">
        <v>0.128</v>
      </c>
      <c r="H24" s="96">
        <v>0.012</v>
      </c>
      <c r="I24" s="97">
        <v>0.151</v>
      </c>
      <c r="J24" s="96">
        <v>0.02</v>
      </c>
      <c r="K24" s="97">
        <v>0.007</v>
      </c>
    </row>
    <row r="25" ht="15.15" spans="1:11">
      <c r="A25" s="75" t="s">
        <v>36</v>
      </c>
      <c r="B25" s="98">
        <v>0.202</v>
      </c>
      <c r="C25" s="99">
        <v>0.281</v>
      </c>
      <c r="D25" s="98">
        <v>0.253</v>
      </c>
      <c r="E25" s="99">
        <v>0.011</v>
      </c>
      <c r="F25" s="98">
        <v>0.065</v>
      </c>
      <c r="G25" s="99">
        <v>0.139</v>
      </c>
      <c r="H25" s="98">
        <v>0.005</v>
      </c>
      <c r="I25" s="99">
        <v>0.126</v>
      </c>
      <c r="J25" s="98">
        <v>0.024</v>
      </c>
      <c r="K25" s="99">
        <v>-0.002</v>
      </c>
    </row>
    <row r="26" ht="15.15" spans="1:11">
      <c r="A26" s="75" t="s">
        <v>147</v>
      </c>
      <c r="B26" s="98">
        <v>0.085</v>
      </c>
      <c r="C26" s="99">
        <v>0.274</v>
      </c>
      <c r="D26" s="98">
        <v>0.365</v>
      </c>
      <c r="E26" s="99">
        <v>0.302</v>
      </c>
      <c r="F26" s="98">
        <v>0.036</v>
      </c>
      <c r="G26" s="99">
        <v>-0.158</v>
      </c>
      <c r="H26" s="98">
        <v>0.27</v>
      </c>
      <c r="I26" s="99">
        <v>0.128</v>
      </c>
      <c r="J26" s="98">
        <v>-0.04</v>
      </c>
      <c r="K26" s="99">
        <v>-0.035</v>
      </c>
    </row>
    <row r="27" ht="21.15" spans="1:11">
      <c r="A27" s="75" t="s">
        <v>148</v>
      </c>
      <c r="B27" s="98">
        <v>0.054</v>
      </c>
      <c r="C27" s="99">
        <v>0.202</v>
      </c>
      <c r="D27" s="98">
        <v>0.405</v>
      </c>
      <c r="E27" s="99">
        <v>0.179</v>
      </c>
      <c r="F27" s="98">
        <v>0.015</v>
      </c>
      <c r="G27" s="99">
        <v>-0.354</v>
      </c>
      <c r="H27" s="98">
        <v>0.622</v>
      </c>
      <c r="I27" s="99">
        <v>0.113</v>
      </c>
      <c r="J27" s="98">
        <v>-0.217</v>
      </c>
      <c r="K27" s="99">
        <v>-0.033</v>
      </c>
    </row>
    <row r="28" ht="15.15" spans="1:11">
      <c r="A28" s="75" t="s">
        <v>149</v>
      </c>
      <c r="B28" s="98">
        <v>0.037</v>
      </c>
      <c r="C28" s="99">
        <v>-0.009</v>
      </c>
      <c r="D28" s="98">
        <v>0.849</v>
      </c>
      <c r="E28" s="99">
        <v>0.108</v>
      </c>
      <c r="F28" s="98">
        <v>-0.001</v>
      </c>
      <c r="G28" s="99">
        <v>-0.201</v>
      </c>
      <c r="H28" s="98">
        <v>0.643</v>
      </c>
      <c r="I28" s="99">
        <v>0.147</v>
      </c>
      <c r="J28" s="98">
        <v>-0.285</v>
      </c>
      <c r="K28" s="99">
        <v>-0.034</v>
      </c>
    </row>
    <row r="29" ht="15.15" spans="1:11">
      <c r="A29" s="75" t="s">
        <v>46</v>
      </c>
      <c r="B29" s="98">
        <v>0.434</v>
      </c>
      <c r="C29" s="99">
        <v>-0.026</v>
      </c>
      <c r="D29" s="98">
        <v>1.189</v>
      </c>
      <c r="E29" s="99">
        <v>-0.02</v>
      </c>
      <c r="F29" s="98">
        <v>-0.008</v>
      </c>
      <c r="G29" s="99">
        <v>-0.209</v>
      </c>
      <c r="H29" s="98">
        <v>0.608</v>
      </c>
      <c r="I29" s="99">
        <v>0.134</v>
      </c>
      <c r="J29" s="98">
        <v>-0.264</v>
      </c>
      <c r="K29" s="99">
        <v>-0.059</v>
      </c>
    </row>
    <row r="30" ht="15.15" spans="1:11">
      <c r="A30" s="75" t="s">
        <v>84</v>
      </c>
      <c r="B30" s="98">
        <v>0.522</v>
      </c>
      <c r="C30" s="99">
        <v>-0.253</v>
      </c>
      <c r="D30" s="98">
        <v>0.765</v>
      </c>
      <c r="E30" s="99">
        <v>0.042</v>
      </c>
      <c r="F30" s="98">
        <v>0.067</v>
      </c>
      <c r="G30" s="99">
        <v>-0.182</v>
      </c>
      <c r="H30" s="98">
        <v>0.669</v>
      </c>
      <c r="I30" s="99">
        <v>0.171</v>
      </c>
      <c r="J30" s="98">
        <v>-0.236</v>
      </c>
      <c r="K30" s="99">
        <v>-0.026</v>
      </c>
    </row>
    <row r="31" spans="1:11">
      <c r="A31" s="75" t="s">
        <v>150</v>
      </c>
      <c r="B31" s="98">
        <v>-0.072</v>
      </c>
      <c r="C31" s="99">
        <v>0.278</v>
      </c>
      <c r="D31" s="98">
        <v>0.242</v>
      </c>
      <c r="E31" s="99">
        <v>-0.061</v>
      </c>
      <c r="F31" s="98">
        <v>-0.076</v>
      </c>
      <c r="G31" s="99">
        <v>-0.036</v>
      </c>
      <c r="H31" s="98">
        <v>-0.035</v>
      </c>
      <c r="I31" s="99">
        <v>-0.032</v>
      </c>
      <c r="J31" s="98">
        <v>-0.035</v>
      </c>
      <c r="K31" s="99">
        <v>-0.034</v>
      </c>
    </row>
    <row r="32" ht="15.15" spans="1:11">
      <c r="A32" s="71"/>
      <c r="B32" s="83"/>
      <c r="C32" s="84"/>
      <c r="D32" s="83"/>
      <c r="E32" s="84"/>
      <c r="F32" s="83"/>
      <c r="G32" s="84"/>
      <c r="H32" s="83"/>
      <c r="I32" s="84"/>
      <c r="J32" s="83"/>
      <c r="K32" s="84"/>
    </row>
    <row r="33" ht="15.15" spans="1:11">
      <c r="A33" s="75" t="s">
        <v>151</v>
      </c>
      <c r="B33" s="98">
        <v>0.086</v>
      </c>
      <c r="C33" s="99">
        <v>0.763</v>
      </c>
      <c r="D33" s="98">
        <v>0.404</v>
      </c>
      <c r="E33" s="99">
        <v>0.033</v>
      </c>
      <c r="F33" s="98">
        <v>0.044</v>
      </c>
      <c r="G33" s="99">
        <v>0.018</v>
      </c>
      <c r="H33" s="98">
        <v>0.149</v>
      </c>
      <c r="I33" s="99">
        <v>0.06</v>
      </c>
      <c r="J33" s="98">
        <v>-0.043</v>
      </c>
      <c r="K33" s="99">
        <v>0.022</v>
      </c>
    </row>
    <row r="34" ht="15.15" spans="1:11">
      <c r="A34" s="75" t="s">
        <v>12</v>
      </c>
      <c r="B34" s="98">
        <v>0.123</v>
      </c>
      <c r="C34" s="99">
        <v>1.284</v>
      </c>
      <c r="D34" s="98">
        <v>0.11</v>
      </c>
      <c r="E34" s="99">
        <v>-0.011</v>
      </c>
      <c r="F34" s="98">
        <v>0.042</v>
      </c>
      <c r="G34" s="99">
        <v>-0.019</v>
      </c>
      <c r="H34" s="98">
        <v>0.123</v>
      </c>
      <c r="I34" s="99">
        <v>0.062</v>
      </c>
      <c r="J34" s="98">
        <v>-0.015</v>
      </c>
      <c r="K34" s="99">
        <v>0.084</v>
      </c>
    </row>
    <row r="35" spans="1:11">
      <c r="A35" s="75" t="s">
        <v>152</v>
      </c>
      <c r="B35" s="98">
        <v>0.16</v>
      </c>
      <c r="C35" s="99">
        <v>1.896</v>
      </c>
      <c r="D35" s="98">
        <v>-0.104</v>
      </c>
      <c r="E35" s="99">
        <v>-0.026</v>
      </c>
      <c r="F35" s="98">
        <v>-0.009</v>
      </c>
      <c r="G35" s="99">
        <v>-0.117</v>
      </c>
      <c r="H35" s="98">
        <v>0.104</v>
      </c>
      <c r="I35" s="99">
        <v>0.123</v>
      </c>
      <c r="J35" s="98">
        <v>-0.042</v>
      </c>
      <c r="K35" s="99">
        <v>0.047</v>
      </c>
    </row>
    <row r="36" ht="15.15" spans="1:11">
      <c r="A36" s="71"/>
      <c r="B36" s="83"/>
      <c r="C36" s="84"/>
      <c r="D36" s="83"/>
      <c r="E36" s="84"/>
      <c r="F36" s="83"/>
      <c r="G36" s="84"/>
      <c r="H36" s="83"/>
      <c r="I36" s="84"/>
      <c r="J36" s="83"/>
      <c r="K36" s="84"/>
    </row>
    <row r="37" ht="21.15" spans="1:11">
      <c r="A37" s="75" t="s">
        <v>153</v>
      </c>
      <c r="B37" s="98">
        <v>0.137</v>
      </c>
      <c r="C37" s="99">
        <v>0.356</v>
      </c>
      <c r="D37" s="98">
        <v>0.277</v>
      </c>
      <c r="E37" s="99">
        <v>0.45</v>
      </c>
      <c r="F37" s="98">
        <v>0.017</v>
      </c>
      <c r="G37" s="99">
        <v>0.164</v>
      </c>
      <c r="H37" s="98">
        <v>-0.138</v>
      </c>
      <c r="I37" s="99">
        <v>0.117</v>
      </c>
      <c r="J37" s="98">
        <v>0.058</v>
      </c>
      <c r="K37" s="99">
        <v>-0.037</v>
      </c>
    </row>
    <row r="38" ht="21.15" spans="1:11">
      <c r="A38" s="75" t="s">
        <v>154</v>
      </c>
      <c r="B38" s="76" t="s">
        <v>30</v>
      </c>
      <c r="C38" s="77" t="s">
        <v>30</v>
      </c>
      <c r="D38" s="98">
        <v>-0.304</v>
      </c>
      <c r="E38" s="99">
        <v>-0.048</v>
      </c>
      <c r="F38" s="98">
        <v>-0.246</v>
      </c>
      <c r="G38" s="99">
        <v>-0.199</v>
      </c>
      <c r="H38" s="98">
        <v>0.108</v>
      </c>
      <c r="I38" s="99">
        <v>-0.05</v>
      </c>
      <c r="J38" s="98">
        <v>0.022</v>
      </c>
      <c r="K38" s="99">
        <v>1</v>
      </c>
    </row>
    <row r="39" ht="20.4" spans="1:11">
      <c r="A39" s="75" t="s">
        <v>65</v>
      </c>
      <c r="B39" s="98">
        <v>0.137</v>
      </c>
      <c r="C39" s="99">
        <v>-0.254</v>
      </c>
      <c r="D39" s="98">
        <v>0.255</v>
      </c>
      <c r="E39" s="99">
        <v>0.792</v>
      </c>
      <c r="F39" s="98">
        <v>-0.097</v>
      </c>
      <c r="G39" s="99">
        <v>0.14</v>
      </c>
      <c r="H39" s="98">
        <v>-0.159</v>
      </c>
      <c r="I39" s="99">
        <v>0.169</v>
      </c>
      <c r="J39" s="98">
        <v>0.114</v>
      </c>
      <c r="K39" s="99">
        <v>0.544</v>
      </c>
    </row>
    <row r="40" spans="1:11">
      <c r="A40" s="71"/>
      <c r="B40" s="84"/>
      <c r="C40" s="84"/>
      <c r="D40" s="84"/>
      <c r="E40" s="84"/>
      <c r="F40" s="84"/>
      <c r="G40" s="84"/>
      <c r="H40" s="84"/>
      <c r="I40" s="84"/>
      <c r="J40" s="84"/>
      <c r="K40" s="84"/>
    </row>
    <row r="41" ht="22.8" spans="1:11">
      <c r="A41" s="88" t="s">
        <v>155</v>
      </c>
      <c r="B41" s="90"/>
      <c r="C41" s="90"/>
      <c r="D41" s="90"/>
      <c r="E41" s="90"/>
      <c r="F41" s="90"/>
      <c r="G41" s="90"/>
      <c r="H41" s="90"/>
      <c r="I41" s="90"/>
      <c r="J41" s="90"/>
      <c r="K41" s="90"/>
    </row>
    <row r="42" ht="21.15" spans="1:11">
      <c r="A42" s="71" t="s">
        <v>65</v>
      </c>
      <c r="B42" s="72">
        <v>2133</v>
      </c>
      <c r="C42" s="73">
        <v>1591</v>
      </c>
      <c r="D42" s="72">
        <v>1997</v>
      </c>
      <c r="E42" s="73">
        <v>3578</v>
      </c>
      <c r="F42" s="72">
        <v>3231</v>
      </c>
      <c r="G42" s="73">
        <v>3684</v>
      </c>
      <c r="H42" s="72">
        <v>3097</v>
      </c>
      <c r="I42" s="73">
        <v>3620</v>
      </c>
      <c r="J42" s="72">
        <v>4032</v>
      </c>
      <c r="K42" s="73">
        <v>6224</v>
      </c>
    </row>
    <row r="43" ht="15.15" spans="1:11">
      <c r="A43" s="75" t="s">
        <v>156</v>
      </c>
      <c r="B43" s="78">
        <v>5621</v>
      </c>
      <c r="C43" s="79">
        <v>16276</v>
      </c>
      <c r="D43" s="78">
        <v>14591</v>
      </c>
      <c r="E43" s="79">
        <v>14205</v>
      </c>
      <c r="F43" s="78">
        <v>14083</v>
      </c>
      <c r="G43" s="79">
        <v>12432</v>
      </c>
      <c r="H43" s="78">
        <v>13720</v>
      </c>
      <c r="I43" s="79">
        <v>15405</v>
      </c>
      <c r="J43" s="78">
        <v>14755</v>
      </c>
      <c r="K43" s="79">
        <v>15454</v>
      </c>
    </row>
    <row r="44" ht="20.4" spans="1:11">
      <c r="A44" s="75" t="s">
        <v>157</v>
      </c>
      <c r="B44" s="78">
        <v>3653</v>
      </c>
      <c r="C44" s="79">
        <v>3729</v>
      </c>
      <c r="D44" s="78">
        <v>3181</v>
      </c>
      <c r="E44" s="79">
        <v>2392</v>
      </c>
      <c r="F44" s="78">
        <v>2023</v>
      </c>
      <c r="G44" s="77">
        <v>867</v>
      </c>
      <c r="H44" s="76">
        <v>950</v>
      </c>
      <c r="I44" s="79">
        <v>2231</v>
      </c>
      <c r="J44" s="78">
        <v>1757</v>
      </c>
      <c r="K44" s="79">
        <v>2034</v>
      </c>
    </row>
    <row r="45" spans="1:11">
      <c r="A45" s="71"/>
      <c r="B45" s="84"/>
      <c r="C45" s="84"/>
      <c r="D45" s="84"/>
      <c r="E45" s="84"/>
      <c r="F45" s="84"/>
      <c r="G45" s="84"/>
      <c r="H45" s="84"/>
      <c r="I45" s="84"/>
      <c r="J45" s="84"/>
      <c r="K45" s="84"/>
    </row>
    <row r="46" ht="22.8" spans="1:11">
      <c r="A46" s="88" t="s">
        <v>158</v>
      </c>
      <c r="B46" s="90"/>
      <c r="C46" s="90"/>
      <c r="D46" s="90"/>
      <c r="E46" s="90"/>
      <c r="F46" s="90"/>
      <c r="G46" s="90"/>
      <c r="H46" s="90"/>
      <c r="I46" s="90"/>
      <c r="J46" s="90"/>
      <c r="K46" s="90"/>
    </row>
    <row r="47" ht="15.15" spans="1:11">
      <c r="A47" s="71" t="s">
        <v>34</v>
      </c>
      <c r="B47" s="100">
        <v>47.36</v>
      </c>
      <c r="C47" s="101">
        <v>48.2</v>
      </c>
      <c r="D47" s="100">
        <v>49.09</v>
      </c>
      <c r="E47" s="101">
        <v>52.2</v>
      </c>
      <c r="F47" s="100">
        <v>59.59</v>
      </c>
      <c r="G47" s="101">
        <v>69.72</v>
      </c>
      <c r="H47" s="100">
        <v>73.11</v>
      </c>
      <c r="I47" s="101">
        <v>86.9</v>
      </c>
      <c r="J47" s="100">
        <v>91.86</v>
      </c>
      <c r="K47" s="101">
        <v>95.77</v>
      </c>
    </row>
    <row r="48" ht="15.15" spans="1:11">
      <c r="A48" s="75" t="s">
        <v>147</v>
      </c>
      <c r="B48" s="76">
        <v>2.87</v>
      </c>
      <c r="C48" s="77">
        <v>2.86</v>
      </c>
      <c r="D48" s="76">
        <v>3.14</v>
      </c>
      <c r="E48" s="77">
        <v>4.35</v>
      </c>
      <c r="F48" s="76">
        <v>4.87</v>
      </c>
      <c r="G48" s="77">
        <v>4.26</v>
      </c>
      <c r="H48" s="76">
        <v>5.61</v>
      </c>
      <c r="I48" s="77">
        <v>6.53</v>
      </c>
      <c r="J48" s="76">
        <v>6.5</v>
      </c>
      <c r="K48" s="77">
        <v>6.49</v>
      </c>
    </row>
    <row r="49" ht="21.15" spans="1:11">
      <c r="A49" s="75" t="s">
        <v>148</v>
      </c>
      <c r="B49" s="76">
        <v>1.63</v>
      </c>
      <c r="C49" s="77">
        <v>1.54</v>
      </c>
      <c r="D49" s="76">
        <v>1.74</v>
      </c>
      <c r="E49" s="77">
        <v>2.18</v>
      </c>
      <c r="F49" s="76">
        <v>2.39</v>
      </c>
      <c r="G49" s="77">
        <v>1.6</v>
      </c>
      <c r="H49" s="76">
        <v>2.7</v>
      </c>
      <c r="I49" s="77">
        <v>3.1</v>
      </c>
      <c r="J49" s="76">
        <v>2.52</v>
      </c>
      <c r="K49" s="77">
        <v>2.52</v>
      </c>
    </row>
    <row r="50" ht="15.15" spans="1:11">
      <c r="A50" s="75" t="s">
        <v>84</v>
      </c>
      <c r="B50" s="76">
        <v>1.08</v>
      </c>
      <c r="C50" s="77">
        <v>0.81</v>
      </c>
      <c r="D50" s="76">
        <v>1.43</v>
      </c>
      <c r="E50" s="77">
        <v>1.49</v>
      </c>
      <c r="F50" s="76">
        <v>1.59</v>
      </c>
      <c r="G50" s="77">
        <v>1.3</v>
      </c>
      <c r="H50" s="76">
        <v>2.17</v>
      </c>
      <c r="I50" s="77">
        <v>2.54</v>
      </c>
      <c r="J50" s="76">
        <v>1.94</v>
      </c>
      <c r="K50" s="77">
        <v>1.89</v>
      </c>
    </row>
    <row r="51" ht="21.15" spans="1:11">
      <c r="A51" s="75" t="s">
        <v>65</v>
      </c>
      <c r="B51" s="76">
        <v>2.64</v>
      </c>
      <c r="C51" s="77">
        <v>1.54</v>
      </c>
      <c r="D51" s="76">
        <v>1.56</v>
      </c>
      <c r="E51" s="77">
        <v>2.97</v>
      </c>
      <c r="F51" s="76">
        <v>2.91</v>
      </c>
      <c r="G51" s="77">
        <v>3.44</v>
      </c>
      <c r="H51" s="76">
        <v>3</v>
      </c>
      <c r="I51" s="77">
        <v>3.62</v>
      </c>
      <c r="J51" s="76">
        <v>4.17</v>
      </c>
      <c r="K51" s="77">
        <v>6.67</v>
      </c>
    </row>
    <row r="52" ht="15.15" spans="1:11">
      <c r="A52" s="75" t="s">
        <v>156</v>
      </c>
      <c r="B52" s="76">
        <v>6.97</v>
      </c>
      <c r="C52" s="77">
        <v>15.79</v>
      </c>
      <c r="D52" s="76">
        <v>11.39</v>
      </c>
      <c r="E52" s="77">
        <v>11.81</v>
      </c>
      <c r="F52" s="76">
        <v>12.66</v>
      </c>
      <c r="G52" s="77">
        <v>11.6</v>
      </c>
      <c r="H52" s="76">
        <v>13.27</v>
      </c>
      <c r="I52" s="77">
        <v>15.39</v>
      </c>
      <c r="J52" s="76">
        <v>15.27</v>
      </c>
      <c r="K52" s="77">
        <v>16.56</v>
      </c>
    </row>
    <row r="53" ht="20.4" spans="1:11">
      <c r="A53" s="75" t="s">
        <v>157</v>
      </c>
      <c r="B53" s="76">
        <v>4.53</v>
      </c>
      <c r="C53" s="77">
        <v>3.62</v>
      </c>
      <c r="D53" s="76">
        <v>2.48</v>
      </c>
      <c r="E53" s="77">
        <v>1.99</v>
      </c>
      <c r="F53" s="76">
        <v>1.82</v>
      </c>
      <c r="G53" s="77">
        <v>0.81</v>
      </c>
      <c r="H53" s="76">
        <v>0.92</v>
      </c>
      <c r="I53" s="77">
        <v>2.23</v>
      </c>
      <c r="J53" s="76">
        <v>1.82</v>
      </c>
      <c r="K53" s="77">
        <v>2.18</v>
      </c>
    </row>
    <row r="54" spans="1:11">
      <c r="A54" s="71"/>
      <c r="B54" s="84"/>
      <c r="C54" s="84"/>
      <c r="D54" s="84"/>
      <c r="E54" s="84"/>
      <c r="F54" s="84"/>
      <c r="G54" s="84"/>
      <c r="H54" s="84"/>
      <c r="I54" s="84"/>
      <c r="J54" s="84"/>
      <c r="K54" s="84"/>
    </row>
    <row r="55" ht="22.8" spans="1:11">
      <c r="A55" s="88" t="s">
        <v>108</v>
      </c>
      <c r="B55" s="90"/>
      <c r="C55" s="90"/>
      <c r="D55" s="90"/>
      <c r="E55" s="90"/>
      <c r="F55" s="90"/>
      <c r="G55" s="90"/>
      <c r="H55" s="90"/>
      <c r="I55" s="90"/>
      <c r="J55" s="90"/>
      <c r="K55" s="90"/>
    </row>
    <row r="56" ht="21.15" spans="1:11">
      <c r="A56" s="71" t="s">
        <v>159</v>
      </c>
      <c r="B56" s="72">
        <v>15940</v>
      </c>
      <c r="C56" s="73">
        <v>25484</v>
      </c>
      <c r="D56" s="72">
        <v>22508</v>
      </c>
      <c r="E56" s="73">
        <v>24949</v>
      </c>
      <c r="F56" s="72">
        <v>24256</v>
      </c>
      <c r="G56" s="73">
        <v>24197</v>
      </c>
      <c r="H56" s="72">
        <v>30477</v>
      </c>
      <c r="I56" s="73">
        <v>26232</v>
      </c>
      <c r="J56" s="72">
        <v>24611</v>
      </c>
      <c r="K56" s="73">
        <v>29380</v>
      </c>
    </row>
    <row r="57" ht="21.15" spans="1:11">
      <c r="A57" s="75" t="s">
        <v>160</v>
      </c>
      <c r="B57" s="76">
        <v>18.71</v>
      </c>
      <c r="C57" s="77">
        <v>30.7</v>
      </c>
      <c r="D57" s="76">
        <v>12.39</v>
      </c>
      <c r="E57" s="77">
        <v>14.02</v>
      </c>
      <c r="F57" s="76">
        <v>13.73</v>
      </c>
      <c r="G57" s="77">
        <v>17.32</v>
      </c>
      <c r="H57" s="76">
        <v>13.57</v>
      </c>
      <c r="I57" s="77">
        <v>10.3</v>
      </c>
      <c r="J57" s="76">
        <v>13.13</v>
      </c>
      <c r="K57" s="77">
        <v>16.66</v>
      </c>
    </row>
    <row r="58" ht="15.15" spans="1:11">
      <c r="A58" s="75" t="s">
        <v>161</v>
      </c>
      <c r="B58" s="76">
        <v>2.84</v>
      </c>
      <c r="C58" s="77">
        <v>1.57</v>
      </c>
      <c r="D58" s="76">
        <v>1.54</v>
      </c>
      <c r="E58" s="77">
        <v>1.76</v>
      </c>
      <c r="F58" s="76">
        <v>1.72</v>
      </c>
      <c r="G58" s="77">
        <v>1.95</v>
      </c>
      <c r="H58" s="76">
        <v>2.22</v>
      </c>
      <c r="I58" s="77">
        <v>1.7</v>
      </c>
      <c r="J58" s="76">
        <v>1.67</v>
      </c>
      <c r="K58" s="77">
        <v>1.9</v>
      </c>
    </row>
    <row r="59" spans="1:11">
      <c r="A59" s="75" t="s">
        <v>162</v>
      </c>
      <c r="B59" s="76">
        <v>0.42</v>
      </c>
      <c r="C59" s="77">
        <v>0.51</v>
      </c>
      <c r="D59" s="76">
        <v>0.36</v>
      </c>
      <c r="E59" s="77">
        <v>0.4</v>
      </c>
      <c r="F59" s="76">
        <v>0.37</v>
      </c>
      <c r="G59" s="77">
        <v>0.32</v>
      </c>
      <c r="H59" s="76">
        <v>0.4</v>
      </c>
      <c r="I59" s="77">
        <v>0.3</v>
      </c>
      <c r="J59" s="76">
        <v>0.28</v>
      </c>
      <c r="K59" s="77">
        <v>0.33</v>
      </c>
    </row>
    <row r="60" spans="1:11">
      <c r="A60" s="71"/>
      <c r="B60" s="84"/>
      <c r="C60" s="84"/>
      <c r="D60" s="84"/>
      <c r="E60" s="84"/>
      <c r="F60" s="84"/>
      <c r="G60" s="84"/>
      <c r="H60" s="84"/>
      <c r="I60" s="84"/>
      <c r="J60" s="84"/>
      <c r="K60" s="84"/>
    </row>
    <row r="61" spans="1:11">
      <c r="A61" s="88" t="s">
        <v>92</v>
      </c>
      <c r="B61" s="90"/>
      <c r="C61" s="90"/>
      <c r="D61" s="90"/>
      <c r="E61" s="90"/>
      <c r="F61" s="90"/>
      <c r="G61" s="90"/>
      <c r="H61" s="90"/>
      <c r="I61" s="90"/>
      <c r="J61" s="90"/>
      <c r="K61" s="90"/>
    </row>
    <row r="62" ht="21.15" spans="1:11">
      <c r="A62" s="71" t="s">
        <v>163</v>
      </c>
      <c r="B62" s="102">
        <v>0.51</v>
      </c>
      <c r="C62" s="103">
        <v>0.55</v>
      </c>
      <c r="D62" s="102">
        <v>0.57</v>
      </c>
      <c r="E62" s="103">
        <v>0.63</v>
      </c>
      <c r="F62" s="102">
        <v>1</v>
      </c>
      <c r="G62" s="103">
        <v>0.96</v>
      </c>
      <c r="H62" s="102">
        <v>0.83</v>
      </c>
      <c r="I62" s="103">
        <v>0.98</v>
      </c>
      <c r="J62" s="102">
        <v>1.08</v>
      </c>
      <c r="K62" s="103">
        <v>1.11</v>
      </c>
    </row>
    <row r="63" spans="1:11">
      <c r="A63" s="75" t="s">
        <v>93</v>
      </c>
      <c r="B63" s="98">
        <v>0.47</v>
      </c>
      <c r="C63" s="99">
        <v>0.683</v>
      </c>
      <c r="D63" s="98">
        <v>0.399</v>
      </c>
      <c r="E63" s="99">
        <v>0.423</v>
      </c>
      <c r="F63" s="98">
        <v>0.629</v>
      </c>
      <c r="G63" s="99">
        <v>0.738</v>
      </c>
      <c r="H63" s="98">
        <v>0.382</v>
      </c>
      <c r="I63" s="99">
        <v>0.386</v>
      </c>
      <c r="J63" s="98">
        <v>0.557</v>
      </c>
      <c r="K63" s="99">
        <v>0.587</v>
      </c>
    </row>
    <row r="64" spans="1:11">
      <c r="A64" s="71"/>
      <c r="B64" s="84"/>
      <c r="C64" s="84"/>
      <c r="D64" s="84"/>
      <c r="E64" s="84"/>
      <c r="F64" s="84"/>
      <c r="G64" s="84"/>
      <c r="H64" s="84"/>
      <c r="I64" s="84"/>
      <c r="J64" s="84"/>
      <c r="K64" s="84"/>
    </row>
    <row r="65" spans="1:8">
      <c r="A65" s="11" t="s">
        <v>79</v>
      </c>
      <c r="B65" s="23">
        <f t="shared" ref="B65:H65" si="0">(H79-H77)/H93</f>
        <v>0.44356852950359</v>
      </c>
      <c r="C65" s="23">
        <f t="shared" si="0"/>
        <v>0.41307567529445</v>
      </c>
      <c r="D65" s="23">
        <f t="shared" si="0"/>
        <v>0.411483888078504</v>
      </c>
      <c r="E65" s="23">
        <f t="shared" si="0"/>
        <v>0.440679051889814</v>
      </c>
      <c r="F65" s="23">
        <f t="shared" si="0"/>
        <v>0.559266498045528</v>
      </c>
      <c r="G65" s="61"/>
      <c r="H65" s="61"/>
    </row>
    <row r="66" spans="1:6">
      <c r="A66" s="11" t="s">
        <v>80</v>
      </c>
      <c r="B66" s="23">
        <f>H74/H93</f>
        <v>0.227130814861068</v>
      </c>
      <c r="C66" s="23">
        <f>I74/I93</f>
        <v>0.20932364764793</v>
      </c>
      <c r="D66" s="23">
        <f>J74/J93</f>
        <v>0.202493038058613</v>
      </c>
      <c r="E66" s="23">
        <f>K74/K93</f>
        <v>0.222549647661755</v>
      </c>
      <c r="F66" s="23">
        <f>L74/L93</f>
        <v>0.353931938376638</v>
      </c>
    </row>
    <row r="67" ht="15.15" spans="1:6">
      <c r="A67" s="11" t="s">
        <v>88</v>
      </c>
      <c r="B67" s="23">
        <f>H114/((H77+I77)/2)</f>
        <v>15.7530120481928</v>
      </c>
      <c r="C67" s="23">
        <f>I114/((I77+J77)/2)</f>
        <v>15.2749730183475</v>
      </c>
      <c r="D67" s="23">
        <f>J114/((J77+K77)/2)</f>
        <v>14.1104828186168</v>
      </c>
      <c r="E67" s="23">
        <f>K114/((K77+L77)/2)</f>
        <v>13.9754823579576</v>
      </c>
      <c r="F67" s="23">
        <f>L114/((L77+M77)/2)</f>
        <v>27.33041484261</v>
      </c>
    </row>
    <row r="68" ht="20.4" spans="1:6">
      <c r="A68" s="4" t="s">
        <v>144</v>
      </c>
      <c r="B68" s="15">
        <v>1.1</v>
      </c>
      <c r="C68" s="16">
        <v>1.2</v>
      </c>
      <c r="D68" s="15">
        <v>1.1</v>
      </c>
      <c r="E68" s="16">
        <v>1.1</v>
      </c>
      <c r="F68" s="29">
        <v>0.3</v>
      </c>
    </row>
    <row r="72" spans="1:12">
      <c r="A72" s="66"/>
      <c r="B72" s="67">
        <v>2014</v>
      </c>
      <c r="C72" s="68">
        <v>2015</v>
      </c>
      <c r="D72" s="67">
        <v>2016</v>
      </c>
      <c r="E72" s="68">
        <v>2017</v>
      </c>
      <c r="F72" s="67">
        <v>2018</v>
      </c>
      <c r="G72" s="68">
        <v>2019</v>
      </c>
      <c r="H72" s="67">
        <v>2020</v>
      </c>
      <c r="I72" s="68">
        <v>2021</v>
      </c>
      <c r="J72" s="67">
        <v>2022</v>
      </c>
      <c r="K72" s="68">
        <v>2023</v>
      </c>
      <c r="L72" s="67">
        <v>2024</v>
      </c>
    </row>
    <row r="73" spans="1:12">
      <c r="A73" s="69" t="s">
        <v>1</v>
      </c>
      <c r="B73" s="70"/>
      <c r="C73" s="70"/>
      <c r="D73" s="70"/>
      <c r="E73" s="70"/>
      <c r="F73" s="70"/>
      <c r="G73" s="70"/>
      <c r="H73" s="70"/>
      <c r="I73" s="70"/>
      <c r="J73" s="70"/>
      <c r="K73" s="70"/>
      <c r="L73" s="70"/>
    </row>
    <row r="74" ht="21.15" spans="1:12">
      <c r="A74" s="71" t="s">
        <v>2</v>
      </c>
      <c r="B74" s="72">
        <v>1615</v>
      </c>
      <c r="C74" s="73">
        <v>1819</v>
      </c>
      <c r="D74" s="72">
        <v>3990</v>
      </c>
      <c r="E74" s="73">
        <v>4581</v>
      </c>
      <c r="F74" s="72">
        <v>3110</v>
      </c>
      <c r="G74" s="73">
        <v>3700</v>
      </c>
      <c r="H74" s="72">
        <v>2910</v>
      </c>
      <c r="I74" s="73">
        <v>2968</v>
      </c>
      <c r="J74" s="72">
        <v>3054</v>
      </c>
      <c r="K74" s="73">
        <v>3474</v>
      </c>
      <c r="L74" s="72">
        <v>6157</v>
      </c>
    </row>
    <row r="75" ht="21.15" spans="1:12">
      <c r="A75" s="75" t="s">
        <v>3</v>
      </c>
      <c r="B75" s="76">
        <v>61</v>
      </c>
      <c r="C75" s="77">
        <v>68</v>
      </c>
      <c r="D75" s="76">
        <v>268</v>
      </c>
      <c r="E75" s="77">
        <v>316</v>
      </c>
      <c r="F75" s="76">
        <v>276</v>
      </c>
      <c r="G75" s="77">
        <v>286</v>
      </c>
      <c r="H75" s="76">
        <v>299</v>
      </c>
      <c r="I75" s="77">
        <v>298</v>
      </c>
      <c r="J75" s="76">
        <v>393</v>
      </c>
      <c r="K75" s="77">
        <v>274</v>
      </c>
      <c r="L75" s="76">
        <v>323</v>
      </c>
    </row>
    <row r="76" ht="21.15" spans="1:12">
      <c r="A76" s="75" t="s">
        <v>4</v>
      </c>
      <c r="B76" s="76">
        <v>728</v>
      </c>
      <c r="C76" s="77">
        <v>837</v>
      </c>
      <c r="D76" s="78">
        <v>1588</v>
      </c>
      <c r="E76" s="79">
        <v>1605</v>
      </c>
      <c r="F76" s="78">
        <v>1765</v>
      </c>
      <c r="G76" s="79">
        <v>1921</v>
      </c>
      <c r="H76" s="78">
        <v>1980</v>
      </c>
      <c r="I76" s="79">
        <v>2101</v>
      </c>
      <c r="J76" s="78">
        <v>2354</v>
      </c>
      <c r="K76" s="79">
        <v>2500</v>
      </c>
      <c r="L76" s="78">
        <v>2721</v>
      </c>
    </row>
    <row r="77" ht="15.15" spans="1:12">
      <c r="A77" s="75" t="s">
        <v>5</v>
      </c>
      <c r="B77" s="78">
        <v>1589</v>
      </c>
      <c r="C77" s="79">
        <v>1676</v>
      </c>
      <c r="D77" s="78">
        <v>3288</v>
      </c>
      <c r="E77" s="79">
        <v>3077</v>
      </c>
      <c r="F77" s="78">
        <v>3196</v>
      </c>
      <c r="G77" s="79">
        <v>3347</v>
      </c>
      <c r="H77" s="78">
        <v>3245</v>
      </c>
      <c r="I77" s="79">
        <v>3727</v>
      </c>
      <c r="J77" s="78">
        <v>4612</v>
      </c>
      <c r="K77" s="79">
        <v>4584</v>
      </c>
      <c r="L77" s="78">
        <v>4797</v>
      </c>
    </row>
    <row r="78" ht="21.15" spans="1:12">
      <c r="A78" s="75" t="s">
        <v>6</v>
      </c>
      <c r="B78" s="76">
        <v>455</v>
      </c>
      <c r="C78" s="77">
        <v>860</v>
      </c>
      <c r="D78" s="76">
        <v>843</v>
      </c>
      <c r="E78" s="77">
        <v>425</v>
      </c>
      <c r="F78" s="76">
        <v>571</v>
      </c>
      <c r="G78" s="77">
        <v>316</v>
      </c>
      <c r="H78" s="76">
        <v>494</v>
      </c>
      <c r="I78" s="77">
        <v>490</v>
      </c>
      <c r="J78" s="76">
        <v>405</v>
      </c>
      <c r="K78" s="77">
        <v>631</v>
      </c>
      <c r="L78" s="76">
        <v>528</v>
      </c>
    </row>
    <row r="79" ht="20.4" spans="1:12">
      <c r="A79" s="80" t="s">
        <v>7</v>
      </c>
      <c r="B79" s="81">
        <v>4448</v>
      </c>
      <c r="C79" s="82">
        <v>5260</v>
      </c>
      <c r="D79" s="81">
        <v>9977</v>
      </c>
      <c r="E79" s="82">
        <v>10004</v>
      </c>
      <c r="F79" s="81">
        <v>8918</v>
      </c>
      <c r="G79" s="82">
        <v>9570</v>
      </c>
      <c r="H79" s="81">
        <v>8928</v>
      </c>
      <c r="I79" s="82">
        <v>9584</v>
      </c>
      <c r="J79" s="81">
        <v>10818</v>
      </c>
      <c r="K79" s="82">
        <v>11463</v>
      </c>
      <c r="L79" s="81">
        <v>14526</v>
      </c>
    </row>
    <row r="80" ht="15.15" spans="1:12">
      <c r="A80" s="71"/>
      <c r="B80" s="83"/>
      <c r="C80" s="84"/>
      <c r="D80" s="83"/>
      <c r="E80" s="84"/>
      <c r="F80" s="83"/>
      <c r="G80" s="84"/>
      <c r="H80" s="83"/>
      <c r="I80" s="84"/>
      <c r="J80" s="83"/>
      <c r="K80" s="84"/>
      <c r="L80" s="83"/>
    </row>
    <row r="81" ht="41.55" spans="1:12">
      <c r="A81" s="75" t="s">
        <v>8</v>
      </c>
      <c r="B81" s="78">
        <v>6150</v>
      </c>
      <c r="C81" s="79">
        <v>6677</v>
      </c>
      <c r="D81" s="78">
        <v>11770</v>
      </c>
      <c r="E81" s="79">
        <v>16527</v>
      </c>
      <c r="F81" s="78">
        <v>17073</v>
      </c>
      <c r="G81" s="79">
        <v>17827</v>
      </c>
      <c r="H81" s="78">
        <v>18152</v>
      </c>
      <c r="I81" s="79">
        <v>20848</v>
      </c>
      <c r="J81" s="78">
        <v>22089</v>
      </c>
      <c r="K81" s="79">
        <v>21130</v>
      </c>
      <c r="L81" s="78">
        <v>21602</v>
      </c>
    </row>
    <row r="82" ht="15.15" spans="1:12">
      <c r="A82" s="75" t="s">
        <v>9</v>
      </c>
      <c r="B82" s="78">
        <v>1031</v>
      </c>
      <c r="C82" s="79">
        <v>1236</v>
      </c>
      <c r="D82" s="78">
        <v>7395</v>
      </c>
      <c r="E82" s="79">
        <v>6860</v>
      </c>
      <c r="F82" s="78">
        <v>7094</v>
      </c>
      <c r="G82" s="79">
        <v>7234</v>
      </c>
      <c r="H82" s="78">
        <v>6831</v>
      </c>
      <c r="I82" s="79">
        <v>7641</v>
      </c>
      <c r="J82" s="78">
        <v>7921</v>
      </c>
      <c r="K82" s="79">
        <v>7788</v>
      </c>
      <c r="L82" s="76" t="s">
        <v>30</v>
      </c>
    </row>
    <row r="83" ht="31.35" spans="1:12">
      <c r="A83" s="75" t="s">
        <v>10</v>
      </c>
      <c r="B83" s="76">
        <v>732</v>
      </c>
      <c r="C83" s="77">
        <v>732</v>
      </c>
      <c r="D83" s="78">
        <v>5152</v>
      </c>
      <c r="E83" s="79">
        <v>4550</v>
      </c>
      <c r="F83" s="78">
        <v>4719</v>
      </c>
      <c r="G83" s="79">
        <v>4826</v>
      </c>
      <c r="H83" s="78">
        <v>4734</v>
      </c>
      <c r="I83" s="79">
        <v>5129</v>
      </c>
      <c r="J83" s="78">
        <v>5253</v>
      </c>
      <c r="K83" s="79">
        <v>5210</v>
      </c>
      <c r="L83" s="78">
        <v>13420</v>
      </c>
    </row>
    <row r="84" ht="15.15" spans="1:12">
      <c r="A84" s="75" t="s">
        <v>11</v>
      </c>
      <c r="B84" s="78">
        <v>1777</v>
      </c>
      <c r="C84" s="79">
        <v>1975</v>
      </c>
      <c r="D84" s="78">
        <v>1981</v>
      </c>
      <c r="E84" s="79">
        <v>2328</v>
      </c>
      <c r="F84" s="78">
        <v>2026</v>
      </c>
      <c r="G84" s="79">
        <v>2033</v>
      </c>
      <c r="H84" s="78">
        <v>2047</v>
      </c>
      <c r="I84" s="79">
        <v>2510</v>
      </c>
      <c r="J84" s="78">
        <v>2474</v>
      </c>
      <c r="K84" s="79">
        <v>2230</v>
      </c>
      <c r="L84" s="78">
        <v>2294</v>
      </c>
    </row>
    <row r="85" spans="1:12">
      <c r="A85" s="85" t="s">
        <v>12</v>
      </c>
      <c r="B85" s="86">
        <v>14138</v>
      </c>
      <c r="C85" s="87">
        <v>15880</v>
      </c>
      <c r="D85" s="86">
        <v>36275</v>
      </c>
      <c r="E85" s="87">
        <v>40269</v>
      </c>
      <c r="F85" s="86">
        <v>39830</v>
      </c>
      <c r="G85" s="87">
        <v>41490</v>
      </c>
      <c r="H85" s="86">
        <v>40692</v>
      </c>
      <c r="I85" s="87">
        <v>45712</v>
      </c>
      <c r="J85" s="86">
        <v>48555</v>
      </c>
      <c r="K85" s="87">
        <v>47821</v>
      </c>
      <c r="L85" s="86">
        <v>51842</v>
      </c>
    </row>
    <row r="86" spans="1:12">
      <c r="A86" s="71"/>
      <c r="B86" s="83"/>
      <c r="C86" s="84"/>
      <c r="D86" s="83"/>
      <c r="E86" s="84"/>
      <c r="F86" s="83"/>
      <c r="G86" s="84"/>
      <c r="H86" s="83"/>
      <c r="I86" s="84"/>
      <c r="J86" s="83"/>
      <c r="K86" s="84"/>
      <c r="L86" s="83"/>
    </row>
    <row r="87" ht="22.8" spans="1:12">
      <c r="A87" s="88" t="s">
        <v>13</v>
      </c>
      <c r="B87" s="89"/>
      <c r="C87" s="90"/>
      <c r="D87" s="89"/>
      <c r="E87" s="90"/>
      <c r="F87" s="89"/>
      <c r="G87" s="90"/>
      <c r="H87" s="89"/>
      <c r="I87" s="90"/>
      <c r="J87" s="89"/>
      <c r="K87" s="90"/>
      <c r="L87" s="89"/>
    </row>
    <row r="88" ht="21.15" spans="1:12">
      <c r="A88" s="71" t="s">
        <v>14</v>
      </c>
      <c r="B88" s="72">
        <v>2655</v>
      </c>
      <c r="C88" s="73">
        <v>2800</v>
      </c>
      <c r="D88" s="72">
        <v>5389</v>
      </c>
      <c r="E88" s="73">
        <v>5276</v>
      </c>
      <c r="F88" s="72">
        <v>5815</v>
      </c>
      <c r="G88" s="73">
        <v>6311</v>
      </c>
      <c r="H88" s="72">
        <v>6795</v>
      </c>
      <c r="I88" s="73">
        <v>7563</v>
      </c>
      <c r="J88" s="72">
        <v>8162</v>
      </c>
      <c r="K88" s="73">
        <v>8278</v>
      </c>
      <c r="L88" s="72">
        <v>8524</v>
      </c>
    </row>
    <row r="89" ht="15.15" spans="1:12">
      <c r="A89" s="75" t="s">
        <v>15</v>
      </c>
      <c r="B89" s="76">
        <v>284</v>
      </c>
      <c r="C89" s="77">
        <v>290</v>
      </c>
      <c r="D89" s="76">
        <v>556</v>
      </c>
      <c r="E89" s="77">
        <v>136</v>
      </c>
      <c r="F89" s="76">
        <v>618</v>
      </c>
      <c r="G89" s="77">
        <v>585</v>
      </c>
      <c r="H89" s="76">
        <v>661</v>
      </c>
      <c r="I89" s="77">
        <v>672</v>
      </c>
      <c r="J89" s="76">
        <v>847</v>
      </c>
      <c r="K89" s="77">
        <v>712</v>
      </c>
      <c r="L89" s="76">
        <v>104</v>
      </c>
    </row>
    <row r="90" ht="21.15" spans="1:12">
      <c r="A90" s="75" t="s">
        <v>16</v>
      </c>
      <c r="B90" s="76">
        <v>77</v>
      </c>
      <c r="C90" s="77">
        <v>83</v>
      </c>
      <c r="D90" s="78">
        <v>1792</v>
      </c>
      <c r="E90" s="77" t="s">
        <v>30</v>
      </c>
      <c r="F90" s="76">
        <v>915</v>
      </c>
      <c r="G90" s="79">
        <v>1908</v>
      </c>
      <c r="H90" s="78">
        <v>1105</v>
      </c>
      <c r="I90" s="79">
        <v>1149</v>
      </c>
      <c r="J90" s="78">
        <v>1149</v>
      </c>
      <c r="K90" s="79">
        <v>1804</v>
      </c>
      <c r="L90" s="76" t="s">
        <v>30</v>
      </c>
    </row>
    <row r="91" ht="31.35" spans="1:12">
      <c r="A91" s="75" t="s">
        <v>17</v>
      </c>
      <c r="B91" s="76">
        <v>88</v>
      </c>
      <c r="C91" s="77">
        <v>110</v>
      </c>
      <c r="D91" s="76">
        <v>199</v>
      </c>
      <c r="E91" s="77" t="s">
        <v>30</v>
      </c>
      <c r="F91" s="78">
        <v>1162</v>
      </c>
      <c r="G91" s="79">
        <v>1211</v>
      </c>
      <c r="H91" s="78">
        <v>1143</v>
      </c>
      <c r="I91" s="79">
        <v>1201</v>
      </c>
      <c r="J91" s="78">
        <v>1327</v>
      </c>
      <c r="K91" s="79">
        <v>1281</v>
      </c>
      <c r="L91" s="76" t="s">
        <v>30</v>
      </c>
    </row>
    <row r="92" ht="21.15" spans="1:12">
      <c r="A92" s="75" t="s">
        <v>18</v>
      </c>
      <c r="B92" s="78">
        <v>1362</v>
      </c>
      <c r="C92" s="79">
        <v>1719</v>
      </c>
      <c r="D92" s="78">
        <v>2461</v>
      </c>
      <c r="E92" s="79">
        <v>5741</v>
      </c>
      <c r="F92" s="78">
        <v>2433</v>
      </c>
      <c r="G92" s="79">
        <v>2575</v>
      </c>
      <c r="H92" s="78">
        <v>3108</v>
      </c>
      <c r="I92" s="79">
        <v>3594</v>
      </c>
      <c r="J92" s="78">
        <v>3597</v>
      </c>
      <c r="K92" s="79">
        <v>3535</v>
      </c>
      <c r="L92" s="78">
        <v>8768</v>
      </c>
    </row>
    <row r="93" ht="20.4" spans="1:12">
      <c r="A93" s="80" t="s">
        <v>19</v>
      </c>
      <c r="B93" s="81">
        <v>4466</v>
      </c>
      <c r="C93" s="82">
        <v>5002</v>
      </c>
      <c r="D93" s="81">
        <v>10397</v>
      </c>
      <c r="E93" s="82">
        <v>11153</v>
      </c>
      <c r="F93" s="81">
        <v>10943</v>
      </c>
      <c r="G93" s="82">
        <v>12590</v>
      </c>
      <c r="H93" s="81">
        <v>12812</v>
      </c>
      <c r="I93" s="82">
        <v>14179</v>
      </c>
      <c r="J93" s="81">
        <v>15082</v>
      </c>
      <c r="K93" s="82">
        <v>15610</v>
      </c>
      <c r="L93" s="81">
        <v>17396</v>
      </c>
    </row>
    <row r="94" ht="15.15" spans="1:12">
      <c r="A94" s="71"/>
      <c r="B94" s="83"/>
      <c r="C94" s="84"/>
      <c r="D94" s="83"/>
      <c r="E94" s="84"/>
      <c r="F94" s="83"/>
      <c r="G94" s="84"/>
      <c r="H94" s="83"/>
      <c r="I94" s="84"/>
      <c r="J94" s="83"/>
      <c r="K94" s="84"/>
      <c r="L94" s="83"/>
    </row>
    <row r="95" ht="21.15" spans="1:12">
      <c r="A95" s="75" t="s">
        <v>20</v>
      </c>
      <c r="B95" s="78">
        <v>1410</v>
      </c>
      <c r="C95" s="79">
        <v>1522</v>
      </c>
      <c r="D95" s="78">
        <v>3311</v>
      </c>
      <c r="E95" s="79">
        <v>3289</v>
      </c>
      <c r="F95" s="78">
        <v>3683</v>
      </c>
      <c r="G95" s="79">
        <v>3841</v>
      </c>
      <c r="H95" s="78">
        <v>3862</v>
      </c>
      <c r="I95" s="79">
        <v>4677</v>
      </c>
      <c r="J95" s="78">
        <v>4527</v>
      </c>
      <c r="K95" s="79">
        <v>4136</v>
      </c>
      <c r="L95" s="78">
        <v>5175</v>
      </c>
    </row>
    <row r="96" ht="15.15" spans="1:12">
      <c r="A96" s="75" t="s">
        <v>21</v>
      </c>
      <c r="B96" s="78">
        <v>1125</v>
      </c>
      <c r="C96" s="79">
        <v>1290</v>
      </c>
      <c r="D96" s="78">
        <v>1761</v>
      </c>
      <c r="E96" s="77" t="s">
        <v>30</v>
      </c>
      <c r="F96" s="78">
        <v>8270</v>
      </c>
      <c r="G96" s="79">
        <v>8484</v>
      </c>
      <c r="H96" s="78">
        <v>8442</v>
      </c>
      <c r="I96" s="79">
        <v>10061</v>
      </c>
      <c r="J96" s="78">
        <v>10637</v>
      </c>
      <c r="K96" s="79">
        <v>10545</v>
      </c>
      <c r="L96" s="76" t="s">
        <v>30</v>
      </c>
    </row>
    <row r="97" ht="21.15" spans="1:12">
      <c r="A97" s="75" t="s">
        <v>22</v>
      </c>
      <c r="B97" s="76">
        <v>290</v>
      </c>
      <c r="C97" s="77">
        <v>389</v>
      </c>
      <c r="D97" s="76">
        <v>659</v>
      </c>
      <c r="E97" s="77">
        <v>567</v>
      </c>
      <c r="F97" s="76">
        <v>532</v>
      </c>
      <c r="G97" s="77">
        <v>677</v>
      </c>
      <c r="H97" s="78">
        <v>1235</v>
      </c>
      <c r="I97" s="79">
        <v>1107</v>
      </c>
      <c r="J97" s="76">
        <v>696</v>
      </c>
      <c r="K97" s="77">
        <v>792</v>
      </c>
      <c r="L97" s="76">
        <v>553</v>
      </c>
    </row>
    <row r="98" ht="21.15" spans="1:12">
      <c r="A98" s="75" t="s">
        <v>23</v>
      </c>
      <c r="B98" s="78">
        <v>2003</v>
      </c>
      <c r="C98" s="79">
        <v>2056</v>
      </c>
      <c r="D98" s="78">
        <v>3871</v>
      </c>
      <c r="E98" s="79">
        <v>10669</v>
      </c>
      <c r="F98" s="78">
        <v>2197</v>
      </c>
      <c r="G98" s="79">
        <v>1815</v>
      </c>
      <c r="H98" s="78">
        <v>1909</v>
      </c>
      <c r="I98" s="79">
        <v>1968</v>
      </c>
      <c r="J98" s="78">
        <v>2208</v>
      </c>
      <c r="K98" s="79">
        <v>1983</v>
      </c>
      <c r="L98" s="78">
        <v>13264</v>
      </c>
    </row>
    <row r="99" ht="20.4" spans="1:12">
      <c r="A99" s="85" t="s">
        <v>24</v>
      </c>
      <c r="B99" s="86">
        <v>9294</v>
      </c>
      <c r="C99" s="87">
        <v>10259</v>
      </c>
      <c r="D99" s="86">
        <v>19999</v>
      </c>
      <c r="E99" s="87">
        <v>25678</v>
      </c>
      <c r="F99" s="86">
        <v>25625</v>
      </c>
      <c r="G99" s="87">
        <v>27407</v>
      </c>
      <c r="H99" s="86">
        <v>28260</v>
      </c>
      <c r="I99" s="87">
        <v>31992</v>
      </c>
      <c r="J99" s="86">
        <v>33150</v>
      </c>
      <c r="K99" s="87">
        <v>33066</v>
      </c>
      <c r="L99" s="86">
        <v>36388</v>
      </c>
    </row>
    <row r="100" ht="15.15" spans="1:12">
      <c r="A100" s="71"/>
      <c r="B100" s="83"/>
      <c r="C100" s="84"/>
      <c r="D100" s="83"/>
      <c r="E100" s="84"/>
      <c r="F100" s="83"/>
      <c r="G100" s="84"/>
      <c r="H100" s="83"/>
      <c r="I100" s="84"/>
      <c r="J100" s="83"/>
      <c r="K100" s="84"/>
      <c r="L100" s="83"/>
    </row>
    <row r="101" ht="21.15" spans="1:12">
      <c r="A101" s="75" t="s">
        <v>25</v>
      </c>
      <c r="B101" s="76" t="s">
        <v>30</v>
      </c>
      <c r="C101" s="77" t="s">
        <v>30</v>
      </c>
      <c r="D101" s="76" t="s">
        <v>30</v>
      </c>
      <c r="E101" s="77" t="s">
        <v>30</v>
      </c>
      <c r="F101" s="76" t="s">
        <v>30</v>
      </c>
      <c r="G101" s="77" t="s">
        <v>30</v>
      </c>
      <c r="H101" s="76">
        <v>597</v>
      </c>
      <c r="I101" s="79">
        <v>2350</v>
      </c>
      <c r="J101" s="78">
        <v>4744</v>
      </c>
      <c r="K101" s="77" t="s">
        <v>30</v>
      </c>
      <c r="L101" s="76" t="s">
        <v>30</v>
      </c>
    </row>
    <row r="102" ht="15.15" spans="1:12">
      <c r="A102" s="75" t="s">
        <v>26</v>
      </c>
      <c r="B102" s="78">
        <v>6844</v>
      </c>
      <c r="C102" s="79">
        <v>6059</v>
      </c>
      <c r="D102" s="78">
        <v>15802</v>
      </c>
      <c r="E102" s="79">
        <v>15175</v>
      </c>
      <c r="F102" s="78">
        <v>13999</v>
      </c>
      <c r="G102" s="79">
        <v>12246</v>
      </c>
      <c r="H102" s="78">
        <v>12246</v>
      </c>
      <c r="I102" s="79">
        <v>10988</v>
      </c>
      <c r="J102" s="78">
        <v>9603</v>
      </c>
      <c r="K102" s="79">
        <v>8413</v>
      </c>
      <c r="L102" s="78">
        <v>7516</v>
      </c>
    </row>
    <row r="103" ht="15.15" spans="1:12">
      <c r="A103" s="75" t="s">
        <v>27</v>
      </c>
      <c r="B103" s="76">
        <v>9</v>
      </c>
      <c r="C103" s="77">
        <v>8</v>
      </c>
      <c r="D103" s="76">
        <v>13</v>
      </c>
      <c r="E103" s="77">
        <v>12</v>
      </c>
      <c r="F103" s="76">
        <v>12</v>
      </c>
      <c r="G103" s="77">
        <v>11</v>
      </c>
      <c r="H103" s="76">
        <v>11</v>
      </c>
      <c r="I103" s="77">
        <v>10</v>
      </c>
      <c r="J103" s="76">
        <v>10</v>
      </c>
      <c r="K103" s="77">
        <v>10</v>
      </c>
      <c r="L103" s="76">
        <v>9</v>
      </c>
    </row>
    <row r="104" ht="21.15" spans="1:12">
      <c r="A104" s="75" t="s">
        <v>28</v>
      </c>
      <c r="B104" s="76" t="s">
        <v>30</v>
      </c>
      <c r="C104" s="77">
        <v>-1</v>
      </c>
      <c r="D104" s="76" t="s">
        <v>30</v>
      </c>
      <c r="E104" s="77" t="s">
        <v>30</v>
      </c>
      <c r="F104" s="76" t="s">
        <v>30</v>
      </c>
      <c r="G104" s="77" t="s">
        <v>30</v>
      </c>
      <c r="H104" s="76" t="s">
        <v>30</v>
      </c>
      <c r="I104" s="77" t="s">
        <v>30</v>
      </c>
      <c r="J104" s="76" t="s">
        <v>30</v>
      </c>
      <c r="K104" s="77" t="s">
        <v>30</v>
      </c>
      <c r="L104" s="76" t="s">
        <v>30</v>
      </c>
    </row>
    <row r="105" ht="15.15" spans="1:12">
      <c r="A105" s="75" t="s">
        <v>31</v>
      </c>
      <c r="B105" s="78">
        <v>-2009</v>
      </c>
      <c r="C105" s="77">
        <v>-445</v>
      </c>
      <c r="D105" s="76">
        <v>461</v>
      </c>
      <c r="E105" s="77">
        <v>-596</v>
      </c>
      <c r="F105" s="76">
        <v>194</v>
      </c>
      <c r="G105" s="79">
        <v>1826</v>
      </c>
      <c r="H105" s="76">
        <v>-422</v>
      </c>
      <c r="I105" s="77">
        <v>372</v>
      </c>
      <c r="J105" s="78">
        <v>1048</v>
      </c>
      <c r="K105" s="79">
        <v>6332</v>
      </c>
      <c r="L105" s="78">
        <v>7929</v>
      </c>
    </row>
    <row r="106" ht="21.15" spans="1:12">
      <c r="A106" s="75" t="s">
        <v>32</v>
      </c>
      <c r="B106" s="78">
        <v>4844</v>
      </c>
      <c r="C106" s="79">
        <v>5621</v>
      </c>
      <c r="D106" s="78">
        <v>16276</v>
      </c>
      <c r="E106" s="79">
        <v>14591</v>
      </c>
      <c r="F106" s="78">
        <v>14205</v>
      </c>
      <c r="G106" s="79">
        <v>14083</v>
      </c>
      <c r="H106" s="78">
        <v>12432</v>
      </c>
      <c r="I106" s="79">
        <v>13720</v>
      </c>
      <c r="J106" s="78">
        <v>15405</v>
      </c>
      <c r="K106" s="79">
        <v>14755</v>
      </c>
      <c r="L106" s="78">
        <v>15454</v>
      </c>
    </row>
    <row r="107" ht="20.4" spans="1:12">
      <c r="A107" s="85" t="s">
        <v>13</v>
      </c>
      <c r="B107" s="86">
        <v>14138</v>
      </c>
      <c r="C107" s="87">
        <v>15880</v>
      </c>
      <c r="D107" s="86">
        <v>36275</v>
      </c>
      <c r="E107" s="87">
        <v>40269</v>
      </c>
      <c r="F107" s="86">
        <v>39830</v>
      </c>
      <c r="G107" s="87">
        <v>41490</v>
      </c>
      <c r="H107" s="86">
        <v>40692</v>
      </c>
      <c r="I107" s="87">
        <v>45712</v>
      </c>
      <c r="J107" s="86">
        <v>48555</v>
      </c>
      <c r="K107" s="87">
        <v>47821</v>
      </c>
      <c r="L107" s="86">
        <v>51842</v>
      </c>
    </row>
    <row r="108" spans="1:12">
      <c r="A108" s="71"/>
      <c r="B108" s="83"/>
      <c r="C108" s="84"/>
      <c r="D108" s="83"/>
      <c r="E108" s="84"/>
      <c r="F108" s="83"/>
      <c r="G108" s="84"/>
      <c r="H108" s="83"/>
      <c r="I108" s="84"/>
      <c r="J108" s="83"/>
      <c r="K108" s="84"/>
      <c r="L108" s="83"/>
    </row>
    <row r="112" spans="1:12">
      <c r="A112" s="67">
        <v>2015</v>
      </c>
      <c r="B112" s="68">
        <v>2016</v>
      </c>
      <c r="C112" s="67">
        <v>2017</v>
      </c>
      <c r="D112" s="68">
        <v>2018</v>
      </c>
      <c r="E112" s="67">
        <v>2019</v>
      </c>
      <c r="F112" s="68">
        <v>2020</v>
      </c>
      <c r="G112" s="67">
        <v>2021</v>
      </c>
      <c r="H112" s="68">
        <v>2022</v>
      </c>
      <c r="I112" s="67">
        <v>2023</v>
      </c>
      <c r="J112" s="68">
        <v>2024</v>
      </c>
      <c r="K112" s="67" t="s">
        <v>187</v>
      </c>
      <c r="L112" s="95"/>
    </row>
    <row r="113" ht="15.15" spans="1:12">
      <c r="A113" s="71" t="s">
        <v>34</v>
      </c>
      <c r="B113" s="72">
        <v>38203</v>
      </c>
      <c r="C113" s="73">
        <v>49695</v>
      </c>
      <c r="D113" s="72">
        <v>62890</v>
      </c>
      <c r="E113" s="73">
        <v>62791</v>
      </c>
      <c r="F113" s="72">
        <v>66260</v>
      </c>
      <c r="G113" s="73">
        <v>74736</v>
      </c>
      <c r="H113" s="72">
        <v>75600</v>
      </c>
      <c r="I113" s="73">
        <v>86984</v>
      </c>
      <c r="J113" s="72">
        <v>88734</v>
      </c>
      <c r="K113" s="73">
        <v>89357</v>
      </c>
      <c r="L113" s="72">
        <v>89357</v>
      </c>
    </row>
    <row r="114" ht="21.15" spans="1:12">
      <c r="A114" s="75" t="s">
        <v>35</v>
      </c>
      <c r="B114" s="78">
        <v>27760</v>
      </c>
      <c r="C114" s="79">
        <v>36317</v>
      </c>
      <c r="D114" s="78">
        <v>46121</v>
      </c>
      <c r="E114" s="79">
        <v>45838</v>
      </c>
      <c r="F114" s="78">
        <v>48200</v>
      </c>
      <c r="G114" s="79">
        <v>54161</v>
      </c>
      <c r="H114" s="78">
        <v>54915</v>
      </c>
      <c r="I114" s="79">
        <v>63689</v>
      </c>
      <c r="J114" s="78">
        <v>64880</v>
      </c>
      <c r="K114" s="79">
        <v>65552</v>
      </c>
      <c r="L114" s="78">
        <v>65552</v>
      </c>
    </row>
    <row r="115" spans="1:12">
      <c r="A115" s="85" t="s">
        <v>36</v>
      </c>
      <c r="B115" s="86">
        <v>10443</v>
      </c>
      <c r="C115" s="87">
        <v>13378</v>
      </c>
      <c r="D115" s="86">
        <v>16769</v>
      </c>
      <c r="E115" s="87">
        <v>16953</v>
      </c>
      <c r="F115" s="86">
        <v>18060</v>
      </c>
      <c r="G115" s="87">
        <v>20575</v>
      </c>
      <c r="H115" s="86">
        <v>20685</v>
      </c>
      <c r="I115" s="87">
        <v>23295</v>
      </c>
      <c r="J115" s="86">
        <v>23854</v>
      </c>
      <c r="K115" s="87">
        <v>23805</v>
      </c>
      <c r="L115" s="86">
        <v>23805</v>
      </c>
    </row>
    <row r="116" spans="1:12">
      <c r="A116" s="71"/>
      <c r="B116" s="83"/>
      <c r="C116" s="84"/>
      <c r="D116" s="83"/>
      <c r="E116" s="84"/>
      <c r="F116" s="83"/>
      <c r="G116" s="84"/>
      <c r="H116" s="83"/>
      <c r="I116" s="84"/>
      <c r="J116" s="83"/>
      <c r="K116" s="84"/>
      <c r="L116" s="83"/>
    </row>
    <row r="117" ht="22.8" spans="1:12">
      <c r="A117" s="88" t="s">
        <v>37</v>
      </c>
      <c r="B117" s="89"/>
      <c r="C117" s="90"/>
      <c r="D117" s="89"/>
      <c r="E117" s="90"/>
      <c r="F117" s="89"/>
      <c r="G117" s="90"/>
      <c r="H117" s="89"/>
      <c r="I117" s="90"/>
      <c r="J117" s="89"/>
      <c r="K117" s="90"/>
      <c r="L117" s="89"/>
    </row>
    <row r="118" ht="31.35" spans="1:12">
      <c r="A118" s="71" t="s">
        <v>38</v>
      </c>
      <c r="B118" s="72">
        <v>9125</v>
      </c>
      <c r="C118" s="73">
        <v>11794</v>
      </c>
      <c r="D118" s="72">
        <v>14544</v>
      </c>
      <c r="E118" s="73">
        <v>14330</v>
      </c>
      <c r="F118" s="72">
        <v>15398</v>
      </c>
      <c r="G118" s="73">
        <v>18855</v>
      </c>
      <c r="H118" s="72">
        <v>17896</v>
      </c>
      <c r="I118" s="73">
        <v>20190</v>
      </c>
      <c r="J118" s="72">
        <v>21422</v>
      </c>
      <c r="K118" s="73">
        <v>21453</v>
      </c>
      <c r="L118" s="72">
        <v>21453</v>
      </c>
    </row>
    <row r="119" ht="31.35" spans="1:12">
      <c r="A119" s="75" t="s">
        <v>40</v>
      </c>
      <c r="B119" s="78">
        <v>9125</v>
      </c>
      <c r="C119" s="79">
        <v>11794</v>
      </c>
      <c r="D119" s="78">
        <v>14544</v>
      </c>
      <c r="E119" s="79">
        <v>14330</v>
      </c>
      <c r="F119" s="78">
        <v>15398</v>
      </c>
      <c r="G119" s="79">
        <v>18855</v>
      </c>
      <c r="H119" s="78">
        <v>17896</v>
      </c>
      <c r="I119" s="79">
        <v>20190</v>
      </c>
      <c r="J119" s="78">
        <v>21422</v>
      </c>
      <c r="K119" s="79">
        <v>21453</v>
      </c>
      <c r="L119" s="78">
        <v>21453</v>
      </c>
    </row>
    <row r="120" ht="20.4" spans="1:12">
      <c r="A120" s="85" t="s">
        <v>41</v>
      </c>
      <c r="B120" s="86">
        <v>1318</v>
      </c>
      <c r="C120" s="87">
        <v>1584</v>
      </c>
      <c r="D120" s="86">
        <v>2225</v>
      </c>
      <c r="E120" s="87">
        <v>2623</v>
      </c>
      <c r="F120" s="86">
        <v>2662</v>
      </c>
      <c r="G120" s="87">
        <v>1720</v>
      </c>
      <c r="H120" s="86">
        <v>2789</v>
      </c>
      <c r="I120" s="87">
        <v>3105</v>
      </c>
      <c r="J120" s="86">
        <v>2432</v>
      </c>
      <c r="K120" s="87">
        <v>2352</v>
      </c>
      <c r="L120" s="86">
        <v>2352</v>
      </c>
    </row>
    <row r="121" ht="15.15" spans="1:12">
      <c r="A121" s="71"/>
      <c r="B121" s="83"/>
      <c r="C121" s="84"/>
      <c r="D121" s="83"/>
      <c r="E121" s="84"/>
      <c r="F121" s="83"/>
      <c r="G121" s="84"/>
      <c r="H121" s="83"/>
      <c r="I121" s="84"/>
      <c r="J121" s="83"/>
      <c r="K121" s="84"/>
      <c r="L121" s="83"/>
    </row>
    <row r="122" ht="21.15" spans="1:12">
      <c r="A122" s="75" t="s">
        <v>42</v>
      </c>
      <c r="B122" s="76">
        <v>-249</v>
      </c>
      <c r="C122" s="77">
        <v>-522</v>
      </c>
      <c r="D122" s="76">
        <v>-285</v>
      </c>
      <c r="E122" s="77">
        <v>-491</v>
      </c>
      <c r="F122" s="76">
        <v>-537</v>
      </c>
      <c r="G122" s="77">
        <v>-492</v>
      </c>
      <c r="H122" s="76">
        <v>-510</v>
      </c>
      <c r="I122" s="77">
        <v>-545</v>
      </c>
      <c r="J122" s="76">
        <v>-546</v>
      </c>
      <c r="K122" s="77">
        <v>-562</v>
      </c>
      <c r="L122" s="76">
        <v>-562</v>
      </c>
    </row>
    <row r="123" ht="31.35" spans="1:12">
      <c r="A123" s="75" t="s">
        <v>43</v>
      </c>
      <c r="B123" s="76">
        <v>-16</v>
      </c>
      <c r="C123" s="77">
        <v>-19</v>
      </c>
      <c r="D123" s="76">
        <v>-12</v>
      </c>
      <c r="E123" s="77">
        <v>4</v>
      </c>
      <c r="F123" s="76">
        <v>9</v>
      </c>
      <c r="G123" s="77">
        <v>478</v>
      </c>
      <c r="H123" s="76">
        <v>524</v>
      </c>
      <c r="I123" s="77">
        <v>656</v>
      </c>
      <c r="J123" s="76">
        <v>414</v>
      </c>
      <c r="K123" s="77">
        <v>432</v>
      </c>
      <c r="L123" s="76">
        <v>432</v>
      </c>
    </row>
    <row r="124" ht="20.4" spans="1:12">
      <c r="A124" s="85" t="s">
        <v>44</v>
      </c>
      <c r="B124" s="86">
        <v>1053</v>
      </c>
      <c r="C124" s="87">
        <v>1043</v>
      </c>
      <c r="D124" s="86">
        <v>1928</v>
      </c>
      <c r="E124" s="87">
        <v>2136</v>
      </c>
      <c r="F124" s="86">
        <v>2134</v>
      </c>
      <c r="G124" s="87">
        <v>1706</v>
      </c>
      <c r="H124" s="86">
        <v>2803</v>
      </c>
      <c r="I124" s="87">
        <v>3216</v>
      </c>
      <c r="J124" s="86">
        <v>2300</v>
      </c>
      <c r="K124" s="87">
        <v>2222</v>
      </c>
      <c r="L124" s="86">
        <v>2222</v>
      </c>
    </row>
    <row r="125" ht="15.15" spans="1:12">
      <c r="A125" s="71"/>
      <c r="B125" s="83"/>
      <c r="C125" s="84"/>
      <c r="D125" s="83"/>
      <c r="E125" s="84"/>
      <c r="F125" s="83"/>
      <c r="G125" s="84"/>
      <c r="H125" s="83"/>
      <c r="I125" s="84"/>
      <c r="J125" s="83"/>
      <c r="K125" s="84"/>
      <c r="L125" s="83"/>
    </row>
    <row r="126" ht="15.15" spans="1:12">
      <c r="A126" s="75" t="s">
        <v>45</v>
      </c>
      <c r="B126" s="76">
        <v>-224</v>
      </c>
      <c r="C126" s="77">
        <v>-247</v>
      </c>
      <c r="D126" s="76">
        <v>-146</v>
      </c>
      <c r="E126" s="77">
        <v>-373</v>
      </c>
      <c r="F126" s="76">
        <v>-417</v>
      </c>
      <c r="G126" s="77">
        <v>-331</v>
      </c>
      <c r="H126" s="76">
        <v>-591</v>
      </c>
      <c r="I126" s="77">
        <v>-714</v>
      </c>
      <c r="J126" s="76">
        <v>-456</v>
      </c>
      <c r="K126" s="77">
        <v>-481</v>
      </c>
      <c r="L126" s="76">
        <v>-481</v>
      </c>
    </row>
    <row r="127" ht="21.15" spans="1:12">
      <c r="A127" s="75" t="s">
        <v>28</v>
      </c>
      <c r="B127" s="76">
        <v>1</v>
      </c>
      <c r="C127" s="77" t="s">
        <v>30</v>
      </c>
      <c r="D127" s="76" t="s">
        <v>30</v>
      </c>
      <c r="E127" s="77" t="s">
        <v>30</v>
      </c>
      <c r="F127" s="76" t="s">
        <v>30</v>
      </c>
      <c r="G127" s="77" t="s">
        <v>30</v>
      </c>
      <c r="H127" s="76" t="s">
        <v>30</v>
      </c>
      <c r="I127" s="77" t="s">
        <v>30</v>
      </c>
      <c r="J127" s="76" t="s">
        <v>30</v>
      </c>
      <c r="K127" s="77" t="s">
        <v>30</v>
      </c>
      <c r="L127" s="76" t="s">
        <v>30</v>
      </c>
    </row>
    <row r="128" ht="21.15" spans="1:12">
      <c r="A128" s="75" t="s">
        <v>188</v>
      </c>
      <c r="B128" s="76">
        <v>20</v>
      </c>
      <c r="C128" s="77">
        <v>34</v>
      </c>
      <c r="D128" s="76">
        <v>35</v>
      </c>
      <c r="E128" s="77">
        <v>34</v>
      </c>
      <c r="F128" s="76">
        <v>50</v>
      </c>
      <c r="G128" s="77">
        <v>22</v>
      </c>
      <c r="H128" s="76">
        <v>34</v>
      </c>
      <c r="I128" s="77">
        <v>44</v>
      </c>
      <c r="J128" s="76">
        <v>30</v>
      </c>
      <c r="K128" s="77">
        <v>23</v>
      </c>
      <c r="L128" s="76">
        <v>23</v>
      </c>
    </row>
    <row r="129" spans="1:12">
      <c r="A129" s="85" t="s">
        <v>46</v>
      </c>
      <c r="B129" s="91">
        <v>852</v>
      </c>
      <c r="C129" s="92">
        <v>830</v>
      </c>
      <c r="D129" s="86">
        <v>1817</v>
      </c>
      <c r="E129" s="87">
        <v>1780</v>
      </c>
      <c r="F129" s="86">
        <v>1766</v>
      </c>
      <c r="G129" s="87">
        <v>1397</v>
      </c>
      <c r="H129" s="86">
        <v>2246</v>
      </c>
      <c r="I129" s="87">
        <v>2546</v>
      </c>
      <c r="J129" s="86">
        <v>1874</v>
      </c>
      <c r="K129" s="87">
        <v>1764</v>
      </c>
      <c r="L129" s="86">
        <v>1764</v>
      </c>
    </row>
    <row r="130" ht="15.15" spans="1:12">
      <c r="A130" s="71"/>
      <c r="B130" s="83"/>
      <c r="C130" s="84"/>
      <c r="D130" s="83"/>
      <c r="E130" s="84"/>
      <c r="F130" s="83"/>
      <c r="G130" s="84"/>
      <c r="H130" s="83"/>
      <c r="I130" s="84"/>
      <c r="J130" s="83"/>
      <c r="K130" s="84"/>
      <c r="L130" s="83"/>
    </row>
    <row r="131" ht="15.15" spans="1:12">
      <c r="A131" s="75" t="s">
        <v>47</v>
      </c>
      <c r="B131" s="93">
        <v>1.11</v>
      </c>
      <c r="C131" s="94">
        <v>0.81</v>
      </c>
      <c r="D131" s="93">
        <v>1.45</v>
      </c>
      <c r="E131" s="94">
        <v>1.51</v>
      </c>
      <c r="F131" s="93">
        <v>1.6</v>
      </c>
      <c r="G131" s="94">
        <v>1.31</v>
      </c>
      <c r="H131" s="93">
        <v>2.18</v>
      </c>
      <c r="I131" s="94">
        <v>2.56</v>
      </c>
      <c r="J131" s="93">
        <v>1.95</v>
      </c>
      <c r="K131" s="94">
        <v>1.9</v>
      </c>
      <c r="L131" s="93">
        <v>1.9</v>
      </c>
    </row>
    <row r="132" ht="15.15" spans="1:12">
      <c r="A132" s="75" t="s">
        <v>48</v>
      </c>
      <c r="B132" s="93">
        <v>1.08</v>
      </c>
      <c r="C132" s="94">
        <v>0.81</v>
      </c>
      <c r="D132" s="93">
        <v>1.43</v>
      </c>
      <c r="E132" s="94">
        <v>1.49</v>
      </c>
      <c r="F132" s="93">
        <v>1.59</v>
      </c>
      <c r="G132" s="94">
        <v>1.3</v>
      </c>
      <c r="H132" s="93">
        <v>2.17</v>
      </c>
      <c r="I132" s="94">
        <v>2.54</v>
      </c>
      <c r="J132" s="93">
        <v>1.94</v>
      </c>
      <c r="K132" s="94">
        <v>1.89</v>
      </c>
      <c r="L132" s="93">
        <v>1.89</v>
      </c>
    </row>
    <row r="133" ht="15.15" spans="1:12">
      <c r="A133" s="75" t="s">
        <v>49</v>
      </c>
      <c r="B133" s="76">
        <v>772</v>
      </c>
      <c r="C133" s="79">
        <v>1022</v>
      </c>
      <c r="D133" s="78">
        <v>1251</v>
      </c>
      <c r="E133" s="79">
        <v>1176</v>
      </c>
      <c r="F133" s="78">
        <v>1107</v>
      </c>
      <c r="G133" s="79">
        <v>1067</v>
      </c>
      <c r="H133" s="78">
        <v>1028</v>
      </c>
      <c r="I133" s="77">
        <v>995</v>
      </c>
      <c r="J133" s="76">
        <v>962</v>
      </c>
      <c r="K133" s="77">
        <v>930</v>
      </c>
      <c r="L133" s="76">
        <v>930</v>
      </c>
    </row>
    <row r="134" ht="20.4" spans="1:12">
      <c r="A134" s="75" t="s">
        <v>50</v>
      </c>
      <c r="B134" s="76">
        <v>807</v>
      </c>
      <c r="C134" s="79">
        <v>1031</v>
      </c>
      <c r="D134" s="78">
        <v>1281</v>
      </c>
      <c r="E134" s="79">
        <v>1203</v>
      </c>
      <c r="F134" s="78">
        <v>1112</v>
      </c>
      <c r="G134" s="79">
        <v>1072</v>
      </c>
      <c r="H134" s="78">
        <v>1034</v>
      </c>
      <c r="I134" s="79">
        <v>1001</v>
      </c>
      <c r="J134" s="76">
        <v>966</v>
      </c>
      <c r="K134" s="77">
        <v>933</v>
      </c>
      <c r="L134" s="76">
        <v>933</v>
      </c>
    </row>
  </sheetData>
  <pageMargins left="0.75" right="0.75" top="1" bottom="1" header="0.5" footer="0.5"/>
  <headerFooter/>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20"/>
  <sheetViews>
    <sheetView topLeftCell="A22" workbookViewId="0">
      <selection activeCell="F82" sqref="F82"/>
    </sheetView>
  </sheetViews>
  <sheetFormatPr defaultColWidth="8.88888888888889" defaultRowHeight="14.4"/>
  <cols>
    <col min="1" max="1" width="34.1111111111111" customWidth="1"/>
    <col min="2" max="3" width="8.33333333333333" customWidth="1"/>
    <col min="4" max="4" width="9.33333333333333" customWidth="1"/>
    <col min="5" max="5" width="8.33333333333333" customWidth="1"/>
    <col min="6" max="6" width="8.66666666666667" customWidth="1"/>
    <col min="7" max="7" width="8.33333333333333" customWidth="1"/>
    <col min="8" max="8" width="7.66666666666667" customWidth="1"/>
    <col min="9" max="11" width="8.33333333333333" customWidth="1"/>
    <col min="12" max="12" width="12.8888888888889"/>
  </cols>
  <sheetData>
    <row r="1" spans="1:16">
      <c r="A1" t="s">
        <v>189</v>
      </c>
      <c r="B1" t="s">
        <v>171</v>
      </c>
      <c r="C1" t="s">
        <v>172</v>
      </c>
      <c r="D1" t="s">
        <v>173</v>
      </c>
      <c r="E1" t="s">
        <v>174</v>
      </c>
      <c r="F1" t="s">
        <v>175</v>
      </c>
      <c r="G1" t="s">
        <v>176</v>
      </c>
      <c r="H1" t="s">
        <v>177</v>
      </c>
      <c r="I1" t="s">
        <v>178</v>
      </c>
      <c r="J1" t="s">
        <v>179</v>
      </c>
      <c r="K1" t="s">
        <v>180</v>
      </c>
      <c r="L1" t="s">
        <v>181</v>
      </c>
      <c r="M1" t="s">
        <v>182</v>
      </c>
      <c r="N1" t="s">
        <v>183</v>
      </c>
      <c r="O1" t="s">
        <v>184</v>
      </c>
      <c r="P1" t="s">
        <v>185</v>
      </c>
    </row>
    <row r="2" spans="1:1">
      <c r="A2" t="s">
        <v>130</v>
      </c>
    </row>
    <row r="3" spans="1:11">
      <c r="A3" t="s">
        <v>131</v>
      </c>
      <c r="B3" s="51">
        <v>0.022</v>
      </c>
      <c r="C3" s="51">
        <v>0.016</v>
      </c>
      <c r="D3" s="51">
        <v>-0.011</v>
      </c>
      <c r="E3" s="51">
        <v>-0.012</v>
      </c>
      <c r="F3" s="51">
        <v>0.023</v>
      </c>
      <c r="G3" s="51">
        <v>0.013</v>
      </c>
      <c r="H3" s="51">
        <v>0.023</v>
      </c>
      <c r="I3" s="51">
        <v>0.026</v>
      </c>
      <c r="J3" s="51">
        <v>0.029</v>
      </c>
      <c r="K3" s="51">
        <v>0.013</v>
      </c>
    </row>
    <row r="4" ht="16.2" spans="1:13">
      <c r="A4" t="s">
        <v>132</v>
      </c>
      <c r="B4" s="51">
        <v>0.104</v>
      </c>
      <c r="C4" s="51">
        <v>0.074</v>
      </c>
      <c r="D4" s="51">
        <v>-0.052</v>
      </c>
      <c r="E4" s="51">
        <v>-0.058</v>
      </c>
      <c r="F4" s="51">
        <v>0.118</v>
      </c>
      <c r="G4" s="51">
        <v>0.064</v>
      </c>
      <c r="H4" s="51">
        <v>0.105</v>
      </c>
      <c r="I4" s="51">
        <v>0.126</v>
      </c>
      <c r="J4" s="51">
        <v>0.146</v>
      </c>
      <c r="K4" s="51">
        <v>0.065</v>
      </c>
      <c r="M4" s="74" t="s">
        <v>190</v>
      </c>
    </row>
    <row r="5" spans="1:11">
      <c r="A5" t="s">
        <v>133</v>
      </c>
      <c r="B5" s="51">
        <v>0.05</v>
      </c>
      <c r="C5" s="51">
        <v>0.036</v>
      </c>
      <c r="D5" s="51">
        <v>-0.024</v>
      </c>
      <c r="E5" s="51">
        <v>-0.026</v>
      </c>
      <c r="F5" s="51">
        <v>0.048</v>
      </c>
      <c r="G5" s="51">
        <v>0.026</v>
      </c>
      <c r="H5" s="51">
        <v>0.045</v>
      </c>
      <c r="I5" s="51">
        <v>0.052</v>
      </c>
      <c r="J5" s="51">
        <v>0.07</v>
      </c>
      <c r="K5" s="51">
        <v>0.039</v>
      </c>
    </row>
    <row r="6" spans="1:11">
      <c r="A6" t="s">
        <v>134</v>
      </c>
      <c r="B6" s="51">
        <v>0.099</v>
      </c>
      <c r="C6" s="51">
        <v>0.094</v>
      </c>
      <c r="D6" s="51">
        <v>0.082</v>
      </c>
      <c r="E6" s="51">
        <v>0.075</v>
      </c>
      <c r="F6" s="51">
        <v>0.076</v>
      </c>
      <c r="G6" s="51">
        <v>0.076</v>
      </c>
      <c r="H6" s="51">
        <v>0.08</v>
      </c>
      <c r="I6" s="51">
        <v>0.079</v>
      </c>
      <c r="J6" s="51">
        <v>0.071</v>
      </c>
      <c r="K6" s="51">
        <v>0.071</v>
      </c>
    </row>
    <row r="7" spans="1:11">
      <c r="A7" t="s">
        <v>135</v>
      </c>
      <c r="B7" s="51">
        <v>0.164</v>
      </c>
      <c r="C7" s="51">
        <v>0.155</v>
      </c>
      <c r="D7" s="51">
        <v>0.13</v>
      </c>
      <c r="E7" s="51">
        <v>0.118</v>
      </c>
      <c r="F7" s="51">
        <v>0.115</v>
      </c>
      <c r="G7" s="51">
        <v>0.114</v>
      </c>
      <c r="H7" s="51">
        <v>0.122</v>
      </c>
      <c r="I7" s="51">
        <v>0.118</v>
      </c>
      <c r="J7" s="51">
        <v>0.105</v>
      </c>
      <c r="K7" s="51">
        <v>0.108</v>
      </c>
    </row>
    <row r="8" spans="1:1">
      <c r="A8" t="s">
        <v>136</v>
      </c>
    </row>
    <row r="9" spans="1:11">
      <c r="A9" t="s">
        <v>76</v>
      </c>
      <c r="B9" s="51">
        <v>0.229</v>
      </c>
      <c r="C9" s="51">
        <v>0.228</v>
      </c>
      <c r="D9" s="51">
        <v>0.225</v>
      </c>
      <c r="E9" s="51">
        <v>0.218</v>
      </c>
      <c r="F9" s="51">
        <v>0.217</v>
      </c>
      <c r="G9" s="51">
        <v>0.214</v>
      </c>
      <c r="H9" s="51">
        <v>0.208</v>
      </c>
      <c r="I9" s="51">
        <v>0.196</v>
      </c>
      <c r="J9" s="51">
        <v>0.196</v>
      </c>
      <c r="K9" s="51">
        <v>0.194</v>
      </c>
    </row>
    <row r="10" spans="1:11">
      <c r="A10" t="s">
        <v>137</v>
      </c>
      <c r="B10" s="51">
        <v>0.05</v>
      </c>
      <c r="C10" s="51">
        <v>0.049</v>
      </c>
      <c r="D10" s="51">
        <v>0.046</v>
      </c>
      <c r="E10" s="51">
        <v>0.045</v>
      </c>
      <c r="F10" s="51">
        <v>0.059</v>
      </c>
      <c r="G10" s="51">
        <v>0.062</v>
      </c>
      <c r="H10" s="51">
        <v>0.06</v>
      </c>
      <c r="I10" s="51">
        <v>0.055</v>
      </c>
      <c r="J10" s="51">
        <v>0.053</v>
      </c>
      <c r="K10" s="51">
        <v>0.053</v>
      </c>
    </row>
    <row r="11" spans="1:11">
      <c r="A11" t="s">
        <v>77</v>
      </c>
      <c r="B11" s="51">
        <v>0.03</v>
      </c>
      <c r="C11" s="51">
        <v>0.029</v>
      </c>
      <c r="D11" s="51">
        <v>0.026</v>
      </c>
      <c r="E11" s="51">
        <v>0.026</v>
      </c>
      <c r="F11" s="51">
        <v>0.028</v>
      </c>
      <c r="G11" s="51">
        <v>0.03</v>
      </c>
      <c r="H11" s="51">
        <v>0.03</v>
      </c>
      <c r="I11" s="51">
        <v>0.028</v>
      </c>
      <c r="J11" s="51">
        <v>0.026</v>
      </c>
      <c r="K11" s="51">
        <v>0.025</v>
      </c>
    </row>
    <row r="12" spans="1:11">
      <c r="A12" t="s">
        <v>138</v>
      </c>
      <c r="B12" s="51">
        <v>0.022</v>
      </c>
      <c r="C12" s="51">
        <v>0.018</v>
      </c>
      <c r="D12" s="51">
        <v>0.007</v>
      </c>
      <c r="E12" s="51">
        <v>0.008</v>
      </c>
      <c r="F12" s="51">
        <v>0.01</v>
      </c>
      <c r="G12" s="51">
        <v>0.019</v>
      </c>
      <c r="H12" s="51">
        <v>0.022</v>
      </c>
      <c r="I12" s="51">
        <v>0.024</v>
      </c>
      <c r="J12" s="51">
        <v>0.016</v>
      </c>
      <c r="K12" s="51">
        <v>0.013</v>
      </c>
    </row>
    <row r="13" spans="1:11">
      <c r="A13" t="s">
        <v>139</v>
      </c>
      <c r="B13" s="51">
        <v>0.012</v>
      </c>
      <c r="C13" s="51">
        <v>0.009</v>
      </c>
      <c r="D13" s="51">
        <v>-0.007</v>
      </c>
      <c r="E13" s="51">
        <v>-0.008</v>
      </c>
      <c r="F13" s="51">
        <v>0.015</v>
      </c>
      <c r="G13" s="51">
        <v>0.009</v>
      </c>
      <c r="H13" s="51">
        <v>0.015</v>
      </c>
      <c r="I13" s="51">
        <v>0.016</v>
      </c>
      <c r="J13" s="51">
        <v>0.02</v>
      </c>
      <c r="K13" s="51">
        <v>0.008</v>
      </c>
    </row>
    <row r="14" spans="1:11">
      <c r="A14" t="s">
        <v>140</v>
      </c>
      <c r="B14" s="51">
        <v>0.008</v>
      </c>
      <c r="C14" s="51">
        <v>0.009</v>
      </c>
      <c r="D14" s="51">
        <v>0.008</v>
      </c>
      <c r="E14" s="51">
        <v>0.01</v>
      </c>
      <c r="F14" s="51">
        <v>0.026</v>
      </c>
      <c r="G14" s="51">
        <v>0.029</v>
      </c>
      <c r="H14" s="51">
        <v>0.033</v>
      </c>
      <c r="I14" s="51">
        <v>0.033</v>
      </c>
      <c r="J14" s="51">
        <v>0.037</v>
      </c>
      <c r="K14" s="51">
        <v>0.034</v>
      </c>
    </row>
    <row r="15" spans="1:1">
      <c r="A15" t="s">
        <v>141</v>
      </c>
    </row>
    <row r="16" spans="1:11">
      <c r="A16" t="s">
        <v>142</v>
      </c>
      <c r="B16">
        <v>4.2</v>
      </c>
      <c r="C16">
        <v>4.1</v>
      </c>
      <c r="D16">
        <v>3.9</v>
      </c>
      <c r="E16">
        <v>4.2</v>
      </c>
      <c r="F16">
        <v>4.4</v>
      </c>
      <c r="G16">
        <v>4.1</v>
      </c>
      <c r="H16">
        <v>4</v>
      </c>
      <c r="I16">
        <v>4.3</v>
      </c>
      <c r="J16">
        <v>4.2</v>
      </c>
      <c r="K16">
        <v>4.6</v>
      </c>
    </row>
    <row r="17" spans="1:11">
      <c r="A17" t="s">
        <v>143</v>
      </c>
      <c r="B17">
        <v>0.2</v>
      </c>
      <c r="C17">
        <v>0.2</v>
      </c>
      <c r="D17">
        <v>0.3</v>
      </c>
      <c r="E17">
        <v>0.2</v>
      </c>
      <c r="F17">
        <v>0.2</v>
      </c>
      <c r="G17">
        <v>0.2</v>
      </c>
      <c r="H17">
        <v>0.2</v>
      </c>
      <c r="I17">
        <v>0.2</v>
      </c>
      <c r="J17">
        <v>0.2</v>
      </c>
      <c r="K17">
        <v>0.2</v>
      </c>
    </row>
    <row r="18" spans="1:11">
      <c r="A18" t="s">
        <v>144</v>
      </c>
      <c r="B18">
        <v>0.8</v>
      </c>
      <c r="C18">
        <v>0.8</v>
      </c>
      <c r="D18">
        <v>0.7</v>
      </c>
      <c r="E18">
        <v>0.9</v>
      </c>
      <c r="F18">
        <v>1.2</v>
      </c>
      <c r="G18">
        <v>1.1</v>
      </c>
      <c r="H18">
        <v>1</v>
      </c>
      <c r="I18">
        <v>1.2</v>
      </c>
      <c r="J18">
        <v>0.3</v>
      </c>
      <c r="K18">
        <v>0.4</v>
      </c>
    </row>
    <row r="19" spans="1:11">
      <c r="A19" t="s">
        <v>145</v>
      </c>
      <c r="B19">
        <v>0.2</v>
      </c>
      <c r="C19">
        <v>0.2</v>
      </c>
      <c r="D19">
        <v>0.2</v>
      </c>
      <c r="E19">
        <v>0.2</v>
      </c>
      <c r="F19">
        <v>0.2</v>
      </c>
      <c r="G19">
        <v>0.2</v>
      </c>
      <c r="H19">
        <v>0.2</v>
      </c>
      <c r="I19">
        <v>0.2</v>
      </c>
      <c r="J19">
        <v>0.1</v>
      </c>
      <c r="K19">
        <v>0.1</v>
      </c>
    </row>
    <row r="20" spans="1:1">
      <c r="A20" t="s">
        <v>146</v>
      </c>
    </row>
    <row r="21" spans="1:11">
      <c r="A21" t="s">
        <v>34</v>
      </c>
      <c r="B21" s="51">
        <v>0.033</v>
      </c>
      <c r="C21" s="51">
        <v>-0.001</v>
      </c>
      <c r="D21" s="51">
        <v>0.021</v>
      </c>
      <c r="E21" s="51">
        <v>-0.077</v>
      </c>
      <c r="F21" s="51">
        <v>0</v>
      </c>
      <c r="G21" s="51">
        <v>-0.027</v>
      </c>
      <c r="H21" s="51">
        <v>-0.005</v>
      </c>
      <c r="I21" s="51">
        <v>0.158</v>
      </c>
      <c r="J21" s="51">
        <v>0.022</v>
      </c>
      <c r="K21" s="51">
        <v>0.028</v>
      </c>
    </row>
    <row r="22" spans="1:11">
      <c r="A22" t="s">
        <v>36</v>
      </c>
      <c r="B22" s="51">
        <v>0.057</v>
      </c>
      <c r="C22" s="51">
        <v>-0.002</v>
      </c>
      <c r="D22" s="51">
        <v>0.005</v>
      </c>
      <c r="E22" s="51">
        <v>-0.107</v>
      </c>
      <c r="F22" s="51">
        <v>-0.004</v>
      </c>
      <c r="G22" s="51">
        <v>-0.04</v>
      </c>
      <c r="H22" s="51">
        <v>-0.036</v>
      </c>
      <c r="I22" s="51">
        <v>0.095</v>
      </c>
      <c r="J22" s="51">
        <v>0.019</v>
      </c>
      <c r="K22" s="51">
        <v>0.02</v>
      </c>
    </row>
    <row r="23" spans="1:11">
      <c r="A23" t="s">
        <v>147</v>
      </c>
      <c r="B23" s="51">
        <v>0.045</v>
      </c>
      <c r="C23" s="51">
        <v>-0.028</v>
      </c>
      <c r="D23" s="51">
        <v>-0.042</v>
      </c>
      <c r="E23" s="51">
        <v>-0.093</v>
      </c>
      <c r="F23" s="51">
        <v>0.311</v>
      </c>
      <c r="G23" s="51">
        <v>0.011</v>
      </c>
      <c r="H23" s="51">
        <v>-0.037</v>
      </c>
      <c r="I23" s="51">
        <v>0.069</v>
      </c>
      <c r="J23" s="51">
        <v>-0.01</v>
      </c>
      <c r="K23" s="51">
        <v>0.015</v>
      </c>
    </row>
    <row r="24" spans="1:11">
      <c r="A24" t="s">
        <v>148</v>
      </c>
      <c r="B24" s="51">
        <v>0.02</v>
      </c>
      <c r="C24" s="51">
        <v>-0.035</v>
      </c>
      <c r="D24" s="51">
        <v>-0.094</v>
      </c>
      <c r="E24" s="51">
        <v>-0.086</v>
      </c>
      <c r="F24" s="51">
        <v>0.085</v>
      </c>
      <c r="G24" s="51">
        <v>0.036</v>
      </c>
      <c r="H24" s="51">
        <v>0.007</v>
      </c>
      <c r="I24" s="51">
        <v>0.08</v>
      </c>
      <c r="J24" s="51">
        <v>-0.046</v>
      </c>
      <c r="K24" s="51">
        <v>-0.027</v>
      </c>
    </row>
    <row r="25" spans="1:11">
      <c r="A25" t="s">
        <v>149</v>
      </c>
      <c r="B25" s="51">
        <v>-0.146</v>
      </c>
      <c r="C25" s="51">
        <v>-0.168</v>
      </c>
      <c r="D25" s="51">
        <v>-0.627</v>
      </c>
      <c r="E25" s="51">
        <v>0.06</v>
      </c>
      <c r="F25" s="51">
        <v>0.273</v>
      </c>
      <c r="G25" s="51">
        <v>0.879</v>
      </c>
      <c r="H25" s="51">
        <v>0.162</v>
      </c>
      <c r="I25" s="51">
        <v>0.257</v>
      </c>
      <c r="J25" s="51">
        <v>-0.321</v>
      </c>
      <c r="K25" s="51">
        <v>-0.184</v>
      </c>
    </row>
    <row r="26" spans="1:11">
      <c r="A26" t="s">
        <v>46</v>
      </c>
      <c r="B26" s="51">
        <v>-0.215</v>
      </c>
      <c r="C26" s="51">
        <v>-0.239</v>
      </c>
      <c r="D26" s="51">
        <v>-1.712</v>
      </c>
      <c r="E26" s="51">
        <v>-0.056</v>
      </c>
      <c r="F26" s="51">
        <v>3.007</v>
      </c>
      <c r="G26" s="51">
        <v>-0.431</v>
      </c>
      <c r="H26" s="51">
        <v>0.672</v>
      </c>
      <c r="I26" s="51">
        <v>0.257</v>
      </c>
      <c r="J26" s="51">
        <v>0.231</v>
      </c>
      <c r="K26" s="51">
        <v>-0.564</v>
      </c>
    </row>
    <row r="27" spans="1:11">
      <c r="A27" t="s">
        <v>84</v>
      </c>
      <c r="B27" s="51">
        <v>-0.237</v>
      </c>
      <c r="C27" s="51">
        <v>-0.252</v>
      </c>
      <c r="D27" s="51">
        <v>-1.693</v>
      </c>
      <c r="E27" s="51">
        <v>-0.029</v>
      </c>
      <c r="F27" s="51">
        <v>2.972</v>
      </c>
      <c r="G27" s="51">
        <v>-0.444</v>
      </c>
      <c r="H27" s="51">
        <v>0.709</v>
      </c>
      <c r="I27" s="51">
        <v>0.333</v>
      </c>
      <c r="J27" s="51">
        <v>0.283</v>
      </c>
      <c r="K27" s="51">
        <v>-0.537</v>
      </c>
    </row>
    <row r="28" spans="1:11">
      <c r="A28" t="s">
        <v>150</v>
      </c>
      <c r="B28" s="51">
        <v>0.024</v>
      </c>
      <c r="C28" s="51">
        <v>0.022</v>
      </c>
      <c r="D28" s="51">
        <v>0.021</v>
      </c>
      <c r="E28" s="51">
        <v>0.026</v>
      </c>
      <c r="F28" s="51">
        <v>0.021</v>
      </c>
      <c r="G28" s="51">
        <v>0.02</v>
      </c>
      <c r="H28" s="51">
        <v>-0.02</v>
      </c>
      <c r="I28" s="51">
        <v>-0.057</v>
      </c>
      <c r="J28" s="51">
        <v>-0.037</v>
      </c>
      <c r="K28" s="51">
        <v>-0.064</v>
      </c>
    </row>
    <row r="29" spans="1:11">
      <c r="A29" t="s">
        <v>151</v>
      </c>
      <c r="B29" s="51">
        <v>-0.016</v>
      </c>
      <c r="C29" s="51">
        <v>0.111</v>
      </c>
      <c r="D29" s="51">
        <v>-0.023</v>
      </c>
      <c r="E29" s="51">
        <v>-0.035</v>
      </c>
      <c r="F29" s="51">
        <v>0.299</v>
      </c>
      <c r="G29" s="51">
        <v>-0.086</v>
      </c>
      <c r="H29" s="51">
        <v>0.005</v>
      </c>
      <c r="I29" s="51">
        <v>0.114</v>
      </c>
      <c r="J29" s="51">
        <v>0.001</v>
      </c>
      <c r="K29" s="51">
        <v>0.042</v>
      </c>
    </row>
    <row r="30" spans="1:11">
      <c r="A30" t="s">
        <v>12</v>
      </c>
      <c r="B30" s="51">
        <v>-0.015</v>
      </c>
      <c r="C30" s="51">
        <v>0.083</v>
      </c>
      <c r="D30" s="51">
        <v>-0.021</v>
      </c>
      <c r="E30" s="51">
        <v>-0.009</v>
      </c>
      <c r="F30" s="51">
        <v>0.086</v>
      </c>
      <c r="G30" s="51">
        <v>-0.075</v>
      </c>
      <c r="H30" s="51">
        <v>0.002</v>
      </c>
      <c r="I30" s="51">
        <v>0.186</v>
      </c>
      <c r="J30" s="51">
        <v>-0.007</v>
      </c>
      <c r="K30" s="51">
        <v>0.021</v>
      </c>
    </row>
    <row r="31" spans="1:11">
      <c r="A31" t="s">
        <v>152</v>
      </c>
      <c r="B31" s="51">
        <v>0.043</v>
      </c>
      <c r="C31" s="51">
        <v>0.125</v>
      </c>
      <c r="D31" s="51">
        <v>0.012</v>
      </c>
      <c r="E31" s="51">
        <v>-0.072</v>
      </c>
      <c r="F31" s="51">
        <v>0.034</v>
      </c>
      <c r="G31" s="51">
        <v>-0.005</v>
      </c>
      <c r="H31" s="51">
        <v>0.019</v>
      </c>
      <c r="I31" s="51">
        <v>0.115</v>
      </c>
      <c r="J31" s="51">
        <v>0.015</v>
      </c>
      <c r="K31" s="51">
        <v>-0.067</v>
      </c>
    </row>
    <row r="32" spans="1:11">
      <c r="A32" t="s">
        <v>153</v>
      </c>
      <c r="B32" s="51">
        <v>0.08</v>
      </c>
      <c r="C32" s="51">
        <v>0.173</v>
      </c>
      <c r="D32" s="51">
        <v>-0.14</v>
      </c>
      <c r="E32" s="51">
        <v>-0.259</v>
      </c>
      <c r="F32" s="51">
        <v>0.54</v>
      </c>
      <c r="G32" s="51">
        <v>0.046</v>
      </c>
      <c r="H32" s="51">
        <v>0.078</v>
      </c>
      <c r="I32" s="51">
        <v>0.152</v>
      </c>
      <c r="J32" s="51">
        <v>0.102</v>
      </c>
      <c r="K32" s="51">
        <v>-0.097</v>
      </c>
    </row>
    <row r="33" spans="1:11">
      <c r="A33" t="s">
        <v>154</v>
      </c>
      <c r="B33" s="51">
        <v>-0.035</v>
      </c>
      <c r="C33" s="51">
        <v>-0.185</v>
      </c>
      <c r="D33" s="51">
        <v>0.149</v>
      </c>
      <c r="E33" s="51">
        <v>0.371</v>
      </c>
      <c r="F33" s="51">
        <v>0.07</v>
      </c>
      <c r="G33" s="51">
        <v>-0.029</v>
      </c>
      <c r="H33" s="51">
        <v>0.022</v>
      </c>
      <c r="I33" s="51">
        <v>-0.153</v>
      </c>
      <c r="J33" s="51">
        <v>0.001</v>
      </c>
      <c r="K33" s="51">
        <v>0.202</v>
      </c>
    </row>
    <row r="34" spans="1:11">
      <c r="A34" t="s">
        <v>65</v>
      </c>
      <c r="B34" s="51">
        <v>0.275</v>
      </c>
      <c r="C34" s="51">
        <v>0.131</v>
      </c>
      <c r="D34" s="51">
        <v>-0.107</v>
      </c>
      <c r="E34" s="51">
        <v>0.134</v>
      </c>
      <c r="F34" s="51">
        <v>1.724</v>
      </c>
      <c r="G34" s="51">
        <v>0.056</v>
      </c>
      <c r="H34" s="51">
        <v>0.143</v>
      </c>
      <c r="I34" s="51">
        <v>0.152</v>
      </c>
      <c r="J34" s="51">
        <v>0.159</v>
      </c>
      <c r="K34" s="51">
        <v>-0.047</v>
      </c>
    </row>
    <row r="35" spans="1:1">
      <c r="A35" t="s">
        <v>155</v>
      </c>
    </row>
    <row r="36" spans="1:11">
      <c r="A36" t="s">
        <v>65</v>
      </c>
      <c r="B36">
        <v>626</v>
      </c>
      <c r="C36">
        <v>708</v>
      </c>
      <c r="D36">
        <v>632</v>
      </c>
      <c r="E36">
        <v>717</v>
      </c>
      <c r="F36" s="61">
        <v>1953</v>
      </c>
      <c r="G36" s="61">
        <v>2063</v>
      </c>
      <c r="H36" s="61">
        <v>2358</v>
      </c>
      <c r="I36" s="61">
        <v>2717</v>
      </c>
      <c r="J36" s="61">
        <v>3150</v>
      </c>
      <c r="K36" s="61">
        <v>3003</v>
      </c>
    </row>
    <row r="37" spans="1:11">
      <c r="A37" t="s">
        <v>156</v>
      </c>
      <c r="B37" s="61">
        <v>10672</v>
      </c>
      <c r="C37" s="61">
        <v>12008</v>
      </c>
      <c r="D37" s="61">
        <v>12158</v>
      </c>
      <c r="E37" s="61">
        <v>11286</v>
      </c>
      <c r="F37" s="61">
        <v>11673</v>
      </c>
      <c r="G37" s="61">
        <v>11610</v>
      </c>
      <c r="H37" s="61">
        <v>11830</v>
      </c>
      <c r="I37" s="61">
        <v>13186</v>
      </c>
      <c r="J37" s="61">
        <v>13387</v>
      </c>
      <c r="K37" s="61">
        <v>12485</v>
      </c>
    </row>
    <row r="38" spans="1:11">
      <c r="A38" t="s">
        <v>157</v>
      </c>
      <c r="B38" s="61">
        <v>1163</v>
      </c>
      <c r="C38" s="61">
        <v>2102</v>
      </c>
      <c r="D38" s="61">
        <v>2817</v>
      </c>
      <c r="E38" s="61">
        <v>1842</v>
      </c>
      <c r="F38" s="61">
        <v>2244</v>
      </c>
      <c r="G38" s="61">
        <v>2251</v>
      </c>
      <c r="H38" s="61">
        <v>2503</v>
      </c>
      <c r="I38" s="61">
        <v>3043</v>
      </c>
      <c r="J38" s="61">
        <v>3123</v>
      </c>
      <c r="K38" s="61">
        <v>1974</v>
      </c>
    </row>
    <row r="39" spans="1:1">
      <c r="A39" t="s">
        <v>158</v>
      </c>
    </row>
    <row r="40" spans="1:11">
      <c r="A40" t="s">
        <v>34</v>
      </c>
      <c r="B40">
        <v>108.85</v>
      </c>
      <c r="C40">
        <v>106.43</v>
      </c>
      <c r="D40">
        <v>106.41</v>
      </c>
      <c r="E40">
        <v>95.69</v>
      </c>
      <c r="F40">
        <v>93.66</v>
      </c>
      <c r="G40">
        <v>89.34</v>
      </c>
      <c r="H40">
        <v>90.67</v>
      </c>
      <c r="I40">
        <v>111.29</v>
      </c>
      <c r="J40">
        <v>118.06</v>
      </c>
      <c r="K40">
        <v>129.58</v>
      </c>
    </row>
    <row r="41" spans="1:11">
      <c r="A41" t="s">
        <v>147</v>
      </c>
      <c r="B41">
        <v>5.48</v>
      </c>
      <c r="C41">
        <v>5.22</v>
      </c>
      <c r="D41">
        <v>4.9</v>
      </c>
      <c r="E41">
        <v>4.33</v>
      </c>
      <c r="F41">
        <v>5.56</v>
      </c>
      <c r="G41">
        <v>5.51</v>
      </c>
      <c r="H41">
        <v>5.41</v>
      </c>
      <c r="I41">
        <v>6.13</v>
      </c>
      <c r="J41">
        <v>6.3</v>
      </c>
      <c r="K41">
        <v>6.83</v>
      </c>
    </row>
    <row r="42" spans="1:11">
      <c r="A42" t="s">
        <v>148</v>
      </c>
      <c r="B42">
        <v>3.31</v>
      </c>
      <c r="C42">
        <v>3.13</v>
      </c>
      <c r="D42">
        <v>2.78</v>
      </c>
      <c r="E42">
        <v>2.47</v>
      </c>
      <c r="F42">
        <v>2.63</v>
      </c>
      <c r="G42">
        <v>2.67</v>
      </c>
      <c r="H42">
        <v>2.74</v>
      </c>
      <c r="I42">
        <v>3.14</v>
      </c>
      <c r="J42">
        <v>3.11</v>
      </c>
      <c r="K42">
        <v>3.23</v>
      </c>
    </row>
    <row r="43" spans="1:11">
      <c r="A43" t="s">
        <v>84</v>
      </c>
      <c r="B43">
        <v>1.35</v>
      </c>
      <c r="C43">
        <v>1.01</v>
      </c>
      <c r="D43">
        <v>-0.7</v>
      </c>
      <c r="E43">
        <v>-0.72</v>
      </c>
      <c r="F43">
        <v>1.42</v>
      </c>
      <c r="G43">
        <v>0.79</v>
      </c>
      <c r="H43">
        <v>1.35</v>
      </c>
      <c r="I43">
        <v>1.8</v>
      </c>
      <c r="J43">
        <v>2.31</v>
      </c>
      <c r="K43">
        <v>1.07</v>
      </c>
    </row>
    <row r="44" spans="1:11">
      <c r="A44" t="s">
        <v>65</v>
      </c>
      <c r="B44">
        <v>0.86</v>
      </c>
      <c r="C44">
        <v>0.96</v>
      </c>
      <c r="D44">
        <v>0.84</v>
      </c>
      <c r="E44">
        <v>0.93</v>
      </c>
      <c r="F44">
        <v>2.47</v>
      </c>
      <c r="G44">
        <v>2.55</v>
      </c>
      <c r="H44">
        <v>2.98</v>
      </c>
      <c r="I44">
        <v>3.64</v>
      </c>
      <c r="J44">
        <v>4.38</v>
      </c>
      <c r="K44">
        <v>4.46</v>
      </c>
    </row>
    <row r="45" spans="1:11">
      <c r="A45" t="s">
        <v>156</v>
      </c>
      <c r="B45">
        <v>14.73</v>
      </c>
      <c r="C45">
        <v>16.22</v>
      </c>
      <c r="D45">
        <v>16.09</v>
      </c>
      <c r="E45">
        <v>14.56</v>
      </c>
      <c r="F45">
        <v>14.75</v>
      </c>
      <c r="G45">
        <v>14.38</v>
      </c>
      <c r="H45">
        <v>14.95</v>
      </c>
      <c r="I45">
        <v>17.66</v>
      </c>
      <c r="J45">
        <v>18.61</v>
      </c>
      <c r="K45">
        <v>18.54</v>
      </c>
    </row>
    <row r="46" spans="1:11">
      <c r="A46" t="s">
        <v>157</v>
      </c>
      <c r="B46">
        <v>1.61</v>
      </c>
      <c r="C46">
        <v>2.84</v>
      </c>
      <c r="D46">
        <v>3.73</v>
      </c>
      <c r="E46">
        <v>2.38</v>
      </c>
      <c r="F46">
        <v>2.83</v>
      </c>
      <c r="G46">
        <v>2.79</v>
      </c>
      <c r="H46">
        <v>3.16</v>
      </c>
      <c r="I46">
        <v>4.08</v>
      </c>
      <c r="J46">
        <v>4.34</v>
      </c>
      <c r="K46">
        <v>2.93</v>
      </c>
    </row>
    <row r="47" spans="1:1">
      <c r="A47" t="s">
        <v>108</v>
      </c>
    </row>
    <row r="48" spans="1:11">
      <c r="A48" t="s">
        <v>159</v>
      </c>
      <c r="B48" s="61">
        <v>19680</v>
      </c>
      <c r="C48" s="61">
        <v>17093</v>
      </c>
      <c r="D48" s="61">
        <v>13764</v>
      </c>
      <c r="E48" s="61">
        <v>11627</v>
      </c>
      <c r="F48" s="61">
        <v>11927</v>
      </c>
      <c r="G48" s="61">
        <v>11339</v>
      </c>
      <c r="H48" s="61">
        <v>12343</v>
      </c>
      <c r="I48" s="61">
        <v>11427</v>
      </c>
      <c r="J48" s="61">
        <v>11449</v>
      </c>
      <c r="K48" s="61">
        <v>8866</v>
      </c>
    </row>
    <row r="49" spans="1:11">
      <c r="A49" t="s">
        <v>160</v>
      </c>
      <c r="B49">
        <v>20.08</v>
      </c>
      <c r="C49">
        <v>22.91</v>
      </c>
      <c r="D49">
        <v>-25.92</v>
      </c>
      <c r="E49">
        <v>-20.73</v>
      </c>
      <c r="F49">
        <v>10.59</v>
      </c>
      <c r="G49">
        <v>17.69</v>
      </c>
      <c r="H49">
        <v>11.51</v>
      </c>
      <c r="I49">
        <v>8.48</v>
      </c>
      <c r="J49">
        <v>6.9</v>
      </c>
      <c r="K49">
        <v>12.26</v>
      </c>
    </row>
    <row r="50" spans="1:11">
      <c r="A50" t="s">
        <v>161</v>
      </c>
      <c r="B50">
        <v>1.84</v>
      </c>
      <c r="C50">
        <v>1.42</v>
      </c>
      <c r="D50">
        <v>1.13</v>
      </c>
      <c r="E50">
        <v>1.03</v>
      </c>
      <c r="F50">
        <v>1.02</v>
      </c>
      <c r="G50">
        <v>0.98</v>
      </c>
      <c r="H50">
        <v>1.04</v>
      </c>
      <c r="I50">
        <v>0.87</v>
      </c>
      <c r="J50">
        <v>0.86</v>
      </c>
      <c r="K50">
        <v>0.71</v>
      </c>
    </row>
    <row r="51" spans="1:11">
      <c r="A51" t="s">
        <v>162</v>
      </c>
      <c r="B51">
        <v>0.25</v>
      </c>
      <c r="C51">
        <v>0.22</v>
      </c>
      <c r="D51">
        <v>0.17</v>
      </c>
      <c r="E51">
        <v>0.16</v>
      </c>
      <c r="F51">
        <v>0.16</v>
      </c>
      <c r="G51">
        <v>0.16</v>
      </c>
      <c r="H51">
        <v>0.17</v>
      </c>
      <c r="I51">
        <v>0.14</v>
      </c>
      <c r="J51">
        <v>0.13</v>
      </c>
      <c r="K51">
        <v>0.1</v>
      </c>
    </row>
    <row r="52" spans="1:1">
      <c r="A52" t="s">
        <v>92</v>
      </c>
    </row>
    <row r="53" spans="1:11">
      <c r="A53" t="s">
        <v>163</v>
      </c>
      <c r="B53" s="62">
        <v>0.68</v>
      </c>
      <c r="C53" s="62">
        <v>0.7</v>
      </c>
      <c r="D53" s="62">
        <v>0.7</v>
      </c>
      <c r="E53" s="62">
        <v>0.46</v>
      </c>
      <c r="F53" s="62">
        <v>0.46</v>
      </c>
      <c r="G53" s="62">
        <v>0.23</v>
      </c>
      <c r="H53" s="62">
        <v>0.48</v>
      </c>
      <c r="I53" s="62">
        <v>0.52</v>
      </c>
      <c r="J53" s="62">
        <v>0.56</v>
      </c>
      <c r="K53" s="62">
        <v>0.87</v>
      </c>
    </row>
    <row r="54" spans="1:11">
      <c r="A54" t="s">
        <v>93</v>
      </c>
      <c r="B54" s="51">
        <v>0.504</v>
      </c>
      <c r="C54" s="51">
        <v>0.693</v>
      </c>
      <c r="D54" s="51">
        <v>-1</v>
      </c>
      <c r="E54" s="51">
        <v>-0.639</v>
      </c>
      <c r="F54" s="51">
        <v>0.324</v>
      </c>
      <c r="G54" s="51">
        <v>0.291</v>
      </c>
      <c r="H54" s="51">
        <v>0.356</v>
      </c>
      <c r="I54" s="51">
        <v>0.289</v>
      </c>
      <c r="J54" s="51">
        <v>0.242</v>
      </c>
      <c r="K54" s="51">
        <v>0.813</v>
      </c>
    </row>
    <row r="56" spans="1:6">
      <c r="A56" s="11" t="s">
        <v>79</v>
      </c>
      <c r="B56" s="23">
        <f>(H69-H67)/H83</f>
        <v>0.569112548027364</v>
      </c>
      <c r="C56" s="23">
        <f>(I69-I67)/I83</f>
        <v>0.538465011286682</v>
      </c>
      <c r="D56" s="23">
        <f>(J69-J67)/J83</f>
        <v>0.633366781878322</v>
      </c>
      <c r="E56" s="23">
        <f>(K69-K67)/K83</f>
        <v>0.667456368948906</v>
      </c>
      <c r="F56" s="23">
        <f>(L69-L67)/L83</f>
        <v>0.629923000405261</v>
      </c>
    </row>
    <row r="57" spans="1:6">
      <c r="A57" s="11" t="s">
        <v>80</v>
      </c>
      <c r="B57" s="23">
        <f>H64/H83</f>
        <v>0.207993627588792</v>
      </c>
      <c r="C57" s="23">
        <f>I64/I83</f>
        <v>0.167178329571106</v>
      </c>
      <c r="D57" s="23">
        <f>J64/J83</f>
        <v>0.193852900732151</v>
      </c>
      <c r="E57" s="23">
        <f>K64/K83</f>
        <v>0.248361367764353</v>
      </c>
      <c r="F57" s="23">
        <f>L64/L83</f>
        <v>0.241830306156283</v>
      </c>
    </row>
    <row r="58" spans="1:6">
      <c r="A58" s="11" t="s">
        <v>88</v>
      </c>
      <c r="B58" s="23">
        <f>H99/((H67+I67)/2)</f>
        <v>10.1680822530174</v>
      </c>
      <c r="C58" s="23">
        <f>I99/((I67+J67)/2)</f>
        <v>10.4736883381696</v>
      </c>
      <c r="D58" s="23">
        <f>J99/((J67+K67)/2)</f>
        <v>10.1629828086626</v>
      </c>
      <c r="E58" s="23">
        <f>K99/((K67+L67)/2)</f>
        <v>10.6092205538369</v>
      </c>
      <c r="F58" s="23">
        <f>L99/((L67+M67)/2)</f>
        <v>20.9575197495901</v>
      </c>
    </row>
    <row r="59" spans="1:6">
      <c r="A59" s="63" t="s">
        <v>144</v>
      </c>
      <c r="B59" s="64">
        <v>1.1</v>
      </c>
      <c r="C59" s="64">
        <v>1</v>
      </c>
      <c r="D59" s="64">
        <v>1.2</v>
      </c>
      <c r="E59" s="64">
        <v>0.3</v>
      </c>
      <c r="F59" s="65">
        <v>0.4</v>
      </c>
    </row>
    <row r="62" spans="1:12">
      <c r="A62" s="66"/>
      <c r="B62" s="67">
        <v>2014</v>
      </c>
      <c r="C62" s="68">
        <v>2015</v>
      </c>
      <c r="D62" s="67">
        <v>2016</v>
      </c>
      <c r="E62" s="68">
        <v>2017</v>
      </c>
      <c r="F62" s="67">
        <v>2018</v>
      </c>
      <c r="G62" s="68">
        <v>2019</v>
      </c>
      <c r="H62" s="67">
        <v>2020</v>
      </c>
      <c r="I62" s="68">
        <v>2021</v>
      </c>
      <c r="J62" s="67">
        <v>2022</v>
      </c>
      <c r="K62" s="68">
        <v>2023</v>
      </c>
      <c r="L62" s="67">
        <v>2024</v>
      </c>
    </row>
    <row r="63" spans="1:12">
      <c r="A63" s="69" t="s">
        <v>1</v>
      </c>
      <c r="B63" s="70"/>
      <c r="C63" s="70"/>
      <c r="D63" s="70"/>
      <c r="E63" s="70"/>
      <c r="F63" s="70"/>
      <c r="G63" s="70"/>
      <c r="H63" s="70"/>
      <c r="I63" s="70"/>
      <c r="J63" s="70"/>
      <c r="K63" s="70"/>
      <c r="L63" s="70"/>
    </row>
    <row r="64" ht="15.15" spans="1:12">
      <c r="A64" s="71" t="s">
        <v>2</v>
      </c>
      <c r="B64" s="72">
        <v>3113</v>
      </c>
      <c r="C64" s="73">
        <v>2724</v>
      </c>
      <c r="D64" s="72">
        <v>3305</v>
      </c>
      <c r="E64" s="73">
        <v>3593</v>
      </c>
      <c r="F64" s="72">
        <v>4300</v>
      </c>
      <c r="G64" s="73">
        <v>4466</v>
      </c>
      <c r="H64" s="72">
        <v>4439</v>
      </c>
      <c r="I64" s="73">
        <v>3703</v>
      </c>
      <c r="J64" s="72">
        <v>5216</v>
      </c>
      <c r="K64" s="73">
        <v>6290</v>
      </c>
      <c r="L64" s="72">
        <v>6564</v>
      </c>
    </row>
    <row r="65" ht="15.15" spans="1:12">
      <c r="A65" s="75" t="s">
        <v>3</v>
      </c>
      <c r="B65" s="76">
        <v>394</v>
      </c>
      <c r="C65" s="77">
        <v>208</v>
      </c>
      <c r="D65" s="76">
        <v>190</v>
      </c>
      <c r="E65" s="77">
        <v>134</v>
      </c>
      <c r="F65" s="76">
        <v>104</v>
      </c>
      <c r="G65" s="77">
        <v>94</v>
      </c>
      <c r="H65" s="76">
        <v>212</v>
      </c>
      <c r="I65" s="77">
        <v>291</v>
      </c>
      <c r="J65" s="76">
        <v>403</v>
      </c>
      <c r="K65" s="77">
        <v>523</v>
      </c>
      <c r="L65" s="76">
        <v>322</v>
      </c>
    </row>
    <row r="66" ht="15.15" spans="1:12">
      <c r="A66" s="75" t="s">
        <v>4</v>
      </c>
      <c r="B66" s="78">
        <v>6209</v>
      </c>
      <c r="C66" s="79">
        <v>6322</v>
      </c>
      <c r="D66" s="78">
        <v>7145</v>
      </c>
      <c r="E66" s="79">
        <v>7123</v>
      </c>
      <c r="F66" s="78">
        <v>6797</v>
      </c>
      <c r="G66" s="79">
        <v>7115</v>
      </c>
      <c r="H66" s="78">
        <v>6306</v>
      </c>
      <c r="I66" s="79">
        <v>6504</v>
      </c>
      <c r="J66" s="78">
        <v>8036</v>
      </c>
      <c r="K66" s="79">
        <v>8464</v>
      </c>
      <c r="L66" s="78">
        <v>8475</v>
      </c>
    </row>
    <row r="67" ht="15.15" spans="1:12">
      <c r="A67" s="75" t="s">
        <v>5</v>
      </c>
      <c r="B67" s="78">
        <v>6213</v>
      </c>
      <c r="C67" s="79">
        <v>6362</v>
      </c>
      <c r="D67" s="78">
        <v>7039</v>
      </c>
      <c r="E67" s="79">
        <v>6690</v>
      </c>
      <c r="F67" s="78">
        <v>6134</v>
      </c>
      <c r="G67" s="79">
        <v>5868</v>
      </c>
      <c r="H67" s="78">
        <v>5327</v>
      </c>
      <c r="I67" s="79">
        <v>5858</v>
      </c>
      <c r="J67" s="78">
        <v>6893</v>
      </c>
      <c r="K67" s="79">
        <v>6544</v>
      </c>
      <c r="L67" s="78">
        <v>6709</v>
      </c>
    </row>
    <row r="68" ht="15.15" spans="1:12">
      <c r="A68" s="75" t="s">
        <v>6</v>
      </c>
      <c r="B68" s="78">
        <v>1620</v>
      </c>
      <c r="C68" s="79">
        <v>1695</v>
      </c>
      <c r="D68" s="78">
        <v>1469</v>
      </c>
      <c r="E68" s="79">
        <v>1276</v>
      </c>
      <c r="F68" s="78">
        <v>1335</v>
      </c>
      <c r="G68" s="79">
        <v>1332</v>
      </c>
      <c r="H68" s="78">
        <v>1189</v>
      </c>
      <c r="I68" s="79">
        <v>1429</v>
      </c>
      <c r="J68" s="78">
        <v>3387</v>
      </c>
      <c r="K68" s="79">
        <v>1627</v>
      </c>
      <c r="L68" s="78">
        <v>1737</v>
      </c>
    </row>
    <row r="69" spans="1:12">
      <c r="A69" s="80" t="s">
        <v>7</v>
      </c>
      <c r="B69" s="81">
        <v>17549</v>
      </c>
      <c r="C69" s="82">
        <v>17311</v>
      </c>
      <c r="D69" s="81">
        <v>19148</v>
      </c>
      <c r="E69" s="82">
        <v>18816</v>
      </c>
      <c r="F69" s="81">
        <v>18670</v>
      </c>
      <c r="G69" s="82">
        <v>18875</v>
      </c>
      <c r="H69" s="81">
        <v>17473</v>
      </c>
      <c r="I69" s="82">
        <v>17785</v>
      </c>
      <c r="J69" s="81">
        <v>23935</v>
      </c>
      <c r="K69" s="82">
        <v>23448</v>
      </c>
      <c r="L69" s="81">
        <v>23807</v>
      </c>
    </row>
    <row r="70" ht="15.15" spans="1:12">
      <c r="A70" s="71"/>
      <c r="B70" s="83"/>
      <c r="C70" s="84"/>
      <c r="D70" s="83"/>
      <c r="E70" s="84"/>
      <c r="F70" s="83"/>
      <c r="G70" s="84"/>
      <c r="H70" s="83"/>
      <c r="I70" s="84"/>
      <c r="J70" s="83"/>
      <c r="K70" s="84"/>
      <c r="L70" s="83"/>
    </row>
    <row r="71" ht="15.15" spans="1:12">
      <c r="A71" s="75" t="s">
        <v>8</v>
      </c>
      <c r="B71" s="78">
        <v>12270</v>
      </c>
      <c r="C71" s="79">
        <v>12070</v>
      </c>
      <c r="D71" s="78">
        <v>13405</v>
      </c>
      <c r="E71" s="79">
        <v>13097</v>
      </c>
      <c r="F71" s="78">
        <v>12638</v>
      </c>
      <c r="G71" s="79">
        <v>16421</v>
      </c>
      <c r="H71" s="78">
        <v>15012</v>
      </c>
      <c r="I71" s="79">
        <v>15080</v>
      </c>
      <c r="J71" s="78">
        <v>16801</v>
      </c>
      <c r="K71" s="79">
        <v>16823</v>
      </c>
      <c r="L71" s="78">
        <v>17533</v>
      </c>
    </row>
    <row r="72" ht="15.15" spans="1:12">
      <c r="A72" s="75" t="s">
        <v>9</v>
      </c>
      <c r="B72" s="78">
        <v>8228</v>
      </c>
      <c r="C72" s="79">
        <v>8495</v>
      </c>
      <c r="D72" s="78">
        <v>8640</v>
      </c>
      <c r="E72" s="79">
        <v>7977</v>
      </c>
      <c r="F72" s="78">
        <v>7983</v>
      </c>
      <c r="G72" s="79">
        <v>7976</v>
      </c>
      <c r="H72" s="78">
        <v>8034</v>
      </c>
      <c r="I72" s="79">
        <v>7995</v>
      </c>
      <c r="J72" s="78">
        <v>8644</v>
      </c>
      <c r="K72" s="79">
        <v>8712</v>
      </c>
      <c r="L72" s="78">
        <v>8946</v>
      </c>
    </row>
    <row r="73" ht="15.15" spans="1:12">
      <c r="A73" s="75" t="s">
        <v>10</v>
      </c>
      <c r="B73" s="78">
        <v>1315</v>
      </c>
      <c r="C73" s="79">
        <v>1014</v>
      </c>
      <c r="D73" s="78">
        <v>1266</v>
      </c>
      <c r="E73" s="79">
        <v>1364</v>
      </c>
      <c r="F73" s="78">
        <v>1461</v>
      </c>
      <c r="G73" s="79">
        <v>1453</v>
      </c>
      <c r="H73" s="78">
        <v>1325</v>
      </c>
      <c r="I73" s="79">
        <v>1332</v>
      </c>
      <c r="J73" s="78">
        <v>1499</v>
      </c>
      <c r="K73" s="79">
        <v>1552</v>
      </c>
      <c r="L73" s="78">
        <v>1565</v>
      </c>
    </row>
    <row r="74" ht="15.15" spans="1:12">
      <c r="A74" s="75" t="s">
        <v>11</v>
      </c>
      <c r="B74" s="78">
        <v>6427</v>
      </c>
      <c r="C74" s="79">
        <v>6205</v>
      </c>
      <c r="D74" s="78">
        <v>6386</v>
      </c>
      <c r="E74" s="79">
        <v>6559</v>
      </c>
      <c r="F74" s="78">
        <v>6626</v>
      </c>
      <c r="G74" s="79">
        <v>6739</v>
      </c>
      <c r="H74" s="78">
        <v>5744</v>
      </c>
      <c r="I74" s="79">
        <v>5476</v>
      </c>
      <c r="J74" s="78">
        <v>5679</v>
      </c>
      <c r="K74" s="79">
        <v>5636</v>
      </c>
      <c r="L74" s="78">
        <v>5512</v>
      </c>
    </row>
    <row r="75" spans="1:12">
      <c r="A75" s="85" t="s">
        <v>12</v>
      </c>
      <c r="B75" s="86">
        <v>45789</v>
      </c>
      <c r="C75" s="87">
        <v>45095</v>
      </c>
      <c r="D75" s="86">
        <v>48845</v>
      </c>
      <c r="E75" s="87">
        <v>47813</v>
      </c>
      <c r="F75" s="86">
        <v>47378</v>
      </c>
      <c r="G75" s="87">
        <v>51464</v>
      </c>
      <c r="H75" s="86">
        <v>47588</v>
      </c>
      <c r="I75" s="87">
        <v>47668</v>
      </c>
      <c r="J75" s="86">
        <v>56558</v>
      </c>
      <c r="K75" s="87">
        <v>56171</v>
      </c>
      <c r="L75" s="86">
        <v>57363</v>
      </c>
    </row>
    <row r="76" spans="1:12">
      <c r="A76" s="71"/>
      <c r="B76" s="83"/>
      <c r="C76" s="84"/>
      <c r="D76" s="83"/>
      <c r="E76" s="84"/>
      <c r="F76" s="83"/>
      <c r="G76" s="84"/>
      <c r="H76" s="83"/>
      <c r="I76" s="84"/>
      <c r="J76" s="83"/>
      <c r="K76" s="84"/>
      <c r="L76" s="83"/>
    </row>
    <row r="77" spans="1:12">
      <c r="A77" s="88" t="s">
        <v>13</v>
      </c>
      <c r="B77" s="89"/>
      <c r="C77" s="90"/>
      <c r="D77" s="89"/>
      <c r="E77" s="90"/>
      <c r="F77" s="89"/>
      <c r="G77" s="90"/>
      <c r="H77" s="89"/>
      <c r="I77" s="90"/>
      <c r="J77" s="89"/>
      <c r="K77" s="90"/>
      <c r="L77" s="89"/>
    </row>
    <row r="78" ht="15.15" spans="1:12">
      <c r="A78" s="71" t="s">
        <v>14</v>
      </c>
      <c r="B78" s="72">
        <v>17102</v>
      </c>
      <c r="C78" s="73">
        <v>16976</v>
      </c>
      <c r="D78" s="72">
        <v>18791</v>
      </c>
      <c r="E78" s="73">
        <v>17899</v>
      </c>
      <c r="F78" s="72">
        <v>17743</v>
      </c>
      <c r="G78" s="73">
        <v>17358</v>
      </c>
      <c r="H78" s="72">
        <v>15627</v>
      </c>
      <c r="I78" s="73">
        <v>15940</v>
      </c>
      <c r="J78" s="72">
        <v>17985</v>
      </c>
      <c r="K78" s="73">
        <v>18013</v>
      </c>
      <c r="L78" s="72">
        <v>18530</v>
      </c>
    </row>
    <row r="79" ht="15.15" spans="1:12">
      <c r="A79" s="75" t="s">
        <v>15</v>
      </c>
      <c r="B79" s="78">
        <v>1172</v>
      </c>
      <c r="C79" s="79">
        <v>1097</v>
      </c>
      <c r="D79" s="78">
        <v>1260</v>
      </c>
      <c r="E79" s="79">
        <v>1282</v>
      </c>
      <c r="F79" s="78">
        <v>1142</v>
      </c>
      <c r="G79" s="79">
        <v>1095</v>
      </c>
      <c r="H79" s="78">
        <v>1039</v>
      </c>
      <c r="I79" s="79">
        <v>1108</v>
      </c>
      <c r="J79" s="78">
        <v>1182</v>
      </c>
      <c r="K79" s="79">
        <v>1222</v>
      </c>
      <c r="L79" s="78">
        <v>1358</v>
      </c>
    </row>
    <row r="80" ht="15.15" spans="1:12">
      <c r="A80" s="75" t="s">
        <v>16</v>
      </c>
      <c r="B80" s="78">
        <v>1757</v>
      </c>
      <c r="C80" s="77">
        <v>966</v>
      </c>
      <c r="D80" s="78">
        <v>1875</v>
      </c>
      <c r="E80" s="79">
        <v>1069</v>
      </c>
      <c r="F80" s="78">
        <v>1339</v>
      </c>
      <c r="G80" s="77">
        <v>997</v>
      </c>
      <c r="H80" s="78">
        <v>1084</v>
      </c>
      <c r="I80" s="79">
        <v>1342</v>
      </c>
      <c r="J80" s="78">
        <v>2646</v>
      </c>
      <c r="K80" s="77" t="s">
        <v>30</v>
      </c>
      <c r="L80" s="76" t="s">
        <v>30</v>
      </c>
    </row>
    <row r="81" ht="15.15" spans="1:12">
      <c r="A81" s="75" t="s">
        <v>17</v>
      </c>
      <c r="B81" s="76" t="s">
        <v>30</v>
      </c>
      <c r="C81" s="77" t="s">
        <v>30</v>
      </c>
      <c r="D81" s="76" t="s">
        <v>30</v>
      </c>
      <c r="E81" s="77" t="s">
        <v>30</v>
      </c>
      <c r="F81" s="76" t="s">
        <v>30</v>
      </c>
      <c r="G81" s="77">
        <v>941</v>
      </c>
      <c r="H81" s="76">
        <v>936</v>
      </c>
      <c r="I81" s="77">
        <v>995</v>
      </c>
      <c r="J81" s="76">
        <v>955</v>
      </c>
      <c r="K81" s="79">
        <v>1007</v>
      </c>
      <c r="L81" s="78">
        <v>1093</v>
      </c>
    </row>
    <row r="82" ht="15.15" spans="1:12">
      <c r="A82" s="75" t="s">
        <v>18</v>
      </c>
      <c r="B82" s="78">
        <v>3022</v>
      </c>
      <c r="C82" s="79">
        <v>3278</v>
      </c>
      <c r="D82" s="78">
        <v>3169</v>
      </c>
      <c r="E82" s="79">
        <v>2824</v>
      </c>
      <c r="F82" s="78">
        <v>2938</v>
      </c>
      <c r="G82" s="79">
        <v>2698</v>
      </c>
      <c r="H82" s="78">
        <v>2656</v>
      </c>
      <c r="I82" s="79">
        <v>2765</v>
      </c>
      <c r="J82" s="78">
        <v>4139</v>
      </c>
      <c r="K82" s="79">
        <v>5084</v>
      </c>
      <c r="L82" s="78">
        <v>6162</v>
      </c>
    </row>
    <row r="83" spans="1:12">
      <c r="A83" s="80" t="s">
        <v>19</v>
      </c>
      <c r="B83" s="81">
        <v>23053</v>
      </c>
      <c r="C83" s="82">
        <v>22317</v>
      </c>
      <c r="D83" s="81">
        <v>25095</v>
      </c>
      <c r="E83" s="82">
        <v>23074</v>
      </c>
      <c r="F83" s="81">
        <v>23162</v>
      </c>
      <c r="G83" s="82">
        <v>23089</v>
      </c>
      <c r="H83" s="81">
        <v>21342</v>
      </c>
      <c r="I83" s="82">
        <v>22150</v>
      </c>
      <c r="J83" s="81">
        <v>26907</v>
      </c>
      <c r="K83" s="82">
        <v>25326</v>
      </c>
      <c r="L83" s="81">
        <v>27143</v>
      </c>
    </row>
    <row r="84" ht="15.15" spans="1:12">
      <c r="A84" s="71"/>
      <c r="B84" s="83"/>
      <c r="C84" s="84"/>
      <c r="D84" s="83"/>
      <c r="E84" s="84"/>
      <c r="F84" s="83"/>
      <c r="G84" s="84"/>
      <c r="H84" s="83"/>
      <c r="I84" s="84"/>
      <c r="J84" s="83"/>
      <c r="K84" s="84"/>
      <c r="L84" s="83"/>
    </row>
    <row r="85" ht="15.15" spans="1:12">
      <c r="A85" s="75" t="s">
        <v>20</v>
      </c>
      <c r="B85" s="78">
        <v>6815</v>
      </c>
      <c r="C85" s="79">
        <v>6662</v>
      </c>
      <c r="D85" s="78">
        <v>6200</v>
      </c>
      <c r="E85" s="79">
        <v>6428</v>
      </c>
      <c r="F85" s="78">
        <v>6936</v>
      </c>
      <c r="G85" s="79">
        <v>6303</v>
      </c>
      <c r="H85" s="78">
        <v>6305</v>
      </c>
      <c r="I85" s="79">
        <v>5491</v>
      </c>
      <c r="J85" s="78">
        <v>6912</v>
      </c>
      <c r="K85" s="77" t="s">
        <v>30</v>
      </c>
      <c r="L85" s="76" t="s">
        <v>30</v>
      </c>
    </row>
    <row r="86" ht="15.15" spans="1:12">
      <c r="A86" s="75" t="s">
        <v>21</v>
      </c>
      <c r="B86" s="76" t="s">
        <v>30</v>
      </c>
      <c r="C86" s="77" t="s">
        <v>30</v>
      </c>
      <c r="D86" s="76" t="s">
        <v>30</v>
      </c>
      <c r="E86" s="77" t="s">
        <v>30</v>
      </c>
      <c r="F86" s="76" t="s">
        <v>30</v>
      </c>
      <c r="G86" s="79">
        <v>4297</v>
      </c>
      <c r="H86" s="78">
        <v>3787</v>
      </c>
      <c r="I86" s="79">
        <v>3602</v>
      </c>
      <c r="J86" s="78">
        <v>3574</v>
      </c>
      <c r="K86" s="79">
        <v>3894</v>
      </c>
      <c r="L86" s="78">
        <v>3976</v>
      </c>
    </row>
    <row r="87" ht="15.15" spans="1:12">
      <c r="A87" s="75" t="s">
        <v>23</v>
      </c>
      <c r="B87" s="78">
        <v>5693</v>
      </c>
      <c r="C87" s="79">
        <v>5444</v>
      </c>
      <c r="D87" s="78">
        <v>5542</v>
      </c>
      <c r="E87" s="79">
        <v>6153</v>
      </c>
      <c r="F87" s="78">
        <v>5994</v>
      </c>
      <c r="G87" s="79">
        <v>6102</v>
      </c>
      <c r="H87" s="78">
        <v>4544</v>
      </c>
      <c r="I87" s="79">
        <v>4595</v>
      </c>
      <c r="J87" s="78">
        <v>5979</v>
      </c>
      <c r="K87" s="79">
        <v>13564</v>
      </c>
      <c r="L87" s="78">
        <v>13759</v>
      </c>
    </row>
    <row r="88" spans="1:12">
      <c r="A88" s="85" t="s">
        <v>24</v>
      </c>
      <c r="B88" s="86">
        <v>35561</v>
      </c>
      <c r="C88" s="87">
        <v>34423</v>
      </c>
      <c r="D88" s="86">
        <v>36837</v>
      </c>
      <c r="E88" s="87">
        <v>35655</v>
      </c>
      <c r="F88" s="86">
        <v>36092</v>
      </c>
      <c r="G88" s="87">
        <v>39791</v>
      </c>
      <c r="H88" s="86">
        <v>35978</v>
      </c>
      <c r="I88" s="87">
        <v>35838</v>
      </c>
      <c r="J88" s="86">
        <v>43372</v>
      </c>
      <c r="K88" s="87">
        <v>42784</v>
      </c>
      <c r="L88" s="86">
        <v>44878</v>
      </c>
    </row>
    <row r="89" ht="15.15" spans="1:12">
      <c r="A89" s="71"/>
      <c r="B89" s="83"/>
      <c r="C89" s="84"/>
      <c r="D89" s="83"/>
      <c r="E89" s="84"/>
      <c r="F89" s="83"/>
      <c r="G89" s="84"/>
      <c r="H89" s="83"/>
      <c r="I89" s="84"/>
      <c r="J89" s="83"/>
      <c r="K89" s="84"/>
      <c r="L89" s="83"/>
    </row>
    <row r="90" ht="15.15" spans="1:12">
      <c r="A90" s="75" t="s">
        <v>27</v>
      </c>
      <c r="B90" s="78">
        <v>1837</v>
      </c>
      <c r="C90" s="79">
        <v>1846</v>
      </c>
      <c r="D90" s="78">
        <v>1891</v>
      </c>
      <c r="E90" s="79">
        <v>1937</v>
      </c>
      <c r="F90" s="78">
        <v>1973</v>
      </c>
      <c r="G90" s="79">
        <v>2018</v>
      </c>
      <c r="H90" s="78">
        <v>2044</v>
      </c>
      <c r="I90" s="79">
        <v>1940</v>
      </c>
      <c r="J90" s="78">
        <v>1855</v>
      </c>
      <c r="K90" s="79">
        <v>1772</v>
      </c>
      <c r="L90" s="78">
        <v>1695</v>
      </c>
    </row>
    <row r="91" ht="15.15" spans="1:12">
      <c r="A91" s="75" t="s">
        <v>28</v>
      </c>
      <c r="B91" s="78">
        <v>1037</v>
      </c>
      <c r="C91" s="79">
        <v>1039</v>
      </c>
      <c r="D91" s="78">
        <v>1582</v>
      </c>
      <c r="E91" s="79">
        <v>2099</v>
      </c>
      <c r="F91" s="78">
        <v>2117</v>
      </c>
      <c r="G91" s="79">
        <v>1736</v>
      </c>
      <c r="H91" s="78">
        <v>1507</v>
      </c>
      <c r="I91" s="79">
        <v>1579</v>
      </c>
      <c r="J91" s="78">
        <v>2042</v>
      </c>
      <c r="K91" s="79">
        <v>1848</v>
      </c>
      <c r="L91" s="78">
        <v>1665</v>
      </c>
    </row>
    <row r="92" ht="15.15" spans="1:12">
      <c r="A92" s="75" t="s">
        <v>31</v>
      </c>
      <c r="B92" s="78">
        <v>7354</v>
      </c>
      <c r="C92" s="79">
        <v>7787</v>
      </c>
      <c r="D92" s="78">
        <v>8535</v>
      </c>
      <c r="E92" s="79">
        <v>8122</v>
      </c>
      <c r="F92" s="78">
        <v>7196</v>
      </c>
      <c r="G92" s="79">
        <v>7919</v>
      </c>
      <c r="H92" s="78">
        <v>8059</v>
      </c>
      <c r="I92" s="79">
        <v>8311</v>
      </c>
      <c r="J92" s="78">
        <v>9289</v>
      </c>
      <c r="K92" s="79">
        <v>9767</v>
      </c>
      <c r="L92" s="78">
        <v>9125</v>
      </c>
    </row>
    <row r="93" ht="15.15" spans="1:12">
      <c r="A93" s="75" t="s">
        <v>32</v>
      </c>
      <c r="B93" s="78">
        <v>10228</v>
      </c>
      <c r="C93" s="79">
        <v>10672</v>
      </c>
      <c r="D93" s="78">
        <v>12008</v>
      </c>
      <c r="E93" s="79">
        <v>12158</v>
      </c>
      <c r="F93" s="78">
        <v>11286</v>
      </c>
      <c r="G93" s="79">
        <v>11673</v>
      </c>
      <c r="H93" s="78">
        <v>11610</v>
      </c>
      <c r="I93" s="79">
        <v>11830</v>
      </c>
      <c r="J93" s="78">
        <v>13186</v>
      </c>
      <c r="K93" s="79">
        <v>13387</v>
      </c>
      <c r="L93" s="78">
        <v>12485</v>
      </c>
    </row>
    <row r="94" spans="1:12">
      <c r="A94" s="85" t="s">
        <v>13</v>
      </c>
      <c r="B94" s="86">
        <v>45789</v>
      </c>
      <c r="C94" s="87">
        <v>45095</v>
      </c>
      <c r="D94" s="86">
        <v>48845</v>
      </c>
      <c r="E94" s="87">
        <v>47813</v>
      </c>
      <c r="F94" s="86">
        <v>47378</v>
      </c>
      <c r="G94" s="87">
        <v>51464</v>
      </c>
      <c r="H94" s="86">
        <v>47588</v>
      </c>
      <c r="I94" s="87">
        <v>47668</v>
      </c>
      <c r="J94" s="86">
        <v>56558</v>
      </c>
      <c r="K94" s="87">
        <v>56171</v>
      </c>
      <c r="L94" s="86">
        <v>57363</v>
      </c>
    </row>
    <row r="95" spans="1:12">
      <c r="A95" s="71"/>
      <c r="B95" s="83"/>
      <c r="C95" s="84"/>
      <c r="D95" s="83"/>
      <c r="E95" s="84"/>
      <c r="F95" s="83"/>
      <c r="G95" s="84"/>
      <c r="H95" s="83"/>
      <c r="I95" s="84"/>
      <c r="J95" s="83"/>
      <c r="K95" s="84"/>
      <c r="L95" s="83"/>
    </row>
    <row r="97" spans="1:12">
      <c r="A97" s="67">
        <v>2015</v>
      </c>
      <c r="B97" s="68">
        <v>2016</v>
      </c>
      <c r="C97" s="67">
        <v>2017</v>
      </c>
      <c r="D97" s="68">
        <v>2018</v>
      </c>
      <c r="E97" s="67">
        <v>2019</v>
      </c>
      <c r="F97" s="68">
        <v>2020</v>
      </c>
      <c r="G97" s="67">
        <v>2021</v>
      </c>
      <c r="H97" s="68">
        <v>2022</v>
      </c>
      <c r="I97" s="67">
        <v>2023</v>
      </c>
      <c r="J97" s="68">
        <v>2024</v>
      </c>
      <c r="K97" s="67" t="s">
        <v>187</v>
      </c>
      <c r="L97" s="95"/>
    </row>
    <row r="98" ht="15.15" spans="1:12">
      <c r="A98" s="71" t="s">
        <v>34</v>
      </c>
      <c r="B98" s="72">
        <v>78857</v>
      </c>
      <c r="C98" s="73">
        <v>78774</v>
      </c>
      <c r="D98" s="72">
        <v>80392</v>
      </c>
      <c r="E98" s="73">
        <v>74165</v>
      </c>
      <c r="F98" s="72">
        <v>74142</v>
      </c>
      <c r="G98" s="73">
        <v>72150</v>
      </c>
      <c r="H98" s="72">
        <v>71761</v>
      </c>
      <c r="I98" s="73">
        <v>83088</v>
      </c>
      <c r="J98" s="72">
        <v>84910</v>
      </c>
      <c r="K98" s="73">
        <v>87270</v>
      </c>
      <c r="L98" s="72">
        <v>87270</v>
      </c>
    </row>
    <row r="99" ht="15.15" spans="1:12">
      <c r="A99" s="75" t="s">
        <v>35</v>
      </c>
      <c r="B99" s="78">
        <v>60838</v>
      </c>
      <c r="C99" s="79">
        <v>60789</v>
      </c>
      <c r="D99" s="78">
        <v>62311</v>
      </c>
      <c r="E99" s="79">
        <v>58012</v>
      </c>
      <c r="F99" s="78">
        <v>58051</v>
      </c>
      <c r="G99" s="79">
        <v>56705</v>
      </c>
      <c r="H99" s="78">
        <v>56865</v>
      </c>
      <c r="I99" s="79">
        <v>66775</v>
      </c>
      <c r="J99" s="78">
        <v>68280</v>
      </c>
      <c r="K99" s="79">
        <v>70302</v>
      </c>
      <c r="L99" s="78">
        <v>70302</v>
      </c>
    </row>
    <row r="100" spans="1:12">
      <c r="A100" s="85" t="s">
        <v>36</v>
      </c>
      <c r="B100" s="86">
        <v>18019</v>
      </c>
      <c r="C100" s="87">
        <v>17985</v>
      </c>
      <c r="D100" s="86">
        <v>18081</v>
      </c>
      <c r="E100" s="87">
        <v>16153</v>
      </c>
      <c r="F100" s="86">
        <v>16091</v>
      </c>
      <c r="G100" s="87">
        <v>15445</v>
      </c>
      <c r="H100" s="86">
        <v>14896</v>
      </c>
      <c r="I100" s="87">
        <v>16313</v>
      </c>
      <c r="J100" s="86">
        <v>16630</v>
      </c>
      <c r="K100" s="87">
        <v>16968</v>
      </c>
      <c r="L100" s="86">
        <v>16968</v>
      </c>
    </row>
    <row r="101" spans="1:12">
      <c r="A101" s="71"/>
      <c r="B101" s="83"/>
      <c r="C101" s="84"/>
      <c r="D101" s="83"/>
      <c r="E101" s="84"/>
      <c r="F101" s="83"/>
      <c r="G101" s="84"/>
      <c r="H101" s="83"/>
      <c r="I101" s="84"/>
      <c r="J101" s="83"/>
      <c r="K101" s="84"/>
      <c r="L101" s="83"/>
    </row>
    <row r="102" spans="1:12">
      <c r="A102" s="88" t="s">
        <v>37</v>
      </c>
      <c r="B102" s="89"/>
      <c r="C102" s="90"/>
      <c r="D102" s="89"/>
      <c r="E102" s="90"/>
      <c r="F102" s="89"/>
      <c r="G102" s="90"/>
      <c r="H102" s="89"/>
      <c r="I102" s="90"/>
      <c r="J102" s="89"/>
      <c r="K102" s="90"/>
      <c r="L102" s="89"/>
    </row>
    <row r="103" ht="15.15" spans="1:12">
      <c r="A103" s="71" t="s">
        <v>38</v>
      </c>
      <c r="B103" s="72">
        <v>3457</v>
      </c>
      <c r="C103" s="73">
        <v>3512</v>
      </c>
      <c r="D103" s="72">
        <v>3512</v>
      </c>
      <c r="E103" s="73">
        <v>2971</v>
      </c>
      <c r="F103" s="72">
        <v>3081</v>
      </c>
      <c r="G103" s="73">
        <v>2700</v>
      </c>
      <c r="H103" s="72">
        <v>2549</v>
      </c>
      <c r="I103" s="73">
        <v>3254</v>
      </c>
      <c r="J103" s="72">
        <v>3583</v>
      </c>
      <c r="K103" s="73">
        <v>3428</v>
      </c>
      <c r="L103" s="72">
        <v>3428</v>
      </c>
    </row>
    <row r="104" ht="15.15" spans="1:12">
      <c r="A104" s="75" t="s">
        <v>39</v>
      </c>
      <c r="B104" s="78">
        <v>12164</v>
      </c>
      <c r="C104" s="79">
        <v>12158</v>
      </c>
      <c r="D104" s="78">
        <v>12471</v>
      </c>
      <c r="E104" s="79">
        <v>11265</v>
      </c>
      <c r="F104" s="78">
        <v>10930</v>
      </c>
      <c r="G104" s="79">
        <v>10590</v>
      </c>
      <c r="H104" s="78">
        <v>10177</v>
      </c>
      <c r="I104" s="79">
        <v>10716</v>
      </c>
      <c r="J104" s="78">
        <v>10812</v>
      </c>
      <c r="K104" s="79">
        <v>11366</v>
      </c>
      <c r="L104" s="78">
        <v>11366</v>
      </c>
    </row>
    <row r="105" ht="15.15" spans="1:12">
      <c r="A105" s="75" t="s">
        <v>40</v>
      </c>
      <c r="B105" s="78">
        <v>15621</v>
      </c>
      <c r="C105" s="79">
        <v>15670</v>
      </c>
      <c r="D105" s="78">
        <v>15983</v>
      </c>
      <c r="E105" s="79">
        <v>14236</v>
      </c>
      <c r="F105" s="78">
        <v>14011</v>
      </c>
      <c r="G105" s="79">
        <v>13290</v>
      </c>
      <c r="H105" s="78">
        <v>12726</v>
      </c>
      <c r="I105" s="79">
        <v>13970</v>
      </c>
      <c r="J105" s="78">
        <v>14395</v>
      </c>
      <c r="K105" s="79">
        <v>14794</v>
      </c>
      <c r="L105" s="78">
        <v>14794</v>
      </c>
    </row>
    <row r="106" spans="1:12">
      <c r="A106" s="85" t="s">
        <v>41</v>
      </c>
      <c r="B106" s="86">
        <v>2398</v>
      </c>
      <c r="C106" s="87">
        <v>2315</v>
      </c>
      <c r="D106" s="86">
        <v>2098</v>
      </c>
      <c r="E106" s="87">
        <v>1917</v>
      </c>
      <c r="F106" s="86">
        <v>2080</v>
      </c>
      <c r="G106" s="87">
        <v>2155</v>
      </c>
      <c r="H106" s="86">
        <v>2170</v>
      </c>
      <c r="I106" s="87">
        <v>2343</v>
      </c>
      <c r="J106" s="86">
        <v>2235</v>
      </c>
      <c r="K106" s="87">
        <v>2174</v>
      </c>
      <c r="L106" s="86">
        <v>2174</v>
      </c>
    </row>
    <row r="107" ht="15.15" spans="1:12">
      <c r="A107" s="71"/>
      <c r="B107" s="83"/>
      <c r="C107" s="84"/>
      <c r="D107" s="83"/>
      <c r="E107" s="84"/>
      <c r="F107" s="83"/>
      <c r="G107" s="84"/>
      <c r="H107" s="83"/>
      <c r="I107" s="84"/>
      <c r="J107" s="83"/>
      <c r="K107" s="84"/>
      <c r="L107" s="83"/>
    </row>
    <row r="108" ht="15.15" spans="1:12">
      <c r="A108" s="75" t="s">
        <v>42</v>
      </c>
      <c r="B108" s="76">
        <v>-478</v>
      </c>
      <c r="C108" s="77">
        <v>-468</v>
      </c>
      <c r="D108" s="76">
        <v>-405</v>
      </c>
      <c r="E108" s="77">
        <v>-297</v>
      </c>
      <c r="F108" s="76">
        <v>-395</v>
      </c>
      <c r="G108" s="77">
        <v>-321</v>
      </c>
      <c r="H108" s="76">
        <v>-310</v>
      </c>
      <c r="I108" s="77">
        <v>-575</v>
      </c>
      <c r="J108" s="76">
        <v>-519</v>
      </c>
      <c r="K108" s="77">
        <v>-853</v>
      </c>
      <c r="L108" s="76">
        <v>-853</v>
      </c>
    </row>
    <row r="109" ht="15.15" spans="1:12">
      <c r="A109" s="75" t="s">
        <v>43</v>
      </c>
      <c r="B109" s="76">
        <v>-203</v>
      </c>
      <c r="C109" s="77">
        <v>-419</v>
      </c>
      <c r="D109" s="78">
        <v>-1160</v>
      </c>
      <c r="E109" s="79">
        <v>-1055</v>
      </c>
      <c r="F109" s="76">
        <v>-966</v>
      </c>
      <c r="G109" s="77">
        <v>-483</v>
      </c>
      <c r="H109" s="76">
        <v>-290</v>
      </c>
      <c r="I109" s="77">
        <v>205</v>
      </c>
      <c r="J109" s="76">
        <v>-377</v>
      </c>
      <c r="K109" s="77">
        <v>-228</v>
      </c>
      <c r="L109" s="76">
        <v>-228</v>
      </c>
    </row>
    <row r="110" spans="1:12">
      <c r="A110" s="85" t="s">
        <v>44</v>
      </c>
      <c r="B110" s="86">
        <v>1717</v>
      </c>
      <c r="C110" s="87">
        <v>1428</v>
      </c>
      <c r="D110" s="91">
        <v>533</v>
      </c>
      <c r="E110" s="92">
        <v>565</v>
      </c>
      <c r="F110" s="91">
        <v>719</v>
      </c>
      <c r="G110" s="87">
        <v>1351</v>
      </c>
      <c r="H110" s="86">
        <v>1570</v>
      </c>
      <c r="I110" s="87">
        <v>1973</v>
      </c>
      <c r="J110" s="86">
        <v>1339</v>
      </c>
      <c r="K110" s="87">
        <v>1093</v>
      </c>
      <c r="L110" s="86">
        <v>1093</v>
      </c>
    </row>
    <row r="111" ht="15.15" spans="1:12">
      <c r="A111" s="71"/>
      <c r="B111" s="83"/>
      <c r="C111" s="84"/>
      <c r="D111" s="83"/>
      <c r="E111" s="84"/>
      <c r="F111" s="83"/>
      <c r="G111" s="84"/>
      <c r="H111" s="83"/>
      <c r="I111" s="84"/>
      <c r="J111" s="83"/>
      <c r="K111" s="84"/>
      <c r="L111" s="83"/>
    </row>
    <row r="112" ht="15.15" spans="1:12">
      <c r="A112" s="75" t="s">
        <v>45</v>
      </c>
      <c r="B112" s="76">
        <v>-597</v>
      </c>
      <c r="C112" s="77">
        <v>-494</v>
      </c>
      <c r="D112" s="76">
        <v>-618</v>
      </c>
      <c r="E112" s="77">
        <v>-529</v>
      </c>
      <c r="F112" s="76">
        <v>-503</v>
      </c>
      <c r="G112" s="77">
        <v>-498</v>
      </c>
      <c r="H112" s="76">
        <v>-360</v>
      </c>
      <c r="I112" s="77">
        <v>-408</v>
      </c>
      <c r="J112" s="76">
        <v>-439</v>
      </c>
      <c r="K112" s="77">
        <v>-303</v>
      </c>
      <c r="L112" s="76">
        <v>-303</v>
      </c>
    </row>
    <row r="113" ht="15.15" spans="1:12">
      <c r="A113" s="75" t="s">
        <v>28</v>
      </c>
      <c r="B113" s="76">
        <v>-143</v>
      </c>
      <c r="C113" s="77">
        <v>-148</v>
      </c>
      <c r="D113" s="76">
        <v>-169</v>
      </c>
      <c r="E113" s="77">
        <v>-216</v>
      </c>
      <c r="F113" s="76">
        <v>-182</v>
      </c>
      <c r="G113" s="77">
        <v>-190</v>
      </c>
      <c r="H113" s="76">
        <v>-229</v>
      </c>
      <c r="I113" s="77">
        <v>-218</v>
      </c>
      <c r="J113" s="76">
        <v>17</v>
      </c>
      <c r="K113" s="77">
        <v>-66</v>
      </c>
      <c r="L113" s="76">
        <v>-66</v>
      </c>
    </row>
    <row r="114" ht="15.15" spans="1:12">
      <c r="A114" s="75" t="s">
        <v>188</v>
      </c>
      <c r="B114" s="76">
        <v>-1</v>
      </c>
      <c r="C114" s="77" t="s">
        <v>30</v>
      </c>
      <c r="D114" s="76" t="s">
        <v>30</v>
      </c>
      <c r="E114" s="77">
        <v>-1</v>
      </c>
      <c r="F114" s="76" t="s">
        <v>30</v>
      </c>
      <c r="G114" s="77" t="s">
        <v>30</v>
      </c>
      <c r="H114" s="76">
        <v>-1</v>
      </c>
      <c r="I114" s="77" t="s">
        <v>30</v>
      </c>
      <c r="J114" s="76" t="s">
        <v>30</v>
      </c>
      <c r="K114" s="77">
        <v>-1</v>
      </c>
      <c r="L114" s="76">
        <v>-1</v>
      </c>
    </row>
    <row r="115" spans="1:12">
      <c r="A115" s="85" t="s">
        <v>46</v>
      </c>
      <c r="B115" s="91">
        <v>980</v>
      </c>
      <c r="C115" s="92">
        <v>746</v>
      </c>
      <c r="D115" s="91">
        <v>-531</v>
      </c>
      <c r="E115" s="92">
        <v>-561</v>
      </c>
      <c r="F115" s="86">
        <v>1126</v>
      </c>
      <c r="G115" s="92">
        <v>641</v>
      </c>
      <c r="H115" s="86">
        <v>1072</v>
      </c>
      <c r="I115" s="87">
        <v>1348</v>
      </c>
      <c r="J115" s="86">
        <v>1659</v>
      </c>
      <c r="K115" s="92">
        <v>723</v>
      </c>
      <c r="L115" s="91">
        <v>723</v>
      </c>
    </row>
    <row r="116" ht="15.15" spans="1:12">
      <c r="A116" s="71"/>
      <c r="B116" s="83"/>
      <c r="C116" s="84"/>
      <c r="D116" s="83"/>
      <c r="E116" s="84"/>
      <c r="F116" s="83"/>
      <c r="G116" s="84"/>
      <c r="H116" s="83"/>
      <c r="I116" s="84"/>
      <c r="J116" s="83"/>
      <c r="K116" s="84"/>
      <c r="L116" s="83"/>
    </row>
    <row r="117" ht="15.15" spans="1:12">
      <c r="A117" s="75" t="s">
        <v>47</v>
      </c>
      <c r="B117" s="93">
        <v>1.35</v>
      </c>
      <c r="C117" s="94">
        <v>1.01</v>
      </c>
      <c r="D117" s="93">
        <v>-0.7</v>
      </c>
      <c r="E117" s="94">
        <v>-0.72</v>
      </c>
      <c r="F117" s="93">
        <v>1.42</v>
      </c>
      <c r="G117" s="94">
        <v>0.8</v>
      </c>
      <c r="H117" s="93">
        <v>1.36</v>
      </c>
      <c r="I117" s="94">
        <v>1.82</v>
      </c>
      <c r="J117" s="93">
        <v>2.32</v>
      </c>
      <c r="K117" s="94">
        <v>1.08</v>
      </c>
      <c r="L117" s="93">
        <v>1.08</v>
      </c>
    </row>
    <row r="118" ht="15.15" spans="1:12">
      <c r="A118" s="75" t="s">
        <v>48</v>
      </c>
      <c r="B118" s="93">
        <v>1.35</v>
      </c>
      <c r="C118" s="94">
        <v>1.01</v>
      </c>
      <c r="D118" s="93">
        <v>-0.7</v>
      </c>
      <c r="E118" s="94">
        <v>-0.72</v>
      </c>
      <c r="F118" s="93">
        <v>1.42</v>
      </c>
      <c r="G118" s="94">
        <v>0.79</v>
      </c>
      <c r="H118" s="93">
        <v>1.35</v>
      </c>
      <c r="I118" s="94">
        <v>1.8</v>
      </c>
      <c r="J118" s="93">
        <v>2.31</v>
      </c>
      <c r="K118" s="94">
        <v>1.07</v>
      </c>
      <c r="L118" s="93">
        <v>1.07</v>
      </c>
    </row>
    <row r="119" ht="15.15" spans="1:12">
      <c r="A119" s="75" t="s">
        <v>49</v>
      </c>
      <c r="B119" s="76">
        <v>724</v>
      </c>
      <c r="C119" s="77">
        <v>740</v>
      </c>
      <c r="D119" s="76">
        <v>755</v>
      </c>
      <c r="E119" s="77">
        <v>775</v>
      </c>
      <c r="F119" s="76">
        <v>791</v>
      </c>
      <c r="G119" s="77">
        <v>806</v>
      </c>
      <c r="H119" s="76">
        <v>787</v>
      </c>
      <c r="I119" s="77">
        <v>741</v>
      </c>
      <c r="J119" s="76">
        <v>714</v>
      </c>
      <c r="K119" s="77">
        <v>670</v>
      </c>
      <c r="L119" s="76">
        <v>670</v>
      </c>
    </row>
    <row r="120" spans="1:12">
      <c r="A120" s="75" t="s">
        <v>50</v>
      </c>
      <c r="B120" s="76">
        <v>724</v>
      </c>
      <c r="C120" s="77">
        <v>740</v>
      </c>
      <c r="D120" s="76">
        <v>755</v>
      </c>
      <c r="E120" s="77">
        <v>775</v>
      </c>
      <c r="F120" s="76">
        <v>792</v>
      </c>
      <c r="G120" s="77">
        <v>808</v>
      </c>
      <c r="H120" s="76">
        <v>791</v>
      </c>
      <c r="I120" s="77">
        <v>747</v>
      </c>
      <c r="J120" s="76">
        <v>719</v>
      </c>
      <c r="K120" s="77">
        <v>673</v>
      </c>
      <c r="L120" s="76">
        <v>673</v>
      </c>
    </row>
  </sheetData>
  <pageMargins left="0.75" right="0.75" top="1" bottom="1" header="0.5" footer="0.5"/>
  <headerFooter/>
  <legacyDrawing r:id="rId2"/>
  <tableParts count="1">
    <tablePart r:id="rId3"/>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O156"/>
  <sheetViews>
    <sheetView zoomScale="70" zoomScaleNormal="70" topLeftCell="C53" workbookViewId="0">
      <selection activeCell="F82" sqref="F82"/>
    </sheetView>
  </sheetViews>
  <sheetFormatPr defaultColWidth="8.88888888888889" defaultRowHeight="14.4"/>
  <cols>
    <col min="3" max="3" width="36.6666666666667"/>
    <col min="4" max="6" width="26.1111111111111"/>
    <col min="7" max="7" width="14.1111111111111"/>
    <col min="8" max="9" width="11.6666666666667"/>
    <col min="10" max="11" width="11.4444444444444"/>
    <col min="12" max="12" width="14.1111111111111"/>
    <col min="13" max="13" width="12.8888888888889"/>
    <col min="14" max="15" width="16.0092592592593"/>
    <col min="16" max="16" width="14.1111111111111"/>
    <col min="17" max="17" width="14"/>
    <col min="18" max="20" width="20.2222222222222"/>
    <col min="21" max="21" width="11.4444444444444"/>
    <col min="22" max="22" width="22.2222222222222"/>
    <col min="23" max="23" width="14.1111111111111"/>
    <col min="24" max="24" width="24.5555555555556"/>
    <col min="25" max="25" width="22.2222222222222"/>
    <col min="26" max="27" width="11.4444444444444"/>
    <col min="28" max="28" width="24.5555555555556"/>
    <col min="29" max="29" width="14.787037037037"/>
    <col min="30" max="30" width="22.2222222222222"/>
    <col min="31" max="31" width="20.7777777777778"/>
    <col min="32" max="32" width="17.2222222222222"/>
    <col min="33" max="33" width="20.7777777777778"/>
    <col min="34" max="34" width="17.2222222222222"/>
  </cols>
  <sheetData>
    <row r="6" spans="6:9">
      <c r="F6" t="s">
        <v>191</v>
      </c>
      <c r="G6" t="s">
        <v>76</v>
      </c>
      <c r="H6" t="s">
        <v>77</v>
      </c>
      <c r="I6" t="s">
        <v>192</v>
      </c>
    </row>
    <row r="7" spans="6:9">
      <c r="F7" t="s">
        <v>68</v>
      </c>
      <c r="G7" t="s">
        <v>69</v>
      </c>
      <c r="H7" t="s">
        <v>79</v>
      </c>
      <c r="I7" t="s">
        <v>80</v>
      </c>
    </row>
    <row r="8" spans="6:9">
      <c r="F8" t="s">
        <v>81</v>
      </c>
      <c r="G8" t="s">
        <v>83</v>
      </c>
      <c r="H8" t="s">
        <v>84</v>
      </c>
      <c r="I8" t="s">
        <v>82</v>
      </c>
    </row>
    <row r="9" spans="6:7">
      <c r="F9" t="s">
        <v>85</v>
      </c>
      <c r="G9" t="s">
        <v>86</v>
      </c>
    </row>
    <row r="10" spans="6:7">
      <c r="F10" t="s">
        <v>87</v>
      </c>
      <c r="G10" t="s">
        <v>88</v>
      </c>
    </row>
    <row r="11" spans="6:8">
      <c r="F11" t="s">
        <v>89</v>
      </c>
      <c r="G11" t="s">
        <v>90</v>
      </c>
      <c r="H11" t="s">
        <v>91</v>
      </c>
    </row>
    <row r="12" spans="6:7">
      <c r="F12" t="s">
        <v>92</v>
      </c>
      <c r="G12" t="s">
        <v>93</v>
      </c>
    </row>
    <row r="16" spans="6:10">
      <c r="F16">
        <v>2020</v>
      </c>
      <c r="G16">
        <v>2021</v>
      </c>
      <c r="H16">
        <v>2022</v>
      </c>
      <c r="I16">
        <v>2023</v>
      </c>
      <c r="J16">
        <v>2024</v>
      </c>
    </row>
    <row r="17" spans="5:10">
      <c r="E17" t="str" cm="1">
        <f t="array" ref="E17:J20">'Ratios+Forecast'!B30:G33</f>
        <v>Gross Margin</v>
      </c>
      <c r="F17">
        <v>0.0705444905407034</v>
      </c>
      <c r="G17">
        <v>0.0652305353533609</v>
      </c>
      <c r="H17">
        <v>0.0755249087115284</v>
      </c>
      <c r="I17">
        <v>0.0514528030372616</v>
      </c>
      <c r="J17">
        <v>0.0711132620587502</v>
      </c>
    </row>
    <row r="18" spans="4:10">
      <c r="D18" t="s">
        <v>193</v>
      </c>
      <c r="E18" t="str">
        <v>Operating Margin</v>
      </c>
      <c r="F18">
        <v>0.0393004079805822</v>
      </c>
      <c r="G18">
        <v>0.0333926442897369</v>
      </c>
      <c r="H18">
        <v>0.0419437923839332</v>
      </c>
      <c r="I18">
        <v>0.0214935243868834</v>
      </c>
      <c r="J18">
        <v>0.0403449337850323</v>
      </c>
    </row>
    <row r="19" spans="5:10">
      <c r="E19" t="str">
        <v>Net profit margin</v>
      </c>
      <c r="F19">
        <v>0.0167151538104009</v>
      </c>
      <c r="G19">
        <v>0.102855563425294</v>
      </c>
      <c r="H19">
        <v>0.0241425404277517</v>
      </c>
      <c r="I19">
        <v>0.0112825694253085</v>
      </c>
      <c r="J19">
        <v>0.0174226758766334</v>
      </c>
    </row>
    <row r="20" spans="5:10">
      <c r="E20">
        <v>0</v>
      </c>
      <c r="F20">
        <v>0</v>
      </c>
      <c r="G20">
        <v>0</v>
      </c>
      <c r="H20">
        <v>0</v>
      </c>
      <c r="I20">
        <v>0</v>
      </c>
      <c r="J20">
        <v>0</v>
      </c>
    </row>
    <row r="22" spans="13:13">
      <c r="M22">
        <f>MEDIAN(F17:J17,F23:J23,F29:J29)</f>
        <v>0.196</v>
      </c>
    </row>
    <row r="23" ht="15.15" spans="5:10">
      <c r="E23" s="1" t="s">
        <v>76</v>
      </c>
      <c r="F23" s="2">
        <v>0.275</v>
      </c>
      <c r="G23" s="3">
        <v>0.274</v>
      </c>
      <c r="H23" s="2">
        <v>0.268</v>
      </c>
      <c r="I23" s="3">
        <v>0.269</v>
      </c>
      <c r="J23" s="25">
        <v>0.266</v>
      </c>
    </row>
    <row r="24" ht="15.15" spans="4:10">
      <c r="D24" t="s">
        <v>194</v>
      </c>
      <c r="E24" s="4" t="s">
        <v>77</v>
      </c>
      <c r="F24" s="5">
        <v>0.023</v>
      </c>
      <c r="G24" s="6">
        <v>0.037</v>
      </c>
      <c r="H24" s="5">
        <v>0.036</v>
      </c>
      <c r="I24" s="6">
        <v>0.027</v>
      </c>
      <c r="J24" s="26">
        <v>0.026</v>
      </c>
    </row>
    <row r="25" spans="5:10">
      <c r="E25" s="4" t="s">
        <v>192</v>
      </c>
      <c r="F25" s="5">
        <v>0.019</v>
      </c>
      <c r="G25" s="6">
        <v>0.03</v>
      </c>
      <c r="H25" s="5">
        <v>0.029</v>
      </c>
      <c r="I25" s="6">
        <v>0.021</v>
      </c>
      <c r="J25" s="26">
        <v>0.02</v>
      </c>
    </row>
    <row r="29" spans="4:10">
      <c r="D29" t="s">
        <v>195</v>
      </c>
      <c r="E29" s="7" t="s">
        <v>76</v>
      </c>
      <c r="F29" s="8">
        <v>0.214</v>
      </c>
      <c r="G29" s="8">
        <v>0.208</v>
      </c>
      <c r="H29" s="8">
        <v>0.196</v>
      </c>
      <c r="I29" s="8">
        <v>0.196</v>
      </c>
      <c r="J29" s="27">
        <v>0.194</v>
      </c>
    </row>
    <row r="30" spans="5:10">
      <c r="E30" s="7" t="s">
        <v>77</v>
      </c>
      <c r="F30" s="8">
        <v>0.03</v>
      </c>
      <c r="G30" s="8">
        <v>0.03</v>
      </c>
      <c r="H30" s="8">
        <v>0.028</v>
      </c>
      <c r="I30" s="8">
        <v>0.026</v>
      </c>
      <c r="J30" s="27">
        <v>0.025</v>
      </c>
    </row>
    <row r="31" spans="5:10">
      <c r="E31" s="7" t="s">
        <v>192</v>
      </c>
      <c r="F31" s="8">
        <v>0.009</v>
      </c>
      <c r="G31" s="8">
        <v>0.015</v>
      </c>
      <c r="H31" s="8">
        <v>0.016</v>
      </c>
      <c r="I31" s="8">
        <v>0.02</v>
      </c>
      <c r="J31" s="27">
        <v>0.008</v>
      </c>
    </row>
    <row r="38" spans="6:10">
      <c r="F38">
        <v>2020</v>
      </c>
      <c r="G38">
        <v>2021</v>
      </c>
      <c r="H38">
        <v>2022</v>
      </c>
      <c r="I38">
        <v>2023</v>
      </c>
      <c r="J38">
        <v>2024</v>
      </c>
    </row>
    <row r="39" spans="5:10">
      <c r="E39" s="9" t="s">
        <v>82</v>
      </c>
      <c r="F39" s="10">
        <v>22376</v>
      </c>
      <c r="G39" s="10">
        <v>17381</v>
      </c>
      <c r="H39" s="10">
        <v>21971</v>
      </c>
      <c r="I39" s="10">
        <v>18517</v>
      </c>
      <c r="J39" s="10">
        <v>19429</v>
      </c>
    </row>
    <row r="40" spans="4:10">
      <c r="D40" t="s">
        <v>196</v>
      </c>
      <c r="E40" s="11" t="s">
        <v>83</v>
      </c>
      <c r="F40">
        <v>23.04</v>
      </c>
      <c r="G40">
        <v>2.92</v>
      </c>
      <c r="H40" s="12">
        <v>14.84</v>
      </c>
      <c r="I40">
        <v>25.12</v>
      </c>
      <c r="J40">
        <v>16.35</v>
      </c>
    </row>
    <row r="41" spans="5:10">
      <c r="E41" s="11" t="s">
        <v>84</v>
      </c>
      <c r="F41">
        <v>0.02</v>
      </c>
      <c r="G41">
        <v>-0.01</v>
      </c>
      <c r="H41">
        <v>0.19</v>
      </c>
      <c r="I41">
        <v>0.1</v>
      </c>
      <c r="J41">
        <v>0.17</v>
      </c>
    </row>
    <row r="44" ht="15.15" spans="5:10">
      <c r="E44" s="9" t="s">
        <v>82</v>
      </c>
      <c r="F44" s="13">
        <v>24197</v>
      </c>
      <c r="G44" s="14">
        <v>30477</v>
      </c>
      <c r="H44" s="13">
        <v>26232</v>
      </c>
      <c r="I44" s="14">
        <v>24611</v>
      </c>
      <c r="J44" s="28">
        <v>29380</v>
      </c>
    </row>
    <row r="45" ht="15.15" spans="4:10">
      <c r="D45" t="s">
        <v>194</v>
      </c>
      <c r="E45" s="11" t="s">
        <v>83</v>
      </c>
      <c r="F45" s="15">
        <v>17.32</v>
      </c>
      <c r="G45" s="16">
        <v>13.57</v>
      </c>
      <c r="H45" s="15">
        <v>10.3</v>
      </c>
      <c r="I45" s="16">
        <v>13.13</v>
      </c>
      <c r="J45" s="29">
        <v>16.66</v>
      </c>
    </row>
    <row r="46" spans="5:10">
      <c r="E46" s="11" t="s">
        <v>84</v>
      </c>
      <c r="F46" s="15">
        <v>1.3</v>
      </c>
      <c r="G46" s="16">
        <v>2.17</v>
      </c>
      <c r="H46" s="15">
        <v>2.54</v>
      </c>
      <c r="I46" s="16">
        <v>1.94</v>
      </c>
      <c r="J46" s="29">
        <v>1.89</v>
      </c>
    </row>
    <row r="49" spans="5:10">
      <c r="E49" s="9" t="s">
        <v>82</v>
      </c>
      <c r="F49" s="17">
        <v>11339</v>
      </c>
      <c r="G49" s="17">
        <v>12343</v>
      </c>
      <c r="H49" s="17">
        <v>11427</v>
      </c>
      <c r="I49" s="17">
        <v>11449</v>
      </c>
      <c r="J49" s="30">
        <v>8866</v>
      </c>
    </row>
    <row r="50" spans="4:10">
      <c r="D50" t="s">
        <v>197</v>
      </c>
      <c r="E50" s="11" t="s">
        <v>83</v>
      </c>
      <c r="F50" s="18">
        <v>17.69</v>
      </c>
      <c r="G50" s="18">
        <v>11.51</v>
      </c>
      <c r="H50" s="18">
        <v>8.48</v>
      </c>
      <c r="I50" s="18">
        <v>6.9</v>
      </c>
      <c r="J50" s="31">
        <v>12.26</v>
      </c>
    </row>
    <row r="51" spans="5:10">
      <c r="E51" s="7" t="s">
        <v>84</v>
      </c>
      <c r="F51" s="18">
        <v>0.79</v>
      </c>
      <c r="G51" s="18">
        <v>1.35</v>
      </c>
      <c r="H51" s="18">
        <v>1.8</v>
      </c>
      <c r="I51" s="18">
        <v>2.31</v>
      </c>
      <c r="J51" s="31">
        <v>1.07</v>
      </c>
    </row>
    <row r="57" spans="6:10">
      <c r="F57">
        <v>2020</v>
      </c>
      <c r="G57">
        <v>2021</v>
      </c>
      <c r="H57">
        <v>2022</v>
      </c>
      <c r="I57">
        <v>2023</v>
      </c>
      <c r="J57">
        <v>2024</v>
      </c>
    </row>
    <row r="58" spans="5:10">
      <c r="E58" s="11" t="s">
        <v>144</v>
      </c>
      <c r="F58" s="19">
        <v>1.40355100812519</v>
      </c>
      <c r="G58" s="19">
        <v>1.32656107471598</v>
      </c>
      <c r="H58" s="19">
        <v>1.02117451381781</v>
      </c>
      <c r="I58" s="19">
        <v>1.44049079754601</v>
      </c>
      <c r="J58" s="19">
        <v>1.75499357051007</v>
      </c>
    </row>
    <row r="59" spans="4:10">
      <c r="D59" t="s">
        <v>193</v>
      </c>
      <c r="E59" s="11" t="s">
        <v>79</v>
      </c>
      <c r="F59" s="19">
        <v>0.614279588336192</v>
      </c>
      <c r="G59" s="19">
        <v>0.546227417640808</v>
      </c>
      <c r="H59" s="19">
        <v>0.604272379878469</v>
      </c>
      <c r="I59" s="19">
        <v>0.565530948324815</v>
      </c>
      <c r="J59" s="19">
        <v>0.682444314185229</v>
      </c>
    </row>
    <row r="60" spans="5:10">
      <c r="E60" s="11" t="s">
        <v>80</v>
      </c>
      <c r="F60" s="19">
        <v>0.221751715265866</v>
      </c>
      <c r="G60" s="19">
        <v>0.150590735762956</v>
      </c>
      <c r="H60" s="19">
        <v>0.146902211363779</v>
      </c>
      <c r="I60" s="19">
        <v>0.13503691084611</v>
      </c>
      <c r="J60" s="19">
        <v>0.112837045720985</v>
      </c>
    </row>
    <row r="61" spans="1:15">
      <c r="A61" s="20"/>
      <c r="B61" s="20"/>
      <c r="C61" s="20"/>
      <c r="D61" s="20"/>
      <c r="E61" s="21" t="s">
        <v>88</v>
      </c>
      <c r="F61" s="22">
        <v>23.9862283429587</v>
      </c>
      <c r="G61" s="22">
        <v>24.5512704174229</v>
      </c>
      <c r="H61" s="22">
        <v>23.3908022272634</v>
      </c>
      <c r="I61" s="22">
        <v>24.085908649174</v>
      </c>
      <c r="J61" s="22">
        <v>48.0743833017078</v>
      </c>
      <c r="K61" s="20"/>
      <c r="L61" s="20"/>
      <c r="M61" s="20"/>
      <c r="N61" s="20"/>
      <c r="O61" s="20"/>
    </row>
    <row r="63" spans="6:15">
      <c r="F63" s="23">
        <v>2020</v>
      </c>
      <c r="G63" s="23">
        <v>2021</v>
      </c>
      <c r="H63" s="23">
        <v>2022</v>
      </c>
      <c r="I63" s="23">
        <v>2023</v>
      </c>
      <c r="J63" s="23">
        <v>2024</v>
      </c>
      <c r="K63" s="23">
        <v>2025</v>
      </c>
      <c r="L63" s="23">
        <v>2026</v>
      </c>
      <c r="M63" s="23">
        <v>2027</v>
      </c>
      <c r="N63" s="23">
        <v>2028</v>
      </c>
      <c r="O63" s="23">
        <v>2029</v>
      </c>
    </row>
    <row r="64" spans="5:15">
      <c r="E64" s="11" t="s">
        <v>77</v>
      </c>
      <c r="F64" s="24">
        <v>0.0393004079805822</v>
      </c>
      <c r="G64" s="24">
        <v>0.0333926442897369</v>
      </c>
      <c r="H64" s="24">
        <v>0.0419437923839332</v>
      </c>
      <c r="I64" s="24">
        <v>0.0214935243868834</v>
      </c>
      <c r="J64" s="24">
        <v>0.0403449337850323</v>
      </c>
      <c r="K64" s="32">
        <v>0.0323520400770356</v>
      </c>
      <c r="L64" s="33">
        <v>0.0313710332476363</v>
      </c>
      <c r="M64" s="34">
        <v>0.0303900264182371</v>
      </c>
      <c r="N64" s="34">
        <v>0.0294090195888378</v>
      </c>
      <c r="O64" s="34">
        <v>0.0284280127594385</v>
      </c>
    </row>
    <row r="65" spans="5:15">
      <c r="E65" s="11" t="s">
        <v>78</v>
      </c>
      <c r="F65" s="24">
        <v>0.0167151538104009</v>
      </c>
      <c r="G65" s="24">
        <v>0.102855563425294</v>
      </c>
      <c r="H65" s="24">
        <v>0.0241425404277517</v>
      </c>
      <c r="I65" s="24">
        <v>0.0112825694253085</v>
      </c>
      <c r="J65" s="24">
        <v>0.0174226758766334</v>
      </c>
      <c r="K65" s="32">
        <v>0.00743631563281424</v>
      </c>
      <c r="L65" s="53">
        <v>-0.00157947935394038</v>
      </c>
      <c r="M65" s="54">
        <v>-0.010595274340695</v>
      </c>
      <c r="N65" s="54">
        <v>-0.0196110693274496</v>
      </c>
      <c r="O65" s="55">
        <v>-0.0286268643142042</v>
      </c>
    </row>
    <row r="66" spans="4:15">
      <c r="D66" t="s">
        <v>193</v>
      </c>
      <c r="E66" s="11" t="s">
        <v>83</v>
      </c>
      <c r="F66">
        <v>23.04</v>
      </c>
      <c r="G66">
        <v>2.92</v>
      </c>
      <c r="H66" s="12">
        <v>14.84</v>
      </c>
      <c r="I66">
        <v>25.12</v>
      </c>
      <c r="J66">
        <v>16.35</v>
      </c>
      <c r="K66" s="56">
        <v>19.0999999999878</v>
      </c>
      <c r="L66" s="56">
        <v>19.9819999999837</v>
      </c>
      <c r="M66" s="56">
        <v>20.8639999999797</v>
      </c>
      <c r="N66" s="56">
        <v>21.7459999999757</v>
      </c>
      <c r="O66" s="56">
        <v>22.6279999999716</v>
      </c>
    </row>
    <row r="67" spans="5:15">
      <c r="E67" s="11" t="s">
        <v>84</v>
      </c>
      <c r="F67">
        <v>0.02</v>
      </c>
      <c r="G67">
        <v>-0.01</v>
      </c>
      <c r="H67">
        <v>0.19</v>
      </c>
      <c r="I67">
        <v>0.1</v>
      </c>
      <c r="J67">
        <v>0.17</v>
      </c>
      <c r="K67" s="56">
        <v>0.217000000000052</v>
      </c>
      <c r="L67" s="56">
        <v>0.258000000000068</v>
      </c>
      <c r="M67" s="56">
        <v>0.299000000000085</v>
      </c>
      <c r="N67" s="56">
        <v>0.340000000000102</v>
      </c>
      <c r="O67" s="56">
        <v>0.381000000000119</v>
      </c>
    </row>
    <row r="68" spans="6:15">
      <c r="F68" s="35"/>
      <c r="G68" s="35"/>
      <c r="H68" s="35"/>
      <c r="I68" s="35"/>
      <c r="J68" s="35"/>
      <c r="K68" s="35"/>
      <c r="L68" s="35"/>
      <c r="M68" s="35"/>
      <c r="N68" s="35"/>
      <c r="O68" s="35"/>
    </row>
    <row r="69" ht="15.15" spans="6:15">
      <c r="F69">
        <v>2020</v>
      </c>
      <c r="G69">
        <v>2021</v>
      </c>
      <c r="H69">
        <v>2022</v>
      </c>
      <c r="I69">
        <v>2023</v>
      </c>
      <c r="J69">
        <v>2024</v>
      </c>
      <c r="K69">
        <v>2025</v>
      </c>
      <c r="L69">
        <v>2026</v>
      </c>
      <c r="M69">
        <v>2027</v>
      </c>
      <c r="N69">
        <v>2028</v>
      </c>
      <c r="O69">
        <v>2029</v>
      </c>
    </row>
    <row r="70" ht="15.15" spans="5:15">
      <c r="E70" s="11" t="s">
        <v>77</v>
      </c>
      <c r="F70" s="36">
        <v>0.023</v>
      </c>
      <c r="G70" s="37">
        <v>0.037</v>
      </c>
      <c r="H70" s="36">
        <v>0.036</v>
      </c>
      <c r="I70" s="37">
        <v>0.027</v>
      </c>
      <c r="J70" s="36">
        <v>0.026</v>
      </c>
      <c r="K70" s="57" cm="1">
        <f t="array" ref="K70:O70">TREND(F70:J70,$F$69:$J$69,$K$69:$O$69)</f>
        <v>0.0286000000000044</v>
      </c>
      <c r="L70" s="57">
        <v>0.0282000000000058</v>
      </c>
      <c r="M70" s="57">
        <v>0.0278000000000073</v>
      </c>
      <c r="N70" s="57">
        <v>0.0274000000000088</v>
      </c>
      <c r="O70" s="57">
        <v>0.0270000000000102</v>
      </c>
    </row>
    <row r="71" ht="15.15" spans="5:15">
      <c r="E71" s="11" t="s">
        <v>78</v>
      </c>
      <c r="F71" s="36">
        <v>0.019</v>
      </c>
      <c r="G71" s="37">
        <v>0.03</v>
      </c>
      <c r="H71" s="36">
        <v>0.029</v>
      </c>
      <c r="I71" s="37">
        <v>0.021</v>
      </c>
      <c r="J71" s="36">
        <v>0.02</v>
      </c>
      <c r="K71" s="57" cm="1">
        <f t="array" ref="K71:O71">TREND(F71:J71,$F$69:$J$69,$K$69:$O$69)</f>
        <v>0.0216999999999918</v>
      </c>
      <c r="L71" s="57">
        <v>0.020999999999989</v>
      </c>
      <c r="M71" s="57">
        <v>0.0202999999999863</v>
      </c>
      <c r="N71" s="57">
        <v>0.0195999999999836</v>
      </c>
      <c r="O71" s="57">
        <v>0.0188999999999808</v>
      </c>
    </row>
    <row r="72" ht="15.15" spans="4:15">
      <c r="D72" t="s">
        <v>198</v>
      </c>
      <c r="E72" s="11" t="s">
        <v>83</v>
      </c>
      <c r="F72" s="36">
        <v>17.32</v>
      </c>
      <c r="G72" s="37">
        <v>13.57</v>
      </c>
      <c r="H72" s="36">
        <v>10.3</v>
      </c>
      <c r="I72" s="37">
        <v>13.13</v>
      </c>
      <c r="J72" s="36">
        <v>16.66</v>
      </c>
      <c r="K72" s="57" cm="1">
        <f t="array" ref="K72:O72">TREND(F72:J72,$F$69:$J$69,$K$69:$O$69)</f>
        <v>13.6680000000028</v>
      </c>
      <c r="L72" s="57">
        <v>13.4920000000038</v>
      </c>
      <c r="M72" s="57">
        <v>13.3160000000047</v>
      </c>
      <c r="N72" s="57">
        <v>13.1400000000057</v>
      </c>
      <c r="O72" s="57">
        <v>12.9640000000066</v>
      </c>
    </row>
    <row r="73" spans="5:15">
      <c r="E73" s="11" t="s">
        <v>84</v>
      </c>
      <c r="F73" s="36">
        <v>1.3</v>
      </c>
      <c r="G73" s="37">
        <v>2.17</v>
      </c>
      <c r="H73" s="36">
        <v>2.54</v>
      </c>
      <c r="I73" s="37">
        <v>1.94</v>
      </c>
      <c r="J73" s="36">
        <v>1.89</v>
      </c>
      <c r="K73" s="57" cm="1">
        <f t="array" ref="K73:O73">TREND(F73:J73,$F$69:$J$69,$K$69:$O$69)</f>
        <v>2.25300000000016</v>
      </c>
      <c r="L73" s="57">
        <v>2.34800000000022</v>
      </c>
      <c r="M73" s="57">
        <v>2.44300000000028</v>
      </c>
      <c r="N73" s="57">
        <v>2.53800000000034</v>
      </c>
      <c r="O73" s="57">
        <v>2.6330000000004</v>
      </c>
    </row>
    <row r="75" spans="6:15">
      <c r="F75">
        <v>2020</v>
      </c>
      <c r="G75">
        <v>2021</v>
      </c>
      <c r="H75">
        <v>2022</v>
      </c>
      <c r="I75">
        <v>2023</v>
      </c>
      <c r="J75">
        <v>2024</v>
      </c>
      <c r="K75">
        <v>2025</v>
      </c>
      <c r="L75">
        <v>2026</v>
      </c>
      <c r="M75">
        <v>2027</v>
      </c>
      <c r="N75">
        <v>2028</v>
      </c>
      <c r="O75">
        <v>2029</v>
      </c>
    </row>
    <row r="76" spans="5:15">
      <c r="E76" s="11" t="s">
        <v>77</v>
      </c>
      <c r="F76" s="38">
        <v>0.03</v>
      </c>
      <c r="G76" s="38">
        <v>0.03</v>
      </c>
      <c r="H76" s="38">
        <v>0.028</v>
      </c>
      <c r="I76" s="38">
        <v>0.026</v>
      </c>
      <c r="J76" s="38">
        <v>0.025</v>
      </c>
      <c r="K76" s="23" cm="1">
        <f t="array" ref="K76:O76">TREND(F76:J76,$F$75:$J$75,$K$75:$O$75)</f>
        <v>0.0236000000000041</v>
      </c>
      <c r="L76" s="23">
        <v>0.0222000000000055</v>
      </c>
      <c r="M76" s="23">
        <v>0.0208000000000068</v>
      </c>
      <c r="N76" s="23">
        <v>0.0194000000000082</v>
      </c>
      <c r="O76" s="23">
        <v>0.0180000000000096</v>
      </c>
    </row>
    <row r="77" spans="4:15">
      <c r="D77" t="s">
        <v>197</v>
      </c>
      <c r="E77" s="11" t="s">
        <v>78</v>
      </c>
      <c r="F77" s="38">
        <v>0.009</v>
      </c>
      <c r="G77" s="38">
        <v>0.015</v>
      </c>
      <c r="H77" s="38">
        <v>0.016</v>
      </c>
      <c r="I77" s="38">
        <v>0.02</v>
      </c>
      <c r="J77" s="38">
        <v>0.008</v>
      </c>
      <c r="K77" s="23" cm="1">
        <f t="array" ref="K77:O77">TREND(F77:J77,$F$75:$J$75,$K$75:$O$75)</f>
        <v>0.0144999999999956</v>
      </c>
      <c r="L77" s="23">
        <v>0.0147999999999941</v>
      </c>
      <c r="M77" s="23">
        <v>0.0150999999999927</v>
      </c>
      <c r="N77" s="23">
        <v>0.0153999999999912</v>
      </c>
      <c r="O77" s="23">
        <v>0.0156999999999897</v>
      </c>
    </row>
    <row r="78" spans="5:15">
      <c r="E78" s="11" t="s">
        <v>83</v>
      </c>
      <c r="F78" s="18">
        <v>17.69</v>
      </c>
      <c r="G78" s="18">
        <v>11.51</v>
      </c>
      <c r="H78" s="18">
        <v>8.48</v>
      </c>
      <c r="I78" s="18">
        <v>6.9</v>
      </c>
      <c r="J78" s="18">
        <v>12.26</v>
      </c>
      <c r="K78" cm="1">
        <f t="array" ref="K78:O78">TREND(F78:J78,$F$75:$J$75,$K$75:$O$75)</f>
        <v>6.72700000000524</v>
      </c>
      <c r="L78">
        <v>5.18000000000691</v>
      </c>
      <c r="M78">
        <v>3.63300000000859</v>
      </c>
      <c r="N78">
        <v>2.08600000001027</v>
      </c>
      <c r="O78">
        <v>0.53900000001195</v>
      </c>
    </row>
    <row r="79" spans="5:15">
      <c r="E79" s="11" t="s">
        <v>84</v>
      </c>
      <c r="F79" s="18">
        <v>0.79</v>
      </c>
      <c r="G79" s="18">
        <v>1.35</v>
      </c>
      <c r="H79" s="18">
        <v>1.8</v>
      </c>
      <c r="I79" s="18">
        <v>2.31</v>
      </c>
      <c r="J79" s="18">
        <v>1.07</v>
      </c>
      <c r="K79" cm="1">
        <f t="array" ref="K79:O79">TREND(F79:J79,$F$75:$J$75,$K$75:$O$75)</f>
        <v>1.92000000000024</v>
      </c>
      <c r="L79">
        <v>2.07200000000031</v>
      </c>
      <c r="M79">
        <v>2.22400000000039</v>
      </c>
      <c r="N79">
        <v>2.37600000000046</v>
      </c>
      <c r="O79">
        <v>2.52800000000053</v>
      </c>
    </row>
    <row r="81" spans="3:10">
      <c r="C81" t="s">
        <v>199</v>
      </c>
      <c r="E81" t="s">
        <v>73</v>
      </c>
      <c r="F81" t="s">
        <v>200</v>
      </c>
      <c r="G81" t="s">
        <v>201</v>
      </c>
      <c r="H81" t="s">
        <v>202</v>
      </c>
      <c r="I81" t="s">
        <v>203</v>
      </c>
      <c r="J81" t="s">
        <v>204</v>
      </c>
    </row>
    <row r="82" spans="4:10">
      <c r="D82" t="s">
        <v>193</v>
      </c>
      <c r="E82" s="11" t="s">
        <v>205</v>
      </c>
      <c r="F82" s="39">
        <f>(K66-J66)/J66</f>
        <v>0.168195718653688</v>
      </c>
      <c r="G82" s="39">
        <f>(L66-K66)/K66</f>
        <v>0.0461780104710217</v>
      </c>
      <c r="H82" s="39">
        <f>(M66-L66)/L66</f>
        <v>0.0441397257530111</v>
      </c>
      <c r="I82" s="39">
        <f>(N66-M66)/M66</f>
        <v>0.042273773005982</v>
      </c>
      <c r="J82" s="39">
        <f>(O66-N66)/N66</f>
        <v>0.040559183297937</v>
      </c>
    </row>
    <row r="83" spans="5:10">
      <c r="E83" s="11" t="s">
        <v>118</v>
      </c>
      <c r="F83" s="39">
        <f>(K67-J67)/J67</f>
        <v>0.2764705882356</v>
      </c>
      <c r="G83" s="39">
        <f>(L67-K67)/K67</f>
        <v>0.188940092165927</v>
      </c>
      <c r="H83" s="39">
        <f>(M67-L67)/L67</f>
        <v>0.158914728682194</v>
      </c>
      <c r="I83" s="39">
        <f>(N67-M67)/M67</f>
        <v>0.137123745819416</v>
      </c>
      <c r="J83" s="39">
        <f>(O67-N67)/N67</f>
        <v>0.120588235294132</v>
      </c>
    </row>
    <row r="84" spans="4:10">
      <c r="D84" t="s">
        <v>194</v>
      </c>
      <c r="E84" s="11" t="s">
        <v>206</v>
      </c>
      <c r="F84" s="39">
        <f>(K72-J72)/J72</f>
        <v>-0.179591836734523</v>
      </c>
      <c r="G84" s="39">
        <f>(L72-K72)/K72</f>
        <v>-0.0128767925079763</v>
      </c>
      <c r="H84" s="39">
        <f>(M72-L72)/L72</f>
        <v>-0.0130447672694196</v>
      </c>
      <c r="I84" s="39">
        <f>(N72-M72)/M72</f>
        <v>-0.0132171823369628</v>
      </c>
      <c r="J84" s="39">
        <f>(O72-N72)/N72</f>
        <v>-0.0133942161338647</v>
      </c>
    </row>
    <row r="85" spans="5:10">
      <c r="E85" s="11" t="s">
        <v>117</v>
      </c>
      <c r="F85" s="39">
        <f>(K73-J73)/J73</f>
        <v>0.192063492063579</v>
      </c>
      <c r="G85" s="39">
        <f>(L73-K73)/K73</f>
        <v>0.0421660008877279</v>
      </c>
      <c r="H85" s="39">
        <f>(M73-L73)/L73</f>
        <v>0.0404599659284706</v>
      </c>
      <c r="I85" s="39">
        <f>(N73-M73)/M73</f>
        <v>0.0388866148178662</v>
      </c>
      <c r="J85" s="39">
        <f>(O73-N73)/N73</f>
        <v>0.0374310480693638</v>
      </c>
    </row>
    <row r="86" spans="4:10">
      <c r="D86" t="s">
        <v>207</v>
      </c>
      <c r="E86" s="11" t="s">
        <v>208</v>
      </c>
      <c r="F86" s="39">
        <f>(K78-J78)/J78</f>
        <v>-0.451305057095821</v>
      </c>
      <c r="G86" s="39">
        <f>(L78-K78)/K78</f>
        <v>-0.229968782517782</v>
      </c>
      <c r="H86" s="39">
        <f>(M78-L78)/L78</f>
        <v>-0.298648648647926</v>
      </c>
      <c r="I86" s="39">
        <f>(N78-M78)/M78</f>
        <v>-0.425818882464812</v>
      </c>
      <c r="J86" s="39">
        <f>(O78-N78)/N78</f>
        <v>-0.741610738250577</v>
      </c>
    </row>
    <row r="87" spans="5:10">
      <c r="E87" s="11" t="s">
        <v>116</v>
      </c>
      <c r="F87" s="39">
        <f>(K79-J79)/J79</f>
        <v>0.79439252336471</v>
      </c>
      <c r="G87" s="39">
        <f>(L79-K79)/K79</f>
        <v>0.0791666666666952</v>
      </c>
      <c r="H87" s="39">
        <f>(M79-L79)/L79</f>
        <v>0.0733590733590977</v>
      </c>
      <c r="I87" s="39">
        <f>(N79-M79)/M79</f>
        <v>0.0683453237410283</v>
      </c>
      <c r="J87" s="39">
        <f>(O79-N79)/N79</f>
        <v>0.0639730639730825</v>
      </c>
    </row>
    <row r="99" spans="5:10">
      <c r="E99" t="s">
        <v>209</v>
      </c>
      <c r="F99">
        <v>2020</v>
      </c>
      <c r="G99">
        <v>2021</v>
      </c>
      <c r="H99">
        <v>2022</v>
      </c>
      <c r="I99">
        <v>2023</v>
      </c>
      <c r="J99">
        <v>2024</v>
      </c>
    </row>
    <row r="100" spans="5:10">
      <c r="E100" s="11" t="s">
        <v>90</v>
      </c>
      <c r="F100" s="40">
        <v>0.073</v>
      </c>
      <c r="G100" s="40">
        <v>0.469</v>
      </c>
      <c r="H100" s="40">
        <v>0.107</v>
      </c>
      <c r="I100" s="40">
        <v>0.053</v>
      </c>
      <c r="J100" s="40">
        <v>0.099</v>
      </c>
    </row>
    <row r="101" spans="4:10">
      <c r="D101" t="s">
        <v>193</v>
      </c>
      <c r="E101" s="11" t="s">
        <v>91</v>
      </c>
      <c r="F101" s="41">
        <v>0.0182965894102129</v>
      </c>
      <c r="G101" s="42">
        <v>0.130822640182809</v>
      </c>
      <c r="H101" s="41">
        <v>0.0301402202006634</v>
      </c>
      <c r="I101" s="42">
        <v>0.0160678468649167</v>
      </c>
      <c r="J101" s="41">
        <v>0.0252556389379026</v>
      </c>
    </row>
    <row r="102" spans="5:10">
      <c r="E102" s="11" t="s">
        <v>93</v>
      </c>
      <c r="F102" s="43">
        <v>0.683</v>
      </c>
      <c r="G102" s="43">
        <v>0.199</v>
      </c>
      <c r="H102" s="43">
        <v>0.482</v>
      </c>
      <c r="I102" s="43">
        <v>1.172</v>
      </c>
      <c r="J102" s="43">
        <v>0.657</v>
      </c>
    </row>
    <row r="103" spans="5:10">
      <c r="E103" s="11"/>
      <c r="F103" s="43"/>
      <c r="G103" s="43"/>
      <c r="H103" s="43"/>
      <c r="I103" s="43"/>
      <c r="J103" s="43"/>
    </row>
    <row r="104" ht="15.15" spans="5:10">
      <c r="E104" s="11" t="s">
        <v>90</v>
      </c>
      <c r="F104" s="2">
        <v>0.034</v>
      </c>
      <c r="G104" s="3">
        <v>0.052</v>
      </c>
      <c r="H104" s="2">
        <v>0.054</v>
      </c>
      <c r="I104" s="3">
        <v>0.039</v>
      </c>
      <c r="J104" s="2">
        <v>0.035</v>
      </c>
    </row>
    <row r="105" ht="15.15" spans="4:10">
      <c r="D105" t="s">
        <v>194</v>
      </c>
      <c r="E105" s="11" t="s">
        <v>91</v>
      </c>
      <c r="F105" s="5">
        <v>0.105</v>
      </c>
      <c r="G105" s="6">
        <v>0.172</v>
      </c>
      <c r="H105" s="5">
        <v>0.175</v>
      </c>
      <c r="I105" s="6">
        <v>0.124</v>
      </c>
      <c r="J105" s="5">
        <v>0.117</v>
      </c>
    </row>
    <row r="106" spans="5:10">
      <c r="E106" s="11" t="s">
        <v>93</v>
      </c>
      <c r="F106" s="44">
        <v>0.738</v>
      </c>
      <c r="G106" s="45">
        <v>0.382</v>
      </c>
      <c r="H106" s="44">
        <v>0.386</v>
      </c>
      <c r="I106" s="45">
        <v>0.557</v>
      </c>
      <c r="J106" s="44">
        <v>0.587</v>
      </c>
    </row>
    <row r="107" spans="5:10">
      <c r="E107" s="11"/>
      <c r="F107" s="46"/>
      <c r="G107" s="47"/>
      <c r="H107" s="46"/>
      <c r="I107" s="47"/>
      <c r="J107" s="46"/>
    </row>
    <row r="108" spans="5:10">
      <c r="E108" s="11" t="s">
        <v>90</v>
      </c>
      <c r="F108" s="8">
        <v>0.013</v>
      </c>
      <c r="G108" s="8">
        <v>0.023</v>
      </c>
      <c r="H108" s="8">
        <v>0.026</v>
      </c>
      <c r="I108" s="8">
        <v>0.029</v>
      </c>
      <c r="J108" s="8">
        <v>0.013</v>
      </c>
    </row>
    <row r="109" spans="4:10">
      <c r="D109" t="s">
        <v>210</v>
      </c>
      <c r="E109" s="11" t="s">
        <v>91</v>
      </c>
      <c r="F109" s="48">
        <v>0.064</v>
      </c>
      <c r="G109" s="48">
        <v>0.105</v>
      </c>
      <c r="H109" s="48">
        <v>0.126</v>
      </c>
      <c r="I109" s="48">
        <v>0.146</v>
      </c>
      <c r="J109" s="48">
        <v>0.065</v>
      </c>
    </row>
    <row r="110" spans="5:10">
      <c r="E110" s="11" t="s">
        <v>93</v>
      </c>
      <c r="F110" s="49">
        <v>0.291</v>
      </c>
      <c r="G110" s="49">
        <v>0.356</v>
      </c>
      <c r="H110" s="49">
        <v>0.289</v>
      </c>
      <c r="I110" s="49">
        <v>0.242</v>
      </c>
      <c r="J110" s="49">
        <v>0.813</v>
      </c>
    </row>
    <row r="115" spans="6:6">
      <c r="F115" s="50"/>
    </row>
    <row r="116" spans="6:6">
      <c r="F116" s="50"/>
    </row>
    <row r="118" spans="6:6">
      <c r="F118">
        <v>2025</v>
      </c>
    </row>
    <row r="119" spans="5:6">
      <c r="E119" t="s">
        <v>211</v>
      </c>
      <c r="F119" s="51">
        <v>0.285</v>
      </c>
    </row>
    <row r="120" spans="5:6">
      <c r="E120" t="s">
        <v>212</v>
      </c>
      <c r="F120" s="51">
        <v>0.715</v>
      </c>
    </row>
    <row r="122" spans="5:6">
      <c r="E122" t="s">
        <v>195</v>
      </c>
      <c r="F122" s="51">
        <v>0.216</v>
      </c>
    </row>
    <row r="123" spans="5:6">
      <c r="E123" t="s">
        <v>212</v>
      </c>
      <c r="F123" s="52">
        <f>100%-F122</f>
        <v>0.784</v>
      </c>
    </row>
    <row r="125" spans="5:6">
      <c r="E125" t="s">
        <v>213</v>
      </c>
      <c r="F125" s="51">
        <v>0.377</v>
      </c>
    </row>
    <row r="126" spans="5:6">
      <c r="E126" t="s">
        <v>212</v>
      </c>
      <c r="F126" s="52">
        <f>100%-F125</f>
        <v>0.623</v>
      </c>
    </row>
    <row r="146" spans="5:12">
      <c r="E146" t="s">
        <v>214</v>
      </c>
      <c r="F146" t="s">
        <v>98</v>
      </c>
      <c r="G146" t="s">
        <v>97</v>
      </c>
      <c r="K146" t="s">
        <v>215</v>
      </c>
      <c r="L146" t="s">
        <v>216</v>
      </c>
    </row>
    <row r="147" spans="6:12">
      <c r="F147" t="s">
        <v>215</v>
      </c>
      <c r="G147" t="s">
        <v>216</v>
      </c>
      <c r="J147" s="58">
        <v>44927</v>
      </c>
      <c r="K147" s="51">
        <v>0.167</v>
      </c>
      <c r="L147" s="60">
        <f>(J156-I156)/I156</f>
        <v>0.0288844621513944</v>
      </c>
    </row>
    <row r="148" spans="5:12">
      <c r="E148" s="58">
        <v>44927</v>
      </c>
      <c r="F148" s="51">
        <v>0.18</v>
      </c>
      <c r="G148" s="51">
        <v>-0.002</v>
      </c>
      <c r="J148" s="58">
        <v>45047</v>
      </c>
      <c r="K148" s="51">
        <v>0.183</v>
      </c>
      <c r="L148" s="60">
        <f>(K156-J156)/J156</f>
        <v>0.027760378110586</v>
      </c>
    </row>
    <row r="149" spans="5:12">
      <c r="E149" s="58">
        <v>45047</v>
      </c>
      <c r="F149" s="51">
        <v>0.154</v>
      </c>
      <c r="G149" s="51">
        <v>0.001</v>
      </c>
      <c r="J149" s="58">
        <v>45170</v>
      </c>
      <c r="K149" s="51">
        <v>0.121</v>
      </c>
      <c r="L149" s="60">
        <f>(L156-K156)/K156</f>
        <v>-0.00678726763997008</v>
      </c>
    </row>
    <row r="150" spans="5:12">
      <c r="E150" s="58">
        <v>45170</v>
      </c>
      <c r="F150" s="51">
        <v>0.0936</v>
      </c>
      <c r="G150" s="59">
        <v>0</v>
      </c>
      <c r="J150" s="58">
        <v>45292</v>
      </c>
      <c r="K150" s="51">
        <v>0.069</v>
      </c>
      <c r="L150" s="60">
        <f>(M156-L156)/L156</f>
        <v>0.0117706125181301</v>
      </c>
    </row>
    <row r="151" spans="5:12">
      <c r="E151" s="58">
        <v>45292</v>
      </c>
      <c r="F151" s="51">
        <v>0.0507</v>
      </c>
      <c r="G151" s="51">
        <v>0.003</v>
      </c>
      <c r="J151" s="58">
        <v>45413</v>
      </c>
      <c r="K151" s="51">
        <v>0.017</v>
      </c>
      <c r="L151" s="60">
        <f>(N156-M156)/M156</f>
        <v>-0.00328058664608259</v>
      </c>
    </row>
    <row r="152" spans="5:12">
      <c r="E152" s="58">
        <v>45413</v>
      </c>
      <c r="F152" s="51">
        <v>0.016</v>
      </c>
      <c r="G152" s="51">
        <v>0.001</v>
      </c>
      <c r="J152" s="58">
        <v>45627</v>
      </c>
      <c r="K152" s="59">
        <v>0.02</v>
      </c>
      <c r="L152" s="60">
        <f>(O156-N156)/N156</f>
        <v>0.00818697275618863</v>
      </c>
    </row>
    <row r="153" spans="5:7">
      <c r="E153" s="58">
        <v>45627</v>
      </c>
      <c r="F153" s="51">
        <v>0.024</v>
      </c>
      <c r="G153" s="51">
        <v>0.008</v>
      </c>
    </row>
    <row r="154" spans="5:6">
      <c r="E154" s="58"/>
      <c r="F154" s="51"/>
    </row>
    <row r="156" spans="9:15">
      <c r="I156">
        <v>34136</v>
      </c>
      <c r="J156">
        <v>35122</v>
      </c>
      <c r="K156">
        <v>36097</v>
      </c>
      <c r="L156">
        <v>35852</v>
      </c>
      <c r="M156">
        <v>36274</v>
      </c>
      <c r="N156">
        <v>36155</v>
      </c>
      <c r="O156">
        <v>36451</v>
      </c>
    </row>
  </sheetData>
  <conditionalFormatting sqref="F39:J41">
    <cfRule type="cellIs" dxfId="52" priority="7" operator="lessThan">
      <formula>0</formula>
    </cfRule>
  </conditionalFormatting>
  <conditionalFormatting sqref="F58:J60 F61:J61">
    <cfRule type="cellIs" dxfId="52" priority="6" operator="lessThan">
      <formula>0</formula>
    </cfRule>
  </conditionalFormatting>
  <conditionalFormatting sqref="F64:O64 F65:O65 F66:O67">
    <cfRule type="cellIs" dxfId="52" priority="2" operator="lessThan">
      <formula>0</formula>
    </cfRule>
  </conditionalFormatting>
  <conditionalFormatting sqref="F100:J103">
    <cfRule type="cellIs" dxfId="52" priority="1" operator="lessThan">
      <formula>0</formula>
    </cfRule>
  </conditionalFormatting>
  <dataValidations count="1">
    <dataValidation type="decimal" operator="greaterThan" allowBlank="1" showInputMessage="1" showErrorMessage="1" sqref="K66:K67 F58:J60">
      <formula1>0</formula1>
    </dataValidation>
  </dataValidations>
  <pageMargins left="0.75" right="0.75" top="1" bottom="1" header="0.5" footer="0.5"/>
  <headerFooter/>
  <drawing r:id="rId2"/>
  <legacyDrawing r:id="rId3"/>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Intro</vt:lpstr>
      <vt:lpstr>Balance Sheet</vt:lpstr>
      <vt:lpstr>Income&amp;Expenditure</vt:lpstr>
      <vt:lpstr>Cash-flow </vt:lpstr>
      <vt:lpstr>Ratios+Forecast</vt:lpstr>
      <vt:lpstr>Peer Group Analysis</vt:lpstr>
      <vt:lpstr>Tesco Ratios</vt:lpstr>
      <vt:lpstr>ahold ratios</vt:lpstr>
      <vt:lpstr>carrefour ratios</vt:lpstr>
      <vt:lpstr>Ref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User10</dc:creator>
  <cp:lastModifiedBy>User10</cp:lastModifiedBy>
  <dcterms:created xsi:type="dcterms:W3CDTF">2025-05-03T12:45:00Z</dcterms:created>
  <dcterms:modified xsi:type="dcterms:W3CDTF">2025-05-12T12:56:40Z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B5696ADAC61D4CC0B32CDF52C03C648B_13</vt:lpwstr>
  </property>
  <property fmtid="{D5CDD505-2E9C-101B-9397-08002B2CF9AE}" pid="3" name="KSOProductBuildVer">
    <vt:lpwstr>1033-12.2.0.20795</vt:lpwstr>
  </property>
</Properties>
</file>