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z6721_ic_ac_uk/Documents/Desktop/Project data/"/>
    </mc:Choice>
  </mc:AlternateContent>
  <xr:revisionPtr revIDLastSave="249" documentId="11_F25DC773A252ABDACC104802A15F46705BDE58EF" xr6:coauthVersionLast="47" xr6:coauthVersionMax="47" xr10:uidLastSave="{A885F6F0-A8B6-422B-88A3-83F972216944}"/>
  <bookViews>
    <workbookView xWindow="-90" yWindow="450" windowWidth="13500" windowHeight="11385" xr2:uid="{00000000-000D-0000-FFFF-FFFF00000000}"/>
  </bookViews>
  <sheets>
    <sheet name="Sheet1" sheetId="1" r:id="rId1"/>
  </sheets>
  <definedNames>
    <definedName name="_xlnm._FilterDatabase" localSheetId="0" hidden="1">Sheet1!$H$1:$I$56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G2" i="1" s="1"/>
  <c r="C53" i="1"/>
  <c r="D53" i="1" s="1"/>
  <c r="C54" i="1"/>
  <c r="D54" i="1" s="1"/>
  <c r="C55" i="1"/>
  <c r="D55" i="1" s="1"/>
  <c r="C56" i="1"/>
  <c r="D56" i="1" s="1"/>
  <c r="C52" i="1"/>
  <c r="D52" i="1" s="1"/>
  <c r="C48" i="1"/>
  <c r="D48" i="1" s="1"/>
  <c r="H48" i="1" s="1"/>
  <c r="C49" i="1"/>
  <c r="D49" i="1" s="1"/>
  <c r="C50" i="1"/>
  <c r="D50" i="1" s="1"/>
  <c r="C51" i="1"/>
  <c r="D51" i="1" s="1"/>
  <c r="C47" i="1"/>
  <c r="D47" i="1"/>
  <c r="H47" i="1" s="1"/>
  <c r="C43" i="1"/>
  <c r="C44" i="1"/>
  <c r="D44" i="1" s="1"/>
  <c r="C45" i="1"/>
  <c r="D45" i="1" s="1"/>
  <c r="C46" i="1"/>
  <c r="D46" i="1" s="1"/>
  <c r="C42" i="1"/>
  <c r="D42" i="1" s="1"/>
  <c r="C38" i="1"/>
  <c r="D38" i="1" s="1"/>
  <c r="C39" i="1"/>
  <c r="D39" i="1" s="1"/>
  <c r="C40" i="1"/>
  <c r="D40" i="1" s="1"/>
  <c r="C41" i="1"/>
  <c r="D41" i="1" s="1"/>
  <c r="C37" i="1"/>
  <c r="D37" i="1" s="1"/>
  <c r="H37" i="1" s="1"/>
  <c r="C33" i="1"/>
  <c r="D33" i="1" s="1"/>
  <c r="C34" i="1"/>
  <c r="D34" i="1" s="1"/>
  <c r="C35" i="1"/>
  <c r="D35" i="1" s="1"/>
  <c r="C36" i="1"/>
  <c r="C32" i="1"/>
  <c r="C31" i="1"/>
  <c r="D31" i="1" s="1"/>
  <c r="C28" i="1"/>
  <c r="D28" i="1" s="1"/>
  <c r="C29" i="1"/>
  <c r="D29" i="1" s="1"/>
  <c r="C30" i="1"/>
  <c r="D30" i="1" s="1"/>
  <c r="C27" i="1"/>
  <c r="D27" i="1" s="1"/>
  <c r="C26" i="1"/>
  <c r="D26" i="1" s="1"/>
  <c r="C23" i="1"/>
  <c r="C24" i="1"/>
  <c r="D24" i="1" s="1"/>
  <c r="H24" i="1" s="1"/>
  <c r="C25" i="1"/>
  <c r="D25" i="1" s="1"/>
  <c r="C22" i="1"/>
  <c r="D22" i="1" s="1"/>
  <c r="C18" i="1"/>
  <c r="D18" i="1" s="1"/>
  <c r="C19" i="1"/>
  <c r="D19" i="1" s="1"/>
  <c r="C20" i="1"/>
  <c r="D20" i="1" s="1"/>
  <c r="C21" i="1"/>
  <c r="D21" i="1" s="1"/>
  <c r="C17" i="1"/>
  <c r="D17" i="1" s="1"/>
  <c r="C13" i="1"/>
  <c r="D13" i="1" s="1"/>
  <c r="C14" i="1"/>
  <c r="D14" i="1" s="1"/>
  <c r="C15" i="1"/>
  <c r="D15" i="1" s="1"/>
  <c r="C16" i="1"/>
  <c r="D16" i="1" s="1"/>
  <c r="C12" i="1"/>
  <c r="D12" i="1" s="1"/>
  <c r="C11" i="1"/>
  <c r="D11" i="1" s="1"/>
  <c r="C7" i="1"/>
  <c r="C8" i="1"/>
  <c r="C9" i="1"/>
  <c r="C10" i="1"/>
  <c r="C2" i="1"/>
  <c r="D2" i="1" s="1"/>
  <c r="C3" i="1"/>
  <c r="D3" i="1" s="1"/>
  <c r="C4" i="1"/>
  <c r="D4" i="1" s="1"/>
  <c r="C5" i="1"/>
  <c r="D5" i="1" s="1"/>
  <c r="C6" i="1"/>
  <c r="D6" i="1" s="1"/>
  <c r="D10" i="1"/>
  <c r="D23" i="1"/>
  <c r="D43" i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D36" i="1"/>
  <c r="D32" i="1"/>
  <c r="D9" i="1"/>
  <c r="D8" i="1"/>
  <c r="D7" i="1"/>
  <c r="H26" i="1" l="1"/>
  <c r="H3" i="1"/>
  <c r="H5" i="1"/>
  <c r="H50" i="1"/>
  <c r="H51" i="1"/>
  <c r="H27" i="1"/>
  <c r="H4" i="1"/>
  <c r="H12" i="1"/>
  <c r="H32" i="1"/>
  <c r="H16" i="1"/>
  <c r="H45" i="1"/>
  <c r="H8" i="1"/>
  <c r="H30" i="1"/>
  <c r="H6" i="1"/>
  <c r="H54" i="1"/>
  <c r="H33" i="1"/>
  <c r="H15" i="1"/>
  <c r="H34" i="1"/>
  <c r="H38" i="1"/>
  <c r="H7" i="1"/>
  <c r="H21" i="1"/>
  <c r="H42" i="1"/>
  <c r="H23" i="1"/>
  <c r="H18" i="1"/>
  <c r="H25" i="1"/>
  <c r="H17" i="1"/>
  <c r="H55" i="1"/>
  <c r="H56" i="1"/>
  <c r="H49" i="1"/>
  <c r="H9" i="1"/>
  <c r="H40" i="1"/>
  <c r="H14" i="1"/>
  <c r="H2" i="1"/>
  <c r="H13" i="1"/>
  <c r="H10" i="1"/>
  <c r="H36" i="1"/>
  <c r="H35" i="1"/>
</calcChain>
</file>

<file path=xl/sharedStrings.xml><?xml version="1.0" encoding="utf-8"?>
<sst xmlns="http://schemas.openxmlformats.org/spreadsheetml/2006/main" count="64" uniqueCount="64">
  <si>
    <t>Vial</t>
  </si>
  <si>
    <t>O2_uptake rate(umol L-1 h-1)</t>
  </si>
  <si>
    <t>O2_uptake rate(umol L-1 d-1)</t>
  </si>
  <si>
    <t>POC_concentration(ug L-1)</t>
  </si>
  <si>
    <t>POC_concentration(umol L-1)</t>
  </si>
  <si>
    <t>POC_mass(ug)</t>
  </si>
  <si>
    <t>k(d-1)</t>
  </si>
  <si>
    <t>Bacterial count</t>
  </si>
  <si>
    <t>GHA1-1</t>
  </si>
  <si>
    <t>GHA1-2</t>
  </si>
  <si>
    <t>GHA1-3</t>
  </si>
  <si>
    <t>GHA1-4</t>
  </si>
  <si>
    <t>GHA1-5</t>
  </si>
  <si>
    <t>GHA2-1</t>
  </si>
  <si>
    <t>GHA2-2</t>
  </si>
  <si>
    <t>GHA2-3</t>
  </si>
  <si>
    <t>GHA2-4</t>
  </si>
  <si>
    <t>GHA2-5</t>
  </si>
  <si>
    <t>GHA3-1</t>
  </si>
  <si>
    <t>GHA3-2</t>
  </si>
  <si>
    <t>GHA3-3</t>
  </si>
  <si>
    <t>GHA3-4</t>
  </si>
  <si>
    <t>GHA3-5</t>
  </si>
  <si>
    <t>GHFP1-1</t>
  </si>
  <si>
    <t>GHFP1-2</t>
  </si>
  <si>
    <t>GHFP1-3</t>
  </si>
  <si>
    <t>GHFP1-4</t>
  </si>
  <si>
    <t>GHFP1-5</t>
  </si>
  <si>
    <t>GHFP2-1</t>
  </si>
  <si>
    <t>GHFP2-2</t>
  </si>
  <si>
    <t>GHFP2-3</t>
  </si>
  <si>
    <t>GHFP2-4</t>
  </si>
  <si>
    <t>GHFP2-5</t>
  </si>
  <si>
    <t>SKA1-1</t>
  </si>
  <si>
    <t>SKA1-2</t>
  </si>
  <si>
    <t>SKA1-3</t>
  </si>
  <si>
    <t>SKA1-4</t>
  </si>
  <si>
    <t>SKA1-5</t>
  </si>
  <si>
    <t>SKA2-1</t>
  </si>
  <si>
    <t>SKA2-2</t>
  </si>
  <si>
    <t>SKA2-3</t>
  </si>
  <si>
    <t>SKA2-4</t>
  </si>
  <si>
    <t>SKA2-5</t>
  </si>
  <si>
    <t>SKA3-1</t>
  </si>
  <si>
    <t>SKA3-2</t>
  </si>
  <si>
    <t>SKA3-3</t>
  </si>
  <si>
    <t>SKA3-4</t>
  </si>
  <si>
    <t>SKA3-5</t>
  </si>
  <si>
    <t>SKFP1-1</t>
  </si>
  <si>
    <t>SKFP1-2</t>
  </si>
  <si>
    <t>SKFP1-3</t>
  </si>
  <si>
    <t>SKFP1-4</t>
  </si>
  <si>
    <t>SKFP1-5</t>
  </si>
  <si>
    <t>SKFP2-1</t>
  </si>
  <si>
    <t>SKFP2-2</t>
  </si>
  <si>
    <t>SKFP2-3</t>
  </si>
  <si>
    <t>SKFP2-4</t>
  </si>
  <si>
    <t>SKFP2-5</t>
  </si>
  <si>
    <t>SKFP3-1</t>
  </si>
  <si>
    <t>SKFP3-2</t>
  </si>
  <si>
    <t>SKFP3-3</t>
  </si>
  <si>
    <t>SKFP3-4</t>
  </si>
  <si>
    <t>SKFP3-5</t>
  </si>
  <si>
    <t>after minus MQ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</si>
</sst>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6"/>
  <sheetViews>
    <sheetView tabSelected="1" workbookViewId="0">
      <selection activeCell="I38" sqref="I38"/>
    </sheetView>
  </sheetViews>
  <sheetFormatPr defaultRowHeight="15" x14ac:dyDescent="0.25"/>
  <cols>
    <col min="2" max="3" width="17.85546875" customWidth="1"/>
    <col min="4" max="4" width="19.42578125" customWidth="1"/>
    <col min="5" max="5" width="14.5703125" customWidth="1"/>
  </cols>
  <sheetData>
    <row r="1" spans="1:9" x14ac:dyDescent="0.25">
      <c r="A1" t="s">
        <v>0</v>
      </c>
      <c r="B1" t="s">
        <v>1</v>
      </c>
      <c r="C1" t="s">
        <v>63</v>
      </c>
      <c r="D1" t="s">
        <v>2</v>
      </c>
      <c r="E1" s="1" t="s">
        <v>5</v>
      </c>
      <c r="F1" t="s">
        <v>3</v>
      </c>
      <c r="G1" t="s">
        <v>4</v>
      </c>
      <c r="H1" t="s">
        <v>6</v>
      </c>
      <c r="I1" t="s">
        <v>7</v>
      </c>
    </row>
    <row r="2" spans="1:9" hidden="1" x14ac:dyDescent="0.25">
      <c r="A2" t="s">
        <v>8</v>
      </c>
      <c r="B2">
        <v>-0.62722361809045302</v>
      </c>
      <c r="C2">
        <f>-(B2-0.007034)</f>
        <v>0.634257618090453</v>
      </c>
      <c r="D2">
        <f>24*C2</f>
        <v>15.222182834170873</v>
      </c>
      <c r="E2">
        <v>41.448000000000008</v>
      </c>
      <c r="F2">
        <f>E2/0.02</f>
        <v>2072.4000000000005</v>
      </c>
      <c r="G2">
        <f>F2/12.01</f>
        <v>172.55620316403002</v>
      </c>
      <c r="H2">
        <f>D2/G2</f>
        <v>8.8215796100362925E-2</v>
      </c>
    </row>
    <row r="3" spans="1:9" hidden="1" x14ac:dyDescent="0.25">
      <c r="A3" t="s">
        <v>9</v>
      </c>
      <c r="B3">
        <v>-0.59430692133131502</v>
      </c>
      <c r="C3">
        <f t="shared" ref="C3:C6" si="0">-(B3-0.007034)</f>
        <v>0.601340921331315</v>
      </c>
      <c r="D3">
        <f t="shared" ref="D3:D56" si="1">24*C3</f>
        <v>14.43218211195156</v>
      </c>
      <c r="E3">
        <v>10.990400000000001</v>
      </c>
      <c r="F3">
        <f t="shared" ref="F3:F56" si="2">E3/0.02</f>
        <v>549.5200000000001</v>
      </c>
      <c r="G3">
        <f t="shared" ref="G3:G56" si="3">F3/12.01</f>
        <v>45.755203996669451</v>
      </c>
      <c r="H3">
        <f t="shared" ref="H3:H56" si="4">D3/G3</f>
        <v>0.31542165374242648</v>
      </c>
    </row>
    <row r="4" spans="1:9" hidden="1" x14ac:dyDescent="0.25">
      <c r="A4" t="s">
        <v>10</v>
      </c>
      <c r="B4">
        <v>-0.84445291225415897</v>
      </c>
      <c r="C4">
        <f t="shared" si="0"/>
        <v>0.85148691225415896</v>
      </c>
      <c r="D4">
        <f t="shared" si="1"/>
        <v>20.435685894099816</v>
      </c>
      <c r="E4">
        <v>6.7349999999999985</v>
      </c>
      <c r="F4">
        <f t="shared" si="2"/>
        <v>336.74999999999994</v>
      </c>
      <c r="G4">
        <f t="shared" si="3"/>
        <v>28.0391340549542</v>
      </c>
      <c r="H4">
        <f t="shared" si="4"/>
        <v>0.72882728311251321</v>
      </c>
    </row>
    <row r="5" spans="1:9" hidden="1" x14ac:dyDescent="0.25">
      <c r="A5" t="s">
        <v>11</v>
      </c>
      <c r="B5">
        <v>-0.71132450832072502</v>
      </c>
      <c r="C5">
        <f t="shared" si="0"/>
        <v>0.71835850832072501</v>
      </c>
      <c r="D5">
        <f t="shared" si="1"/>
        <v>17.240604199697401</v>
      </c>
      <c r="E5">
        <v>17.717400000000001</v>
      </c>
      <c r="F5">
        <f t="shared" si="2"/>
        <v>885.87</v>
      </c>
      <c r="G5">
        <f t="shared" si="3"/>
        <v>73.76103247293922</v>
      </c>
      <c r="H5">
        <f t="shared" si="4"/>
        <v>0.23373593917659</v>
      </c>
    </row>
    <row r="6" spans="1:9" hidden="1" x14ac:dyDescent="0.25">
      <c r="A6" t="s">
        <v>12</v>
      </c>
      <c r="B6">
        <v>-0.74676834341905995</v>
      </c>
      <c r="C6">
        <f t="shared" si="0"/>
        <v>0.75380234341905994</v>
      </c>
      <c r="D6">
        <f t="shared" si="1"/>
        <v>18.09125624205744</v>
      </c>
      <c r="E6">
        <v>15.3408</v>
      </c>
      <c r="F6">
        <f t="shared" si="2"/>
        <v>767.04</v>
      </c>
      <c r="G6">
        <f t="shared" si="3"/>
        <v>63.866777685262278</v>
      </c>
      <c r="H6">
        <f t="shared" si="4"/>
        <v>0.28326552391936516</v>
      </c>
    </row>
    <row r="7" spans="1:9" hidden="1" x14ac:dyDescent="0.25">
      <c r="A7" t="s">
        <v>13</v>
      </c>
      <c r="B7">
        <v>-0.53803811859117201</v>
      </c>
      <c r="C7">
        <f>ABS(B7-0.113661)</f>
        <v>0.65169911859117202</v>
      </c>
      <c r="D7">
        <f t="shared" si="1"/>
        <v>15.640778846188129</v>
      </c>
      <c r="E7">
        <v>8.8401999999999994</v>
      </c>
      <c r="F7">
        <f t="shared" si="2"/>
        <v>442.00999999999993</v>
      </c>
      <c r="G7">
        <f t="shared" si="3"/>
        <v>36.803497085761862</v>
      </c>
      <c r="H7">
        <f t="shared" si="4"/>
        <v>0.42498077858582256</v>
      </c>
    </row>
    <row r="8" spans="1:9" hidden="1" x14ac:dyDescent="0.25">
      <c r="A8" t="s">
        <v>14</v>
      </c>
      <c r="B8">
        <v>-0.68963235294117597</v>
      </c>
      <c r="C8">
        <f t="shared" ref="C8:C10" si="5">ABS(B8-0.113661)</f>
        <v>0.80329335294117599</v>
      </c>
      <c r="D8">
        <f t="shared" si="1"/>
        <v>19.279040470588225</v>
      </c>
      <c r="E8">
        <v>35.235799999999998</v>
      </c>
      <c r="F8">
        <f t="shared" si="2"/>
        <v>1761.7899999999997</v>
      </c>
      <c r="G8">
        <f t="shared" si="3"/>
        <v>146.69358867610322</v>
      </c>
      <c r="H8">
        <f t="shared" si="4"/>
        <v>0.13142387915231929</v>
      </c>
    </row>
    <row r="9" spans="1:9" hidden="1" x14ac:dyDescent="0.25">
      <c r="A9" t="s">
        <v>15</v>
      </c>
      <c r="B9">
        <v>-0.35446210407239898</v>
      </c>
      <c r="C9">
        <f t="shared" si="5"/>
        <v>0.46812310407239899</v>
      </c>
      <c r="D9">
        <f t="shared" si="1"/>
        <v>11.234954497737576</v>
      </c>
      <c r="E9">
        <v>39.503599999999999</v>
      </c>
      <c r="F9">
        <f t="shared" si="2"/>
        <v>1975.1799999999998</v>
      </c>
      <c r="G9">
        <f t="shared" si="3"/>
        <v>164.46128226477933</v>
      </c>
      <c r="H9">
        <f t="shared" si="4"/>
        <v>6.8313674458949716E-2</v>
      </c>
    </row>
    <row r="10" spans="1:9" hidden="1" x14ac:dyDescent="0.25">
      <c r="A10" t="s">
        <v>16</v>
      </c>
      <c r="B10">
        <v>-0.37083710407239701</v>
      </c>
      <c r="C10">
        <f t="shared" si="5"/>
        <v>0.48449810407239702</v>
      </c>
      <c r="D10">
        <f t="shared" si="1"/>
        <v>11.627954497737528</v>
      </c>
      <c r="E10">
        <v>9.8819999999999997</v>
      </c>
      <c r="F10">
        <f t="shared" si="2"/>
        <v>494.09999999999997</v>
      </c>
      <c r="G10">
        <f t="shared" si="3"/>
        <v>41.14071606994171</v>
      </c>
      <c r="H10">
        <f t="shared" si="4"/>
        <v>0.28263860254569467</v>
      </c>
    </row>
    <row r="11" spans="1:9" hidden="1" x14ac:dyDescent="0.25">
      <c r="A11" t="s">
        <v>17</v>
      </c>
      <c r="B11">
        <v>-0.358999434389139</v>
      </c>
      <c r="C11">
        <f>ABS(B11-0.113661)</f>
        <v>0.47266043438913902</v>
      </c>
      <c r="D11">
        <f t="shared" si="1"/>
        <v>11.343850425339337</v>
      </c>
      <c r="E11">
        <v>0</v>
      </c>
      <c r="F11">
        <f t="shared" si="2"/>
        <v>0</v>
      </c>
      <c r="G11">
        <f t="shared" si="3"/>
        <v>0</v>
      </c>
      <c r="H11">
        <v>0</v>
      </c>
    </row>
    <row r="12" spans="1:9" x14ac:dyDescent="0.25">
      <c r="A12" t="s">
        <v>18</v>
      </c>
      <c r="B12">
        <v>-0.95399272151898695</v>
      </c>
      <c r="C12">
        <f>ABS(B12-0.08058)</f>
        <v>1.034572721518987</v>
      </c>
      <c r="D12">
        <f>24*C12</f>
        <v>24.829745316455689</v>
      </c>
      <c r="E12">
        <v>31.614000000000004</v>
      </c>
      <c r="F12">
        <f t="shared" si="2"/>
        <v>1580.7000000000003</v>
      </c>
      <c r="G12">
        <f t="shared" si="3"/>
        <v>131.61532056619487</v>
      </c>
      <c r="H12">
        <f t="shared" si="4"/>
        <v>0.18865391361462186</v>
      </c>
      <c r="I12">
        <v>168</v>
      </c>
    </row>
    <row r="13" spans="1:9" x14ac:dyDescent="0.25">
      <c r="A13" t="s">
        <v>19</v>
      </c>
      <c r="B13">
        <v>-1.25590553797468</v>
      </c>
      <c r="C13">
        <f t="shared" ref="C13:C16" si="6">ABS(B13-0.08058)</f>
        <v>1.3364855379746801</v>
      </c>
      <c r="D13">
        <f t="shared" si="1"/>
        <v>32.075652911392325</v>
      </c>
      <c r="E13">
        <v>35.292000000000002</v>
      </c>
      <c r="F13">
        <f t="shared" si="2"/>
        <v>1764.6000000000001</v>
      </c>
      <c r="G13">
        <f t="shared" si="3"/>
        <v>146.92756036636138</v>
      </c>
      <c r="H13">
        <f t="shared" si="4"/>
        <v>0.21830930038865567</v>
      </c>
      <c r="I13">
        <v>163</v>
      </c>
    </row>
    <row r="14" spans="1:9" x14ac:dyDescent="0.25">
      <c r="A14" t="s">
        <v>20</v>
      </c>
      <c r="B14">
        <v>-0.93835118670885997</v>
      </c>
      <c r="C14">
        <f t="shared" si="6"/>
        <v>1.01893118670886</v>
      </c>
      <c r="D14">
        <f t="shared" si="1"/>
        <v>24.454348481012637</v>
      </c>
      <c r="E14">
        <v>4.6160000000000005</v>
      </c>
      <c r="F14">
        <f t="shared" si="2"/>
        <v>230.8</v>
      </c>
      <c r="G14">
        <f t="shared" si="3"/>
        <v>19.217318900915906</v>
      </c>
      <c r="H14">
        <f t="shared" si="4"/>
        <v>1.2725161406280838</v>
      </c>
      <c r="I14">
        <v>169</v>
      </c>
    </row>
    <row r="15" spans="1:9" x14ac:dyDescent="0.25">
      <c r="A15" t="s">
        <v>21</v>
      </c>
      <c r="B15">
        <v>-1.3183316455696199</v>
      </c>
      <c r="C15">
        <f t="shared" si="6"/>
        <v>1.39891164556962</v>
      </c>
      <c r="D15">
        <f t="shared" si="1"/>
        <v>33.57387949367088</v>
      </c>
      <c r="E15">
        <v>25.370200000000004</v>
      </c>
      <c r="F15">
        <f t="shared" si="2"/>
        <v>1268.5100000000002</v>
      </c>
      <c r="G15">
        <f t="shared" si="3"/>
        <v>105.62114904246464</v>
      </c>
      <c r="H15">
        <f t="shared" si="4"/>
        <v>0.31787080331963263</v>
      </c>
      <c r="I15">
        <v>170</v>
      </c>
    </row>
    <row r="16" spans="1:9" x14ac:dyDescent="0.25">
      <c r="A16" t="s">
        <v>22</v>
      </c>
      <c r="B16">
        <v>-1.0028663765822801</v>
      </c>
      <c r="C16">
        <f t="shared" si="6"/>
        <v>1.0834463765822802</v>
      </c>
      <c r="D16">
        <f t="shared" si="1"/>
        <v>26.002713037974722</v>
      </c>
      <c r="E16">
        <v>2.6188000000000002</v>
      </c>
      <c r="F16">
        <f t="shared" si="2"/>
        <v>130.94</v>
      </c>
      <c r="G16">
        <f t="shared" si="3"/>
        <v>10.902581182348044</v>
      </c>
      <c r="H16">
        <f t="shared" si="4"/>
        <v>2.3850052206054406</v>
      </c>
      <c r="I16">
        <v>131</v>
      </c>
    </row>
    <row r="17" spans="1:9" hidden="1" x14ac:dyDescent="0.25">
      <c r="A17" t="s">
        <v>23</v>
      </c>
      <c r="B17">
        <v>-0.455425433243837</v>
      </c>
      <c r="C17">
        <f>ABS(B17-(-0.12998))</f>
        <v>0.32544543324383701</v>
      </c>
      <c r="D17">
        <f t="shared" si="1"/>
        <v>7.8106903978520883</v>
      </c>
      <c r="E17">
        <v>9.2759999999999998</v>
      </c>
      <c r="F17">
        <f t="shared" si="2"/>
        <v>463.79999999999995</v>
      </c>
      <c r="G17">
        <f t="shared" si="3"/>
        <v>38.617818484596164</v>
      </c>
      <c r="H17">
        <f t="shared" si="4"/>
        <v>0.20225612694739886</v>
      </c>
    </row>
    <row r="18" spans="1:9" hidden="1" x14ac:dyDescent="0.25">
      <c r="A18" t="s">
        <v>24</v>
      </c>
      <c r="B18">
        <v>-0.57729161581645005</v>
      </c>
      <c r="C18">
        <f t="shared" ref="C18:C21" si="7">ABS(B18-(-0.12998))</f>
        <v>0.44731161581645007</v>
      </c>
      <c r="D18">
        <f t="shared" si="1"/>
        <v>10.735478779594802</v>
      </c>
      <c r="E18">
        <v>26.307400000000001</v>
      </c>
      <c r="F18">
        <f t="shared" si="2"/>
        <v>1315.3700000000001</v>
      </c>
      <c r="G18">
        <f t="shared" si="3"/>
        <v>109.52289758534556</v>
      </c>
      <c r="H18">
        <f t="shared" si="4"/>
        <v>9.8020405013747883E-2</v>
      </c>
    </row>
    <row r="19" spans="1:9" hidden="1" x14ac:dyDescent="0.25">
      <c r="A19" t="s">
        <v>25</v>
      </c>
      <c r="B19">
        <v>-1.2318475440222501</v>
      </c>
      <c r="C19">
        <f t="shared" si="7"/>
        <v>1.1018675440222501</v>
      </c>
      <c r="D19">
        <f t="shared" si="1"/>
        <v>26.444821056534003</v>
      </c>
      <c r="E19">
        <v>0</v>
      </c>
      <c r="F19">
        <f t="shared" si="2"/>
        <v>0</v>
      </c>
      <c r="G19">
        <f t="shared" si="3"/>
        <v>0</v>
      </c>
      <c r="H19">
        <v>0</v>
      </c>
    </row>
    <row r="20" spans="1:9" hidden="1" x14ac:dyDescent="0.25">
      <c r="A20" t="s">
        <v>26</v>
      </c>
      <c r="B20">
        <v>-1.1685952270620901</v>
      </c>
      <c r="C20">
        <f t="shared" si="7"/>
        <v>1.0386152270620901</v>
      </c>
      <c r="D20">
        <f t="shared" si="1"/>
        <v>24.926765449490162</v>
      </c>
      <c r="E20">
        <v>0</v>
      </c>
      <c r="F20">
        <f t="shared" si="2"/>
        <v>0</v>
      </c>
      <c r="G20">
        <f t="shared" si="3"/>
        <v>0</v>
      </c>
      <c r="H20">
        <v>0</v>
      </c>
    </row>
    <row r="21" spans="1:9" hidden="1" x14ac:dyDescent="0.25">
      <c r="A21" t="s">
        <v>27</v>
      </c>
      <c r="B21">
        <v>-1.08650057924004</v>
      </c>
      <c r="C21">
        <f t="shared" si="7"/>
        <v>0.95652057924003997</v>
      </c>
      <c r="D21">
        <f t="shared" si="1"/>
        <v>22.956493901760957</v>
      </c>
      <c r="E21">
        <v>4.8755999999999986</v>
      </c>
      <c r="F21">
        <f t="shared" si="2"/>
        <v>243.77999999999992</v>
      </c>
      <c r="G21">
        <f t="shared" si="3"/>
        <v>20.298084929225638</v>
      </c>
      <c r="H21">
        <f t="shared" si="4"/>
        <v>1.1309684623847289</v>
      </c>
    </row>
    <row r="22" spans="1:9" hidden="1" x14ac:dyDescent="0.25">
      <c r="A22" t="s">
        <v>28</v>
      </c>
      <c r="B22">
        <v>-0.15170699391833201</v>
      </c>
      <c r="C22">
        <f>ABS(B22-(0.09764))</f>
        <v>0.24934699391833201</v>
      </c>
      <c r="D22">
        <f t="shared" si="1"/>
        <v>5.984327854039968</v>
      </c>
      <c r="E22">
        <v>0</v>
      </c>
      <c r="F22">
        <f t="shared" si="2"/>
        <v>0</v>
      </c>
      <c r="G22">
        <f t="shared" si="3"/>
        <v>0</v>
      </c>
      <c r="H22">
        <v>0</v>
      </c>
      <c r="I22">
        <v>112</v>
      </c>
    </row>
    <row r="23" spans="1:9" x14ac:dyDescent="0.25">
      <c r="A23" t="s">
        <v>29</v>
      </c>
      <c r="B23">
        <v>-7.1322654213726702E-2</v>
      </c>
      <c r="C23">
        <f>ABS(B23-(0.09764))</f>
        <v>0.16896265421372669</v>
      </c>
      <c r="D23" s="1">
        <f t="shared" si="1"/>
        <v>4.0551037011294406</v>
      </c>
      <c r="E23">
        <v>1.2056</v>
      </c>
      <c r="F23">
        <f t="shared" si="2"/>
        <v>60.28</v>
      </c>
      <c r="G23">
        <f t="shared" si="3"/>
        <v>5.0191507077435471</v>
      </c>
      <c r="H23">
        <f t="shared" si="4"/>
        <v>0.80792626825754121</v>
      </c>
      <c r="I23">
        <v>156</v>
      </c>
    </row>
    <row r="24" spans="1:9" x14ac:dyDescent="0.25">
      <c r="A24" t="s">
        <v>30</v>
      </c>
      <c r="B24">
        <v>-3.8763249348392002E-2</v>
      </c>
      <c r="C24">
        <f t="shared" ref="C24:C25" si="8">ABS(B24-(0.09764))</f>
        <v>0.13640324934839201</v>
      </c>
      <c r="D24" s="1">
        <f t="shared" si="1"/>
        <v>3.2736779843614086</v>
      </c>
      <c r="E24">
        <v>21.1068</v>
      </c>
      <c r="F24">
        <f t="shared" si="2"/>
        <v>1055.3399999999999</v>
      </c>
      <c r="G24">
        <f t="shared" si="3"/>
        <v>87.871773522064942</v>
      </c>
      <c r="H24">
        <f t="shared" si="4"/>
        <v>3.7255171406542456E-2</v>
      </c>
      <c r="I24">
        <v>178</v>
      </c>
    </row>
    <row r="25" spans="1:9" x14ac:dyDescent="0.25">
      <c r="A25" t="s">
        <v>31</v>
      </c>
      <c r="B25">
        <v>3.1909209383163802E-3</v>
      </c>
      <c r="C25">
        <f t="shared" si="8"/>
        <v>9.4449079061683622E-2</v>
      </c>
      <c r="D25" s="1">
        <f t="shared" si="1"/>
        <v>2.2667778974804067</v>
      </c>
      <c r="E25">
        <v>18.942399999999999</v>
      </c>
      <c r="F25">
        <f t="shared" si="2"/>
        <v>947.11999999999989</v>
      </c>
      <c r="G25">
        <f t="shared" si="3"/>
        <v>78.860949208992494</v>
      </c>
      <c r="H25">
        <f t="shared" si="4"/>
        <v>2.8743984446257802E-2</v>
      </c>
      <c r="I25">
        <v>109</v>
      </c>
    </row>
    <row r="26" spans="1:9" x14ac:dyDescent="0.25">
      <c r="A26" t="s">
        <v>32</v>
      </c>
      <c r="B26">
        <v>-0.243110990443095</v>
      </c>
      <c r="C26">
        <f>ABS(B26-(0.09764))</f>
        <v>0.34075099044309498</v>
      </c>
      <c r="D26" s="1">
        <f t="shared" si="1"/>
        <v>8.1780237706342795</v>
      </c>
      <c r="E26">
        <v>9.5663999999999998</v>
      </c>
      <c r="F26">
        <f t="shared" si="2"/>
        <v>478.32</v>
      </c>
      <c r="G26">
        <f t="shared" si="3"/>
        <v>39.826810990840968</v>
      </c>
      <c r="H26">
        <f t="shared" si="4"/>
        <v>0.20533965856605974</v>
      </c>
      <c r="I26">
        <v>134</v>
      </c>
    </row>
    <row r="27" spans="1:9" hidden="1" x14ac:dyDescent="0.25">
      <c r="A27" t="s">
        <v>33</v>
      </c>
      <c r="B27">
        <v>-8.5306930693070104E-2</v>
      </c>
      <c r="C27">
        <f>ABS(B27-(0.187296))</f>
        <v>0.27260293069307007</v>
      </c>
      <c r="D27" s="1">
        <f t="shared" si="1"/>
        <v>6.5424703366336816</v>
      </c>
      <c r="E27">
        <v>4.2992000000000008</v>
      </c>
      <c r="F27">
        <f t="shared" si="2"/>
        <v>214.96000000000004</v>
      </c>
      <c r="G27">
        <f t="shared" si="3"/>
        <v>17.898417985012493</v>
      </c>
      <c r="H27">
        <f t="shared" si="4"/>
        <v>0.36553344223562756</v>
      </c>
    </row>
    <row r="28" spans="1:9" hidden="1" x14ac:dyDescent="0.25">
      <c r="A28" t="s">
        <v>34</v>
      </c>
      <c r="B28">
        <v>-6.7649222065064102E-2</v>
      </c>
      <c r="C28">
        <f t="shared" ref="C28:C30" si="9">ABS(B28-(0.187296))</f>
        <v>0.25494522206506409</v>
      </c>
      <c r="D28" s="1">
        <f t="shared" si="1"/>
        <v>6.1186853295615382</v>
      </c>
      <c r="E28">
        <v>0</v>
      </c>
      <c r="F28">
        <f t="shared" si="2"/>
        <v>0</v>
      </c>
      <c r="G28">
        <f t="shared" si="3"/>
        <v>0</v>
      </c>
      <c r="H28">
        <v>0</v>
      </c>
    </row>
    <row r="29" spans="1:9" hidden="1" x14ac:dyDescent="0.25">
      <c r="A29" t="s">
        <v>35</v>
      </c>
      <c r="B29">
        <v>-0.102555162659123</v>
      </c>
      <c r="C29">
        <f t="shared" si="9"/>
        <v>0.28985116265912297</v>
      </c>
      <c r="D29" s="1">
        <f t="shared" si="1"/>
        <v>6.9564279038189518</v>
      </c>
      <c r="E29">
        <v>0</v>
      </c>
      <c r="F29">
        <f t="shared" si="2"/>
        <v>0</v>
      </c>
      <c r="G29">
        <f t="shared" si="3"/>
        <v>0</v>
      </c>
      <c r="H29">
        <v>0</v>
      </c>
    </row>
    <row r="30" spans="1:9" hidden="1" x14ac:dyDescent="0.25">
      <c r="A30" t="s">
        <v>36</v>
      </c>
      <c r="B30">
        <v>-0.138027581329563</v>
      </c>
      <c r="C30">
        <f t="shared" si="9"/>
        <v>0.32532358132956296</v>
      </c>
      <c r="D30" s="1">
        <f t="shared" si="1"/>
        <v>7.8077659519095111</v>
      </c>
      <c r="E30">
        <v>10.726800000000001</v>
      </c>
      <c r="F30">
        <f t="shared" si="2"/>
        <v>536.34</v>
      </c>
      <c r="G30">
        <f t="shared" si="3"/>
        <v>44.657785179017488</v>
      </c>
      <c r="H30">
        <f t="shared" si="4"/>
        <v>0.17483549442971477</v>
      </c>
    </row>
    <row r="31" spans="1:9" hidden="1" x14ac:dyDescent="0.25">
      <c r="A31" t="s">
        <v>37</v>
      </c>
      <c r="B31">
        <v>-0.306358557284301</v>
      </c>
      <c r="C31">
        <f>ABS(B31-(0.187296))</f>
        <v>0.49365455728430097</v>
      </c>
      <c r="D31">
        <f t="shared" si="1"/>
        <v>11.847709374823223</v>
      </c>
      <c r="E31">
        <v>0</v>
      </c>
      <c r="F31">
        <f t="shared" si="2"/>
        <v>0</v>
      </c>
      <c r="G31">
        <f t="shared" si="3"/>
        <v>0</v>
      </c>
      <c r="H31">
        <v>0</v>
      </c>
    </row>
    <row r="32" spans="1:9" hidden="1" x14ac:dyDescent="0.25">
      <c r="A32" t="s">
        <v>38</v>
      </c>
      <c r="B32">
        <v>-0.15789083710407101</v>
      </c>
      <c r="C32">
        <f>ABS(B32-(0.113661))</f>
        <v>0.27155183710407099</v>
      </c>
      <c r="D32">
        <f t="shared" si="1"/>
        <v>6.5172440904977034</v>
      </c>
      <c r="E32">
        <v>0.93800000000000017</v>
      </c>
      <c r="F32">
        <f t="shared" si="2"/>
        <v>46.900000000000006</v>
      </c>
      <c r="G32">
        <f t="shared" si="3"/>
        <v>3.9050791007493761</v>
      </c>
      <c r="H32">
        <f t="shared" si="4"/>
        <v>1.6689147447095396</v>
      </c>
    </row>
    <row r="33" spans="1:9" hidden="1" x14ac:dyDescent="0.25">
      <c r="A33" t="s">
        <v>39</v>
      </c>
      <c r="B33">
        <v>-4.2540723981899703E-2</v>
      </c>
      <c r="C33">
        <f t="shared" ref="C33:C36" si="10">ABS(B33-(0.113661))</f>
        <v>0.15620172398189969</v>
      </c>
      <c r="D33">
        <f t="shared" si="1"/>
        <v>3.7488413755655925</v>
      </c>
      <c r="E33">
        <v>33.605200000000004</v>
      </c>
      <c r="F33">
        <f t="shared" si="2"/>
        <v>1680.2600000000002</v>
      </c>
      <c r="G33">
        <f t="shared" si="3"/>
        <v>139.90507910074939</v>
      </c>
      <c r="H33">
        <f t="shared" si="4"/>
        <v>2.6795605989872257E-2</v>
      </c>
    </row>
    <row r="34" spans="1:9" hidden="1" x14ac:dyDescent="0.25">
      <c r="A34" t="s">
        <v>40</v>
      </c>
      <c r="B34">
        <v>-0.118005090497734</v>
      </c>
      <c r="C34">
        <f t="shared" si="10"/>
        <v>0.23166609049773401</v>
      </c>
      <c r="D34">
        <f t="shared" si="1"/>
        <v>5.5599861719456163</v>
      </c>
      <c r="E34">
        <v>15.222399999999999</v>
      </c>
      <c r="F34">
        <f t="shared" si="2"/>
        <v>761.11999999999989</v>
      </c>
      <c r="G34">
        <f t="shared" si="3"/>
        <v>63.373855120732713</v>
      </c>
      <c r="H34">
        <f t="shared" si="4"/>
        <v>8.7733122142456987E-2</v>
      </c>
    </row>
    <row r="35" spans="1:9" hidden="1" x14ac:dyDescent="0.25">
      <c r="A35" t="s">
        <v>41</v>
      </c>
      <c r="B35">
        <v>-0.10540497737556399</v>
      </c>
      <c r="C35">
        <f t="shared" si="10"/>
        <v>0.21906597737556399</v>
      </c>
      <c r="D35">
        <f>24*C35</f>
        <v>5.2575834570135358</v>
      </c>
      <c r="E35">
        <v>7.8379999999999992</v>
      </c>
      <c r="F35">
        <f t="shared" si="2"/>
        <v>391.9</v>
      </c>
      <c r="G35">
        <f t="shared" si="3"/>
        <v>32.631140716069943</v>
      </c>
      <c r="H35">
        <f t="shared" si="4"/>
        <v>0.16112165684800347</v>
      </c>
    </row>
    <row r="36" spans="1:9" hidden="1" x14ac:dyDescent="0.25">
      <c r="A36" t="s">
        <v>42</v>
      </c>
      <c r="B36">
        <v>-0.29116778124535703</v>
      </c>
      <c r="C36">
        <f t="shared" si="10"/>
        <v>0.40482878124535704</v>
      </c>
      <c r="D36">
        <f t="shared" si="1"/>
        <v>9.7158907498885689</v>
      </c>
      <c r="E36">
        <v>8.4936000000000007</v>
      </c>
      <c r="F36">
        <f t="shared" si="2"/>
        <v>424.68</v>
      </c>
      <c r="G36">
        <f t="shared" si="3"/>
        <v>35.360532889258955</v>
      </c>
      <c r="H36">
        <f t="shared" si="4"/>
        <v>0.27476652516285605</v>
      </c>
    </row>
    <row r="37" spans="1:9" x14ac:dyDescent="0.25">
      <c r="A37" t="s">
        <v>43</v>
      </c>
      <c r="B37">
        <v>-0.68417381329113902</v>
      </c>
      <c r="C37">
        <f>ABS(B37-(0.07762))</f>
        <v>0.76179381329113904</v>
      </c>
      <c r="D37">
        <f t="shared" si="1"/>
        <v>18.283051518987335</v>
      </c>
      <c r="E37">
        <v>1.2509999999999999</v>
      </c>
      <c r="F37">
        <f t="shared" si="2"/>
        <v>62.54999999999999</v>
      </c>
      <c r="G37">
        <f t="shared" si="3"/>
        <v>5.2081598667776845</v>
      </c>
      <c r="H37">
        <f t="shared" si="4"/>
        <v>3.5104628096408943</v>
      </c>
      <c r="I37">
        <v>222</v>
      </c>
    </row>
    <row r="38" spans="1:9" x14ac:dyDescent="0.25">
      <c r="A38" t="s">
        <v>44</v>
      </c>
      <c r="B38">
        <v>-0.59983077531645601</v>
      </c>
      <c r="C38">
        <f t="shared" ref="C38:C41" si="11">ABS(B38-(0.07762))</f>
        <v>0.67745077531645603</v>
      </c>
      <c r="D38">
        <f t="shared" si="1"/>
        <v>16.258818607594947</v>
      </c>
      <c r="E38">
        <v>3.1879999999999997</v>
      </c>
      <c r="F38">
        <f t="shared" si="2"/>
        <v>159.39999999999998</v>
      </c>
      <c r="G38">
        <f t="shared" si="3"/>
        <v>13.27227310574521</v>
      </c>
      <c r="H38">
        <f t="shared" si="4"/>
        <v>1.2250214019900585</v>
      </c>
      <c r="I38">
        <v>212</v>
      </c>
    </row>
    <row r="39" spans="1:9" hidden="1" x14ac:dyDescent="0.25">
      <c r="A39" t="s">
        <v>45</v>
      </c>
      <c r="B39">
        <v>-1.22826740506329</v>
      </c>
      <c r="C39">
        <f t="shared" si="11"/>
        <v>1.30588740506329</v>
      </c>
      <c r="D39">
        <f t="shared" si="1"/>
        <v>31.341297721518963</v>
      </c>
      <c r="E39">
        <v>0</v>
      </c>
      <c r="F39">
        <f t="shared" si="2"/>
        <v>0</v>
      </c>
      <c r="G39">
        <f t="shared" si="3"/>
        <v>0</v>
      </c>
      <c r="H39">
        <v>0</v>
      </c>
      <c r="I39">
        <v>195</v>
      </c>
    </row>
    <row r="40" spans="1:9" x14ac:dyDescent="0.25">
      <c r="A40" t="s">
        <v>46</v>
      </c>
      <c r="B40">
        <v>-1.2726875791139201</v>
      </c>
      <c r="C40">
        <f t="shared" si="11"/>
        <v>1.3503075791139201</v>
      </c>
      <c r="D40">
        <f t="shared" si="1"/>
        <v>32.40738189873408</v>
      </c>
      <c r="E40">
        <v>11.9392</v>
      </c>
      <c r="F40">
        <f t="shared" si="2"/>
        <v>596.95999999999992</v>
      </c>
      <c r="G40">
        <f t="shared" si="3"/>
        <v>49.705245628642793</v>
      </c>
      <c r="H40">
        <f t="shared" si="4"/>
        <v>0.65199118300019487</v>
      </c>
      <c r="I40">
        <v>180</v>
      </c>
    </row>
    <row r="41" spans="1:9" hidden="1" x14ac:dyDescent="0.25">
      <c r="A41" t="s">
        <v>47</v>
      </c>
      <c r="B41">
        <v>-0.67852183544303701</v>
      </c>
      <c r="C41">
        <f t="shared" si="11"/>
        <v>0.75614183544303704</v>
      </c>
      <c r="D41">
        <f t="shared" si="1"/>
        <v>18.14740405063289</v>
      </c>
      <c r="E41">
        <v>0</v>
      </c>
      <c r="F41">
        <f t="shared" si="2"/>
        <v>0</v>
      </c>
      <c r="G41">
        <f t="shared" si="3"/>
        <v>0</v>
      </c>
      <c r="H41">
        <v>0</v>
      </c>
      <c r="I41">
        <v>201</v>
      </c>
    </row>
    <row r="42" spans="1:9" hidden="1" x14ac:dyDescent="0.25">
      <c r="A42" t="s">
        <v>48</v>
      </c>
      <c r="B42">
        <v>-0.28421266375545801</v>
      </c>
      <c r="C42">
        <f>ABS(B42-(-0.11998))</f>
        <v>0.164232663755458</v>
      </c>
      <c r="D42">
        <f t="shared" si="1"/>
        <v>3.9415839301309923</v>
      </c>
      <c r="E42">
        <v>11.895</v>
      </c>
      <c r="F42">
        <f t="shared" si="2"/>
        <v>594.75</v>
      </c>
      <c r="G42">
        <f t="shared" si="3"/>
        <v>49.521232306411328</v>
      </c>
      <c r="H42">
        <f t="shared" si="4"/>
        <v>7.9593817571875933E-2</v>
      </c>
    </row>
    <row r="43" spans="1:9" hidden="1" x14ac:dyDescent="0.25">
      <c r="A43" t="s">
        <v>49</v>
      </c>
      <c r="B43">
        <v>-0.37213635371178999</v>
      </c>
      <c r="C43">
        <f t="shared" ref="C43:C46" si="12">ABS(B43-(-0.11998))</f>
        <v>0.25215635371179002</v>
      </c>
      <c r="D43">
        <f t="shared" si="1"/>
        <v>6.0517524890829604</v>
      </c>
      <c r="E43">
        <v>0</v>
      </c>
      <c r="F43">
        <f t="shared" si="2"/>
        <v>0</v>
      </c>
      <c r="G43">
        <f t="shared" si="3"/>
        <v>0</v>
      </c>
      <c r="H43">
        <v>0</v>
      </c>
    </row>
    <row r="44" spans="1:9" hidden="1" x14ac:dyDescent="0.25">
      <c r="A44" t="s">
        <v>50</v>
      </c>
      <c r="B44">
        <v>-0.41370567685589399</v>
      </c>
      <c r="C44">
        <f t="shared" si="12"/>
        <v>0.29372567685589401</v>
      </c>
      <c r="D44">
        <f t="shared" si="1"/>
        <v>7.0494162445414563</v>
      </c>
      <c r="E44">
        <v>0</v>
      </c>
      <c r="F44">
        <f t="shared" si="2"/>
        <v>0</v>
      </c>
      <c r="G44">
        <f t="shared" si="3"/>
        <v>0</v>
      </c>
      <c r="H44">
        <v>0</v>
      </c>
    </row>
    <row r="45" spans="1:9" hidden="1" x14ac:dyDescent="0.25">
      <c r="A45" t="s">
        <v>51</v>
      </c>
      <c r="B45">
        <v>-0.65582729257641903</v>
      </c>
      <c r="C45">
        <f t="shared" si="12"/>
        <v>0.53584729257641905</v>
      </c>
      <c r="D45">
        <f t="shared" si="1"/>
        <v>12.860335021834057</v>
      </c>
      <c r="E45">
        <v>18.630400000000002</v>
      </c>
      <c r="F45">
        <f t="shared" si="2"/>
        <v>931.5200000000001</v>
      </c>
      <c r="G45">
        <f t="shared" si="3"/>
        <v>77.562031640299764</v>
      </c>
      <c r="H45">
        <f t="shared" si="4"/>
        <v>0.16580709336592558</v>
      </c>
    </row>
    <row r="46" spans="1:9" hidden="1" x14ac:dyDescent="0.25">
      <c r="A46" t="s">
        <v>52</v>
      </c>
      <c r="B46">
        <v>-1.0344981441048</v>
      </c>
      <c r="C46">
        <f t="shared" si="12"/>
        <v>0.91451814410480003</v>
      </c>
      <c r="D46">
        <f t="shared" si="1"/>
        <v>21.948435458515199</v>
      </c>
      <c r="E46">
        <v>0</v>
      </c>
      <c r="F46">
        <f t="shared" si="2"/>
        <v>0</v>
      </c>
      <c r="G46">
        <f t="shared" si="3"/>
        <v>0</v>
      </c>
      <c r="H46">
        <v>0</v>
      </c>
    </row>
    <row r="47" spans="1:9" x14ac:dyDescent="0.25">
      <c r="A47" t="s">
        <v>53</v>
      </c>
      <c r="B47">
        <v>-1.5239859922179</v>
      </c>
      <c r="C47">
        <f>ABS(B47-(-0.11594))</f>
        <v>1.4080459922179001</v>
      </c>
      <c r="D47">
        <f t="shared" si="1"/>
        <v>33.7931038132296</v>
      </c>
      <c r="E47">
        <v>29.778399999999998</v>
      </c>
      <c r="F47">
        <f t="shared" si="2"/>
        <v>1488.9199999999998</v>
      </c>
      <c r="G47">
        <f t="shared" si="3"/>
        <v>123.97335553705244</v>
      </c>
      <c r="H47">
        <f t="shared" si="4"/>
        <v>0.27258360207189608</v>
      </c>
      <c r="I47">
        <v>122</v>
      </c>
    </row>
    <row r="48" spans="1:9" x14ac:dyDescent="0.25">
      <c r="A48" t="s">
        <v>54</v>
      </c>
      <c r="B48">
        <v>-1.9713599221789899</v>
      </c>
      <c r="C48">
        <f t="shared" ref="C48:C51" si="13">ABS(B48-(-0.11594))</f>
        <v>1.85541992217899</v>
      </c>
      <c r="D48">
        <f t="shared" si="1"/>
        <v>44.530078132295756</v>
      </c>
      <c r="E48">
        <v>14.2416</v>
      </c>
      <c r="F48">
        <f t="shared" si="2"/>
        <v>712.08</v>
      </c>
      <c r="G48">
        <f t="shared" si="3"/>
        <v>59.29059117402165</v>
      </c>
      <c r="H48">
        <f t="shared" si="4"/>
        <v>0.75104796984730937</v>
      </c>
      <c r="I48">
        <v>98</v>
      </c>
    </row>
    <row r="49" spans="1:9" x14ac:dyDescent="0.25">
      <c r="A49" t="s">
        <v>55</v>
      </c>
      <c r="B49">
        <v>-1.89430583657587</v>
      </c>
      <c r="C49">
        <f t="shared" si="13"/>
        <v>1.7783658365758701</v>
      </c>
      <c r="D49">
        <f t="shared" si="1"/>
        <v>42.680780077820884</v>
      </c>
      <c r="E49">
        <v>12.816799999999999</v>
      </c>
      <c r="F49">
        <f t="shared" si="2"/>
        <v>640.83999999999992</v>
      </c>
      <c r="G49">
        <f t="shared" si="3"/>
        <v>53.358867610324722</v>
      </c>
      <c r="H49">
        <f t="shared" si="4"/>
        <v>0.79988166895735113</v>
      </c>
      <c r="I49">
        <v>153</v>
      </c>
    </row>
    <row r="50" spans="1:9" x14ac:dyDescent="0.25">
      <c r="A50" t="s">
        <v>56</v>
      </c>
      <c r="B50">
        <v>-1.58523540856031</v>
      </c>
      <c r="C50">
        <f t="shared" si="13"/>
        <v>1.46929540856031</v>
      </c>
      <c r="D50">
        <f t="shared" si="1"/>
        <v>35.263089805447443</v>
      </c>
      <c r="E50">
        <v>58.935799999999993</v>
      </c>
      <c r="F50">
        <f t="shared" si="2"/>
        <v>2946.7899999999995</v>
      </c>
      <c r="G50">
        <f t="shared" si="3"/>
        <v>245.36136552872603</v>
      </c>
      <c r="H50">
        <f t="shared" si="4"/>
        <v>0.1437189988303964</v>
      </c>
      <c r="I50">
        <v>82</v>
      </c>
    </row>
    <row r="51" spans="1:9" x14ac:dyDescent="0.25">
      <c r="A51" t="s">
        <v>57</v>
      </c>
      <c r="B51">
        <v>-1.3636019455252899</v>
      </c>
      <c r="C51">
        <f t="shared" si="13"/>
        <v>1.24766194552529</v>
      </c>
      <c r="D51">
        <f t="shared" si="1"/>
        <v>29.943886692606959</v>
      </c>
      <c r="E51">
        <v>1.5132000000000001</v>
      </c>
      <c r="F51">
        <f t="shared" si="2"/>
        <v>75.66</v>
      </c>
      <c r="G51">
        <f t="shared" si="3"/>
        <v>6.2997502081598666</v>
      </c>
      <c r="H51">
        <f t="shared" si="4"/>
        <v>4.7531863491700976</v>
      </c>
      <c r="I51">
        <v>104</v>
      </c>
    </row>
    <row r="52" spans="1:9" hidden="1" x14ac:dyDescent="0.25">
      <c r="A52" t="s">
        <v>58</v>
      </c>
      <c r="B52">
        <v>-0.82674184339314805</v>
      </c>
      <c r="C52">
        <f>ABS(B52-(-0.18174))</f>
        <v>0.64500184339314803</v>
      </c>
      <c r="D52">
        <f t="shared" si="1"/>
        <v>15.480044241435554</v>
      </c>
      <c r="E52">
        <v>0</v>
      </c>
      <c r="F52">
        <f t="shared" si="2"/>
        <v>0</v>
      </c>
      <c r="G52">
        <f t="shared" si="3"/>
        <v>0</v>
      </c>
      <c r="H52">
        <v>0</v>
      </c>
      <c r="I52">
        <v>86</v>
      </c>
    </row>
    <row r="53" spans="1:9" hidden="1" x14ac:dyDescent="0.25">
      <c r="A53" t="s">
        <v>59</v>
      </c>
      <c r="B53">
        <v>-0.93103135313531304</v>
      </c>
      <c r="C53">
        <f t="shared" ref="C53:C56" si="14">ABS(B53-(-0.18174))</f>
        <v>0.74929135313531303</v>
      </c>
      <c r="D53">
        <f t="shared" si="1"/>
        <v>17.982992475247514</v>
      </c>
      <c r="E53">
        <v>0</v>
      </c>
      <c r="F53">
        <f t="shared" si="2"/>
        <v>0</v>
      </c>
      <c r="G53">
        <f t="shared" si="3"/>
        <v>0</v>
      </c>
      <c r="H53">
        <v>0</v>
      </c>
      <c r="I53">
        <v>84</v>
      </c>
    </row>
    <row r="54" spans="1:9" x14ac:dyDescent="0.25">
      <c r="A54" t="s">
        <v>60</v>
      </c>
      <c r="B54">
        <v>-0.70041658189216704</v>
      </c>
      <c r="C54">
        <f t="shared" si="14"/>
        <v>0.51867658189216703</v>
      </c>
      <c r="D54">
        <f t="shared" si="1"/>
        <v>12.448237965412009</v>
      </c>
      <c r="E54">
        <v>34.034399999999998</v>
      </c>
      <c r="F54">
        <f t="shared" si="2"/>
        <v>1701.7199999999998</v>
      </c>
      <c r="G54">
        <f t="shared" si="3"/>
        <v>141.69192339716901</v>
      </c>
      <c r="H54">
        <f t="shared" si="4"/>
        <v>8.7854252147590822E-2</v>
      </c>
      <c r="I54">
        <v>73</v>
      </c>
    </row>
    <row r="55" spans="1:9" x14ac:dyDescent="0.25">
      <c r="A55" t="s">
        <v>61</v>
      </c>
      <c r="B55">
        <v>-0.94469059405940603</v>
      </c>
      <c r="C55">
        <f t="shared" si="14"/>
        <v>0.76295059405940602</v>
      </c>
      <c r="D55">
        <f t="shared" si="1"/>
        <v>18.310814257425744</v>
      </c>
      <c r="E55">
        <v>5.0212000000000003</v>
      </c>
      <c r="F55">
        <f t="shared" si="2"/>
        <v>251.06</v>
      </c>
      <c r="G55">
        <f t="shared" si="3"/>
        <v>20.904246461282266</v>
      </c>
      <c r="H55">
        <f t="shared" si="4"/>
        <v>0.87593754174971383</v>
      </c>
      <c r="I55">
        <v>98</v>
      </c>
    </row>
    <row r="56" spans="1:9" x14ac:dyDescent="0.25">
      <c r="A56" t="s">
        <v>62</v>
      </c>
      <c r="B56">
        <v>-0.64506765676567501</v>
      </c>
      <c r="C56">
        <f t="shared" si="14"/>
        <v>0.463327656765675</v>
      </c>
      <c r="D56">
        <f t="shared" si="1"/>
        <v>11.1198637623762</v>
      </c>
      <c r="E56">
        <v>46.133599999999994</v>
      </c>
      <c r="F56">
        <f t="shared" si="2"/>
        <v>2306.6799999999998</v>
      </c>
      <c r="G56">
        <f t="shared" si="3"/>
        <v>192.06328059950042</v>
      </c>
      <c r="H56">
        <f t="shared" si="4"/>
        <v>5.7896875069857183E-2</v>
      </c>
      <c r="I56">
        <v>62</v>
      </c>
    </row>
  </sheetData>
  <autoFilter ref="H1:I56" xr:uid="{00000000-0001-0000-0000-000000000000}">
    <filterColumn colId="0">
      <filters>
        <filter val="0.028743984"/>
        <filter val="0.037255171"/>
        <filter val="0.057896875"/>
        <filter val="0.087854252"/>
        <filter val="0.143718999"/>
        <filter val="0.188653914"/>
        <filter val="0.205339659"/>
        <filter val="0.2183093"/>
        <filter val="0.272583602"/>
        <filter val="0.317870803"/>
        <filter val="0.651991183"/>
        <filter val="0.75104797"/>
        <filter val="0.799881669"/>
        <filter val="0.807926268"/>
        <filter val="0.875937542"/>
        <filter val="1.225021402"/>
        <filter val="1.272516141"/>
        <filter val="2.385005221"/>
        <filter val="3.51046281"/>
        <filter val="4.753186349"/>
      </filters>
    </filterColumn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Yijie</dc:creator>
  <cp:lastModifiedBy>Zhang, Yijie</cp:lastModifiedBy>
  <dcterms:created xsi:type="dcterms:W3CDTF">2015-06-05T18:17:20Z</dcterms:created>
  <dcterms:modified xsi:type="dcterms:W3CDTF">2025-08-12T16:27:43Z</dcterms:modified>
</cp:coreProperties>
</file>