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n\Dropbox\Work\Teaching\Current S2\Web App Dev 2\Assessment\2025\"/>
    </mc:Choice>
  </mc:AlternateContent>
  <xr:revisionPtr revIDLastSave="0" documentId="13_ncr:1_{10011042-28D8-45A7-B451-909ED0AF3465}" xr6:coauthVersionLast="47" xr6:coauthVersionMax="47" xr10:uidLastSave="{00000000-0000-0000-0000-000000000000}"/>
  <bookViews>
    <workbookView xWindow="-98" yWindow="-98" windowWidth="20715" windowHeight="13155" tabRatio="678" activeTab="1" xr2:uid="{00000000-000D-0000-FFFF-FFFF00000000}"/>
  </bookViews>
  <sheets>
    <sheet name="CA1 Self-Assessment (BLANK)" sheetId="13" r:id="rId1"/>
    <sheet name="CA1 Self-Assessment (EXAMPLE)" sheetId="16" r:id="rId2"/>
  </sheets>
  <definedNames>
    <definedName name="_xlnm.Print_Area" localSheetId="0">'CA1 Self-Assessment (BLANK)'!$A$12:$K$25</definedName>
    <definedName name="_xlnm.Print_Area" localSheetId="1">'CA1 Self-Assessment (EXAMPLE)'!$A$12:$K$25</definedName>
    <definedName name="_xlnm.Print_Titles" localSheetId="0">'CA1 Self-Assessment (BLANK)'!$A:$H,'CA1 Self-Assessment (BLANK)'!$12:$14</definedName>
    <definedName name="_xlnm.Print_Titles" localSheetId="1">'CA1 Self-Assessment (EXAMPLE)'!$A:$H,'CA1 Self-Assessment (EXAMPLE)'!$12:$14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6" l="1"/>
  <c r="J25" i="16"/>
  <c r="K22" i="16"/>
  <c r="J22" i="16"/>
  <c r="K19" i="16"/>
  <c r="J19" i="16"/>
  <c r="K16" i="16"/>
  <c r="J16" i="16"/>
  <c r="A13" i="16"/>
  <c r="R7" i="16"/>
  <c r="Q7" i="16"/>
  <c r="S7" i="16" s="1"/>
  <c r="P7" i="16"/>
  <c r="O7" i="16"/>
  <c r="R6" i="16"/>
  <c r="Q6" i="16"/>
  <c r="S6" i="16" s="1"/>
  <c r="P6" i="16"/>
  <c r="O6" i="16"/>
  <c r="R5" i="16"/>
  <c r="Q5" i="16"/>
  <c r="T5" i="16" s="1"/>
  <c r="P5" i="16"/>
  <c r="O5" i="16"/>
  <c r="R4" i="16"/>
  <c r="Q4" i="16"/>
  <c r="P4" i="16"/>
  <c r="O4" i="16"/>
  <c r="Q4" i="13"/>
  <c r="Q7" i="13"/>
  <c r="S7" i="13" s="1"/>
  <c r="Q6" i="13"/>
  <c r="T6" i="13" s="1"/>
  <c r="Q5" i="13"/>
  <c r="T5" i="13" s="1"/>
  <c r="R7" i="13"/>
  <c r="K25" i="13"/>
  <c r="R6" i="13"/>
  <c r="K22" i="13"/>
  <c r="R5" i="13"/>
  <c r="K19" i="13"/>
  <c r="R4" i="13"/>
  <c r="K16" i="13"/>
  <c r="P7" i="13"/>
  <c r="P6" i="13"/>
  <c r="P5" i="13"/>
  <c r="P4" i="13"/>
  <c r="O7" i="13"/>
  <c r="O6" i="13"/>
  <c r="O5" i="13"/>
  <c r="O4" i="13"/>
  <c r="J25" i="13"/>
  <c r="J22" i="13"/>
  <c r="J19" i="13"/>
  <c r="J16" i="13"/>
  <c r="T6" i="16" l="1"/>
  <c r="U6" i="16" s="1"/>
  <c r="U7" i="16"/>
  <c r="T7" i="16"/>
  <c r="S5" i="16"/>
  <c r="U5" i="16" s="1"/>
  <c r="S4" i="16"/>
  <c r="T4" i="16"/>
  <c r="S5" i="13"/>
  <c r="U5" i="13" s="1"/>
  <c r="T7" i="13"/>
  <c r="U7" i="13" s="1"/>
  <c r="S6" i="13"/>
  <c r="U6" i="13" s="1"/>
  <c r="T4" i="13"/>
  <c r="S4" i="13"/>
  <c r="A13" i="13"/>
  <c r="T10" i="16" l="1"/>
  <c r="S10" i="16"/>
  <c r="U4" i="16"/>
  <c r="U10" i="16" s="1"/>
  <c r="K4" i="16" s="1"/>
  <c r="T10" i="13"/>
  <c r="U4" i="13"/>
  <c r="U10" i="13" s="1"/>
  <c r="S10" i="13"/>
  <c r="K4" i="13" l="1"/>
</calcChain>
</file>

<file path=xl/sharedStrings.xml><?xml version="1.0" encoding="utf-8"?>
<sst xmlns="http://schemas.openxmlformats.org/spreadsheetml/2006/main" count="141" uniqueCount="64">
  <si>
    <t>TOTAL MARKS</t>
  </si>
  <si>
    <t>85% - 100%</t>
  </si>
  <si>
    <t>Outstanding</t>
  </si>
  <si>
    <t>Excellent</t>
  </si>
  <si>
    <t>Good</t>
  </si>
  <si>
    <t>70% - 84%</t>
  </si>
  <si>
    <t>55% - 69%</t>
  </si>
  <si>
    <t>40% - 54%</t>
  </si>
  <si>
    <t>0% - 19%</t>
  </si>
  <si>
    <t>20% - 39%</t>
  </si>
  <si>
    <t>Your details</t>
  </si>
  <si>
    <t>Name</t>
  </si>
  <si>
    <t>Student number</t>
  </si>
  <si>
    <t>Link to GitHub repository:</t>
  </si>
  <si>
    <t>Link to Demo video:</t>
  </si>
  <si>
    <t>Baseline</t>
  </si>
  <si>
    <t>Incomplete</t>
  </si>
  <si>
    <t>Below baseline</t>
  </si>
  <si>
    <t>Three additional static endpoints from TMDB included 
(e.g. /popular)</t>
  </si>
  <si>
    <t>As above, plus at least one parameterised endpoint is included (e.g. movie/:id/ recommendations)</t>
  </si>
  <si>
    <t>Partially completed/ partially working</t>
  </si>
  <si>
    <t>Not completed/ very little completed</t>
  </si>
  <si>
    <t>As above, plus multiple parameterised endpoints are included</t>
  </si>
  <si>
    <t>As above, plus extensive linking of information (e.g. movie details contains links to actors; actor details links to movies, etc.)</t>
  </si>
  <si>
    <t>Caching with react-query is done on all endpoints</t>
  </si>
  <si>
    <t>Similar feature to favourites has been added (e.g. playlist page and functions)</t>
  </si>
  <si>
    <t>New filtering options are added (or similar)</t>
  </si>
  <si>
    <t>Sorting and searching features are added (or similar)</t>
  </si>
  <si>
    <t>Changes to the app’s appearance (e.g. colours, basic styles)</t>
  </si>
  <si>
    <t>Updates to styles and layout of the app; new MUI components included</t>
  </si>
  <si>
    <t>One new feature is integrated e.g. pagination, new MUI components, extensive layout changes</t>
  </si>
  <si>
    <t>Several new features are integrated e.g. pagination, new MUI components, extensive layout changes</t>
  </si>
  <si>
    <t>Comprehensive documentation; video with voiceover</t>
  </si>
  <si>
    <t>Detailed documentation included; video with voiceover</t>
  </si>
  <si>
    <t>Detailed documentation and video included</t>
  </si>
  <si>
    <t>Basic documentation and video included</t>
  </si>
  <si>
    <t>How would you rate your app in this category? Check one box only.</t>
  </si>
  <si>
    <t>How would you rate your work in this category? Check one box only.</t>
  </si>
  <si>
    <t>Self-assessment ranking: Rate your work</t>
  </si>
  <si>
    <t>Self-assessment rationale: Explain your assessment and provide details</t>
  </si>
  <si>
    <t>Describe what you did to meet the requirements in each category. Include filenames and line numbers wherever necessary.</t>
  </si>
  <si>
    <t>Have a look at the "Self-Assessment (Example)" sheet to see what kind of details you should include.</t>
  </si>
  <si>
    <t>Self-assessment: Indicative grade</t>
  </si>
  <si>
    <t>Based on your own assessment, your grade is in the range:</t>
  </si>
  <si>
    <t xml:space="preserve">Please note that this grade is indicative only and is not the final grade for this assessment. The final grade will be assigned by the lecturer. </t>
  </si>
  <si>
    <t>1. Extend the app</t>
  </si>
  <si>
    <t>2. Extend the functionality</t>
  </si>
  <si>
    <t>3. Additional work</t>
  </si>
  <si>
    <t>4. Documentation and demo video</t>
  </si>
  <si>
    <t>Category</t>
  </si>
  <si>
    <t>Total marks available</t>
  </si>
  <si>
    <t>Your grade</t>
  </si>
  <si>
    <t>% range</t>
  </si>
  <si>
    <t>min. marks</t>
  </si>
  <si>
    <t>max. marks</t>
  </si>
  <si>
    <t>mid range</t>
  </si>
  <si>
    <t>min. total</t>
  </si>
  <si>
    <t>max. total</t>
  </si>
  <si>
    <t>mid total</t>
  </si>
  <si>
    <t>Indicative totals</t>
  </si>
  <si>
    <t>Grades summary</t>
  </si>
  <si>
    <t>A.N. Other</t>
  </si>
  <si>
    <t>https://github.com/username/repositoryname</t>
  </si>
  <si>
    <t>https://www.youtube.com/watch?v=videoid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</si>
</sst>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E3AEAD"/>
        <bgColor rgb="FF000000"/>
      </patternFill>
    </fill>
    <fill>
      <patternFill patternType="solid">
        <fgColor rgb="FFC6BAD6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10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16" borderId="0" xfId="4" applyFont="1" applyFill="1" applyAlignment="1">
      <alignment horizontal="center" vertical="center" wrapText="1"/>
    </xf>
    <xf numFmtId="0" fontId="2" fillId="16" borderId="0" xfId="4" applyFill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8" borderId="1" xfId="3" applyFont="1" applyBorder="1" applyAlignment="1">
      <alignment horizontal="center" vertical="center" wrapText="1"/>
    </xf>
    <xf numFmtId="0" fontId="0" fillId="12" borderId="1" xfId="7" applyFont="1" applyBorder="1" applyAlignment="1">
      <alignment horizontal="center" vertical="center" wrapText="1"/>
    </xf>
    <xf numFmtId="0" fontId="0" fillId="11" borderId="1" xfId="6" applyFont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6" borderId="1" xfId="1" applyFont="1" applyBorder="1" applyAlignment="1">
      <alignment horizontal="center" vertical="center" wrapText="1"/>
    </xf>
    <xf numFmtId="0" fontId="6" fillId="7" borderId="1" xfId="2" applyFont="1" applyBorder="1" applyAlignment="1">
      <alignment horizontal="center" vertical="center" wrapText="1"/>
    </xf>
    <xf numFmtId="0" fontId="6" fillId="13" borderId="1" xfId="5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right" indent="1"/>
    </xf>
    <xf numFmtId="0" fontId="10" fillId="0" borderId="0" xfId="0" applyFont="1" applyAlignment="1">
      <alignment horizontal="right" vertical="center" indent="1"/>
    </xf>
    <xf numFmtId="0" fontId="9" fillId="9" borderId="1" xfId="4" applyFont="1" applyBorder="1" applyAlignment="1">
      <alignment horizontal="center" vertical="center" wrapText="1"/>
    </xf>
    <xf numFmtId="1" fontId="9" fillId="9" borderId="1" xfId="8" applyNumberFormat="1" applyFont="1" applyFill="1" applyBorder="1" applyAlignment="1">
      <alignment horizontal="center" vertical="center" wrapText="1"/>
    </xf>
    <xf numFmtId="1" fontId="2" fillId="16" borderId="0" xfId="8" applyNumberFormat="1" applyFont="1" applyFill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17" borderId="0" xfId="0" applyFont="1" applyFill="1" applyAlignment="1">
      <alignment vertical="center"/>
    </xf>
    <xf numFmtId="0" fontId="1" fillId="17" borderId="0" xfId="0" applyFont="1" applyFill="1" applyAlignment="1">
      <alignment horizontal="left" vertical="center" wrapText="1"/>
    </xf>
    <xf numFmtId="0" fontId="1" fillId="17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16" borderId="0" xfId="4" applyFont="1" applyFill="1" applyAlignment="1">
      <alignment horizontal="center" vertical="center" wrapText="1"/>
    </xf>
    <xf numFmtId="0" fontId="9" fillId="16" borderId="6" xfId="4" applyFont="1" applyFill="1" applyBorder="1" applyAlignment="1">
      <alignment horizontal="right" vertical="center" wrapText="1" indent="1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0" borderId="6" xfId="9" applyBorder="1" applyAlignment="1">
      <alignment horizontal="center" vertical="center"/>
    </xf>
  </cellXfs>
  <cellStyles count="10">
    <cellStyle name="40% - Accent4" xfId="3" builtinId="43"/>
    <cellStyle name="40% - Accent5" xfId="6" builtinId="47"/>
    <cellStyle name="40% - Accent6" xfId="7" builtinId="51"/>
    <cellStyle name="Accent3" xfId="4" builtinId="37"/>
    <cellStyle name="Accent4" xfId="1" builtinId="41"/>
    <cellStyle name="Accent5" xfId="5" builtinId="45"/>
    <cellStyle name="Accent6" xfId="2" builtinId="49"/>
    <cellStyle name="Hyperlink" xfId="9" builtinId="8"/>
    <cellStyle name="Normal" xfId="0" builtinId="0"/>
    <cellStyle name="Percent" xfId="8" builtinId="5"/>
  </cellStyles>
  <dxfs count="0"/>
  <tableStyles count="0" defaultTableStyle="TableStyleMedium2" defaultPivotStyle="PivotStyleMedium9"/>
  <colors>
    <mruColors>
      <color rgb="FFC6BAD6"/>
      <color rgb="FFE3A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28572</xdr:colOff>
      <xdr:row>5</xdr:row>
      <xdr:rowOff>28578</xdr:rowOff>
    </xdr:from>
    <xdr:to>
      <xdr:col>7</xdr:col>
      <xdr:colOff>1295397</xdr:colOff>
      <xdr:row>6</xdr:row>
      <xdr:rowOff>342902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F4E642A-649C-BB43-5991-E8D775E231F8}"/>
            </a:ext>
          </a:extLst>
        </xdr:cNvPr>
        <xdr:cNvSpPr/>
      </xdr:nvSpPr>
      <xdr:spPr>
        <a:xfrm>
          <a:off x="5957885" y="1547816"/>
          <a:ext cx="3924300" cy="695324"/>
        </a:xfrm>
        <a:prstGeom prst="leftArrow">
          <a:avLst>
            <a:gd name="adj1" fmla="val 50000"/>
            <a:gd name="adj2" fmla="val 61538"/>
          </a:avLst>
        </a:prstGeom>
        <a:solidFill>
          <a:schemeClr val="accent4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/>
            <a:t>Add links to</a:t>
          </a:r>
          <a:r>
            <a:rPr lang="en-GB" sz="1400" b="1" baseline="0"/>
            <a:t> your GitHub repo and demo video</a:t>
          </a:r>
          <a:endParaRPr lang="en-GB" sz="1400" b="1"/>
        </a:p>
      </xdr:txBody>
    </xdr:sp>
    <xdr:clientData/>
  </xdr:twoCellAnchor>
  <xdr:twoCellAnchor>
    <xdr:from>
      <xdr:col>5</xdr:col>
      <xdr:colOff>1019175</xdr:colOff>
      <xdr:row>2</xdr:row>
      <xdr:rowOff>9524</xdr:rowOff>
    </xdr:from>
    <xdr:to>
      <xdr:col>7</xdr:col>
      <xdr:colOff>1313700</xdr:colOff>
      <xdr:row>4</xdr:row>
      <xdr:rowOff>39524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78BB03-63C0-E6A2-5BA7-BD1F07C29294}"/>
            </a:ext>
          </a:extLst>
        </xdr:cNvPr>
        <xdr:cNvSpPr/>
      </xdr:nvSpPr>
      <xdr:spPr>
        <a:xfrm>
          <a:off x="6948488" y="576262"/>
          <a:ext cx="2952000" cy="792000"/>
        </a:xfrm>
        <a:prstGeom prst="rect">
          <a:avLst/>
        </a:prstGeom>
        <a:solidFill>
          <a:schemeClr val="accent6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/>
            <a:t>After</a:t>
          </a:r>
          <a:r>
            <a:rPr lang="en-GB" sz="1400" b="1" baseline="0"/>
            <a:t> filling in this sheet, save it with the filename YOURNAME_CA1.xslx and upload it to Moodle</a:t>
          </a:r>
          <a:endParaRPr lang="en-GB" sz="1400" b="1"/>
        </a:p>
      </xdr:txBody>
    </xdr:sp>
    <xdr:clientData/>
  </xdr:twoCellAnchor>
  <xdr:twoCellAnchor>
    <xdr:from>
      <xdr:col>9</xdr:col>
      <xdr:colOff>9525</xdr:colOff>
      <xdr:row>14</xdr:row>
      <xdr:rowOff>4759</xdr:rowOff>
    </xdr:from>
    <xdr:to>
      <xdr:col>10</xdr:col>
      <xdr:colOff>5038725</xdr:colOff>
      <xdr:row>15</xdr:row>
      <xdr:rowOff>7759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AEFF27-DA2C-C8A2-177E-0326EB8D1C14}"/>
            </a:ext>
          </a:extLst>
        </xdr:cNvPr>
        <xdr:cNvSpPr txBox="1"/>
      </xdr:nvSpPr>
      <xdr:spPr>
        <a:xfrm>
          <a:off x="10682288" y="3829047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9</xdr:col>
      <xdr:colOff>9525</xdr:colOff>
      <xdr:row>17</xdr:row>
      <xdr:rowOff>9521</xdr:rowOff>
    </xdr:from>
    <xdr:to>
      <xdr:col>10</xdr:col>
      <xdr:colOff>5038725</xdr:colOff>
      <xdr:row>18</xdr:row>
      <xdr:rowOff>12521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997930-9931-4669-9EA4-81ED428B9213}"/>
            </a:ext>
          </a:extLst>
        </xdr:cNvPr>
        <xdr:cNvSpPr txBox="1"/>
      </xdr:nvSpPr>
      <xdr:spPr>
        <a:xfrm>
          <a:off x="10682288" y="6305546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9</xdr:col>
      <xdr:colOff>4763</xdr:colOff>
      <xdr:row>19</xdr:row>
      <xdr:rowOff>180975</xdr:rowOff>
    </xdr:from>
    <xdr:to>
      <xdr:col>10</xdr:col>
      <xdr:colOff>5033963</xdr:colOff>
      <xdr:row>20</xdr:row>
      <xdr:rowOff>1903237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681A3F9-609F-4A71-9B7E-7590785868A4}"/>
            </a:ext>
          </a:extLst>
        </xdr:cNvPr>
        <xdr:cNvSpPr txBox="1"/>
      </xdr:nvSpPr>
      <xdr:spPr>
        <a:xfrm>
          <a:off x="10677526" y="8763000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9</xdr:col>
      <xdr:colOff>4763</xdr:colOff>
      <xdr:row>22</xdr:row>
      <xdr:rowOff>180974</xdr:rowOff>
    </xdr:from>
    <xdr:to>
      <xdr:col>10</xdr:col>
      <xdr:colOff>5033963</xdr:colOff>
      <xdr:row>23</xdr:row>
      <xdr:rowOff>1903237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1020D57-5B2C-4EA0-9C0B-44B2B5B8E725}"/>
            </a:ext>
          </a:extLst>
        </xdr:cNvPr>
        <xdr:cNvSpPr txBox="1"/>
      </xdr:nvSpPr>
      <xdr:spPr>
        <a:xfrm>
          <a:off x="10677526" y="11234737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28572</xdr:colOff>
      <xdr:row>5</xdr:row>
      <xdr:rowOff>28578</xdr:rowOff>
    </xdr:from>
    <xdr:to>
      <xdr:col>7</xdr:col>
      <xdr:colOff>1295397</xdr:colOff>
      <xdr:row>6</xdr:row>
      <xdr:rowOff>342902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6FA185C-0831-46ED-9190-E2E37A807B35}"/>
            </a:ext>
          </a:extLst>
        </xdr:cNvPr>
        <xdr:cNvSpPr/>
      </xdr:nvSpPr>
      <xdr:spPr>
        <a:xfrm>
          <a:off x="5957885" y="1566866"/>
          <a:ext cx="3924300" cy="695324"/>
        </a:xfrm>
        <a:prstGeom prst="leftArrow">
          <a:avLst>
            <a:gd name="adj1" fmla="val 50000"/>
            <a:gd name="adj2" fmla="val 61538"/>
          </a:avLst>
        </a:prstGeom>
        <a:solidFill>
          <a:schemeClr val="accent4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/>
            <a:t>Add links to</a:t>
          </a:r>
          <a:r>
            <a:rPr lang="en-GB" sz="1400" b="1" baseline="0"/>
            <a:t> your GitHub repo and demo video</a:t>
          </a:r>
          <a:endParaRPr lang="en-GB" sz="1400" b="1"/>
        </a:p>
      </xdr:txBody>
    </xdr:sp>
    <xdr:clientData/>
  </xdr:twoCellAnchor>
  <xdr:twoCellAnchor>
    <xdr:from>
      <xdr:col>5</xdr:col>
      <xdr:colOff>1019175</xdr:colOff>
      <xdr:row>2</xdr:row>
      <xdr:rowOff>9524</xdr:rowOff>
    </xdr:from>
    <xdr:to>
      <xdr:col>7</xdr:col>
      <xdr:colOff>1313700</xdr:colOff>
      <xdr:row>4</xdr:row>
      <xdr:rowOff>39524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17EE03-E641-46A6-A875-349DE6AD0E22}"/>
            </a:ext>
          </a:extLst>
        </xdr:cNvPr>
        <xdr:cNvSpPr/>
      </xdr:nvSpPr>
      <xdr:spPr>
        <a:xfrm>
          <a:off x="6948488" y="576262"/>
          <a:ext cx="2952000" cy="792000"/>
        </a:xfrm>
        <a:prstGeom prst="rect">
          <a:avLst/>
        </a:prstGeom>
        <a:solidFill>
          <a:schemeClr val="accent6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/>
            <a:t>After</a:t>
          </a:r>
          <a:r>
            <a:rPr lang="en-GB" sz="1400" b="1" baseline="0"/>
            <a:t> filling in this sheet, save it with the filename YOURNAME_CA1.xslx and upload it to Moodle</a:t>
          </a:r>
          <a:endParaRPr lang="en-GB" sz="1400" b="1"/>
        </a:p>
      </xdr:txBody>
    </xdr:sp>
    <xdr:clientData/>
  </xdr:twoCellAnchor>
  <xdr:twoCellAnchor>
    <xdr:from>
      <xdr:col>9</xdr:col>
      <xdr:colOff>9525</xdr:colOff>
      <xdr:row>14</xdr:row>
      <xdr:rowOff>4759</xdr:rowOff>
    </xdr:from>
    <xdr:to>
      <xdr:col>10</xdr:col>
      <xdr:colOff>5038725</xdr:colOff>
      <xdr:row>15</xdr:row>
      <xdr:rowOff>7759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0856D2-69AE-41C4-9FEC-220077D19BD2}"/>
            </a:ext>
          </a:extLst>
        </xdr:cNvPr>
        <xdr:cNvSpPr txBox="1"/>
      </xdr:nvSpPr>
      <xdr:spPr>
        <a:xfrm>
          <a:off x="10682288" y="3829047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Added the following static routes:</a:t>
          </a:r>
        </a:p>
        <a:p>
          <a:r>
            <a:rPr lang="en-GB" sz="1100" baseline="0"/>
            <a:t>  /top-rated (see topRatedPage.js)</a:t>
          </a:r>
        </a:p>
        <a:p>
          <a:r>
            <a:rPr lang="en-GB" sz="1100" baseline="0"/>
            <a:t>  /popular (popularMovies.js)</a:t>
          </a:r>
        </a:p>
        <a:p>
          <a:r>
            <a:rPr lang="en-GB" sz="1100" baseline="0"/>
            <a:t>  /trending (trendingToday.js)</a:t>
          </a:r>
        </a:p>
        <a:p>
          <a:endParaRPr lang="en-GB" sz="1100" baseline="0"/>
        </a:p>
        <a:p>
          <a:r>
            <a:rPr lang="en-GB" sz="1100" baseline="0"/>
            <a:t>Also added two parameterised routes:</a:t>
          </a:r>
        </a:p>
        <a:p>
          <a:r>
            <a:rPr lang="en-GB" sz="1100" baseline="0"/>
            <a:t>  /movie/:id/credits (the list of cast for a movie is displayed on the movie details page - see movieDetailsPage.js)</a:t>
          </a:r>
        </a:p>
        <a:p>
          <a:r>
            <a:rPr lang="en-GB" sz="1100" baseline="0"/>
            <a:t>  /movie/:id/recommendations (the movie details page also includes a list of recommended movies - see movieDetailsPage.js)</a:t>
          </a:r>
          <a:endParaRPr lang="en-GB" sz="1100"/>
        </a:p>
      </xdr:txBody>
    </xdr:sp>
    <xdr:clientData/>
  </xdr:twoCellAnchor>
  <xdr:twoCellAnchor>
    <xdr:from>
      <xdr:col>9</xdr:col>
      <xdr:colOff>9525</xdr:colOff>
      <xdr:row>17</xdr:row>
      <xdr:rowOff>9521</xdr:rowOff>
    </xdr:from>
    <xdr:to>
      <xdr:col>10</xdr:col>
      <xdr:colOff>5038725</xdr:colOff>
      <xdr:row>18</xdr:row>
      <xdr:rowOff>12521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E65A95-EA20-4377-BEA1-BE71AA80C715}"/>
            </a:ext>
          </a:extLst>
        </xdr:cNvPr>
        <xdr:cNvSpPr txBox="1"/>
      </xdr:nvSpPr>
      <xdr:spPr>
        <a:xfrm>
          <a:off x="10682288" y="6305546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All</a:t>
          </a:r>
          <a:r>
            <a:rPr lang="en-GB" sz="1100" baseline="0"/>
            <a:t> new endpoints use react-query caching</a:t>
          </a:r>
        </a:p>
        <a:p>
          <a:endParaRPr lang="en-GB" sz="1100" baseline="0"/>
        </a:p>
        <a:p>
          <a:r>
            <a:rPr lang="en-GB" sz="1100" baseline="0"/>
            <a:t>A playlist page has been added (see playlistPage.js) plus related functionality i.e. add to playlist button appears on movie cards; delete button shows on the playlist page so that movies can be removed from the playlist. </a:t>
          </a:r>
          <a:endParaRPr lang="en-GB" sz="1100"/>
        </a:p>
      </xdr:txBody>
    </xdr:sp>
    <xdr:clientData/>
  </xdr:twoCellAnchor>
  <xdr:twoCellAnchor>
    <xdr:from>
      <xdr:col>9</xdr:col>
      <xdr:colOff>4763</xdr:colOff>
      <xdr:row>19</xdr:row>
      <xdr:rowOff>180975</xdr:rowOff>
    </xdr:from>
    <xdr:to>
      <xdr:col>10</xdr:col>
      <xdr:colOff>5033963</xdr:colOff>
      <xdr:row>20</xdr:row>
      <xdr:rowOff>1903237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38394BA-110E-4D5F-9DA6-5790D5A16CFA}"/>
            </a:ext>
          </a:extLst>
        </xdr:cNvPr>
        <xdr:cNvSpPr txBox="1"/>
      </xdr:nvSpPr>
      <xdr:spPr>
        <a:xfrm>
          <a:off x="10677526" y="8763000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Changed the app's colour</a:t>
          </a:r>
          <a:r>
            <a:rPr lang="en-GB" sz="1100" baseline="0"/>
            <a:t> scheme.</a:t>
          </a:r>
        </a:p>
        <a:p>
          <a:r>
            <a:rPr lang="en-GB" sz="1100" baseline="0"/>
            <a:t>Replaced the image on filter card.</a:t>
          </a:r>
        </a:p>
        <a:p>
          <a:r>
            <a:rPr lang="en-GB" sz="1100" baseline="0"/>
            <a:t>Added pagination on all movie list pages.</a:t>
          </a:r>
        </a:p>
        <a:p>
          <a:r>
            <a:rPr lang="en-GB" sz="1100" baseline="0"/>
            <a:t>Used MUI pagination component to display numbers. </a:t>
          </a:r>
          <a:endParaRPr lang="en-GB" sz="1100"/>
        </a:p>
      </xdr:txBody>
    </xdr:sp>
    <xdr:clientData/>
  </xdr:twoCellAnchor>
  <xdr:twoCellAnchor>
    <xdr:from>
      <xdr:col>9</xdr:col>
      <xdr:colOff>4763</xdr:colOff>
      <xdr:row>22</xdr:row>
      <xdr:rowOff>180974</xdr:rowOff>
    </xdr:from>
    <xdr:to>
      <xdr:col>10</xdr:col>
      <xdr:colOff>5033963</xdr:colOff>
      <xdr:row>23</xdr:row>
      <xdr:rowOff>1903237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A148D1-E6EC-47A4-B540-BCBAB80B2335}"/>
            </a:ext>
          </a:extLst>
        </xdr:cNvPr>
        <xdr:cNvSpPr txBox="1"/>
      </xdr:nvSpPr>
      <xdr:spPr>
        <a:xfrm>
          <a:off x="10677526" y="11234737"/>
          <a:ext cx="7572375" cy="19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Video has been recorded and includes a voiceover. </a:t>
          </a:r>
        </a:p>
        <a:p>
          <a:r>
            <a:rPr lang="en-GB" sz="1100"/>
            <a:t>This document has been completed with</a:t>
          </a:r>
          <a:r>
            <a:rPr lang="en-GB" sz="1100" baseline="0"/>
            <a:t> all required details (with brief descriptions). </a:t>
          </a:r>
          <a:endParaRPr lang="en-GB" sz="11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videoid" TargetMode="External"/><Relationship Id="rId1" Type="http://schemas.openxmlformats.org/officeDocument/2006/relationships/hyperlink" Target="https://github.com/username/repositorynam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F2E7-57B8-4D67-9E52-F4E1748948C1}">
  <dimension ref="A1:V27"/>
  <sheetViews>
    <sheetView topLeftCell="A6" zoomScaleNormal="100" workbookViewId="0">
      <selection activeCell="H16" sqref="H16"/>
    </sheetView>
  </sheetViews>
  <sheetFormatPr defaultRowHeight="14.25" x14ac:dyDescent="0.45"/>
  <cols>
    <col min="1" max="1" width="20.59765625" style="2" customWidth="1"/>
    <col min="2" max="2" width="10.59765625" style="2" customWidth="1"/>
    <col min="3" max="4" width="16.59765625" style="1" customWidth="1"/>
    <col min="5" max="8" width="18.59765625" style="1" customWidth="1"/>
    <col min="9" max="9" width="10.59765625" style="1" customWidth="1"/>
    <col min="10" max="10" width="35.59765625" style="1" customWidth="1"/>
    <col min="11" max="11" width="70.59765625" customWidth="1"/>
    <col min="12" max="14" width="9.06640625" style="2"/>
    <col min="15" max="15" width="30.59765625" style="2" customWidth="1"/>
    <col min="16" max="16" width="14.59765625" style="17" customWidth="1"/>
    <col min="17" max="18" width="14.59765625" style="2" customWidth="1"/>
    <col min="19" max="21" width="10.59765625" style="1" customWidth="1"/>
    <col min="22" max="22" width="12.9296875" style="2" bestFit="1" customWidth="1"/>
    <col min="23" max="16384" width="9.06640625" style="2"/>
  </cols>
  <sheetData>
    <row r="1" spans="1:22" ht="30" customHeight="1" x14ac:dyDescent="0.45">
      <c r="A1" s="38" t="s">
        <v>10</v>
      </c>
      <c r="B1" s="38"/>
      <c r="C1" s="38"/>
      <c r="D1" s="38"/>
      <c r="E1" s="38"/>
      <c r="F1" s="38"/>
      <c r="G1" s="38"/>
      <c r="H1" s="38"/>
      <c r="K1" s="3" t="s">
        <v>42</v>
      </c>
      <c r="L1"/>
      <c r="M1"/>
      <c r="N1"/>
      <c r="O1" s="38" t="s">
        <v>60</v>
      </c>
      <c r="P1" s="38"/>
      <c r="Q1" s="38"/>
      <c r="R1" s="38"/>
      <c r="S1" s="38"/>
      <c r="T1" s="38"/>
      <c r="U1" s="38"/>
    </row>
    <row r="2" spans="1:22" ht="14.65" thickBot="1" x14ac:dyDescent="0.5">
      <c r="A2"/>
      <c r="B2"/>
      <c r="C2"/>
      <c r="D2"/>
      <c r="E2"/>
      <c r="F2"/>
      <c r="G2"/>
      <c r="H2"/>
      <c r="L2"/>
      <c r="M2"/>
      <c r="N2"/>
    </row>
    <row r="3" spans="1:22" ht="30" customHeight="1" thickTop="1" thickBot="1" x14ac:dyDescent="0.5">
      <c r="A3" s="39" t="s">
        <v>11</v>
      </c>
      <c r="B3" s="39"/>
      <c r="C3" s="40"/>
      <c r="D3" s="40"/>
      <c r="E3" s="40"/>
      <c r="K3" s="30" t="s">
        <v>43</v>
      </c>
      <c r="O3" s="26" t="s">
        <v>49</v>
      </c>
      <c r="P3" s="27" t="s">
        <v>50</v>
      </c>
      <c r="Q3" s="26" t="s">
        <v>51</v>
      </c>
      <c r="R3" s="28" t="s">
        <v>52</v>
      </c>
      <c r="S3" s="28" t="s">
        <v>53</v>
      </c>
      <c r="T3" s="28" t="s">
        <v>54</v>
      </c>
      <c r="U3" s="28" t="s">
        <v>55</v>
      </c>
    </row>
    <row r="4" spans="1:22" ht="30" customHeight="1" thickTop="1" thickBot="1" x14ac:dyDescent="0.5">
      <c r="A4" s="39" t="s">
        <v>12</v>
      </c>
      <c r="B4" s="39"/>
      <c r="C4" s="40"/>
      <c r="D4" s="40"/>
      <c r="E4" s="40"/>
      <c r="K4" s="32" t="str">
        <f>IF(U10&gt;0, _xlfn.CONCAT(ROUND(S10, 0), " - ", ROUND(T10, 0), "%"), "")</f>
        <v/>
      </c>
      <c r="O4" s="2" t="str">
        <f>A15</f>
        <v>1. Extend the app</v>
      </c>
      <c r="P4" s="29">
        <f>B15</f>
        <v>40</v>
      </c>
      <c r="Q4" s="2" t="str">
        <f>IF(H16,$H$12,IF(G16,$G$12,IF(F16,$F$12,IF(E16,$E$12,IF(D16,$D$12,IF(C16,$C$12, ""))))))</f>
        <v/>
      </c>
      <c r="R4" s="41" t="str">
        <f>IF(H16,$H$13,IF(G16,$G$13,IF(F16,$F$13,IF(E16,$E$13,IF(D16,$D$13,IF(C16,$C$13,""))))))</f>
        <v/>
      </c>
      <c r="S4" s="29" t="str">
        <f>IF(Q4="Outstanding",P4*85%,IF(Q4="Excellent",P4*70%,IF(Q4="Good",P4*55%,IF(Q4="Baseline",P4*40%,IF(Q4="Below baseline",P4*20%,IF(Q4="Incomplete",P4*0%,""))))))</f>
        <v/>
      </c>
      <c r="T4" s="29" t="str">
        <f>IF(Q4="Outstanding",P4*100%,IF(Q4="Excellent",P4*84%,IF(Q4="Good",P4*69%,IF(Q4="Baseline",P4*54%,IF(Q4="Below baseline",P4*39%, IF(Q4="Incomplete",P4*19%,""))))))</f>
        <v/>
      </c>
      <c r="U4" s="29" t="str">
        <f>IF(COUNT(S4:T4)&gt;0, SUM(S4:T4)/2, "")</f>
        <v/>
      </c>
    </row>
    <row r="5" spans="1:22" ht="16.5" thickTop="1" thickBot="1" x14ac:dyDescent="0.55000000000000004">
      <c r="A5" s="18"/>
      <c r="B5" s="19"/>
      <c r="O5" s="2" t="str">
        <f>A18</f>
        <v>2. Extend the functionality</v>
      </c>
      <c r="P5" s="29">
        <f>B18</f>
        <v>25</v>
      </c>
      <c r="Q5" s="2" t="str">
        <f>IF(H19,$H$12,IF(G19,$G$12,IF(F19,$F$12,IF(E19,$E$12,IF(D19,$D$12,IF(C19,$C$12,""))))))</f>
        <v/>
      </c>
      <c r="R5" s="1" t="str">
        <f>IF(H19,$H$13,IF(G19,$G$13,IF(F19,$F$13,IF(E19,$E$13,IF(D19,$D$13,IF(C19,$C$13,""))))))</f>
        <v/>
      </c>
      <c r="S5" s="29" t="str">
        <f t="shared" ref="S5:S7" si="0">IF(Q5="Outstanding",P5*85%,IF(Q5="Excellent",P5*70%,IF(Q5="Good",P5*55%,IF(Q5="Baseline",P5*40%,IF(Q5="Below baseline",P5*20%,IF(Q5="Incomplete",P5*0%,""))))))</f>
        <v/>
      </c>
      <c r="T5" s="29" t="str">
        <f t="shared" ref="T5:T7" si="1">IF(Q5="Outstanding",P5*100%,IF(Q5="Excellent",P5*84%,IF(Q5="Good",P5*69%,IF(Q5="Baseline",P5*54%,IF(Q5="Below baseline",P5*39%, IF(Q5="Incomplete",P5*19%,""))))))</f>
        <v/>
      </c>
      <c r="U5" s="29" t="str">
        <f t="shared" ref="U5:U7" si="2">IF(COUNT(S5:T5)&gt;0, SUM(S5:T5)/2, "")</f>
        <v/>
      </c>
    </row>
    <row r="6" spans="1:22" ht="30" customHeight="1" thickTop="1" thickBot="1" x14ac:dyDescent="0.5">
      <c r="A6" s="39" t="s">
        <v>13</v>
      </c>
      <c r="B6" s="39"/>
      <c r="C6" s="40"/>
      <c r="D6" s="40"/>
      <c r="E6" s="40"/>
      <c r="K6" s="33" t="s">
        <v>44</v>
      </c>
      <c r="O6" s="2" t="str">
        <f>A21</f>
        <v>3. Additional work</v>
      </c>
      <c r="P6" s="29">
        <f>B21</f>
        <v>25</v>
      </c>
      <c r="Q6" s="2" t="str">
        <f>IF(H22,$H$12,IF(G22,$G$12,IF(F22,$F$12,IF(E22,$E$12,IF(D22,$D$12,IF(C22,$C$12,""))))))</f>
        <v/>
      </c>
      <c r="R6" s="1" t="str">
        <f>IF(H22,$H$13,IF(G22,$G$13,IF(F22,$F$13,IF(E22,$E$13,IF(D22,$D$13,IF(C22,$C$13,""))))))</f>
        <v/>
      </c>
      <c r="S6" s="29" t="str">
        <f t="shared" si="0"/>
        <v/>
      </c>
      <c r="T6" s="29" t="str">
        <f t="shared" si="1"/>
        <v/>
      </c>
      <c r="U6" s="29" t="str">
        <f t="shared" si="2"/>
        <v/>
      </c>
    </row>
    <row r="7" spans="1:22" ht="30" customHeight="1" thickTop="1" thickBot="1" x14ac:dyDescent="0.5">
      <c r="A7" s="39" t="s">
        <v>14</v>
      </c>
      <c r="B7" s="39"/>
      <c r="C7" s="40"/>
      <c r="D7" s="40"/>
      <c r="E7" s="40"/>
      <c r="O7" s="2" t="str">
        <f>A24</f>
        <v>4. Documentation and demo video</v>
      </c>
      <c r="P7" s="29">
        <f>B24</f>
        <v>10</v>
      </c>
      <c r="Q7" s="2" t="str">
        <f>IF(H25,$H$12,IF(G25,$G$12,IF(F25,$F$12,IF(E25,$E$12,IF(D25,$D$12,IF(C25,$C$12,""))))))</f>
        <v/>
      </c>
      <c r="R7" s="1" t="str">
        <f>IF(H25,$H$13,IF(G25,$G$13,IF(F25,$F$13,IF(E25,$E$13,IF(D25,$D$13,IF(C25,$C$13,""))))))</f>
        <v/>
      </c>
      <c r="S7" s="29" t="str">
        <f t="shared" si="0"/>
        <v/>
      </c>
      <c r="T7" s="29" t="str">
        <f t="shared" si="1"/>
        <v/>
      </c>
      <c r="U7" s="29" t="str">
        <f t="shared" si="2"/>
        <v/>
      </c>
      <c r="V7" s="25"/>
    </row>
    <row r="8" spans="1:22" ht="14.65" thickTop="1" x14ac:dyDescent="0.45"/>
    <row r="9" spans="1:22" x14ac:dyDescent="0.45">
      <c r="R9" s="31" t="s">
        <v>59</v>
      </c>
      <c r="S9" s="28" t="s">
        <v>56</v>
      </c>
      <c r="T9" s="28" t="s">
        <v>57</v>
      </c>
      <c r="U9" s="28" t="s">
        <v>58</v>
      </c>
    </row>
    <row r="10" spans="1:22" ht="30" customHeight="1" x14ac:dyDescent="0.45">
      <c r="A10" s="38" t="s">
        <v>38</v>
      </c>
      <c r="B10" s="38"/>
      <c r="C10" s="38"/>
      <c r="D10" s="38"/>
      <c r="E10" s="38"/>
      <c r="F10" s="38"/>
      <c r="G10" s="38"/>
      <c r="H10" s="38"/>
      <c r="J10" s="38" t="s">
        <v>39</v>
      </c>
      <c r="K10" s="38"/>
      <c r="S10" s="29">
        <f>IF(COUNTBLANK($Q$4:$Q$7)&gt;3,0, SUM(S4:S7))</f>
        <v>0</v>
      </c>
      <c r="T10" s="29">
        <f>IF(COUNTBLANK($Q$4:$Q$7)&gt;3, 0, SUM(T4:T7))</f>
        <v>0</v>
      </c>
      <c r="U10" s="29">
        <f>IF(COUNTBLANK($Q$4:$Q$7)&gt;3, 0, SUM(U4:U7))</f>
        <v>0</v>
      </c>
    </row>
    <row r="12" spans="1:22" ht="18" customHeight="1" x14ac:dyDescent="0.45">
      <c r="A12" s="3" t="s">
        <v>0</v>
      </c>
      <c r="B12" s="3"/>
      <c r="C12" s="11" t="s">
        <v>16</v>
      </c>
      <c r="D12" s="12" t="s">
        <v>17</v>
      </c>
      <c r="E12" s="13" t="s">
        <v>15</v>
      </c>
      <c r="F12" s="14" t="s">
        <v>4</v>
      </c>
      <c r="G12" s="15" t="s">
        <v>3</v>
      </c>
      <c r="H12" s="16" t="s">
        <v>2</v>
      </c>
      <c r="J12" t="s">
        <v>40</v>
      </c>
    </row>
    <row r="13" spans="1:22" x14ac:dyDescent="0.45">
      <c r="A13" s="22">
        <f>SUM(B15:B25)</f>
        <v>100</v>
      </c>
      <c r="B13" s="4"/>
      <c r="C13" s="5" t="s">
        <v>8</v>
      </c>
      <c r="D13" s="6" t="s">
        <v>9</v>
      </c>
      <c r="E13" s="7" t="s">
        <v>7</v>
      </c>
      <c r="F13" s="8" t="s">
        <v>6</v>
      </c>
      <c r="G13" s="9" t="s">
        <v>5</v>
      </c>
      <c r="H13" s="10" t="s">
        <v>1</v>
      </c>
      <c r="J13" t="s">
        <v>41</v>
      </c>
    </row>
    <row r="14" spans="1:22" ht="14.65" thickBot="1" x14ac:dyDescent="0.5"/>
    <row r="15" spans="1:22" ht="150" customHeight="1" thickBot="1" x14ac:dyDescent="0.5">
      <c r="A15" s="20" t="s">
        <v>45</v>
      </c>
      <c r="B15" s="21">
        <v>40</v>
      </c>
      <c r="C15" s="5" t="s">
        <v>21</v>
      </c>
      <c r="D15" s="6" t="s">
        <v>20</v>
      </c>
      <c r="E15" s="7" t="s">
        <v>18</v>
      </c>
      <c r="F15" s="8" t="s">
        <v>19</v>
      </c>
      <c r="G15" s="9" t="s">
        <v>22</v>
      </c>
      <c r="H15" s="10" t="s">
        <v>23</v>
      </c>
      <c r="J15" s="36"/>
      <c r="K15" s="37"/>
    </row>
    <row r="16" spans="1:22" ht="30" customHeight="1" thickBot="1" x14ac:dyDescent="0.5">
      <c r="A16" s="34" t="s">
        <v>36</v>
      </c>
      <c r="B16" s="35"/>
      <c r="C16" s="23" t="b">
        <v>0</v>
      </c>
      <c r="D16" s="23" t="b">
        <v>0</v>
      </c>
      <c r="E16" s="23" t="b">
        <v>0</v>
      </c>
      <c r="F16" s="23" t="b">
        <v>0</v>
      </c>
      <c r="G16" s="23" t="b">
        <v>0</v>
      </c>
      <c r="H16" s="23" t="b">
        <v>0</v>
      </c>
      <c r="J16" s="24" t="str">
        <f>IF(H16,$H$12,IF(G16,$G$12,IF(F16,$F$12,IF(E16,$E$12,IF(D16,$D$12,IF(C16,$C$12,"Please check one of the options"))))))</f>
        <v>Please check one of the options</v>
      </c>
      <c r="K16" s="24" t="str">
        <f>IF(H16,$H$13,IF(G16,$G$13,IF(F16,$F$13,IF(E16,$E$13,IF(D16,$D$13,IF(C16,$C$13,""))))))</f>
        <v/>
      </c>
    </row>
    <row r="17" spans="1:15" ht="14.65" thickBot="1" x14ac:dyDescent="0.5">
      <c r="A17"/>
      <c r="B17"/>
      <c r="C17"/>
      <c r="D17"/>
      <c r="E17"/>
      <c r="F17"/>
      <c r="G17"/>
      <c r="H17"/>
    </row>
    <row r="18" spans="1:15" ht="150" customHeight="1" thickBot="1" x14ac:dyDescent="0.5">
      <c r="A18" s="20" t="s">
        <v>46</v>
      </c>
      <c r="B18" s="21">
        <v>25</v>
      </c>
      <c r="C18" s="5" t="s">
        <v>21</v>
      </c>
      <c r="D18" s="6" t="s">
        <v>20</v>
      </c>
      <c r="E18" s="7" t="s">
        <v>24</v>
      </c>
      <c r="F18" s="8" t="s">
        <v>25</v>
      </c>
      <c r="G18" s="9" t="s">
        <v>26</v>
      </c>
      <c r="H18" s="10" t="s">
        <v>27</v>
      </c>
      <c r="J18" s="36"/>
      <c r="K18" s="37"/>
    </row>
    <row r="19" spans="1:15" ht="30" customHeight="1" thickBot="1" x14ac:dyDescent="0.5">
      <c r="A19" s="34" t="s">
        <v>36</v>
      </c>
      <c r="B19" s="35"/>
      <c r="C19" s="23" t="b">
        <v>0</v>
      </c>
      <c r="D19" s="23" t="b">
        <v>0</v>
      </c>
      <c r="E19" s="23" t="b">
        <v>0</v>
      </c>
      <c r="F19" s="23" t="b">
        <v>0</v>
      </c>
      <c r="G19" s="23" t="b">
        <v>0</v>
      </c>
      <c r="H19" s="23" t="b">
        <v>0</v>
      </c>
      <c r="J19" s="24" t="str">
        <f>IF(H19,$H$12,IF(G19,$G$12,IF(F19,$F$12,IF(E19,$E$12,IF(D19,$D$12,IF(C19,$C$12,"Please check one of the options"))))))</f>
        <v>Please check one of the options</v>
      </c>
      <c r="K19" s="24" t="str">
        <f>IF(H19,$H$13,IF(G19,$G$13,IF(F19,$F$13,IF(E19,$E$13,IF(D19,$D$13,IF(C19,$C$13,""))))))</f>
        <v/>
      </c>
    </row>
    <row r="20" spans="1:15" ht="14.65" thickBot="1" x14ac:dyDescent="0.5">
      <c r="A20"/>
      <c r="B20"/>
      <c r="C20"/>
      <c r="D20"/>
      <c r="E20"/>
      <c r="F20"/>
      <c r="G20"/>
      <c r="H20"/>
      <c r="J20"/>
    </row>
    <row r="21" spans="1:15" ht="150" customHeight="1" thickBot="1" x14ac:dyDescent="0.5">
      <c r="A21" s="20" t="s">
        <v>47</v>
      </c>
      <c r="B21" s="21">
        <v>25</v>
      </c>
      <c r="C21" s="5" t="s">
        <v>21</v>
      </c>
      <c r="D21" s="6" t="s">
        <v>20</v>
      </c>
      <c r="E21" s="7" t="s">
        <v>28</v>
      </c>
      <c r="F21" s="8" t="s">
        <v>29</v>
      </c>
      <c r="G21" s="9" t="s">
        <v>30</v>
      </c>
      <c r="H21" s="10" t="s">
        <v>31</v>
      </c>
      <c r="J21" s="36"/>
      <c r="K21" s="37"/>
    </row>
    <row r="22" spans="1:15" ht="30" customHeight="1" thickBot="1" x14ac:dyDescent="0.5">
      <c r="A22" s="34" t="s">
        <v>36</v>
      </c>
      <c r="B22" s="35"/>
      <c r="C22" s="23" t="b">
        <v>0</v>
      </c>
      <c r="D22" s="23" t="b">
        <v>0</v>
      </c>
      <c r="E22" s="23" t="b">
        <v>0</v>
      </c>
      <c r="F22" s="23" t="b">
        <v>0</v>
      </c>
      <c r="G22" s="23" t="b">
        <v>0</v>
      </c>
      <c r="H22" s="23" t="b">
        <v>0</v>
      </c>
      <c r="J22" s="24" t="str">
        <f>IF(H22,$H$12,IF(G22,$G$12,IF(F22,$F$12,IF(E22,$E$12,IF(D22,$D$12,IF(C22,$C$12,"Please check one of the options"))))))</f>
        <v>Please check one of the options</v>
      </c>
      <c r="K22" s="24" t="str">
        <f>IF(H22,$H$13,IF(G22,$G$13,IF(F22,$F$13,IF(E22,$E$13,IF(D22,$D$13,IF(C22,$C$13,""))))))</f>
        <v/>
      </c>
    </row>
    <row r="23" spans="1:15" ht="14.65" thickBot="1" x14ac:dyDescent="0.5">
      <c r="A23"/>
      <c r="B23"/>
      <c r="C23"/>
      <c r="D23"/>
      <c r="E23"/>
      <c r="F23"/>
      <c r="G23"/>
      <c r="H23"/>
    </row>
    <row r="24" spans="1:15" ht="150" customHeight="1" thickBot="1" x14ac:dyDescent="0.5">
      <c r="A24" s="20" t="s">
        <v>48</v>
      </c>
      <c r="B24" s="21">
        <v>10</v>
      </c>
      <c r="C24" s="5" t="s">
        <v>21</v>
      </c>
      <c r="D24" s="6" t="s">
        <v>20</v>
      </c>
      <c r="E24" s="7" t="s">
        <v>35</v>
      </c>
      <c r="F24" s="8" t="s">
        <v>34</v>
      </c>
      <c r="G24" s="9" t="s">
        <v>33</v>
      </c>
      <c r="H24" s="10" t="s">
        <v>32</v>
      </c>
      <c r="J24" s="36"/>
      <c r="K24" s="37"/>
    </row>
    <row r="25" spans="1:15" ht="30" customHeight="1" thickBot="1" x14ac:dyDescent="0.5">
      <c r="A25" s="34" t="s">
        <v>37</v>
      </c>
      <c r="B25" s="35"/>
      <c r="C25" s="23" t="b">
        <v>0</v>
      </c>
      <c r="D25" s="23" t="b">
        <v>0</v>
      </c>
      <c r="E25" s="23" t="b">
        <v>0</v>
      </c>
      <c r="F25" s="23" t="b">
        <v>0</v>
      </c>
      <c r="G25" s="23" t="b">
        <v>0</v>
      </c>
      <c r="H25" s="23" t="b">
        <v>0</v>
      </c>
      <c r="J25" s="24" t="str">
        <f>IF(H25,$H$12,IF(G25,$G$12,IF(F25,$F$12,IF(E25,$E$12,IF(D25,$D$12,IF(C25,$C$12,"Please check one of the options"))))))</f>
        <v>Please check one of the options</v>
      </c>
      <c r="K25" s="24" t="str">
        <f>IF(H25,$H$13,IF(G25,$G$13,IF(F25,$F$13,IF(E25,$E$13,IF(D25,$D$13,IF(C25,$C$13,""))))))</f>
        <v/>
      </c>
    </row>
    <row r="26" spans="1:15" x14ac:dyDescent="0.45">
      <c r="J26"/>
      <c r="L26"/>
      <c r="M26"/>
      <c r="N26"/>
      <c r="O26"/>
    </row>
    <row r="27" spans="1:15" x14ac:dyDescent="0.45">
      <c r="J27"/>
      <c r="L27"/>
      <c r="M27"/>
      <c r="N27"/>
      <c r="O27"/>
    </row>
  </sheetData>
  <mergeCells count="20">
    <mergeCell ref="O1:U1"/>
    <mergeCell ref="A10:H10"/>
    <mergeCell ref="J10:K10"/>
    <mergeCell ref="A1:H1"/>
    <mergeCell ref="A6:B6"/>
    <mergeCell ref="A7:B7"/>
    <mergeCell ref="A3:B3"/>
    <mergeCell ref="A4:B4"/>
    <mergeCell ref="C3:E3"/>
    <mergeCell ref="C4:E4"/>
    <mergeCell ref="C6:E6"/>
    <mergeCell ref="C7:E7"/>
    <mergeCell ref="A19:B19"/>
    <mergeCell ref="J15:K15"/>
    <mergeCell ref="A16:B16"/>
    <mergeCell ref="J18:K18"/>
    <mergeCell ref="A25:B25"/>
    <mergeCell ref="J21:K21"/>
    <mergeCell ref="A22:B22"/>
    <mergeCell ref="J24:K24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  <rowBreaks count="1" manualBreakCount="1">
    <brk id="2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20EC-4D21-4350-9E78-9520F0A58FA5}">
  <dimension ref="A1:V27"/>
  <sheetViews>
    <sheetView tabSelected="1" zoomScaleNormal="100" workbookViewId="0">
      <selection activeCell="F22" sqref="F22"/>
    </sheetView>
  </sheetViews>
  <sheetFormatPr defaultRowHeight="14.25" x14ac:dyDescent="0.45"/>
  <cols>
    <col min="1" max="1" width="20.59765625" style="2" customWidth="1"/>
    <col min="2" max="2" width="10.59765625" style="2" customWidth="1"/>
    <col min="3" max="4" width="16.59765625" style="1" customWidth="1"/>
    <col min="5" max="8" width="18.59765625" style="1" customWidth="1"/>
    <col min="9" max="9" width="10.59765625" style="1" customWidth="1"/>
    <col min="10" max="10" width="35.59765625" style="1" customWidth="1"/>
    <col min="11" max="11" width="70.59765625" customWidth="1"/>
    <col min="12" max="14" width="9.06640625" style="2"/>
    <col min="15" max="15" width="30.59765625" style="2" customWidth="1"/>
    <col min="16" max="16" width="14.59765625" style="17" customWidth="1"/>
    <col min="17" max="18" width="14.59765625" style="2" customWidth="1"/>
    <col min="19" max="21" width="10.59765625" style="1" customWidth="1"/>
    <col min="22" max="22" width="12.9296875" style="2" bestFit="1" customWidth="1"/>
    <col min="23" max="16384" width="9.06640625" style="2"/>
  </cols>
  <sheetData>
    <row r="1" spans="1:22" ht="30" customHeight="1" x14ac:dyDescent="0.45">
      <c r="A1" s="38" t="s">
        <v>10</v>
      </c>
      <c r="B1" s="38"/>
      <c r="C1" s="38"/>
      <c r="D1" s="38"/>
      <c r="E1" s="38"/>
      <c r="F1" s="38"/>
      <c r="G1" s="38"/>
      <c r="H1" s="38"/>
      <c r="K1" s="3" t="s">
        <v>42</v>
      </c>
      <c r="L1"/>
      <c r="M1"/>
      <c r="N1"/>
      <c r="O1" s="38" t="s">
        <v>60</v>
      </c>
      <c r="P1" s="38"/>
      <c r="Q1" s="38"/>
      <c r="R1" s="38"/>
      <c r="S1" s="38"/>
      <c r="T1" s="38"/>
      <c r="U1" s="38"/>
    </row>
    <row r="2" spans="1:22" ht="14.65" thickBot="1" x14ac:dyDescent="0.5">
      <c r="A2"/>
      <c r="B2"/>
      <c r="C2"/>
      <c r="D2"/>
      <c r="E2"/>
      <c r="F2"/>
      <c r="G2"/>
      <c r="H2"/>
      <c r="L2"/>
      <c r="M2"/>
      <c r="N2"/>
    </row>
    <row r="3" spans="1:22" ht="30" customHeight="1" thickTop="1" thickBot="1" x14ac:dyDescent="0.5">
      <c r="A3" s="39" t="s">
        <v>11</v>
      </c>
      <c r="B3" s="39"/>
      <c r="C3" s="40" t="s">
        <v>61</v>
      </c>
      <c r="D3" s="40"/>
      <c r="E3" s="40"/>
      <c r="K3" s="30" t="s">
        <v>43</v>
      </c>
      <c r="O3" s="26" t="s">
        <v>49</v>
      </c>
      <c r="P3" s="27" t="s">
        <v>50</v>
      </c>
      <c r="Q3" s="26" t="s">
        <v>51</v>
      </c>
      <c r="R3" s="28" t="s">
        <v>52</v>
      </c>
      <c r="S3" s="28" t="s">
        <v>53</v>
      </c>
      <c r="T3" s="28" t="s">
        <v>54</v>
      </c>
      <c r="U3" s="28" t="s">
        <v>55</v>
      </c>
    </row>
    <row r="4" spans="1:22" ht="30" customHeight="1" thickTop="1" thickBot="1" x14ac:dyDescent="0.5">
      <c r="A4" s="39" t="s">
        <v>12</v>
      </c>
      <c r="B4" s="39"/>
      <c r="C4" s="40">
        <v>20012345</v>
      </c>
      <c r="D4" s="40"/>
      <c r="E4" s="40"/>
      <c r="K4" s="32" t="str">
        <f>IF(U10&gt;0, _xlfn.CONCAT(ROUND(S10, 0), " - ", ROUND(T10, 0), "%"), "")</f>
        <v>66 - 80%</v>
      </c>
      <c r="O4" s="2" t="str">
        <f>A15</f>
        <v>1. Extend the app</v>
      </c>
      <c r="P4" s="29">
        <f>B15</f>
        <v>40</v>
      </c>
      <c r="Q4" s="2" t="str">
        <f>IF(H16,$H$12,IF(G16,$G$12,IF(F16,$F$12,IF(E16,$E$12,IF(D16,$D$12,IF(C16,$C$12, ""))))))</f>
        <v>Excellent</v>
      </c>
      <c r="R4" s="41" t="str">
        <f>IF(H16,$H$13,IF(G16,$G$13,IF(F16,$F$13,IF(E16,$E$13,IF(D16,$D$13,IF(C16,$C$13,""))))))</f>
        <v>70% - 84%</v>
      </c>
      <c r="S4" s="29">
        <f>IF(Q4="Outstanding",P4*85%,IF(Q4="Excellent",P4*70%,IF(Q4="Good",P4*55%,IF(Q4="Baseline",P4*40%,IF(Q4="Below baseline",P4*20%,IF(Q4="Incomplete",P4*0%,""))))))</f>
        <v>28</v>
      </c>
      <c r="T4" s="29">
        <f>IF(Q4="Outstanding",P4*100%,IF(Q4="Excellent",P4*84%,IF(Q4="Good",P4*69%,IF(Q4="Baseline",P4*54%,IF(Q4="Below baseline",P4*39%, IF(Q4="Incomplete",P4*19%,""))))))</f>
        <v>33.6</v>
      </c>
      <c r="U4" s="29">
        <f>IF(COUNT(S4:T4)&gt;0, SUM(S4:T4)/2, "")</f>
        <v>30.8</v>
      </c>
    </row>
    <row r="5" spans="1:22" ht="16.5" thickTop="1" thickBot="1" x14ac:dyDescent="0.55000000000000004">
      <c r="A5" s="18"/>
      <c r="B5" s="19"/>
      <c r="O5" s="2" t="str">
        <f>A18</f>
        <v>2. Extend the functionality</v>
      </c>
      <c r="P5" s="29">
        <f>B18</f>
        <v>25</v>
      </c>
      <c r="Q5" s="2" t="str">
        <f>IF(H19,$H$12,IF(G19,$G$12,IF(F19,$F$12,IF(E19,$E$12,IF(D19,$D$12,IF(C19,$C$12,""))))))</f>
        <v>Good</v>
      </c>
      <c r="R5" s="1" t="str">
        <f>IF(H19,$H$13,IF(G19,$G$13,IF(F19,$F$13,IF(E19,$E$13,IF(D19,$D$13,IF(C19,$C$13,""))))))</f>
        <v>55% - 69%</v>
      </c>
      <c r="S5" s="29">
        <f t="shared" ref="S5:S7" si="0">IF(Q5="Outstanding",P5*85%,IF(Q5="Excellent",P5*70%,IF(Q5="Good",P5*55%,IF(Q5="Baseline",P5*40%,IF(Q5="Below baseline",P5*20%,IF(Q5="Incomplete",P5*0%,""))))))</f>
        <v>13.750000000000002</v>
      </c>
      <c r="T5" s="29">
        <f t="shared" ref="T5:T7" si="1">IF(Q5="Outstanding",P5*100%,IF(Q5="Excellent",P5*84%,IF(Q5="Good",P5*69%,IF(Q5="Baseline",P5*54%,IF(Q5="Below baseline",P5*39%, IF(Q5="Incomplete",P5*19%,""))))))</f>
        <v>17.25</v>
      </c>
      <c r="U5" s="29">
        <f t="shared" ref="U5:U7" si="2">IF(COUNT(S5:T5)&gt;0, SUM(S5:T5)/2, "")</f>
        <v>15.5</v>
      </c>
    </row>
    <row r="6" spans="1:22" ht="30" customHeight="1" thickTop="1" thickBot="1" x14ac:dyDescent="0.5">
      <c r="A6" s="39" t="s">
        <v>13</v>
      </c>
      <c r="B6" s="39"/>
      <c r="C6" s="42" t="s">
        <v>62</v>
      </c>
      <c r="D6" s="40"/>
      <c r="E6" s="40"/>
      <c r="K6" s="33" t="s">
        <v>44</v>
      </c>
      <c r="O6" s="2" t="str">
        <f>A21</f>
        <v>3. Additional work</v>
      </c>
      <c r="P6" s="29">
        <f>B21</f>
        <v>25</v>
      </c>
      <c r="Q6" s="2" t="str">
        <f>IF(H22,$H$12,IF(G22,$G$12,IF(F22,$F$12,IF(E22,$E$12,IF(D22,$D$12,IF(C22,$C$12,""))))))</f>
        <v>Excellent</v>
      </c>
      <c r="R6" s="1" t="str">
        <f>IF(H22,$H$13,IF(G22,$G$13,IF(F22,$F$13,IF(E22,$E$13,IF(D22,$D$13,IF(C22,$C$13,""))))))</f>
        <v>70% - 84%</v>
      </c>
      <c r="S6" s="29">
        <f t="shared" si="0"/>
        <v>17.5</v>
      </c>
      <c r="T6" s="29">
        <f t="shared" si="1"/>
        <v>21</v>
      </c>
      <c r="U6" s="29">
        <f t="shared" si="2"/>
        <v>19.25</v>
      </c>
    </row>
    <row r="7" spans="1:22" ht="30" customHeight="1" thickTop="1" thickBot="1" x14ac:dyDescent="0.5">
      <c r="A7" s="39" t="s">
        <v>14</v>
      </c>
      <c r="B7" s="39"/>
      <c r="C7" s="42" t="s">
        <v>63</v>
      </c>
      <c r="D7" s="40"/>
      <c r="E7" s="40"/>
      <c r="O7" s="2" t="str">
        <f>A24</f>
        <v>4. Documentation and demo video</v>
      </c>
      <c r="P7" s="29">
        <f>B24</f>
        <v>10</v>
      </c>
      <c r="Q7" s="2" t="str">
        <f>IF(H25,$H$12,IF(G25,$G$12,IF(F25,$F$12,IF(E25,$E$12,IF(D25,$D$12,IF(C25,$C$12,""))))))</f>
        <v>Excellent</v>
      </c>
      <c r="R7" s="1" t="str">
        <f>IF(H25,$H$13,IF(G25,$G$13,IF(F25,$F$13,IF(E25,$E$13,IF(D25,$D$13,IF(C25,$C$13,""))))))</f>
        <v>70% - 84%</v>
      </c>
      <c r="S7" s="29">
        <f t="shared" si="0"/>
        <v>7</v>
      </c>
      <c r="T7" s="29">
        <f t="shared" si="1"/>
        <v>8.4</v>
      </c>
      <c r="U7" s="29">
        <f t="shared" si="2"/>
        <v>7.7</v>
      </c>
      <c r="V7" s="25"/>
    </row>
    <row r="8" spans="1:22" ht="14.65" thickTop="1" x14ac:dyDescent="0.45"/>
    <row r="9" spans="1:22" x14ac:dyDescent="0.45">
      <c r="R9" s="31" t="s">
        <v>59</v>
      </c>
      <c r="S9" s="28" t="s">
        <v>56</v>
      </c>
      <c r="T9" s="28" t="s">
        <v>57</v>
      </c>
      <c r="U9" s="28" t="s">
        <v>58</v>
      </c>
    </row>
    <row r="10" spans="1:22" ht="30" customHeight="1" x14ac:dyDescent="0.45">
      <c r="A10" s="38" t="s">
        <v>38</v>
      </c>
      <c r="B10" s="38"/>
      <c r="C10" s="38"/>
      <c r="D10" s="38"/>
      <c r="E10" s="38"/>
      <c r="F10" s="38"/>
      <c r="G10" s="38"/>
      <c r="H10" s="38"/>
      <c r="J10" s="38" t="s">
        <v>39</v>
      </c>
      <c r="K10" s="38"/>
      <c r="S10" s="29">
        <f>IF(COUNTBLANK($Q$4:$Q$7)&gt;3,0, SUM(S4:S7))</f>
        <v>66.25</v>
      </c>
      <c r="T10" s="29">
        <f>IF(COUNTBLANK($Q$4:$Q$7)&gt;3, 0, SUM(T4:T7))</f>
        <v>80.25</v>
      </c>
      <c r="U10" s="29">
        <f>IF(COUNTBLANK($Q$4:$Q$7)&gt;3, 0, SUM(U4:U7))</f>
        <v>73.25</v>
      </c>
    </row>
    <row r="12" spans="1:22" ht="18" customHeight="1" x14ac:dyDescent="0.45">
      <c r="A12" s="3" t="s">
        <v>0</v>
      </c>
      <c r="B12" s="3"/>
      <c r="C12" s="11" t="s">
        <v>16</v>
      </c>
      <c r="D12" s="12" t="s">
        <v>17</v>
      </c>
      <c r="E12" s="13" t="s">
        <v>15</v>
      </c>
      <c r="F12" s="14" t="s">
        <v>4</v>
      </c>
      <c r="G12" s="15" t="s">
        <v>3</v>
      </c>
      <c r="H12" s="16" t="s">
        <v>2</v>
      </c>
      <c r="J12" t="s">
        <v>40</v>
      </c>
    </row>
    <row r="13" spans="1:22" x14ac:dyDescent="0.45">
      <c r="A13" s="22">
        <f>SUM(B15:B25)</f>
        <v>100</v>
      </c>
      <c r="B13" s="4"/>
      <c r="C13" s="5" t="s">
        <v>8</v>
      </c>
      <c r="D13" s="6" t="s">
        <v>9</v>
      </c>
      <c r="E13" s="7" t="s">
        <v>7</v>
      </c>
      <c r="F13" s="8" t="s">
        <v>6</v>
      </c>
      <c r="G13" s="9" t="s">
        <v>5</v>
      </c>
      <c r="H13" s="10" t="s">
        <v>1</v>
      </c>
      <c r="J13" t="s">
        <v>41</v>
      </c>
    </row>
    <row r="14" spans="1:22" ht="14.65" thickBot="1" x14ac:dyDescent="0.5"/>
    <row r="15" spans="1:22" ht="150" customHeight="1" thickBot="1" x14ac:dyDescent="0.5">
      <c r="A15" s="20" t="s">
        <v>45</v>
      </c>
      <c r="B15" s="21">
        <v>40</v>
      </c>
      <c r="C15" s="5" t="s">
        <v>21</v>
      </c>
      <c r="D15" s="6" t="s">
        <v>20</v>
      </c>
      <c r="E15" s="7" t="s">
        <v>18</v>
      </c>
      <c r="F15" s="8" t="s">
        <v>19</v>
      </c>
      <c r="G15" s="9" t="s">
        <v>22</v>
      </c>
      <c r="H15" s="10" t="s">
        <v>23</v>
      </c>
      <c r="J15" s="36"/>
      <c r="K15" s="37"/>
    </row>
    <row r="16" spans="1:22" ht="30" customHeight="1" thickBot="1" x14ac:dyDescent="0.5">
      <c r="A16" s="34" t="s">
        <v>36</v>
      </c>
      <c r="B16" s="35"/>
      <c r="C16" s="23" t="b">
        <v>0</v>
      </c>
      <c r="D16" s="23" t="b">
        <v>0</v>
      </c>
      <c r="E16" s="23" t="b">
        <v>1</v>
      </c>
      <c r="F16" s="23" t="b">
        <v>1</v>
      </c>
      <c r="G16" s="23" t="b">
        <v>1</v>
      </c>
      <c r="H16" s="23" t="b">
        <v>0</v>
      </c>
      <c r="J16" s="24" t="str">
        <f>IF(H16,$H$12,IF(G16,$G$12,IF(F16,$F$12,IF(E16,$E$12,IF(D16,$D$12,IF(C16,$C$12,"Please check one of the options"))))))</f>
        <v>Excellent</v>
      </c>
      <c r="K16" s="24" t="str">
        <f>IF(H16,$H$13,IF(G16,$G$13,IF(F16,$F$13,IF(E16,$E$13,IF(D16,$D$13,IF(C16,$C$13,""))))))</f>
        <v>70% - 84%</v>
      </c>
    </row>
    <row r="17" spans="1:15" ht="14.65" thickBot="1" x14ac:dyDescent="0.5">
      <c r="A17"/>
      <c r="B17"/>
      <c r="C17"/>
      <c r="D17"/>
      <c r="E17"/>
      <c r="F17"/>
      <c r="G17"/>
      <c r="H17"/>
    </row>
    <row r="18" spans="1:15" ht="150" customHeight="1" thickBot="1" x14ac:dyDescent="0.5">
      <c r="A18" s="20" t="s">
        <v>46</v>
      </c>
      <c r="B18" s="21">
        <v>25</v>
      </c>
      <c r="C18" s="5" t="s">
        <v>21</v>
      </c>
      <c r="D18" s="6" t="s">
        <v>20</v>
      </c>
      <c r="E18" s="7" t="s">
        <v>24</v>
      </c>
      <c r="F18" s="8" t="s">
        <v>25</v>
      </c>
      <c r="G18" s="9" t="s">
        <v>26</v>
      </c>
      <c r="H18" s="10" t="s">
        <v>27</v>
      </c>
      <c r="J18" s="36"/>
      <c r="K18" s="37"/>
    </row>
    <row r="19" spans="1:15" ht="30" customHeight="1" thickBot="1" x14ac:dyDescent="0.5">
      <c r="A19" s="34" t="s">
        <v>36</v>
      </c>
      <c r="B19" s="35"/>
      <c r="C19" s="23" t="b">
        <v>0</v>
      </c>
      <c r="D19" s="23" t="b">
        <v>0</v>
      </c>
      <c r="E19" s="23" t="b">
        <v>1</v>
      </c>
      <c r="F19" s="23" t="b">
        <v>1</v>
      </c>
      <c r="G19" s="23" t="b">
        <v>0</v>
      </c>
      <c r="H19" s="23" t="b">
        <v>0</v>
      </c>
      <c r="J19" s="24" t="str">
        <f>IF(H19,$H$12,IF(G19,$G$12,IF(F19,$F$12,IF(E19,$E$12,IF(D19,$D$12,IF(C19,$C$12,"Please check one of the options"))))))</f>
        <v>Good</v>
      </c>
      <c r="K19" s="24" t="str">
        <f>IF(H19,$H$13,IF(G19,$G$13,IF(F19,$F$13,IF(E19,$E$13,IF(D19,$D$13,IF(C19,$C$13,""))))))</f>
        <v>55% - 69%</v>
      </c>
    </row>
    <row r="20" spans="1:15" ht="14.65" thickBot="1" x14ac:dyDescent="0.5">
      <c r="A20"/>
      <c r="B20"/>
      <c r="C20"/>
      <c r="D20"/>
      <c r="E20"/>
      <c r="F20"/>
      <c r="G20"/>
      <c r="H20"/>
      <c r="J20"/>
    </row>
    <row r="21" spans="1:15" ht="150" customHeight="1" thickBot="1" x14ac:dyDescent="0.5">
      <c r="A21" s="20" t="s">
        <v>47</v>
      </c>
      <c r="B21" s="21">
        <v>25</v>
      </c>
      <c r="C21" s="5" t="s">
        <v>21</v>
      </c>
      <c r="D21" s="6" t="s">
        <v>20</v>
      </c>
      <c r="E21" s="7" t="s">
        <v>28</v>
      </c>
      <c r="F21" s="8" t="s">
        <v>29</v>
      </c>
      <c r="G21" s="9" t="s">
        <v>30</v>
      </c>
      <c r="H21" s="10" t="s">
        <v>31</v>
      </c>
      <c r="J21" s="36"/>
      <c r="K21" s="37"/>
    </row>
    <row r="22" spans="1:15" ht="30" customHeight="1" thickBot="1" x14ac:dyDescent="0.5">
      <c r="A22" s="34" t="s">
        <v>36</v>
      </c>
      <c r="B22" s="35"/>
      <c r="C22" s="23" t="b">
        <v>0</v>
      </c>
      <c r="D22" s="23" t="b">
        <v>0</v>
      </c>
      <c r="E22" s="23" t="b">
        <v>1</v>
      </c>
      <c r="F22" s="23" t="b">
        <v>1</v>
      </c>
      <c r="G22" s="23" t="b">
        <v>1</v>
      </c>
      <c r="H22" s="23" t="b">
        <v>0</v>
      </c>
      <c r="J22" s="24" t="str">
        <f>IF(H22,$H$12,IF(G22,$G$12,IF(F22,$F$12,IF(E22,$E$12,IF(D22,$D$12,IF(C22,$C$12,"Please check one of the options"))))))</f>
        <v>Excellent</v>
      </c>
      <c r="K22" s="24" t="str">
        <f>IF(H22,$H$13,IF(G22,$G$13,IF(F22,$F$13,IF(E22,$E$13,IF(D22,$D$13,IF(C22,$C$13,""))))))</f>
        <v>70% - 84%</v>
      </c>
    </row>
    <row r="23" spans="1:15" ht="14.65" thickBot="1" x14ac:dyDescent="0.5">
      <c r="A23"/>
      <c r="B23"/>
      <c r="C23"/>
      <c r="D23"/>
      <c r="E23"/>
      <c r="F23"/>
      <c r="G23"/>
      <c r="H23"/>
    </row>
    <row r="24" spans="1:15" ht="150" customHeight="1" thickBot="1" x14ac:dyDescent="0.5">
      <c r="A24" s="20" t="s">
        <v>48</v>
      </c>
      <c r="B24" s="21">
        <v>10</v>
      </c>
      <c r="C24" s="5" t="s">
        <v>21</v>
      </c>
      <c r="D24" s="6" t="s">
        <v>20</v>
      </c>
      <c r="E24" s="7" t="s">
        <v>35</v>
      </c>
      <c r="F24" s="8" t="s">
        <v>34</v>
      </c>
      <c r="G24" s="9" t="s">
        <v>33</v>
      </c>
      <c r="H24" s="10" t="s">
        <v>32</v>
      </c>
      <c r="J24" s="36"/>
      <c r="K24" s="37"/>
    </row>
    <row r="25" spans="1:15" ht="30" customHeight="1" thickBot="1" x14ac:dyDescent="0.5">
      <c r="A25" s="34" t="s">
        <v>37</v>
      </c>
      <c r="B25" s="35"/>
      <c r="C25" s="23" t="b">
        <v>0</v>
      </c>
      <c r="D25" s="23" t="b">
        <v>0</v>
      </c>
      <c r="E25" s="23" t="b">
        <v>0</v>
      </c>
      <c r="F25" s="23" t="b">
        <v>0</v>
      </c>
      <c r="G25" s="23" t="b">
        <v>1</v>
      </c>
      <c r="H25" s="23" t="b">
        <v>0</v>
      </c>
      <c r="J25" s="24" t="str">
        <f>IF(H25,$H$12,IF(G25,$G$12,IF(F25,$F$12,IF(E25,$E$12,IF(D25,$D$12,IF(C25,$C$12,"Please check one of the options"))))))</f>
        <v>Excellent</v>
      </c>
      <c r="K25" s="24" t="str">
        <f>IF(H25,$H$13,IF(G25,$G$13,IF(F25,$F$13,IF(E25,$E$13,IF(D25,$D$13,IF(C25,$C$13,""))))))</f>
        <v>70% - 84%</v>
      </c>
    </row>
    <row r="26" spans="1:15" x14ac:dyDescent="0.45">
      <c r="J26"/>
      <c r="L26"/>
      <c r="M26"/>
      <c r="N26"/>
      <c r="O26"/>
    </row>
    <row r="27" spans="1:15" x14ac:dyDescent="0.45">
      <c r="J27"/>
      <c r="L27"/>
      <c r="M27"/>
      <c r="N27"/>
      <c r="O27"/>
    </row>
  </sheetData>
  <sheetProtection algorithmName="SHA-512" hashValue="1U4i1W1oDWl5QhH+G8MqLqrBuR26rY7cIyegF0EHFaQQXOvTtweHq85a0c27hc/wdvRy664wtjcm6vPJCNkzlw==" saltValue="clqPnonaa+GSc59sfoITuw==" spinCount="100000" sheet="1" objects="1" scenarios="1"/>
  <mergeCells count="20">
    <mergeCell ref="J24:K24"/>
    <mergeCell ref="A25:B25"/>
    <mergeCell ref="J15:K15"/>
    <mergeCell ref="A16:B16"/>
    <mergeCell ref="J18:K18"/>
    <mergeCell ref="A19:B19"/>
    <mergeCell ref="J21:K21"/>
    <mergeCell ref="A22:B22"/>
    <mergeCell ref="A6:B6"/>
    <mergeCell ref="C6:E6"/>
    <mergeCell ref="A7:B7"/>
    <mergeCell ref="C7:E7"/>
    <mergeCell ref="A10:H10"/>
    <mergeCell ref="J10:K10"/>
    <mergeCell ref="A1:H1"/>
    <mergeCell ref="O1:U1"/>
    <mergeCell ref="A3:B3"/>
    <mergeCell ref="C3:E3"/>
    <mergeCell ref="A4:B4"/>
    <mergeCell ref="C4:E4"/>
  </mergeCells>
  <hyperlinks>
    <hyperlink ref="C6" r:id="rId1" xr:uid="{A9FDA978-F82F-4B1D-BE7A-8C7BACDEFDDF}"/>
    <hyperlink ref="C7" r:id="rId2" xr:uid="{1208D84B-6497-4530-87DD-5A69A4658FFB}"/>
  </hyperlinks>
  <pageMargins left="0.70866141732283472" right="0.70866141732283472" top="0.74803149606299213" bottom="0.74803149606299213" header="0.31496062992125984" footer="0.31496062992125984"/>
  <pageSetup paperSize="9" scale="63" orientation="landscape" r:id="rId3"/>
  <rowBreaks count="1" manualBreakCount="1">
    <brk id="23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CA1 Self-Assessment (BLANK)</vt:lpstr>
      <vt:lpstr>CA1 Self-Assessment (EXAMPLE)</vt:lpstr>
      <vt:lpstr>'CA1 Self-Assessment (BLANK)'!Print_Area</vt:lpstr>
      <vt:lpstr>'CA1 Self-Assessment (EXAMPLE)'!Print_Area</vt:lpstr>
      <vt:lpstr>'CA1 Self-Assessment (BLANK)'!Print_Titles</vt:lpstr>
      <vt:lpstr>'CA1 Self-Assessment (EXAMPLE)'!Print_Titles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mlyng</dc:creator>
  <cp:keywords/>
  <dc:description/>
  <cp:lastModifiedBy>Rosanne Birney</cp:lastModifiedBy>
  <cp:revision/>
  <cp:lastPrinted>2025-02-05T22:30:27Z</cp:lastPrinted>
  <dcterms:created xsi:type="dcterms:W3CDTF">2021-03-13T15:04:58Z</dcterms:created>
  <dcterms:modified xsi:type="dcterms:W3CDTF">2025-03-11T22:25:01Z</dcterms:modified>
  <cp:category/>
  <cp:contentStatus/>
</cp:coreProperties>
</file>