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kai/Desktop/SAS Case/"/>
    </mc:Choice>
  </mc:AlternateContent>
  <xr:revisionPtr revIDLastSave="0" documentId="13_ncr:1_{7AF77FEF-210A-0343-B236-8F16C6255B27}" xr6:coauthVersionLast="31" xr6:coauthVersionMax="31" xr10:uidLastSave="{00000000-0000-0000-0000-000000000000}"/>
  <bookViews>
    <workbookView xWindow="380" yWindow="460" windowWidth="28040" windowHeight="16000" xr2:uid="{12B8926B-97D9-7545-9353-3CEED4205A8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1" l="1"/>
  <c r="P26" i="1"/>
  <c r="P28" i="1"/>
  <c r="P29" i="1"/>
  <c r="P30" i="1"/>
  <c r="P24" i="1"/>
  <c r="O30" i="1"/>
  <c r="N30" i="1"/>
  <c r="O29" i="1"/>
  <c r="N29" i="1"/>
  <c r="O25" i="1"/>
  <c r="N25" i="1"/>
  <c r="O26" i="1"/>
  <c r="N26" i="1"/>
  <c r="O28" i="1"/>
  <c r="N28" i="1"/>
  <c r="O24" i="1"/>
  <c r="N24" i="1"/>
  <c r="J2" i="1" l="1"/>
  <c r="M14" i="1"/>
  <c r="D2" i="1"/>
  <c r="B3" i="1"/>
  <c r="D3" i="1" s="1"/>
  <c r="N4" i="1"/>
  <c r="N3" i="1"/>
  <c r="E2" i="1" l="1"/>
  <c r="G2" i="1" s="1"/>
  <c r="C3" i="1"/>
  <c r="B4" i="1" s="1"/>
  <c r="E3" i="1"/>
  <c r="G3" i="1" s="1"/>
  <c r="D4" i="1" l="1"/>
  <c r="C4" i="1"/>
  <c r="E4" i="1"/>
  <c r="G4" i="1" s="1"/>
  <c r="B5" i="1"/>
  <c r="D5" i="1" s="1"/>
  <c r="F2" i="1"/>
  <c r="I2" i="1"/>
  <c r="H3" i="1" s="1"/>
  <c r="J3" i="1" s="1"/>
  <c r="E5" i="1"/>
  <c r="G5" i="1" s="1"/>
  <c r="F3" i="1"/>
  <c r="I3" i="1" l="1"/>
  <c r="H4" i="1" s="1"/>
  <c r="F4" i="1"/>
  <c r="C5" i="1"/>
  <c r="B6" i="1" s="1"/>
  <c r="E6" i="1" s="1"/>
  <c r="F5" i="1"/>
  <c r="I4" i="1" l="1"/>
  <c r="H5" i="1" s="1"/>
  <c r="J4" i="1"/>
  <c r="G6" i="1"/>
  <c r="F6" i="1"/>
  <c r="C6" i="1"/>
  <c r="B7" i="1" s="1"/>
  <c r="D7" i="1" s="1"/>
  <c r="D6" i="1"/>
  <c r="E7" i="1"/>
  <c r="G7" i="1" s="1"/>
  <c r="C7" i="1" l="1"/>
  <c r="B8" i="1" s="1"/>
  <c r="D8" i="1" s="1"/>
  <c r="I5" i="1"/>
  <c r="H6" i="1" s="1"/>
  <c r="J6" i="1" s="1"/>
  <c r="J5" i="1"/>
  <c r="I6" i="1"/>
  <c r="H7" i="1"/>
  <c r="J7" i="1" s="1"/>
  <c r="F7" i="1"/>
  <c r="I7" i="1" l="1"/>
  <c r="H8" i="1"/>
  <c r="J8" i="1" s="1"/>
  <c r="C8" i="1"/>
  <c r="E8" i="1"/>
  <c r="G8" i="1" s="1"/>
  <c r="B9" i="1"/>
  <c r="D9" i="1" s="1"/>
  <c r="I8" i="1" l="1"/>
  <c r="H9" i="1"/>
  <c r="E9" i="1"/>
  <c r="G9" i="1" s="1"/>
  <c r="C9" i="1"/>
  <c r="B10" i="1" s="1"/>
  <c r="D10" i="1" s="1"/>
  <c r="F8" i="1"/>
  <c r="J9" i="1" l="1"/>
  <c r="I9" i="1"/>
  <c r="H10" i="1"/>
  <c r="E10" i="1"/>
  <c r="G10" i="1" s="1"/>
  <c r="C10" i="1"/>
  <c r="B11" i="1" s="1"/>
  <c r="D11" i="1" s="1"/>
  <c r="F9" i="1"/>
  <c r="J10" i="1" l="1"/>
  <c r="I10" i="1"/>
  <c r="H11" i="1"/>
  <c r="C11" i="1"/>
  <c r="B12" i="1" s="1"/>
  <c r="D12" i="1" s="1"/>
  <c r="E11" i="1"/>
  <c r="G11" i="1" s="1"/>
  <c r="F10" i="1"/>
  <c r="J11" i="1" l="1"/>
  <c r="I11" i="1"/>
  <c r="H12" i="1"/>
  <c r="C12" i="1"/>
  <c r="E12" i="1"/>
  <c r="G12" i="1" s="1"/>
  <c r="B13" i="1"/>
  <c r="D13" i="1" s="1"/>
  <c r="F11" i="1"/>
  <c r="J12" i="1" l="1"/>
  <c r="I12" i="1"/>
  <c r="H13" i="1"/>
  <c r="E13" i="1"/>
  <c r="G13" i="1" s="1"/>
  <c r="C13" i="1"/>
  <c r="B14" i="1" s="1"/>
  <c r="D14" i="1" s="1"/>
  <c r="F12" i="1"/>
  <c r="J13" i="1" l="1"/>
  <c r="I13" i="1"/>
  <c r="H14" i="1" s="1"/>
  <c r="C14" i="1"/>
  <c r="B15" i="1" s="1"/>
  <c r="D15" i="1" s="1"/>
  <c r="E14" i="1"/>
  <c r="G14" i="1" s="1"/>
  <c r="F13" i="1"/>
  <c r="J14" i="1" l="1"/>
  <c r="I14" i="1"/>
  <c r="H15" i="1"/>
  <c r="C15" i="1"/>
  <c r="B16" i="1" s="1"/>
  <c r="D16" i="1" s="1"/>
  <c r="E15" i="1"/>
  <c r="G15" i="1" s="1"/>
  <c r="F14" i="1"/>
  <c r="J15" i="1" l="1"/>
  <c r="I15" i="1"/>
  <c r="H16" i="1" s="1"/>
  <c r="C16" i="1"/>
  <c r="E16" i="1"/>
  <c r="G16" i="1" s="1"/>
  <c r="B17" i="1"/>
  <c r="D17" i="1" s="1"/>
  <c r="F15" i="1"/>
  <c r="J16" i="1" l="1"/>
  <c r="I16" i="1"/>
  <c r="H17" i="1"/>
  <c r="E17" i="1"/>
  <c r="G17" i="1" s="1"/>
  <c r="C17" i="1"/>
  <c r="B18" i="1" s="1"/>
  <c r="D18" i="1" s="1"/>
  <c r="F16" i="1"/>
  <c r="J17" i="1" l="1"/>
  <c r="I17" i="1"/>
  <c r="H18" i="1"/>
  <c r="E18" i="1"/>
  <c r="G18" i="1" s="1"/>
  <c r="C18" i="1"/>
  <c r="B19" i="1" s="1"/>
  <c r="D19" i="1" s="1"/>
  <c r="F17" i="1"/>
  <c r="J18" i="1" l="1"/>
  <c r="I18" i="1"/>
  <c r="H19" i="1"/>
  <c r="C19" i="1"/>
  <c r="B20" i="1" s="1"/>
  <c r="D20" i="1" s="1"/>
  <c r="E19" i="1"/>
  <c r="G19" i="1" s="1"/>
  <c r="F18" i="1"/>
  <c r="J19" i="1" l="1"/>
  <c r="I19" i="1"/>
  <c r="H20" i="1"/>
  <c r="C20" i="1"/>
  <c r="E20" i="1"/>
  <c r="G20" i="1" s="1"/>
  <c r="B21" i="1"/>
  <c r="D21" i="1" s="1"/>
  <c r="F19" i="1"/>
  <c r="J20" i="1" l="1"/>
  <c r="I20" i="1"/>
  <c r="H21" i="1"/>
  <c r="E21" i="1"/>
  <c r="G21" i="1" s="1"/>
  <c r="C21" i="1"/>
  <c r="B22" i="1"/>
  <c r="D22" i="1" s="1"/>
  <c r="F20" i="1"/>
  <c r="J21" i="1" l="1"/>
  <c r="I21" i="1"/>
  <c r="H22" i="1" s="1"/>
  <c r="E22" i="1"/>
  <c r="G22" i="1" s="1"/>
  <c r="C22" i="1"/>
  <c r="B23" i="1" s="1"/>
  <c r="D23" i="1" s="1"/>
  <c r="F21" i="1"/>
  <c r="J22" i="1" l="1"/>
  <c r="I22" i="1"/>
  <c r="H23" i="1"/>
  <c r="E23" i="1"/>
  <c r="G23" i="1" s="1"/>
  <c r="C23" i="1"/>
  <c r="B24" i="1" s="1"/>
  <c r="D24" i="1" s="1"/>
  <c r="F22" i="1"/>
  <c r="J23" i="1" l="1"/>
  <c r="I23" i="1"/>
  <c r="H24" i="1"/>
  <c r="C24" i="1"/>
  <c r="B25" i="1" s="1"/>
  <c r="D25" i="1" s="1"/>
  <c r="E24" i="1"/>
  <c r="G24" i="1" s="1"/>
  <c r="F23" i="1"/>
  <c r="J24" i="1" l="1"/>
  <c r="I24" i="1"/>
  <c r="H25" i="1"/>
  <c r="E25" i="1"/>
  <c r="G25" i="1" s="1"/>
  <c r="C25" i="1"/>
  <c r="B26" i="1" s="1"/>
  <c r="D26" i="1" s="1"/>
  <c r="F24" i="1"/>
  <c r="J25" i="1" l="1"/>
  <c r="I25" i="1"/>
  <c r="H26" i="1"/>
  <c r="C26" i="1"/>
  <c r="B27" i="1" s="1"/>
  <c r="D27" i="1" s="1"/>
  <c r="E26" i="1"/>
  <c r="G26" i="1" s="1"/>
  <c r="F25" i="1"/>
  <c r="J26" i="1" l="1"/>
  <c r="I26" i="1"/>
  <c r="H27" i="1"/>
  <c r="C27" i="1"/>
  <c r="B28" i="1" s="1"/>
  <c r="D28" i="1" s="1"/>
  <c r="E27" i="1"/>
  <c r="G27" i="1" s="1"/>
  <c r="F26" i="1"/>
  <c r="J27" i="1" l="1"/>
  <c r="I27" i="1"/>
  <c r="H28" i="1"/>
  <c r="C28" i="1"/>
  <c r="E28" i="1"/>
  <c r="G28" i="1" s="1"/>
  <c r="B29" i="1"/>
  <c r="D29" i="1" s="1"/>
  <c r="F27" i="1"/>
  <c r="J28" i="1" l="1"/>
  <c r="I28" i="1"/>
  <c r="H29" i="1"/>
  <c r="E29" i="1"/>
  <c r="G29" i="1" s="1"/>
  <c r="C29" i="1"/>
  <c r="B30" i="1"/>
  <c r="D30" i="1" s="1"/>
  <c r="F28" i="1"/>
  <c r="J29" i="1" l="1"/>
  <c r="I29" i="1"/>
  <c r="H30" i="1"/>
  <c r="C30" i="1"/>
  <c r="B31" i="1" s="1"/>
  <c r="D31" i="1" s="1"/>
  <c r="E30" i="1"/>
  <c r="G30" i="1" s="1"/>
  <c r="F29" i="1"/>
  <c r="J30" i="1" l="1"/>
  <c r="I30" i="1"/>
  <c r="H31" i="1"/>
  <c r="E31" i="1"/>
  <c r="G31" i="1" s="1"/>
  <c r="C31" i="1"/>
  <c r="B32" i="1" s="1"/>
  <c r="D32" i="1" s="1"/>
  <c r="F30" i="1"/>
  <c r="J31" i="1" l="1"/>
  <c r="I31" i="1"/>
  <c r="H32" i="1"/>
  <c r="C32" i="1"/>
  <c r="E32" i="1"/>
  <c r="G32" i="1" s="1"/>
  <c r="B33" i="1"/>
  <c r="D33" i="1" s="1"/>
  <c r="F31" i="1"/>
  <c r="J32" i="1" l="1"/>
  <c r="I32" i="1"/>
  <c r="H33" i="1"/>
  <c r="E33" i="1"/>
  <c r="G33" i="1" s="1"/>
  <c r="C33" i="1"/>
  <c r="B34" i="1" s="1"/>
  <c r="D34" i="1" s="1"/>
  <c r="F32" i="1"/>
  <c r="J33" i="1" l="1"/>
  <c r="I33" i="1"/>
  <c r="H34" i="1"/>
  <c r="C34" i="1"/>
  <c r="B35" i="1" s="1"/>
  <c r="D35" i="1" s="1"/>
  <c r="E34" i="1"/>
  <c r="G34" i="1" s="1"/>
  <c r="F33" i="1"/>
  <c r="J34" i="1" l="1"/>
  <c r="I34" i="1"/>
  <c r="H35" i="1"/>
  <c r="E35" i="1"/>
  <c r="G35" i="1" s="1"/>
  <c r="C35" i="1"/>
  <c r="B36" i="1" s="1"/>
  <c r="D36" i="1" s="1"/>
  <c r="F34" i="1"/>
  <c r="J35" i="1" l="1"/>
  <c r="I35" i="1"/>
  <c r="H36" i="1"/>
  <c r="C36" i="1"/>
  <c r="E36" i="1"/>
  <c r="G36" i="1" s="1"/>
  <c r="B37" i="1"/>
  <c r="D37" i="1" s="1"/>
  <c r="F35" i="1"/>
  <c r="J36" i="1" l="1"/>
  <c r="I36" i="1"/>
  <c r="H37" i="1"/>
  <c r="E37" i="1"/>
  <c r="G37" i="1" s="1"/>
  <c r="C37" i="1"/>
  <c r="B38" i="1" s="1"/>
  <c r="D38" i="1" s="1"/>
  <c r="F36" i="1"/>
  <c r="J37" i="1" l="1"/>
  <c r="I37" i="1"/>
  <c r="H38" i="1"/>
  <c r="C38" i="1"/>
  <c r="B39" i="1" s="1"/>
  <c r="D39" i="1" s="1"/>
  <c r="E38" i="1"/>
  <c r="G38" i="1" s="1"/>
  <c r="F37" i="1"/>
  <c r="J38" i="1" l="1"/>
  <c r="I38" i="1"/>
  <c r="H39" i="1"/>
  <c r="C39" i="1"/>
  <c r="B40" i="1" s="1"/>
  <c r="D40" i="1" s="1"/>
  <c r="E39" i="1"/>
  <c r="G39" i="1" s="1"/>
  <c r="F38" i="1"/>
  <c r="J39" i="1" l="1"/>
  <c r="I39" i="1"/>
  <c r="H40" i="1"/>
  <c r="C40" i="1"/>
  <c r="E40" i="1"/>
  <c r="G40" i="1" s="1"/>
  <c r="B41" i="1"/>
  <c r="D41" i="1" s="1"/>
  <c r="F39" i="1"/>
  <c r="J40" i="1" l="1"/>
  <c r="I40" i="1"/>
  <c r="H41" i="1"/>
  <c r="E41" i="1"/>
  <c r="G41" i="1" s="1"/>
  <c r="C41" i="1"/>
  <c r="B42" i="1" s="1"/>
  <c r="D42" i="1" s="1"/>
  <c r="F40" i="1"/>
  <c r="J41" i="1" l="1"/>
  <c r="I41" i="1"/>
  <c r="H42" i="1"/>
  <c r="C42" i="1"/>
  <c r="B43" i="1" s="1"/>
  <c r="D43" i="1" s="1"/>
  <c r="E42" i="1"/>
  <c r="G42" i="1" s="1"/>
  <c r="F41" i="1"/>
  <c r="J42" i="1" l="1"/>
  <c r="I42" i="1"/>
  <c r="H43" i="1"/>
  <c r="C43" i="1"/>
  <c r="B44" i="1" s="1"/>
  <c r="D44" i="1" s="1"/>
  <c r="E43" i="1"/>
  <c r="G43" i="1" s="1"/>
  <c r="F42" i="1"/>
  <c r="J43" i="1" l="1"/>
  <c r="I43" i="1"/>
  <c r="H44" i="1"/>
  <c r="C44" i="1"/>
  <c r="E44" i="1"/>
  <c r="G44" i="1" s="1"/>
  <c r="B45" i="1"/>
  <c r="D45" i="1" s="1"/>
  <c r="F43" i="1"/>
  <c r="J44" i="1" l="1"/>
  <c r="I44" i="1"/>
  <c r="H45" i="1"/>
  <c r="E45" i="1"/>
  <c r="G45" i="1" s="1"/>
  <c r="C45" i="1"/>
  <c r="B46" i="1"/>
  <c r="D46" i="1" s="1"/>
  <c r="F44" i="1"/>
  <c r="J45" i="1" l="1"/>
  <c r="I45" i="1"/>
  <c r="H46" i="1" s="1"/>
  <c r="C46" i="1"/>
  <c r="E46" i="1"/>
  <c r="G46" i="1" s="1"/>
  <c r="B47" i="1"/>
  <c r="D47" i="1" s="1"/>
  <c r="F45" i="1"/>
  <c r="J46" i="1" l="1"/>
  <c r="I46" i="1"/>
  <c r="H47" i="1"/>
  <c r="C47" i="1"/>
  <c r="B48" i="1" s="1"/>
  <c r="D48" i="1" s="1"/>
  <c r="E47" i="1"/>
  <c r="G47" i="1" s="1"/>
  <c r="F46" i="1"/>
  <c r="J47" i="1" l="1"/>
  <c r="I47" i="1"/>
  <c r="H48" i="1"/>
  <c r="C48" i="1"/>
  <c r="E48" i="1"/>
  <c r="G48" i="1" s="1"/>
  <c r="B49" i="1"/>
  <c r="D49" i="1" s="1"/>
  <c r="F47" i="1"/>
  <c r="J48" i="1" l="1"/>
  <c r="I48" i="1"/>
  <c r="H49" i="1"/>
  <c r="E49" i="1"/>
  <c r="G49" i="1" s="1"/>
  <c r="C49" i="1"/>
  <c r="B50" i="1" s="1"/>
  <c r="D50" i="1" s="1"/>
  <c r="F48" i="1"/>
  <c r="J49" i="1" l="1"/>
  <c r="I49" i="1"/>
  <c r="H50" i="1"/>
  <c r="E50" i="1"/>
  <c r="G50" i="1" s="1"/>
  <c r="C50" i="1"/>
  <c r="B51" i="1" s="1"/>
  <c r="D51" i="1" s="1"/>
  <c r="F49" i="1"/>
  <c r="J50" i="1" l="1"/>
  <c r="I50" i="1"/>
  <c r="H51" i="1"/>
  <c r="E51" i="1"/>
  <c r="G51" i="1" s="1"/>
  <c r="C51" i="1"/>
  <c r="B52" i="1" s="1"/>
  <c r="D52" i="1" s="1"/>
  <c r="F50" i="1"/>
  <c r="J51" i="1" l="1"/>
  <c r="I51" i="1"/>
  <c r="H52" i="1"/>
  <c r="C52" i="1"/>
  <c r="E52" i="1"/>
  <c r="G52" i="1" s="1"/>
  <c r="B53" i="1"/>
  <c r="D53" i="1" s="1"/>
  <c r="F51" i="1"/>
  <c r="J52" i="1" l="1"/>
  <c r="I52" i="1"/>
  <c r="H53" i="1"/>
  <c r="E53" i="1"/>
  <c r="G53" i="1" s="1"/>
  <c r="C53" i="1"/>
  <c r="B54" i="1"/>
  <c r="D54" i="1" s="1"/>
  <c r="F52" i="1"/>
  <c r="J53" i="1" l="1"/>
  <c r="I53" i="1"/>
  <c r="H54" i="1"/>
  <c r="C54" i="1"/>
  <c r="B55" i="1"/>
  <c r="D55" i="1" s="1"/>
  <c r="E54" i="1"/>
  <c r="G54" i="1" s="1"/>
  <c r="F53" i="1"/>
  <c r="J54" i="1" l="1"/>
  <c r="I54" i="1"/>
  <c r="H55" i="1"/>
  <c r="F54" i="1"/>
  <c r="C55" i="1"/>
  <c r="B56" i="1" s="1"/>
  <c r="D56" i="1" s="1"/>
  <c r="E55" i="1"/>
  <c r="G55" i="1" s="1"/>
  <c r="J55" i="1" l="1"/>
  <c r="I55" i="1"/>
  <c r="H56" i="1"/>
  <c r="C56" i="1"/>
  <c r="B57" i="1"/>
  <c r="D57" i="1" s="1"/>
  <c r="E56" i="1"/>
  <c r="G56" i="1" s="1"/>
  <c r="F55" i="1"/>
  <c r="J56" i="1" l="1"/>
  <c r="I56" i="1"/>
  <c r="H57" i="1"/>
  <c r="F56" i="1"/>
  <c r="E57" i="1"/>
  <c r="G57" i="1" s="1"/>
  <c r="C57" i="1"/>
  <c r="B58" i="1" s="1"/>
  <c r="D58" i="1" s="1"/>
  <c r="J57" i="1" l="1"/>
  <c r="I57" i="1"/>
  <c r="H58" i="1"/>
  <c r="C58" i="1"/>
  <c r="B59" i="1" s="1"/>
  <c r="D59" i="1" s="1"/>
  <c r="E58" i="1"/>
  <c r="G58" i="1" s="1"/>
  <c r="F57" i="1"/>
  <c r="J58" i="1" l="1"/>
  <c r="I58" i="1"/>
  <c r="H59" i="1"/>
  <c r="C59" i="1"/>
  <c r="B60" i="1" s="1"/>
  <c r="D60" i="1" s="1"/>
  <c r="E59" i="1"/>
  <c r="G59" i="1" s="1"/>
  <c r="F58" i="1"/>
  <c r="J59" i="1" l="1"/>
  <c r="I59" i="1"/>
  <c r="H60" i="1"/>
  <c r="C60" i="1"/>
  <c r="B61" i="1"/>
  <c r="D61" i="1" s="1"/>
  <c r="E60" i="1"/>
  <c r="G60" i="1" s="1"/>
  <c r="F59" i="1"/>
  <c r="J60" i="1" l="1"/>
  <c r="I60" i="1"/>
  <c r="H61" i="1"/>
  <c r="F60" i="1"/>
  <c r="E61" i="1"/>
  <c r="G61" i="1" s="1"/>
  <c r="C61" i="1"/>
  <c r="B62" i="1" s="1"/>
  <c r="D62" i="1" s="1"/>
  <c r="D63" i="1" l="1"/>
  <c r="D65" i="1"/>
  <c r="J61" i="1"/>
  <c r="D64" i="1"/>
  <c r="I61" i="1"/>
  <c r="H62" i="1" s="1"/>
  <c r="N21" i="1" s="1"/>
  <c r="O21" i="1" s="1"/>
  <c r="C62" i="1"/>
  <c r="E62" i="1"/>
  <c r="G62" i="1" s="1"/>
  <c r="F61" i="1"/>
  <c r="J62" i="1" l="1"/>
  <c r="I62" i="1"/>
  <c r="F62" i="1"/>
  <c r="J64" i="1" l="1"/>
  <c r="L64" i="1" s="1"/>
  <c r="J63" i="1"/>
  <c r="L63" i="1" s="1"/>
  <c r="J65" i="1"/>
  <c r="L65" i="1" s="1"/>
</calcChain>
</file>

<file path=xl/sharedStrings.xml><?xml version="1.0" encoding="utf-8"?>
<sst xmlns="http://schemas.openxmlformats.org/spreadsheetml/2006/main" count="38" uniqueCount="34">
  <si>
    <t>Timeline</t>
  </si>
  <si>
    <t>Risk (High) Base</t>
  </si>
  <si>
    <t>Phone call cost</t>
  </si>
  <si>
    <t xml:space="preserve">Customer (Original) Base </t>
  </si>
  <si>
    <t>Customer (High) Base</t>
  </si>
  <si>
    <t>Customer (High) Churn</t>
  </si>
  <si>
    <t>Churn Risk Table</t>
  </si>
  <si>
    <t>Original</t>
  </si>
  <si>
    <t>High</t>
  </si>
  <si>
    <t>Monthly Revenue</t>
  </si>
  <si>
    <t>Customer (Original) Churn</t>
  </si>
  <si>
    <t>Risk Group Churn Reduced</t>
  </si>
  <si>
    <t>Total</t>
  </si>
  <si>
    <t>Revenue (High)</t>
  </si>
  <si>
    <t>Monly Customer Increment Ratio</t>
  </si>
  <si>
    <t>NPV Total (Annual discount rate 8%)</t>
  </si>
  <si>
    <t>NPV Total (Annual discount rate 5%)</t>
  </si>
  <si>
    <t>Proportion of High Risk Users</t>
  </si>
  <si>
    <t>Phonecall Risk Reduction Percentage</t>
  </si>
  <si>
    <t xml:space="preserve"> $       27,358,150</t>
  </si>
  <si>
    <t xml:space="preserve"> $       20,134,835</t>
  </si>
  <si>
    <t xml:space="preserve"> $       22,508,987</t>
  </si>
  <si>
    <t>Change in Customer Base</t>
  </si>
  <si>
    <t>Results(5 years)</t>
  </si>
  <si>
    <t>1-year</t>
  </si>
  <si>
    <t>3-year</t>
  </si>
  <si>
    <t>total</t>
  </si>
  <si>
    <t>npv(5%)</t>
  </si>
  <si>
    <t>npv(8%)</t>
  </si>
  <si>
    <t>Revenue</t>
  </si>
  <si>
    <t>npv Revenue (8%)</t>
  </si>
  <si>
    <t>npv revenue (5%)</t>
  </si>
  <si>
    <t>NPV Revenue (8%)</t>
  </si>
  <si>
    <t>NPV Revenue (5%)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</si>
</sst>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¥&quot;* #,##0.00_);_(&quot;¥&quot;* \(#,##0.00\);_(&quot;¥&quot;* &quot;-&quot;??_);_(@_)"/>
    <numFmt numFmtId="164" formatCode="0.000000"/>
    <numFmt numFmtId="165" formatCode="_-[$$-1009]* #,##0_-;\-[$$-1009]* #,##0_-;_-[$$-1009]* &quot;-&quot;??_-;_-@_-"/>
    <numFmt numFmtId="166" formatCode="_([$$-409]* #,##0_);_([$$-409]* \(#,##0\);_([$$-409]* &quot;-&quot;??_);_(@_)"/>
    <numFmt numFmtId="167" formatCode="0.000%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164" fontId="0" fillId="2" borderId="1" xfId="0" applyNumberFormat="1" applyFont="1" applyFill="1" applyBorder="1"/>
    <xf numFmtId="166" fontId="0" fillId="0" borderId="0" xfId="0" applyNumberFormat="1"/>
    <xf numFmtId="0" fontId="0" fillId="0" borderId="0" xfId="0" applyFill="1" applyBorder="1"/>
    <xf numFmtId="165" fontId="0" fillId="0" borderId="0" xfId="1" applyNumberFormat="1" applyFont="1" applyFill="1" applyBorder="1"/>
    <xf numFmtId="1" fontId="0" fillId="0" borderId="0" xfId="0" applyNumberFormat="1" applyFill="1" applyBorder="1"/>
    <xf numFmtId="166" fontId="0" fillId="0" borderId="0" xfId="0" applyNumberFormat="1" applyFill="1" applyBorder="1"/>
    <xf numFmtId="165" fontId="0" fillId="0" borderId="0" xfId="0" applyNumberFormat="1" applyFill="1" applyBorder="1"/>
    <xf numFmtId="0" fontId="0" fillId="3" borderId="0" xfId="0" applyFill="1"/>
    <xf numFmtId="165" fontId="0" fillId="3" borderId="0" xfId="0" applyNumberFormat="1" applyFill="1"/>
    <xf numFmtId="0" fontId="2" fillId="4" borderId="1" xfId="0" applyFont="1" applyFill="1" applyBorder="1"/>
    <xf numFmtId="14" fontId="0" fillId="2" borderId="2" xfId="0" applyNumberFormat="1" applyFill="1" applyBorder="1"/>
    <xf numFmtId="1" fontId="0" fillId="2" borderId="4" xfId="0" applyNumberFormat="1" applyFill="1" applyBorder="1"/>
    <xf numFmtId="165" fontId="0" fillId="2" borderId="4" xfId="1" applyNumberFormat="1" applyFont="1" applyFill="1" applyBorder="1"/>
    <xf numFmtId="0" fontId="0" fillId="2" borderId="4" xfId="0" applyFill="1" applyBorder="1"/>
    <xf numFmtId="166" fontId="0" fillId="2" borderId="4" xfId="0" applyNumberFormat="1" applyFill="1" applyBorder="1"/>
    <xf numFmtId="14" fontId="0" fillId="0" borderId="0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/>
    <xf numFmtId="0" fontId="0" fillId="3" borderId="8" xfId="0" applyFill="1" applyBorder="1"/>
    <xf numFmtId="0" fontId="2" fillId="4" borderId="8" xfId="0" applyFont="1" applyFill="1" applyBorder="1"/>
    <xf numFmtId="165" fontId="0" fillId="3" borderId="8" xfId="0" applyNumberFormat="1" applyFill="1" applyBorder="1"/>
    <xf numFmtId="0" fontId="0" fillId="3" borderId="9" xfId="0" applyFill="1" applyBorder="1"/>
    <xf numFmtId="0" fontId="2" fillId="4" borderId="9" xfId="0" applyFont="1" applyFill="1" applyBorder="1"/>
    <xf numFmtId="165" fontId="0" fillId="3" borderId="9" xfId="0" applyNumberFormat="1" applyFill="1" applyBorder="1"/>
    <xf numFmtId="0" fontId="0" fillId="2" borderId="1" xfId="0" applyFont="1" applyFill="1" applyBorder="1" applyAlignment="1">
      <alignment horizontal="center"/>
    </xf>
    <xf numFmtId="9" fontId="0" fillId="2" borderId="2" xfId="2" applyFont="1" applyFill="1" applyBorder="1" applyAlignment="1">
      <alignment horizontal="center"/>
    </xf>
    <xf numFmtId="9" fontId="0" fillId="2" borderId="4" xfId="2" applyFont="1" applyFill="1" applyBorder="1" applyAlignment="1">
      <alignment horizontal="center"/>
    </xf>
    <xf numFmtId="9" fontId="0" fillId="2" borderId="3" xfId="2" applyFont="1" applyFill="1" applyBorder="1" applyAlignment="1">
      <alignment horizontal="center"/>
    </xf>
    <xf numFmtId="167" fontId="0" fillId="2" borderId="2" xfId="2" applyNumberFormat="1" applyFont="1" applyFill="1" applyBorder="1" applyAlignment="1">
      <alignment horizontal="center"/>
    </xf>
    <xf numFmtId="167" fontId="0" fillId="2" borderId="4" xfId="2" applyNumberFormat="1" applyFont="1" applyFill="1" applyBorder="1" applyAlignment="1">
      <alignment horizontal="center"/>
    </xf>
    <xf numFmtId="167" fontId="0" fillId="2" borderId="3" xfId="2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3" borderId="1" xfId="2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84AA-F0E5-C24B-8D7E-72522B6B2DF3}">
  <dimension ref="A1:P65"/>
  <sheetViews>
    <sheetView tabSelected="1" topLeftCell="B7" workbookViewId="0">
      <selection activeCell="M21" sqref="M21:M22"/>
    </sheetView>
  </sheetViews>
  <sheetFormatPr baseColWidth="10" defaultRowHeight="16"/>
  <cols>
    <col min="1" max="1" width="11.5" bestFit="1" customWidth="1"/>
    <col min="2" max="2" width="21.6640625" style="5" customWidth="1"/>
    <col min="3" max="3" width="22.1640625" style="5" customWidth="1"/>
    <col min="4" max="4" width="15.6640625" style="5" customWidth="1"/>
    <col min="5" max="5" width="17" style="5" customWidth="1"/>
    <col min="6" max="6" width="14" style="5" customWidth="1"/>
    <col min="7" max="7" width="15" style="5" customWidth="1"/>
    <col min="8" max="8" width="21.6640625" style="5" customWidth="1"/>
    <col min="9" max="9" width="20.1640625" style="5" customWidth="1"/>
    <col min="10" max="10" width="17.5" customWidth="1"/>
    <col min="12" max="12" width="16" customWidth="1"/>
    <col min="13" max="13" width="13.5" customWidth="1"/>
    <col min="14" max="15" width="15" bestFit="1" customWidth="1"/>
    <col min="16" max="16" width="14.1640625" customWidth="1"/>
  </cols>
  <sheetData>
    <row r="1" spans="1:15">
      <c r="A1" t="s">
        <v>0</v>
      </c>
      <c r="B1" s="5" t="s">
        <v>3</v>
      </c>
      <c r="C1" s="5" t="s">
        <v>10</v>
      </c>
      <c r="D1" s="5" t="s">
        <v>9</v>
      </c>
      <c r="E1" s="5" t="s">
        <v>1</v>
      </c>
      <c r="F1" s="5" t="s">
        <v>2</v>
      </c>
      <c r="G1" s="5" t="s">
        <v>11</v>
      </c>
      <c r="H1" s="5" t="s">
        <v>4</v>
      </c>
      <c r="I1" s="5" t="s">
        <v>5</v>
      </c>
      <c r="J1" s="5" t="s">
        <v>13</v>
      </c>
    </row>
    <row r="2" spans="1:15">
      <c r="A2" s="1">
        <v>40877</v>
      </c>
      <c r="B2" s="5">
        <v>5583</v>
      </c>
      <c r="C2" s="5">
        <v>323</v>
      </c>
      <c r="D2" s="6">
        <f>B2*100</f>
        <v>558300</v>
      </c>
      <c r="E2" s="7">
        <f t="shared" ref="E2:E33" si="0">ROUND(B2*$M$14,0)</f>
        <v>142</v>
      </c>
      <c r="F2" s="5">
        <f>E2*10</f>
        <v>1420</v>
      </c>
      <c r="G2" s="5">
        <f t="shared" ref="G2:G33" si="1">ROUND(E2*$N$4*$M$10,0)</f>
        <v>26</v>
      </c>
      <c r="H2" s="5">
        <v>5583</v>
      </c>
      <c r="I2" s="7">
        <f>ROUND(H2*$N$3,0)-G2</f>
        <v>297</v>
      </c>
      <c r="J2" s="4">
        <f>H2*100</f>
        <v>558300</v>
      </c>
      <c r="M2" s="27" t="s">
        <v>6</v>
      </c>
      <c r="N2" s="27"/>
    </row>
    <row r="3" spans="1:15">
      <c r="A3" s="1">
        <v>40908</v>
      </c>
      <c r="B3" s="7">
        <f t="shared" ref="B3:B34" si="2">ROUND(B2+B2*$M$7-C2,0)</f>
        <v>5818</v>
      </c>
      <c r="C3" s="7">
        <f t="shared" ref="C3:C34" si="3">ROUND(B3*$N$3,0)</f>
        <v>337</v>
      </c>
      <c r="D3" s="6">
        <f t="shared" ref="D3:D62" si="4">B3*100</f>
        <v>581800</v>
      </c>
      <c r="E3" s="7">
        <f t="shared" si="0"/>
        <v>148</v>
      </c>
      <c r="F3" s="5">
        <f t="shared" ref="F3:F62" si="5">E3*10</f>
        <v>1480</v>
      </c>
      <c r="G3" s="5">
        <f t="shared" si="1"/>
        <v>27</v>
      </c>
      <c r="H3" s="5">
        <f t="shared" ref="H3:H34" si="6">ROUND(H2*(1+$M$7)-I2,0)</f>
        <v>5844</v>
      </c>
      <c r="I3" s="7">
        <f t="shared" ref="I3:I62" si="7">ROUND(H3*$N$3,0)-G3</f>
        <v>311</v>
      </c>
      <c r="J3" s="4">
        <f>H3*100-F2</f>
        <v>582980</v>
      </c>
      <c r="M3" s="2" t="s">
        <v>7</v>
      </c>
      <c r="N3" s="3">
        <f>C2/B2</f>
        <v>5.785420025076124E-2</v>
      </c>
    </row>
    <row r="4" spans="1:15">
      <c r="A4" s="1">
        <v>40939</v>
      </c>
      <c r="B4" s="7">
        <f t="shared" si="2"/>
        <v>6063</v>
      </c>
      <c r="C4" s="7">
        <f t="shared" si="3"/>
        <v>351</v>
      </c>
      <c r="D4" s="6">
        <f t="shared" si="4"/>
        <v>606300</v>
      </c>
      <c r="E4" s="7">
        <f t="shared" si="0"/>
        <v>154</v>
      </c>
      <c r="F4" s="5">
        <f t="shared" si="5"/>
        <v>1540</v>
      </c>
      <c r="G4" s="5">
        <f t="shared" si="1"/>
        <v>28</v>
      </c>
      <c r="H4" s="5">
        <f t="shared" si="6"/>
        <v>6117</v>
      </c>
      <c r="I4" s="7">
        <f t="shared" si="7"/>
        <v>326</v>
      </c>
      <c r="J4" s="4">
        <f t="shared" ref="J4:J62" si="8">H4*100-F3</f>
        <v>610220</v>
      </c>
      <c r="M4" s="2" t="s">
        <v>8</v>
      </c>
      <c r="N4" s="3">
        <f>32/142</f>
        <v>0.22535211267605634</v>
      </c>
    </row>
    <row r="5" spans="1:15">
      <c r="A5" s="1">
        <v>40968</v>
      </c>
      <c r="B5" s="7">
        <f t="shared" si="2"/>
        <v>6318</v>
      </c>
      <c r="C5" s="7">
        <f t="shared" si="3"/>
        <v>366</v>
      </c>
      <c r="D5" s="6">
        <f t="shared" si="4"/>
        <v>631800</v>
      </c>
      <c r="E5" s="7">
        <f t="shared" si="0"/>
        <v>161</v>
      </c>
      <c r="F5" s="5">
        <f t="shared" si="5"/>
        <v>1610</v>
      </c>
      <c r="G5" s="5">
        <f t="shared" si="1"/>
        <v>29</v>
      </c>
      <c r="H5" s="5">
        <f t="shared" si="6"/>
        <v>6403</v>
      </c>
      <c r="I5" s="7">
        <f t="shared" si="7"/>
        <v>341</v>
      </c>
      <c r="J5" s="4">
        <f t="shared" si="8"/>
        <v>638760</v>
      </c>
    </row>
    <row r="6" spans="1:15">
      <c r="A6" s="1">
        <v>40999</v>
      </c>
      <c r="B6" s="7">
        <f t="shared" si="2"/>
        <v>6584</v>
      </c>
      <c r="C6" s="7">
        <f t="shared" si="3"/>
        <v>381</v>
      </c>
      <c r="D6" s="6">
        <f t="shared" si="4"/>
        <v>658400</v>
      </c>
      <c r="E6" s="7">
        <f t="shared" si="0"/>
        <v>167</v>
      </c>
      <c r="F6" s="5">
        <f t="shared" si="5"/>
        <v>1670</v>
      </c>
      <c r="G6" s="5">
        <f t="shared" si="1"/>
        <v>30</v>
      </c>
      <c r="H6" s="5">
        <f t="shared" si="6"/>
        <v>6702</v>
      </c>
      <c r="I6" s="7">
        <f t="shared" si="7"/>
        <v>358</v>
      </c>
      <c r="J6" s="4">
        <f t="shared" si="8"/>
        <v>668590</v>
      </c>
      <c r="M6" s="35" t="s">
        <v>14</v>
      </c>
      <c r="N6" s="36"/>
      <c r="O6" s="37"/>
    </row>
    <row r="7" spans="1:15">
      <c r="A7" s="1">
        <v>41029</v>
      </c>
      <c r="B7" s="7">
        <f t="shared" si="2"/>
        <v>6861</v>
      </c>
      <c r="C7" s="7">
        <f t="shared" si="3"/>
        <v>397</v>
      </c>
      <c r="D7" s="6">
        <f t="shared" si="4"/>
        <v>686100</v>
      </c>
      <c r="E7" s="7">
        <f t="shared" si="0"/>
        <v>175</v>
      </c>
      <c r="F7" s="5">
        <f t="shared" si="5"/>
        <v>1750</v>
      </c>
      <c r="G7" s="5">
        <f t="shared" si="1"/>
        <v>32</v>
      </c>
      <c r="H7" s="5">
        <f t="shared" si="6"/>
        <v>7014</v>
      </c>
      <c r="I7" s="7">
        <f t="shared" si="7"/>
        <v>374</v>
      </c>
      <c r="J7" s="4">
        <f t="shared" si="8"/>
        <v>699730</v>
      </c>
      <c r="M7" s="28">
        <v>0.1</v>
      </c>
      <c r="N7" s="29"/>
      <c r="O7" s="30"/>
    </row>
    <row r="8" spans="1:15">
      <c r="A8" s="1">
        <v>41060</v>
      </c>
      <c r="B8" s="7">
        <f t="shared" si="2"/>
        <v>7150</v>
      </c>
      <c r="C8" s="7">
        <f t="shared" si="3"/>
        <v>414</v>
      </c>
      <c r="D8" s="6">
        <f t="shared" si="4"/>
        <v>715000</v>
      </c>
      <c r="E8" s="7">
        <f t="shared" si="0"/>
        <v>182</v>
      </c>
      <c r="F8" s="5">
        <f t="shared" si="5"/>
        <v>1820</v>
      </c>
      <c r="G8" s="5">
        <f t="shared" si="1"/>
        <v>33</v>
      </c>
      <c r="H8" s="5">
        <f t="shared" si="6"/>
        <v>7341</v>
      </c>
      <c r="I8" s="7">
        <f t="shared" si="7"/>
        <v>392</v>
      </c>
      <c r="J8" s="4">
        <f t="shared" si="8"/>
        <v>732350</v>
      </c>
    </row>
    <row r="9" spans="1:15">
      <c r="A9" s="1">
        <v>41090</v>
      </c>
      <c r="B9" s="7">
        <f t="shared" si="2"/>
        <v>7451</v>
      </c>
      <c r="C9" s="7">
        <f t="shared" si="3"/>
        <v>431</v>
      </c>
      <c r="D9" s="6">
        <f t="shared" si="4"/>
        <v>745100</v>
      </c>
      <c r="E9" s="7">
        <f t="shared" si="0"/>
        <v>190</v>
      </c>
      <c r="F9" s="5">
        <f t="shared" si="5"/>
        <v>1900</v>
      </c>
      <c r="G9" s="5">
        <f t="shared" si="1"/>
        <v>34</v>
      </c>
      <c r="H9" s="5">
        <f t="shared" si="6"/>
        <v>7683</v>
      </c>
      <c r="I9" s="7">
        <f t="shared" si="7"/>
        <v>410</v>
      </c>
      <c r="J9" s="4">
        <f t="shared" si="8"/>
        <v>766480</v>
      </c>
      <c r="M9" s="35" t="s">
        <v>18</v>
      </c>
      <c r="N9" s="36"/>
      <c r="O9" s="37"/>
    </row>
    <row r="10" spans="1:15">
      <c r="A10" s="1">
        <v>41121</v>
      </c>
      <c r="B10" s="7">
        <f t="shared" si="2"/>
        <v>7765</v>
      </c>
      <c r="C10" s="7">
        <f t="shared" si="3"/>
        <v>449</v>
      </c>
      <c r="D10" s="6">
        <f t="shared" si="4"/>
        <v>776500</v>
      </c>
      <c r="E10" s="7">
        <f t="shared" si="0"/>
        <v>197</v>
      </c>
      <c r="F10" s="5">
        <f t="shared" si="5"/>
        <v>1970</v>
      </c>
      <c r="G10" s="5">
        <f t="shared" si="1"/>
        <v>36</v>
      </c>
      <c r="H10" s="5">
        <f t="shared" si="6"/>
        <v>8041</v>
      </c>
      <c r="I10" s="7">
        <f t="shared" si="7"/>
        <v>429</v>
      </c>
      <c r="J10" s="4">
        <f t="shared" si="8"/>
        <v>802200</v>
      </c>
      <c r="M10" s="28">
        <v>0.8</v>
      </c>
      <c r="N10" s="29"/>
      <c r="O10" s="30"/>
    </row>
    <row r="11" spans="1:15">
      <c r="A11" s="1">
        <v>41152</v>
      </c>
      <c r="B11" s="7">
        <f t="shared" si="2"/>
        <v>8093</v>
      </c>
      <c r="C11" s="7">
        <f t="shared" si="3"/>
        <v>468</v>
      </c>
      <c r="D11" s="6">
        <f t="shared" si="4"/>
        <v>809300</v>
      </c>
      <c r="E11" s="7">
        <f t="shared" si="0"/>
        <v>206</v>
      </c>
      <c r="F11" s="5">
        <f t="shared" si="5"/>
        <v>2060</v>
      </c>
      <c r="G11" s="5">
        <f t="shared" si="1"/>
        <v>37</v>
      </c>
      <c r="H11" s="5">
        <f t="shared" si="6"/>
        <v>8416</v>
      </c>
      <c r="I11" s="7">
        <f t="shared" si="7"/>
        <v>450</v>
      </c>
      <c r="J11" s="4">
        <f t="shared" si="8"/>
        <v>839630</v>
      </c>
    </row>
    <row r="12" spans="1:15">
      <c r="A12" s="1">
        <v>41182</v>
      </c>
      <c r="B12" s="7">
        <f t="shared" si="2"/>
        <v>8434</v>
      </c>
      <c r="C12" s="7">
        <f t="shared" si="3"/>
        <v>488</v>
      </c>
      <c r="D12" s="6">
        <f t="shared" si="4"/>
        <v>843400</v>
      </c>
      <c r="E12" s="7">
        <f t="shared" si="0"/>
        <v>215</v>
      </c>
      <c r="F12" s="5">
        <f t="shared" si="5"/>
        <v>2150</v>
      </c>
      <c r="G12" s="5">
        <f t="shared" si="1"/>
        <v>39</v>
      </c>
      <c r="H12" s="5">
        <f t="shared" si="6"/>
        <v>8808</v>
      </c>
      <c r="I12" s="7">
        <f t="shared" si="7"/>
        <v>471</v>
      </c>
      <c r="J12" s="4">
        <f t="shared" si="8"/>
        <v>878740</v>
      </c>
    </row>
    <row r="13" spans="1:15">
      <c r="A13" s="1">
        <v>41213</v>
      </c>
      <c r="B13" s="7">
        <f t="shared" si="2"/>
        <v>8789</v>
      </c>
      <c r="C13" s="7">
        <f t="shared" si="3"/>
        <v>508</v>
      </c>
      <c r="D13" s="6">
        <f t="shared" si="4"/>
        <v>878900</v>
      </c>
      <c r="E13" s="7">
        <f t="shared" si="0"/>
        <v>224</v>
      </c>
      <c r="F13" s="5">
        <f t="shared" si="5"/>
        <v>2240</v>
      </c>
      <c r="G13" s="5">
        <f t="shared" si="1"/>
        <v>40</v>
      </c>
      <c r="H13" s="5">
        <f t="shared" si="6"/>
        <v>9218</v>
      </c>
      <c r="I13" s="7">
        <f t="shared" si="7"/>
        <v>493</v>
      </c>
      <c r="J13" s="4">
        <f t="shared" si="8"/>
        <v>919650</v>
      </c>
      <c r="M13" s="38" t="s">
        <v>17</v>
      </c>
      <c r="N13" s="39"/>
      <c r="O13" s="40"/>
    </row>
    <row r="14" spans="1:15" s="16" customFormat="1">
      <c r="A14" s="13">
        <v>41243</v>
      </c>
      <c r="B14" s="14">
        <f t="shared" si="2"/>
        <v>9160</v>
      </c>
      <c r="C14" s="14">
        <f t="shared" si="3"/>
        <v>530</v>
      </c>
      <c r="D14" s="15">
        <f t="shared" si="4"/>
        <v>916000</v>
      </c>
      <c r="E14" s="14">
        <f t="shared" si="0"/>
        <v>233</v>
      </c>
      <c r="F14" s="16">
        <f t="shared" si="5"/>
        <v>2330</v>
      </c>
      <c r="G14" s="16">
        <f t="shared" si="1"/>
        <v>42</v>
      </c>
      <c r="H14" s="16">
        <f t="shared" si="6"/>
        <v>9647</v>
      </c>
      <c r="I14" s="14">
        <f t="shared" si="7"/>
        <v>516</v>
      </c>
      <c r="J14" s="17">
        <f t="shared" si="8"/>
        <v>962460</v>
      </c>
      <c r="M14" s="31">
        <f>142/B2</f>
        <v>2.5434354289808347E-2</v>
      </c>
      <c r="N14" s="32"/>
      <c r="O14" s="33"/>
    </row>
    <row r="15" spans="1:15">
      <c r="A15" s="1">
        <v>41274</v>
      </c>
      <c r="B15" s="7">
        <f t="shared" si="2"/>
        <v>9546</v>
      </c>
      <c r="C15" s="7">
        <f t="shared" si="3"/>
        <v>552</v>
      </c>
      <c r="D15" s="6">
        <f t="shared" si="4"/>
        <v>954600</v>
      </c>
      <c r="E15" s="7">
        <f t="shared" si="0"/>
        <v>243</v>
      </c>
      <c r="F15" s="5">
        <f t="shared" si="5"/>
        <v>2430</v>
      </c>
      <c r="G15" s="5">
        <f t="shared" si="1"/>
        <v>44</v>
      </c>
      <c r="H15" s="5">
        <f t="shared" si="6"/>
        <v>10096</v>
      </c>
      <c r="I15" s="7">
        <f t="shared" si="7"/>
        <v>540</v>
      </c>
      <c r="J15" s="4">
        <f t="shared" si="8"/>
        <v>1007270</v>
      </c>
    </row>
    <row r="16" spans="1:15">
      <c r="A16" s="1">
        <v>41305</v>
      </c>
      <c r="B16" s="7">
        <f t="shared" si="2"/>
        <v>9949</v>
      </c>
      <c r="C16" s="7">
        <f t="shared" si="3"/>
        <v>576</v>
      </c>
      <c r="D16" s="6">
        <f t="shared" si="4"/>
        <v>994900</v>
      </c>
      <c r="E16" s="7">
        <f t="shared" si="0"/>
        <v>253</v>
      </c>
      <c r="F16" s="5">
        <f t="shared" si="5"/>
        <v>2530</v>
      </c>
      <c r="G16" s="5">
        <f t="shared" si="1"/>
        <v>46</v>
      </c>
      <c r="H16" s="5">
        <f t="shared" si="6"/>
        <v>10566</v>
      </c>
      <c r="I16" s="7">
        <f t="shared" si="7"/>
        <v>565</v>
      </c>
      <c r="J16" s="4">
        <f t="shared" si="8"/>
        <v>1054170</v>
      </c>
    </row>
    <row r="17" spans="1:16">
      <c r="A17" s="1">
        <v>41333</v>
      </c>
      <c r="B17" s="7">
        <f t="shared" si="2"/>
        <v>10368</v>
      </c>
      <c r="C17" s="7">
        <f t="shared" si="3"/>
        <v>600</v>
      </c>
      <c r="D17" s="6">
        <f t="shared" si="4"/>
        <v>1036800</v>
      </c>
      <c r="E17" s="7">
        <f t="shared" si="0"/>
        <v>264</v>
      </c>
      <c r="F17" s="5">
        <f t="shared" si="5"/>
        <v>2640</v>
      </c>
      <c r="G17" s="5">
        <f t="shared" si="1"/>
        <v>48</v>
      </c>
      <c r="H17" s="5">
        <f t="shared" si="6"/>
        <v>11058</v>
      </c>
      <c r="I17" s="7">
        <f t="shared" si="7"/>
        <v>592</v>
      </c>
      <c r="J17" s="4">
        <f t="shared" si="8"/>
        <v>1103270</v>
      </c>
      <c r="M17" s="41" t="s">
        <v>23</v>
      </c>
      <c r="N17" s="41"/>
      <c r="O17" s="41"/>
    </row>
    <row r="18" spans="1:16">
      <c r="A18" s="1">
        <v>41364</v>
      </c>
      <c r="B18" s="7">
        <f t="shared" si="2"/>
        <v>10805</v>
      </c>
      <c r="C18" s="7">
        <f t="shared" si="3"/>
        <v>625</v>
      </c>
      <c r="D18" s="6">
        <f t="shared" si="4"/>
        <v>1080500</v>
      </c>
      <c r="E18" s="7">
        <f t="shared" si="0"/>
        <v>275</v>
      </c>
      <c r="F18" s="5">
        <f t="shared" si="5"/>
        <v>2750</v>
      </c>
      <c r="G18" s="5">
        <f t="shared" si="1"/>
        <v>50</v>
      </c>
      <c r="H18" s="5">
        <f t="shared" si="6"/>
        <v>11572</v>
      </c>
      <c r="I18" s="7">
        <f t="shared" si="7"/>
        <v>619</v>
      </c>
      <c r="J18" s="4">
        <f t="shared" si="8"/>
        <v>1154560</v>
      </c>
      <c r="M18" s="12" t="s">
        <v>29</v>
      </c>
      <c r="N18" s="34" t="s">
        <v>19</v>
      </c>
      <c r="O18" s="34"/>
    </row>
    <row r="19" spans="1:16">
      <c r="A19" s="1">
        <v>41394</v>
      </c>
      <c r="B19" s="7">
        <f t="shared" si="2"/>
        <v>11261</v>
      </c>
      <c r="C19" s="7">
        <f t="shared" si="3"/>
        <v>651</v>
      </c>
      <c r="D19" s="6">
        <f t="shared" si="4"/>
        <v>1126100</v>
      </c>
      <c r="E19" s="7">
        <f t="shared" si="0"/>
        <v>286</v>
      </c>
      <c r="F19" s="5">
        <f t="shared" si="5"/>
        <v>2860</v>
      </c>
      <c r="G19" s="5">
        <f t="shared" si="1"/>
        <v>52</v>
      </c>
      <c r="H19" s="5">
        <f t="shared" si="6"/>
        <v>12110</v>
      </c>
      <c r="I19" s="7">
        <f t="shared" si="7"/>
        <v>649</v>
      </c>
      <c r="J19" s="4">
        <f t="shared" si="8"/>
        <v>1208250</v>
      </c>
      <c r="M19" s="12" t="s">
        <v>32</v>
      </c>
      <c r="N19" s="34" t="s">
        <v>20</v>
      </c>
      <c r="O19" s="34"/>
    </row>
    <row r="20" spans="1:16">
      <c r="A20" s="1">
        <v>41425</v>
      </c>
      <c r="B20" s="7">
        <f t="shared" si="2"/>
        <v>11736</v>
      </c>
      <c r="C20" s="7">
        <f t="shared" si="3"/>
        <v>679</v>
      </c>
      <c r="D20" s="6">
        <f t="shared" si="4"/>
        <v>1173600</v>
      </c>
      <c r="E20" s="7">
        <f t="shared" si="0"/>
        <v>298</v>
      </c>
      <c r="F20" s="5">
        <f t="shared" si="5"/>
        <v>2980</v>
      </c>
      <c r="G20" s="5">
        <f t="shared" si="1"/>
        <v>54</v>
      </c>
      <c r="H20" s="5">
        <f t="shared" si="6"/>
        <v>12672</v>
      </c>
      <c r="I20" s="7">
        <f t="shared" si="7"/>
        <v>679</v>
      </c>
      <c r="J20" s="4">
        <f t="shared" si="8"/>
        <v>1264340</v>
      </c>
      <c r="M20" s="12" t="s">
        <v>33</v>
      </c>
      <c r="N20" s="34" t="s">
        <v>21</v>
      </c>
      <c r="O20" s="34"/>
    </row>
    <row r="21" spans="1:16" ht="17" customHeight="1">
      <c r="A21" s="1">
        <v>41455</v>
      </c>
      <c r="B21" s="7">
        <f t="shared" si="2"/>
        <v>12231</v>
      </c>
      <c r="C21" s="7">
        <f t="shared" si="3"/>
        <v>708</v>
      </c>
      <c r="D21" s="6">
        <f t="shared" si="4"/>
        <v>1223100</v>
      </c>
      <c r="E21" s="7">
        <f t="shared" si="0"/>
        <v>311</v>
      </c>
      <c r="F21" s="5">
        <f t="shared" si="5"/>
        <v>3110</v>
      </c>
      <c r="G21" s="5">
        <f t="shared" si="1"/>
        <v>56</v>
      </c>
      <c r="H21" s="5">
        <f t="shared" si="6"/>
        <v>13260</v>
      </c>
      <c r="I21" s="7">
        <f t="shared" si="7"/>
        <v>711</v>
      </c>
      <c r="J21" s="4">
        <f t="shared" si="8"/>
        <v>1323020</v>
      </c>
      <c r="M21" s="42" t="s">
        <v>22</v>
      </c>
      <c r="N21" s="43">
        <f>H62-B62</f>
        <v>17567</v>
      </c>
      <c r="O21" s="45">
        <f>N21/B62</f>
        <v>0.26432440565753834</v>
      </c>
    </row>
    <row r="22" spans="1:16">
      <c r="A22" s="1">
        <v>41486</v>
      </c>
      <c r="B22" s="7">
        <f t="shared" si="2"/>
        <v>12746</v>
      </c>
      <c r="C22" s="7">
        <f t="shared" si="3"/>
        <v>737</v>
      </c>
      <c r="D22" s="6">
        <f t="shared" si="4"/>
        <v>1274600</v>
      </c>
      <c r="E22" s="7">
        <f t="shared" si="0"/>
        <v>324</v>
      </c>
      <c r="F22" s="5">
        <f t="shared" si="5"/>
        <v>3240</v>
      </c>
      <c r="G22" s="5">
        <f t="shared" si="1"/>
        <v>58</v>
      </c>
      <c r="H22" s="5">
        <f t="shared" si="6"/>
        <v>13875</v>
      </c>
      <c r="I22" s="7">
        <f t="shared" si="7"/>
        <v>745</v>
      </c>
      <c r="J22" s="4">
        <f t="shared" si="8"/>
        <v>1384390</v>
      </c>
      <c r="M22" s="42"/>
      <c r="N22" s="44"/>
      <c r="O22" s="45"/>
    </row>
    <row r="23" spans="1:16">
      <c r="A23" s="1">
        <v>41517</v>
      </c>
      <c r="B23" s="7">
        <f t="shared" si="2"/>
        <v>13284</v>
      </c>
      <c r="C23" s="7">
        <f t="shared" si="3"/>
        <v>769</v>
      </c>
      <c r="D23" s="6">
        <f t="shared" si="4"/>
        <v>1328400</v>
      </c>
      <c r="E23" s="7">
        <f t="shared" si="0"/>
        <v>338</v>
      </c>
      <c r="F23" s="5">
        <f t="shared" si="5"/>
        <v>3380</v>
      </c>
      <c r="G23" s="5">
        <f t="shared" si="1"/>
        <v>61</v>
      </c>
      <c r="H23" s="5">
        <f t="shared" si="6"/>
        <v>14518</v>
      </c>
      <c r="I23" s="7">
        <f t="shared" si="7"/>
        <v>779</v>
      </c>
      <c r="J23" s="4">
        <f t="shared" si="8"/>
        <v>1448560</v>
      </c>
    </row>
    <row r="24" spans="1:16">
      <c r="A24" s="1">
        <v>41547</v>
      </c>
      <c r="B24" s="7">
        <f t="shared" si="2"/>
        <v>13843</v>
      </c>
      <c r="C24" s="7">
        <f t="shared" si="3"/>
        <v>801</v>
      </c>
      <c r="D24" s="6">
        <f t="shared" si="4"/>
        <v>1384300</v>
      </c>
      <c r="E24" s="7">
        <f t="shared" si="0"/>
        <v>352</v>
      </c>
      <c r="F24" s="5">
        <f t="shared" si="5"/>
        <v>3520</v>
      </c>
      <c r="G24" s="5">
        <f t="shared" si="1"/>
        <v>63</v>
      </c>
      <c r="H24" s="5">
        <f t="shared" si="6"/>
        <v>15191</v>
      </c>
      <c r="I24" s="7">
        <f t="shared" si="7"/>
        <v>816</v>
      </c>
      <c r="J24" s="4">
        <f t="shared" si="8"/>
        <v>1515720</v>
      </c>
      <c r="L24" s="19" t="s">
        <v>24</v>
      </c>
      <c r="M24" s="12" t="s">
        <v>26</v>
      </c>
      <c r="N24" s="20">
        <f>SUM(D2:D14)</f>
        <v>9406900</v>
      </c>
      <c r="O24" s="20">
        <f>SUM(J2:J14)</f>
        <v>9660090</v>
      </c>
      <c r="P24" s="20">
        <f>O24-N24</f>
        <v>253190</v>
      </c>
    </row>
    <row r="25" spans="1:16">
      <c r="A25" s="1">
        <v>41578</v>
      </c>
      <c r="B25" s="7">
        <f t="shared" si="2"/>
        <v>14426</v>
      </c>
      <c r="C25" s="7">
        <f t="shared" si="3"/>
        <v>835</v>
      </c>
      <c r="D25" s="6">
        <f t="shared" si="4"/>
        <v>1442600</v>
      </c>
      <c r="E25" s="7">
        <f t="shared" si="0"/>
        <v>367</v>
      </c>
      <c r="F25" s="5">
        <f t="shared" si="5"/>
        <v>3670</v>
      </c>
      <c r="G25" s="5">
        <f t="shared" si="1"/>
        <v>66</v>
      </c>
      <c r="H25" s="5">
        <f t="shared" si="6"/>
        <v>15894</v>
      </c>
      <c r="I25" s="7">
        <f t="shared" si="7"/>
        <v>854</v>
      </c>
      <c r="J25" s="4">
        <f t="shared" si="8"/>
        <v>1585880</v>
      </c>
      <c r="L25" s="19"/>
      <c r="M25" s="12" t="s">
        <v>27</v>
      </c>
      <c r="N25" s="20">
        <f>NPV(0.004074,D2:D14)</f>
        <v>9122649.4912619628</v>
      </c>
      <c r="O25" s="20">
        <f>NPV(0.004074,J2:J14)</f>
        <v>9365955.8104502819</v>
      </c>
      <c r="P25" s="20">
        <f t="shared" ref="P25:P30" si="9">O25-N25</f>
        <v>243306.31918831915</v>
      </c>
    </row>
    <row r="26" spans="1:16" s="5" customFormat="1">
      <c r="A26" s="18">
        <v>41608</v>
      </c>
      <c r="B26" s="7">
        <f t="shared" si="2"/>
        <v>15034</v>
      </c>
      <c r="C26" s="7">
        <f t="shared" si="3"/>
        <v>870</v>
      </c>
      <c r="D26" s="6">
        <f t="shared" si="4"/>
        <v>1503400</v>
      </c>
      <c r="E26" s="7">
        <f t="shared" si="0"/>
        <v>382</v>
      </c>
      <c r="F26" s="5">
        <f t="shared" si="5"/>
        <v>3820</v>
      </c>
      <c r="G26" s="5">
        <f t="shared" si="1"/>
        <v>69</v>
      </c>
      <c r="H26" s="5">
        <f t="shared" si="6"/>
        <v>16629</v>
      </c>
      <c r="I26" s="7">
        <f t="shared" si="7"/>
        <v>893</v>
      </c>
      <c r="J26" s="8">
        <f t="shared" si="8"/>
        <v>1659230</v>
      </c>
      <c r="L26" s="21"/>
      <c r="M26" s="22" t="s">
        <v>28</v>
      </c>
      <c r="N26" s="23">
        <f>NPV(0.00643,D2:D14)</f>
        <v>8963643.6769624054</v>
      </c>
      <c r="O26" s="23">
        <f>NPV(0.00643,J2:J14)</f>
        <v>9201442.0714498758</v>
      </c>
      <c r="P26" s="23">
        <f t="shared" si="9"/>
        <v>237798.39448747039</v>
      </c>
    </row>
    <row r="27" spans="1:16">
      <c r="A27" s="1">
        <v>41639</v>
      </c>
      <c r="B27" s="7">
        <f t="shared" si="2"/>
        <v>15667</v>
      </c>
      <c r="C27" s="7">
        <f t="shared" si="3"/>
        <v>906</v>
      </c>
      <c r="D27" s="6">
        <f t="shared" si="4"/>
        <v>1566700</v>
      </c>
      <c r="E27" s="7">
        <f t="shared" si="0"/>
        <v>398</v>
      </c>
      <c r="F27" s="5">
        <f t="shared" si="5"/>
        <v>3980</v>
      </c>
      <c r="G27" s="5">
        <f t="shared" si="1"/>
        <v>72</v>
      </c>
      <c r="H27" s="5">
        <f t="shared" si="6"/>
        <v>17399</v>
      </c>
      <c r="I27" s="7">
        <f t="shared" si="7"/>
        <v>935</v>
      </c>
      <c r="J27" s="4">
        <f t="shared" si="8"/>
        <v>1736080</v>
      </c>
      <c r="L27" s="5"/>
      <c r="M27" s="5"/>
      <c r="N27" s="9"/>
      <c r="O27" s="9"/>
      <c r="P27" s="9"/>
    </row>
    <row r="28" spans="1:16">
      <c r="A28" s="1">
        <v>41670</v>
      </c>
      <c r="B28" s="7">
        <f t="shared" si="2"/>
        <v>16328</v>
      </c>
      <c r="C28" s="7">
        <f t="shared" si="3"/>
        <v>945</v>
      </c>
      <c r="D28" s="6">
        <f t="shared" si="4"/>
        <v>1632800</v>
      </c>
      <c r="E28" s="7">
        <f t="shared" si="0"/>
        <v>415</v>
      </c>
      <c r="F28" s="5">
        <f t="shared" si="5"/>
        <v>4150</v>
      </c>
      <c r="G28" s="5">
        <f t="shared" si="1"/>
        <v>75</v>
      </c>
      <c r="H28" s="5">
        <f t="shared" si="6"/>
        <v>18204</v>
      </c>
      <c r="I28" s="7">
        <f t="shared" si="7"/>
        <v>978</v>
      </c>
      <c r="J28" s="4">
        <f t="shared" si="8"/>
        <v>1816420</v>
      </c>
      <c r="L28" s="24" t="s">
        <v>25</v>
      </c>
      <c r="M28" s="25" t="s">
        <v>26</v>
      </c>
      <c r="N28" s="26">
        <f>SUM(D2:D38)</f>
        <v>47764500</v>
      </c>
      <c r="O28" s="26">
        <f>SUM(J2:J38)</f>
        <v>52406390</v>
      </c>
      <c r="P28" s="26">
        <f t="shared" si="9"/>
        <v>4641890</v>
      </c>
    </row>
    <row r="29" spans="1:16">
      <c r="A29" s="1">
        <v>41698</v>
      </c>
      <c r="B29" s="7">
        <f t="shared" si="2"/>
        <v>17016</v>
      </c>
      <c r="C29" s="7">
        <f t="shared" si="3"/>
        <v>984</v>
      </c>
      <c r="D29" s="6">
        <f t="shared" si="4"/>
        <v>1701600</v>
      </c>
      <c r="E29" s="7">
        <f t="shared" si="0"/>
        <v>433</v>
      </c>
      <c r="F29" s="5">
        <f t="shared" si="5"/>
        <v>4330</v>
      </c>
      <c r="G29" s="5">
        <f t="shared" si="1"/>
        <v>78</v>
      </c>
      <c r="H29" s="5">
        <f t="shared" si="6"/>
        <v>19046</v>
      </c>
      <c r="I29" s="7">
        <f t="shared" si="7"/>
        <v>1024</v>
      </c>
      <c r="J29" s="4">
        <f t="shared" si="8"/>
        <v>1900450</v>
      </c>
      <c r="L29" s="19"/>
      <c r="M29" s="12" t="s">
        <v>27</v>
      </c>
      <c r="N29" s="20">
        <f>NPV(0.004074,D2:D38)</f>
        <v>43443078.633252703</v>
      </c>
      <c r="O29" s="20">
        <f>NPV(0.004074,J2:J38)</f>
        <v>47585047.651640758</v>
      </c>
      <c r="P29" s="20">
        <f t="shared" si="9"/>
        <v>4141969.0183880553</v>
      </c>
    </row>
    <row r="30" spans="1:16">
      <c r="A30" s="1">
        <v>41729</v>
      </c>
      <c r="B30" s="7">
        <f t="shared" si="2"/>
        <v>17734</v>
      </c>
      <c r="C30" s="7">
        <f t="shared" si="3"/>
        <v>1026</v>
      </c>
      <c r="D30" s="6">
        <f t="shared" si="4"/>
        <v>1773400</v>
      </c>
      <c r="E30" s="7">
        <f t="shared" si="0"/>
        <v>451</v>
      </c>
      <c r="F30" s="5">
        <f t="shared" si="5"/>
        <v>4510</v>
      </c>
      <c r="G30" s="5">
        <f t="shared" si="1"/>
        <v>81</v>
      </c>
      <c r="H30" s="5">
        <f t="shared" si="6"/>
        <v>19927</v>
      </c>
      <c r="I30" s="7">
        <f t="shared" si="7"/>
        <v>1072</v>
      </c>
      <c r="J30" s="4">
        <f t="shared" si="8"/>
        <v>1988370</v>
      </c>
      <c r="L30" s="19"/>
      <c r="M30" s="12" t="s">
        <v>28</v>
      </c>
      <c r="N30" s="20">
        <f>NPV(0.00643,D2:D38)</f>
        <v>41164016.943827607</v>
      </c>
      <c r="O30" s="20">
        <f>NPV(0.00643,J2:J38)</f>
        <v>45044333.859319128</v>
      </c>
      <c r="P30" s="20">
        <f t="shared" si="9"/>
        <v>3880316.9154915214</v>
      </c>
    </row>
    <row r="31" spans="1:16">
      <c r="A31" s="1">
        <v>41759</v>
      </c>
      <c r="B31" s="7">
        <f t="shared" si="2"/>
        <v>18481</v>
      </c>
      <c r="C31" s="7">
        <f t="shared" si="3"/>
        <v>1069</v>
      </c>
      <c r="D31" s="6">
        <f t="shared" si="4"/>
        <v>1848100</v>
      </c>
      <c r="E31" s="7">
        <f t="shared" si="0"/>
        <v>470</v>
      </c>
      <c r="F31" s="5">
        <f t="shared" si="5"/>
        <v>4700</v>
      </c>
      <c r="G31" s="5">
        <f t="shared" si="1"/>
        <v>85</v>
      </c>
      <c r="H31" s="5">
        <f t="shared" si="6"/>
        <v>20848</v>
      </c>
      <c r="I31" s="7">
        <f t="shared" si="7"/>
        <v>1121</v>
      </c>
      <c r="J31" s="4">
        <f t="shared" si="8"/>
        <v>2080290</v>
      </c>
    </row>
    <row r="32" spans="1:16">
      <c r="A32" s="1">
        <v>41790</v>
      </c>
      <c r="B32" s="7">
        <f t="shared" si="2"/>
        <v>19260</v>
      </c>
      <c r="C32" s="7">
        <f t="shared" si="3"/>
        <v>1114</v>
      </c>
      <c r="D32" s="6">
        <f t="shared" si="4"/>
        <v>1926000</v>
      </c>
      <c r="E32" s="7">
        <f t="shared" si="0"/>
        <v>490</v>
      </c>
      <c r="F32" s="5">
        <f t="shared" si="5"/>
        <v>4900</v>
      </c>
      <c r="G32" s="5">
        <f t="shared" si="1"/>
        <v>88</v>
      </c>
      <c r="H32" s="5">
        <f t="shared" si="6"/>
        <v>21812</v>
      </c>
      <c r="I32" s="7">
        <f t="shared" si="7"/>
        <v>1174</v>
      </c>
      <c r="J32" s="4">
        <f t="shared" si="8"/>
        <v>2176500</v>
      </c>
    </row>
    <row r="33" spans="1:10">
      <c r="A33" s="1">
        <v>41820</v>
      </c>
      <c r="B33" s="7">
        <f t="shared" si="2"/>
        <v>20072</v>
      </c>
      <c r="C33" s="7">
        <f t="shared" si="3"/>
        <v>1161</v>
      </c>
      <c r="D33" s="6">
        <f t="shared" si="4"/>
        <v>2007200</v>
      </c>
      <c r="E33" s="7">
        <f t="shared" si="0"/>
        <v>511</v>
      </c>
      <c r="F33" s="5">
        <f t="shared" si="5"/>
        <v>5110</v>
      </c>
      <c r="G33" s="5">
        <f t="shared" si="1"/>
        <v>92</v>
      </c>
      <c r="H33" s="5">
        <f t="shared" si="6"/>
        <v>22819</v>
      </c>
      <c r="I33" s="7">
        <f t="shared" si="7"/>
        <v>1228</v>
      </c>
      <c r="J33" s="4">
        <f t="shared" si="8"/>
        <v>2277000</v>
      </c>
    </row>
    <row r="34" spans="1:10">
      <c r="A34" s="1">
        <v>41851</v>
      </c>
      <c r="B34" s="7">
        <f t="shared" si="2"/>
        <v>20918</v>
      </c>
      <c r="C34" s="7">
        <f t="shared" si="3"/>
        <v>1210</v>
      </c>
      <c r="D34" s="6">
        <f t="shared" si="4"/>
        <v>2091800</v>
      </c>
      <c r="E34" s="7">
        <f t="shared" ref="E34:E62" si="10">ROUND(B34*$M$14,0)</f>
        <v>532</v>
      </c>
      <c r="F34" s="5">
        <f t="shared" si="5"/>
        <v>5320</v>
      </c>
      <c r="G34" s="5">
        <f t="shared" ref="G34:G62" si="11">ROUND(E34*$N$4*$M$10,0)</f>
        <v>96</v>
      </c>
      <c r="H34" s="5">
        <f t="shared" si="6"/>
        <v>23873</v>
      </c>
      <c r="I34" s="7">
        <f t="shared" si="7"/>
        <v>1285</v>
      </c>
      <c r="J34" s="4">
        <f t="shared" si="8"/>
        <v>2382190</v>
      </c>
    </row>
    <row r="35" spans="1:10">
      <c r="A35" s="1">
        <v>41882</v>
      </c>
      <c r="B35" s="7">
        <f t="shared" ref="B35:B62" si="12">ROUND(B34+B34*$M$7-C34,0)</f>
        <v>21800</v>
      </c>
      <c r="C35" s="7">
        <f t="shared" ref="C35:C62" si="13">ROUND(B35*$N$3,0)</f>
        <v>1261</v>
      </c>
      <c r="D35" s="6">
        <f t="shared" si="4"/>
        <v>2180000</v>
      </c>
      <c r="E35" s="7">
        <f t="shared" si="10"/>
        <v>554</v>
      </c>
      <c r="F35" s="5">
        <f t="shared" si="5"/>
        <v>5540</v>
      </c>
      <c r="G35" s="5">
        <f t="shared" si="11"/>
        <v>100</v>
      </c>
      <c r="H35" s="5">
        <f t="shared" ref="H35:H62" si="14">ROUND(H34*(1+$M$7)-I34,0)</f>
        <v>24975</v>
      </c>
      <c r="I35" s="7">
        <f t="shared" si="7"/>
        <v>1345</v>
      </c>
      <c r="J35" s="4">
        <f t="shared" si="8"/>
        <v>2492180</v>
      </c>
    </row>
    <row r="36" spans="1:10">
      <c r="A36" s="1">
        <v>41912</v>
      </c>
      <c r="B36" s="7">
        <f t="shared" si="12"/>
        <v>22719</v>
      </c>
      <c r="C36" s="7">
        <f t="shared" si="13"/>
        <v>1314</v>
      </c>
      <c r="D36" s="6">
        <f t="shared" si="4"/>
        <v>2271900</v>
      </c>
      <c r="E36" s="7">
        <f t="shared" si="10"/>
        <v>578</v>
      </c>
      <c r="F36" s="5">
        <f t="shared" si="5"/>
        <v>5780</v>
      </c>
      <c r="G36" s="5">
        <f t="shared" si="11"/>
        <v>104</v>
      </c>
      <c r="H36" s="5">
        <f t="shared" si="14"/>
        <v>26128</v>
      </c>
      <c r="I36" s="7">
        <f t="shared" si="7"/>
        <v>1408</v>
      </c>
      <c r="J36" s="4">
        <f t="shared" si="8"/>
        <v>2607260</v>
      </c>
    </row>
    <row r="37" spans="1:10">
      <c r="A37" s="1">
        <v>41943</v>
      </c>
      <c r="B37" s="7">
        <f t="shared" si="12"/>
        <v>23677</v>
      </c>
      <c r="C37" s="7">
        <f t="shared" si="13"/>
        <v>1370</v>
      </c>
      <c r="D37" s="6">
        <f t="shared" si="4"/>
        <v>2367700</v>
      </c>
      <c r="E37" s="7">
        <f t="shared" si="10"/>
        <v>602</v>
      </c>
      <c r="F37" s="5">
        <f t="shared" si="5"/>
        <v>6020</v>
      </c>
      <c r="G37" s="5">
        <f t="shared" si="11"/>
        <v>109</v>
      </c>
      <c r="H37" s="5">
        <f t="shared" si="14"/>
        <v>27333</v>
      </c>
      <c r="I37" s="7">
        <f t="shared" si="7"/>
        <v>1472</v>
      </c>
      <c r="J37" s="4">
        <f t="shared" si="8"/>
        <v>2727520</v>
      </c>
    </row>
    <row r="38" spans="1:10" s="16" customFormat="1">
      <c r="A38" s="13">
        <v>41973</v>
      </c>
      <c r="B38" s="14">
        <f t="shared" si="12"/>
        <v>24675</v>
      </c>
      <c r="C38" s="14">
        <f t="shared" si="13"/>
        <v>1428</v>
      </c>
      <c r="D38" s="15">
        <f t="shared" si="4"/>
        <v>2467500</v>
      </c>
      <c r="E38" s="14">
        <f t="shared" si="10"/>
        <v>628</v>
      </c>
      <c r="F38" s="16">
        <f t="shared" si="5"/>
        <v>6280</v>
      </c>
      <c r="G38" s="16">
        <f t="shared" si="11"/>
        <v>113</v>
      </c>
      <c r="H38" s="16">
        <f t="shared" si="14"/>
        <v>28594</v>
      </c>
      <c r="I38" s="14">
        <f t="shared" si="7"/>
        <v>1541</v>
      </c>
      <c r="J38" s="17">
        <f t="shared" si="8"/>
        <v>2853380</v>
      </c>
    </row>
    <row r="39" spans="1:10">
      <c r="A39" s="1">
        <v>42004</v>
      </c>
      <c r="B39" s="7">
        <f t="shared" si="12"/>
        <v>25715</v>
      </c>
      <c r="C39" s="7">
        <f t="shared" si="13"/>
        <v>1488</v>
      </c>
      <c r="D39" s="6">
        <f t="shared" si="4"/>
        <v>2571500</v>
      </c>
      <c r="E39" s="7">
        <f t="shared" si="10"/>
        <v>654</v>
      </c>
      <c r="F39" s="5">
        <f t="shared" si="5"/>
        <v>6540</v>
      </c>
      <c r="G39" s="5">
        <f t="shared" si="11"/>
        <v>118</v>
      </c>
      <c r="H39" s="5">
        <f t="shared" si="14"/>
        <v>29912</v>
      </c>
      <c r="I39" s="7">
        <f t="shared" si="7"/>
        <v>1613</v>
      </c>
      <c r="J39" s="4">
        <f t="shared" si="8"/>
        <v>2984920</v>
      </c>
    </row>
    <row r="40" spans="1:10">
      <c r="A40" s="1">
        <v>42035</v>
      </c>
      <c r="B40" s="7">
        <f t="shared" si="12"/>
        <v>26799</v>
      </c>
      <c r="C40" s="7">
        <f t="shared" si="13"/>
        <v>1550</v>
      </c>
      <c r="D40" s="6">
        <f t="shared" si="4"/>
        <v>2679900</v>
      </c>
      <c r="E40" s="7">
        <f t="shared" si="10"/>
        <v>682</v>
      </c>
      <c r="F40" s="5">
        <f t="shared" si="5"/>
        <v>6820</v>
      </c>
      <c r="G40" s="5">
        <f t="shared" si="11"/>
        <v>123</v>
      </c>
      <c r="H40" s="5">
        <f t="shared" si="14"/>
        <v>31290</v>
      </c>
      <c r="I40" s="7">
        <f t="shared" si="7"/>
        <v>1687</v>
      </c>
      <c r="J40" s="4">
        <f t="shared" si="8"/>
        <v>3122460</v>
      </c>
    </row>
    <row r="41" spans="1:10">
      <c r="A41" s="1">
        <v>42063</v>
      </c>
      <c r="B41" s="7">
        <f t="shared" si="12"/>
        <v>27929</v>
      </c>
      <c r="C41" s="7">
        <f t="shared" si="13"/>
        <v>1616</v>
      </c>
      <c r="D41" s="6">
        <f t="shared" si="4"/>
        <v>2792900</v>
      </c>
      <c r="E41" s="7">
        <f t="shared" si="10"/>
        <v>710</v>
      </c>
      <c r="F41" s="5">
        <f t="shared" si="5"/>
        <v>7100</v>
      </c>
      <c r="G41" s="5">
        <f t="shared" si="11"/>
        <v>128</v>
      </c>
      <c r="H41" s="5">
        <f t="shared" si="14"/>
        <v>32732</v>
      </c>
      <c r="I41" s="7">
        <f t="shared" si="7"/>
        <v>1766</v>
      </c>
      <c r="J41" s="4">
        <f t="shared" si="8"/>
        <v>3266380</v>
      </c>
    </row>
    <row r="42" spans="1:10">
      <c r="A42" s="1">
        <v>42094</v>
      </c>
      <c r="B42" s="7">
        <f t="shared" si="12"/>
        <v>29106</v>
      </c>
      <c r="C42" s="7">
        <f t="shared" si="13"/>
        <v>1684</v>
      </c>
      <c r="D42" s="6">
        <f t="shared" si="4"/>
        <v>2910600</v>
      </c>
      <c r="E42" s="7">
        <f t="shared" si="10"/>
        <v>740</v>
      </c>
      <c r="F42" s="5">
        <f t="shared" si="5"/>
        <v>7400</v>
      </c>
      <c r="G42" s="5">
        <f t="shared" si="11"/>
        <v>133</v>
      </c>
      <c r="H42" s="5">
        <f t="shared" si="14"/>
        <v>34239</v>
      </c>
      <c r="I42" s="7">
        <f t="shared" si="7"/>
        <v>1848</v>
      </c>
      <c r="J42" s="4">
        <f t="shared" si="8"/>
        <v>3416800</v>
      </c>
    </row>
    <row r="43" spans="1:10">
      <c r="A43" s="1">
        <v>42124</v>
      </c>
      <c r="B43" s="7">
        <f t="shared" si="12"/>
        <v>30333</v>
      </c>
      <c r="C43" s="7">
        <f t="shared" si="13"/>
        <v>1755</v>
      </c>
      <c r="D43" s="6">
        <f t="shared" si="4"/>
        <v>3033300</v>
      </c>
      <c r="E43" s="7">
        <f t="shared" si="10"/>
        <v>772</v>
      </c>
      <c r="F43" s="5">
        <f t="shared" si="5"/>
        <v>7720</v>
      </c>
      <c r="G43" s="5">
        <f t="shared" si="11"/>
        <v>139</v>
      </c>
      <c r="H43" s="5">
        <f t="shared" si="14"/>
        <v>35815</v>
      </c>
      <c r="I43" s="7">
        <f t="shared" si="7"/>
        <v>1933</v>
      </c>
      <c r="J43" s="4">
        <f t="shared" si="8"/>
        <v>3574100</v>
      </c>
    </row>
    <row r="44" spans="1:10">
      <c r="A44" s="1">
        <v>42155</v>
      </c>
      <c r="B44" s="7">
        <f t="shared" si="12"/>
        <v>31611</v>
      </c>
      <c r="C44" s="7">
        <f t="shared" si="13"/>
        <v>1829</v>
      </c>
      <c r="D44" s="6">
        <f t="shared" si="4"/>
        <v>3161100</v>
      </c>
      <c r="E44" s="7">
        <f t="shared" si="10"/>
        <v>804</v>
      </c>
      <c r="F44" s="5">
        <f t="shared" si="5"/>
        <v>8040</v>
      </c>
      <c r="G44" s="5">
        <f t="shared" si="11"/>
        <v>145</v>
      </c>
      <c r="H44" s="5">
        <f t="shared" si="14"/>
        <v>37464</v>
      </c>
      <c r="I44" s="7">
        <f t="shared" si="7"/>
        <v>2022</v>
      </c>
      <c r="J44" s="4">
        <f t="shared" si="8"/>
        <v>3738680</v>
      </c>
    </row>
    <row r="45" spans="1:10">
      <c r="A45" s="1">
        <v>42185</v>
      </c>
      <c r="B45" s="7">
        <f t="shared" si="12"/>
        <v>32943</v>
      </c>
      <c r="C45" s="7">
        <f t="shared" si="13"/>
        <v>1906</v>
      </c>
      <c r="D45" s="6">
        <f t="shared" si="4"/>
        <v>3294300</v>
      </c>
      <c r="E45" s="7">
        <f t="shared" si="10"/>
        <v>838</v>
      </c>
      <c r="F45" s="5">
        <f t="shared" si="5"/>
        <v>8380</v>
      </c>
      <c r="G45" s="5">
        <f t="shared" si="11"/>
        <v>151</v>
      </c>
      <c r="H45" s="5">
        <f t="shared" si="14"/>
        <v>39188</v>
      </c>
      <c r="I45" s="7">
        <f t="shared" si="7"/>
        <v>2116</v>
      </c>
      <c r="J45" s="4">
        <f t="shared" si="8"/>
        <v>3910760</v>
      </c>
    </row>
    <row r="46" spans="1:10">
      <c r="A46" s="1">
        <v>42216</v>
      </c>
      <c r="B46" s="7">
        <f t="shared" si="12"/>
        <v>34331</v>
      </c>
      <c r="C46" s="7">
        <f t="shared" si="13"/>
        <v>1986</v>
      </c>
      <c r="D46" s="6">
        <f t="shared" si="4"/>
        <v>3433100</v>
      </c>
      <c r="E46" s="7">
        <f t="shared" si="10"/>
        <v>873</v>
      </c>
      <c r="F46" s="5">
        <f t="shared" si="5"/>
        <v>8730</v>
      </c>
      <c r="G46" s="5">
        <f t="shared" si="11"/>
        <v>157</v>
      </c>
      <c r="H46" s="5">
        <f t="shared" si="14"/>
        <v>40991</v>
      </c>
      <c r="I46" s="7">
        <f t="shared" si="7"/>
        <v>2215</v>
      </c>
      <c r="J46" s="4">
        <f t="shared" si="8"/>
        <v>4090720</v>
      </c>
    </row>
    <row r="47" spans="1:10">
      <c r="A47" s="1">
        <v>42247</v>
      </c>
      <c r="B47" s="7">
        <f t="shared" si="12"/>
        <v>35778</v>
      </c>
      <c r="C47" s="7">
        <f t="shared" si="13"/>
        <v>2070</v>
      </c>
      <c r="D47" s="6">
        <f t="shared" si="4"/>
        <v>3577800</v>
      </c>
      <c r="E47" s="7">
        <f t="shared" si="10"/>
        <v>910</v>
      </c>
      <c r="F47" s="5">
        <f t="shared" si="5"/>
        <v>9100</v>
      </c>
      <c r="G47" s="5">
        <f t="shared" si="11"/>
        <v>164</v>
      </c>
      <c r="H47" s="5">
        <f t="shared" si="14"/>
        <v>42875</v>
      </c>
      <c r="I47" s="7">
        <f t="shared" si="7"/>
        <v>2316</v>
      </c>
      <c r="J47" s="4">
        <f t="shared" si="8"/>
        <v>4278770</v>
      </c>
    </row>
    <row r="48" spans="1:10">
      <c r="A48" s="1">
        <v>42277</v>
      </c>
      <c r="B48" s="7">
        <f t="shared" si="12"/>
        <v>37286</v>
      </c>
      <c r="C48" s="7">
        <f t="shared" si="13"/>
        <v>2157</v>
      </c>
      <c r="D48" s="6">
        <f t="shared" si="4"/>
        <v>3728600</v>
      </c>
      <c r="E48" s="7">
        <f t="shared" si="10"/>
        <v>948</v>
      </c>
      <c r="F48" s="5">
        <f t="shared" si="5"/>
        <v>9480</v>
      </c>
      <c r="G48" s="5">
        <f t="shared" si="11"/>
        <v>171</v>
      </c>
      <c r="H48" s="5">
        <f t="shared" si="14"/>
        <v>44847</v>
      </c>
      <c r="I48" s="7">
        <f t="shared" si="7"/>
        <v>2424</v>
      </c>
      <c r="J48" s="4">
        <f t="shared" si="8"/>
        <v>4475600</v>
      </c>
    </row>
    <row r="49" spans="1:12">
      <c r="A49" s="1">
        <v>42308</v>
      </c>
      <c r="B49" s="7">
        <f t="shared" si="12"/>
        <v>38858</v>
      </c>
      <c r="C49" s="7">
        <f t="shared" si="13"/>
        <v>2248</v>
      </c>
      <c r="D49" s="6">
        <f t="shared" si="4"/>
        <v>3885800</v>
      </c>
      <c r="E49" s="7">
        <f t="shared" si="10"/>
        <v>988</v>
      </c>
      <c r="F49" s="5">
        <f t="shared" si="5"/>
        <v>9880</v>
      </c>
      <c r="G49" s="5">
        <f t="shared" si="11"/>
        <v>178</v>
      </c>
      <c r="H49" s="5">
        <f t="shared" si="14"/>
        <v>46908</v>
      </c>
      <c r="I49" s="7">
        <f t="shared" si="7"/>
        <v>2536</v>
      </c>
      <c r="J49" s="4">
        <f t="shared" si="8"/>
        <v>4681320</v>
      </c>
    </row>
    <row r="50" spans="1:12">
      <c r="A50" s="1">
        <v>42338</v>
      </c>
      <c r="B50" s="7">
        <f t="shared" si="12"/>
        <v>40496</v>
      </c>
      <c r="C50" s="7">
        <f t="shared" si="13"/>
        <v>2343</v>
      </c>
      <c r="D50" s="6">
        <f t="shared" si="4"/>
        <v>4049600</v>
      </c>
      <c r="E50" s="7">
        <f t="shared" si="10"/>
        <v>1030</v>
      </c>
      <c r="F50" s="5">
        <f t="shared" si="5"/>
        <v>10300</v>
      </c>
      <c r="G50" s="5">
        <f t="shared" si="11"/>
        <v>186</v>
      </c>
      <c r="H50" s="5">
        <f t="shared" si="14"/>
        <v>49063</v>
      </c>
      <c r="I50" s="7">
        <f t="shared" si="7"/>
        <v>2653</v>
      </c>
      <c r="J50" s="4">
        <f t="shared" si="8"/>
        <v>4896420</v>
      </c>
    </row>
    <row r="51" spans="1:12">
      <c r="A51" s="1">
        <v>42369</v>
      </c>
      <c r="B51" s="7">
        <f t="shared" si="12"/>
        <v>42203</v>
      </c>
      <c r="C51" s="7">
        <f t="shared" si="13"/>
        <v>2442</v>
      </c>
      <c r="D51" s="6">
        <f t="shared" si="4"/>
        <v>4220300</v>
      </c>
      <c r="E51" s="7">
        <f t="shared" si="10"/>
        <v>1073</v>
      </c>
      <c r="F51" s="5">
        <f t="shared" si="5"/>
        <v>10730</v>
      </c>
      <c r="G51" s="5">
        <f t="shared" si="11"/>
        <v>193</v>
      </c>
      <c r="H51" s="5">
        <f t="shared" si="14"/>
        <v>51316</v>
      </c>
      <c r="I51" s="7">
        <f t="shared" si="7"/>
        <v>2776</v>
      </c>
      <c r="J51" s="4">
        <f t="shared" si="8"/>
        <v>5121300</v>
      </c>
    </row>
    <row r="52" spans="1:12">
      <c r="A52" s="1">
        <v>42400</v>
      </c>
      <c r="B52" s="7">
        <f t="shared" si="12"/>
        <v>43981</v>
      </c>
      <c r="C52" s="7">
        <f t="shared" si="13"/>
        <v>2544</v>
      </c>
      <c r="D52" s="6">
        <f t="shared" si="4"/>
        <v>4398100</v>
      </c>
      <c r="E52" s="7">
        <f t="shared" si="10"/>
        <v>1119</v>
      </c>
      <c r="F52" s="5">
        <f t="shared" si="5"/>
        <v>11190</v>
      </c>
      <c r="G52" s="5">
        <f t="shared" si="11"/>
        <v>202</v>
      </c>
      <c r="H52" s="5">
        <f t="shared" si="14"/>
        <v>53672</v>
      </c>
      <c r="I52" s="7">
        <f t="shared" si="7"/>
        <v>2903</v>
      </c>
      <c r="J52" s="4">
        <f t="shared" si="8"/>
        <v>5356470</v>
      </c>
    </row>
    <row r="53" spans="1:12">
      <c r="A53" s="1">
        <v>42429</v>
      </c>
      <c r="B53" s="7">
        <f t="shared" si="12"/>
        <v>45835</v>
      </c>
      <c r="C53" s="7">
        <f t="shared" si="13"/>
        <v>2652</v>
      </c>
      <c r="D53" s="6">
        <f t="shared" si="4"/>
        <v>4583500</v>
      </c>
      <c r="E53" s="7">
        <f t="shared" si="10"/>
        <v>1166</v>
      </c>
      <c r="F53" s="5">
        <f t="shared" si="5"/>
        <v>11660</v>
      </c>
      <c r="G53" s="5">
        <f t="shared" si="11"/>
        <v>210</v>
      </c>
      <c r="H53" s="5">
        <f t="shared" si="14"/>
        <v>56136</v>
      </c>
      <c r="I53" s="7">
        <f t="shared" si="7"/>
        <v>3038</v>
      </c>
      <c r="J53" s="4">
        <f t="shared" si="8"/>
        <v>5602410</v>
      </c>
    </row>
    <row r="54" spans="1:12">
      <c r="A54" s="1">
        <v>42460</v>
      </c>
      <c r="B54" s="7">
        <f t="shared" si="12"/>
        <v>47767</v>
      </c>
      <c r="C54" s="7">
        <f t="shared" si="13"/>
        <v>2764</v>
      </c>
      <c r="D54" s="6">
        <f t="shared" si="4"/>
        <v>4776700</v>
      </c>
      <c r="E54" s="7">
        <f t="shared" si="10"/>
        <v>1215</v>
      </c>
      <c r="F54" s="5">
        <f t="shared" si="5"/>
        <v>12150</v>
      </c>
      <c r="G54" s="5">
        <f t="shared" si="11"/>
        <v>219</v>
      </c>
      <c r="H54" s="5">
        <f t="shared" si="14"/>
        <v>58712</v>
      </c>
      <c r="I54" s="7">
        <f t="shared" si="7"/>
        <v>3178</v>
      </c>
      <c r="J54" s="4">
        <f t="shared" si="8"/>
        <v>5859540</v>
      </c>
    </row>
    <row r="55" spans="1:12">
      <c r="A55" s="1">
        <v>42490</v>
      </c>
      <c r="B55" s="7">
        <f t="shared" si="12"/>
        <v>49780</v>
      </c>
      <c r="C55" s="7">
        <f t="shared" si="13"/>
        <v>2880</v>
      </c>
      <c r="D55" s="6">
        <f t="shared" si="4"/>
        <v>4978000</v>
      </c>
      <c r="E55" s="7">
        <f t="shared" si="10"/>
        <v>1266</v>
      </c>
      <c r="F55" s="5">
        <f t="shared" si="5"/>
        <v>12660</v>
      </c>
      <c r="G55" s="5">
        <f t="shared" si="11"/>
        <v>228</v>
      </c>
      <c r="H55" s="5">
        <f t="shared" si="14"/>
        <v>61405</v>
      </c>
      <c r="I55" s="7">
        <f t="shared" si="7"/>
        <v>3325</v>
      </c>
      <c r="J55" s="4">
        <f t="shared" si="8"/>
        <v>6128350</v>
      </c>
    </row>
    <row r="56" spans="1:12">
      <c r="A56" s="1">
        <v>42521</v>
      </c>
      <c r="B56" s="7">
        <f t="shared" si="12"/>
        <v>51878</v>
      </c>
      <c r="C56" s="7">
        <f t="shared" si="13"/>
        <v>3001</v>
      </c>
      <c r="D56" s="6">
        <f t="shared" si="4"/>
        <v>5187800</v>
      </c>
      <c r="E56" s="7">
        <f t="shared" si="10"/>
        <v>1319</v>
      </c>
      <c r="F56" s="5">
        <f t="shared" si="5"/>
        <v>13190</v>
      </c>
      <c r="G56" s="5">
        <f t="shared" si="11"/>
        <v>238</v>
      </c>
      <c r="H56" s="5">
        <f t="shared" si="14"/>
        <v>64221</v>
      </c>
      <c r="I56" s="7">
        <f t="shared" si="7"/>
        <v>3477</v>
      </c>
      <c r="J56" s="4">
        <f t="shared" si="8"/>
        <v>6409440</v>
      </c>
    </row>
    <row r="57" spans="1:12">
      <c r="A57" s="1">
        <v>42551</v>
      </c>
      <c r="B57" s="7">
        <f t="shared" si="12"/>
        <v>54065</v>
      </c>
      <c r="C57" s="7">
        <f t="shared" si="13"/>
        <v>3128</v>
      </c>
      <c r="D57" s="6">
        <f t="shared" si="4"/>
        <v>5406500</v>
      </c>
      <c r="E57" s="7">
        <f t="shared" si="10"/>
        <v>1375</v>
      </c>
      <c r="F57" s="5">
        <f t="shared" si="5"/>
        <v>13750</v>
      </c>
      <c r="G57" s="5">
        <f t="shared" si="11"/>
        <v>248</v>
      </c>
      <c r="H57" s="5">
        <f t="shared" si="14"/>
        <v>67166</v>
      </c>
      <c r="I57" s="7">
        <f t="shared" si="7"/>
        <v>3638</v>
      </c>
      <c r="J57" s="4">
        <f t="shared" si="8"/>
        <v>6703410</v>
      </c>
    </row>
    <row r="58" spans="1:12">
      <c r="A58" s="1">
        <v>42582</v>
      </c>
      <c r="B58" s="7">
        <f t="shared" si="12"/>
        <v>56344</v>
      </c>
      <c r="C58" s="7">
        <f t="shared" si="13"/>
        <v>3260</v>
      </c>
      <c r="D58" s="6">
        <f t="shared" si="4"/>
        <v>5634400</v>
      </c>
      <c r="E58" s="7">
        <f t="shared" si="10"/>
        <v>1433</v>
      </c>
      <c r="F58" s="5">
        <f t="shared" si="5"/>
        <v>14330</v>
      </c>
      <c r="G58" s="5">
        <f t="shared" si="11"/>
        <v>258</v>
      </c>
      <c r="H58" s="5">
        <f t="shared" si="14"/>
        <v>70245</v>
      </c>
      <c r="I58" s="7">
        <f t="shared" si="7"/>
        <v>3806</v>
      </c>
      <c r="J58" s="4">
        <f t="shared" si="8"/>
        <v>7010750</v>
      </c>
    </row>
    <row r="59" spans="1:12">
      <c r="A59" s="1">
        <v>42613</v>
      </c>
      <c r="B59" s="7">
        <f t="shared" si="12"/>
        <v>58718</v>
      </c>
      <c r="C59" s="7">
        <f t="shared" si="13"/>
        <v>3397</v>
      </c>
      <c r="D59" s="6">
        <f t="shared" si="4"/>
        <v>5871800</v>
      </c>
      <c r="E59" s="7">
        <f t="shared" si="10"/>
        <v>1493</v>
      </c>
      <c r="F59" s="5">
        <f t="shared" si="5"/>
        <v>14930</v>
      </c>
      <c r="G59" s="5">
        <f t="shared" si="11"/>
        <v>269</v>
      </c>
      <c r="H59" s="5">
        <f t="shared" si="14"/>
        <v>73464</v>
      </c>
      <c r="I59" s="7">
        <f t="shared" si="7"/>
        <v>3981</v>
      </c>
      <c r="J59" s="4">
        <f t="shared" si="8"/>
        <v>7332070</v>
      </c>
    </row>
    <row r="60" spans="1:12">
      <c r="A60" s="1">
        <v>42643</v>
      </c>
      <c r="B60" s="7">
        <f t="shared" si="12"/>
        <v>61193</v>
      </c>
      <c r="C60" s="7">
        <f t="shared" si="13"/>
        <v>3540</v>
      </c>
      <c r="D60" s="6">
        <f t="shared" si="4"/>
        <v>6119300</v>
      </c>
      <c r="E60" s="7">
        <f t="shared" si="10"/>
        <v>1556</v>
      </c>
      <c r="F60" s="5">
        <f t="shared" si="5"/>
        <v>15560</v>
      </c>
      <c r="G60" s="5">
        <f t="shared" si="11"/>
        <v>281</v>
      </c>
      <c r="H60" s="5">
        <f t="shared" si="14"/>
        <v>76829</v>
      </c>
      <c r="I60" s="7">
        <f t="shared" si="7"/>
        <v>4164</v>
      </c>
      <c r="J60" s="4">
        <f t="shared" si="8"/>
        <v>7667970</v>
      </c>
    </row>
    <row r="61" spans="1:12">
      <c r="A61" s="1">
        <v>42674</v>
      </c>
      <c r="B61" s="7">
        <f t="shared" si="12"/>
        <v>63772</v>
      </c>
      <c r="C61" s="7">
        <f t="shared" si="13"/>
        <v>3689</v>
      </c>
      <c r="D61" s="6">
        <f t="shared" si="4"/>
        <v>6377200</v>
      </c>
      <c r="E61" s="7">
        <f t="shared" si="10"/>
        <v>1622</v>
      </c>
      <c r="F61" s="5">
        <f t="shared" si="5"/>
        <v>16220</v>
      </c>
      <c r="G61" s="5">
        <f t="shared" si="11"/>
        <v>292</v>
      </c>
      <c r="H61" s="5">
        <f t="shared" si="14"/>
        <v>80348</v>
      </c>
      <c r="I61" s="7">
        <f t="shared" si="7"/>
        <v>4356</v>
      </c>
      <c r="J61" s="4">
        <f t="shared" si="8"/>
        <v>8019240</v>
      </c>
    </row>
    <row r="62" spans="1:12" s="16" customFormat="1">
      <c r="A62" s="13">
        <v>42704</v>
      </c>
      <c r="B62" s="14">
        <f t="shared" si="12"/>
        <v>66460</v>
      </c>
      <c r="C62" s="14">
        <f t="shared" si="13"/>
        <v>3845</v>
      </c>
      <c r="D62" s="15">
        <f t="shared" si="4"/>
        <v>6646000</v>
      </c>
      <c r="E62" s="14">
        <f t="shared" si="10"/>
        <v>1690</v>
      </c>
      <c r="F62" s="16">
        <f t="shared" si="5"/>
        <v>16900</v>
      </c>
      <c r="G62" s="16">
        <f t="shared" si="11"/>
        <v>305</v>
      </c>
      <c r="H62" s="16">
        <f t="shared" si="14"/>
        <v>84027</v>
      </c>
      <c r="I62" s="14">
        <f t="shared" si="7"/>
        <v>4556</v>
      </c>
      <c r="J62" s="17">
        <f t="shared" si="8"/>
        <v>8386480</v>
      </c>
    </row>
    <row r="63" spans="1:12">
      <c r="A63" t="s">
        <v>12</v>
      </c>
      <c r="D63" s="9">
        <f>SUM(D2:D62)</f>
        <v>151082600</v>
      </c>
      <c r="J63" s="4">
        <f>SUM(J2:J62)</f>
        <v>178440750</v>
      </c>
      <c r="K63" s="10" t="s">
        <v>29</v>
      </c>
      <c r="L63" s="11">
        <f>J63-D63</f>
        <v>27358150</v>
      </c>
    </row>
    <row r="64" spans="1:12">
      <c r="A64" t="s">
        <v>15</v>
      </c>
      <c r="D64" s="8">
        <f>NPV(0.00643,D2:D62)</f>
        <v>115531058.86361094</v>
      </c>
      <c r="J64" s="4">
        <f>NPV(0.00643,J2:J62)</f>
        <v>135665893.86379394</v>
      </c>
      <c r="K64" s="10" t="s">
        <v>30</v>
      </c>
      <c r="L64" s="11">
        <f t="shared" ref="L64:L65" si="15">J64-D64</f>
        <v>20134835.000183001</v>
      </c>
    </row>
    <row r="65" spans="1:12">
      <c r="A65" t="s">
        <v>16</v>
      </c>
      <c r="D65" s="8">
        <f>NPV(0.004074,D2:D62)</f>
        <v>127292607.72478609</v>
      </c>
      <c r="J65" s="4">
        <f>NPV(0.004074,J2:J62)</f>
        <v>149801594.37012863</v>
      </c>
      <c r="K65" s="10" t="s">
        <v>31</v>
      </c>
      <c r="L65" s="11">
        <f t="shared" si="15"/>
        <v>22508986.645342544</v>
      </c>
    </row>
  </sheetData>
  <mergeCells count="14">
    <mergeCell ref="M21:M22"/>
    <mergeCell ref="N21:N22"/>
    <mergeCell ref="O21:O22"/>
    <mergeCell ref="N19:O19"/>
    <mergeCell ref="N20:O20"/>
    <mergeCell ref="M2:N2"/>
    <mergeCell ref="M7:O7"/>
    <mergeCell ref="M14:O14"/>
    <mergeCell ref="M10:O10"/>
    <mergeCell ref="N18:O18"/>
    <mergeCell ref="M6:O6"/>
    <mergeCell ref="M9:O9"/>
    <mergeCell ref="M13:O13"/>
    <mergeCell ref="M17:O1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2018-11-15T22:53:18Z</dcterms:created>
  <dcterms:modified xsi:type="dcterms:W3CDTF">2018-11-21T20:42:40Z</dcterms:modified>
</cp:coreProperties>
</file>