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kemats\Documents\GitHub\asylum-seekers\"/>
    </mc:Choice>
  </mc:AlternateContent>
  <xr:revisionPtr revIDLastSave="0" documentId="13_ncr:1_{9700DA74-DE96-45ED-972E-34CA210A4D30}" xr6:coauthVersionLast="47" xr6:coauthVersionMax="47" xr10:uidLastSave="{00000000-0000-0000-0000-000000000000}"/>
  <bookViews>
    <workbookView xWindow="-110" yWindow="-110" windowWidth="18390" windowHeight="11020" xr2:uid="{0A8A5E2B-02CD-465A-B266-B795BDCC4987}"/>
  </bookViews>
  <sheets>
    <sheet name="Tax Calculation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52" i="2" l="1"/>
  <c r="AH52" i="2"/>
  <c r="AG52" i="2"/>
  <c r="AF52" i="2"/>
  <c r="AE52" i="2"/>
  <c r="AD52" i="2"/>
  <c r="AC52" i="2"/>
  <c r="AT52" i="2"/>
  <c r="AS52" i="2"/>
  <c r="AR52" i="2"/>
  <c r="AQ52" i="2"/>
  <c r="AP52" i="2"/>
  <c r="AO52" i="2"/>
  <c r="AN52" i="2"/>
  <c r="AM52" i="2"/>
  <c r="AL52" i="2"/>
  <c r="AK52" i="2"/>
  <c r="AJ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H51" i="2"/>
  <c r="Q50" i="2"/>
  <c r="R50" i="2"/>
  <c r="S50" i="2"/>
  <c r="T50" i="2"/>
  <c r="Q51" i="2"/>
  <c r="R51" i="2"/>
  <c r="S51" i="2"/>
  <c r="T51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P50" i="2"/>
  <c r="O50" i="2"/>
  <c r="N50" i="2"/>
  <c r="M50" i="2"/>
  <c r="V51" i="2" s="1"/>
  <c r="L50" i="2"/>
  <c r="K50" i="2"/>
  <c r="J50" i="2"/>
  <c r="I50" i="2"/>
  <c r="H50" i="2"/>
  <c r="G50" i="2"/>
  <c r="AR51" i="2" s="1"/>
  <c r="C7" i="2"/>
  <c r="D46" i="2" s="1"/>
  <c r="C44" i="2"/>
  <c r="C45" i="2"/>
  <c r="C46" i="2"/>
  <c r="C35" i="2"/>
  <c r="C36" i="2"/>
  <c r="C37" i="2"/>
  <c r="C38" i="2"/>
  <c r="C39" i="2"/>
  <c r="C40" i="2"/>
  <c r="C41" i="2"/>
  <c r="C42" i="2"/>
  <c r="C43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10" i="2"/>
  <c r="C11" i="2"/>
  <c r="C9" i="2"/>
  <c r="C8" i="2"/>
  <c r="D2" i="1"/>
  <c r="AK51" i="2" l="1"/>
  <c r="AD51" i="2"/>
  <c r="AE51" i="2"/>
  <c r="P51" i="2"/>
  <c r="X51" i="2"/>
  <c r="AF51" i="2"/>
  <c r="AN51" i="2"/>
  <c r="U51" i="2"/>
  <c r="AL51" i="2"/>
  <c r="O51" i="2"/>
  <c r="I51" i="2"/>
  <c r="Y51" i="2"/>
  <c r="AG51" i="2"/>
  <c r="AO51" i="2"/>
  <c r="M51" i="2"/>
  <c r="N51" i="2"/>
  <c r="W51" i="2"/>
  <c r="J51" i="2"/>
  <c r="Z51" i="2"/>
  <c r="AH51" i="2"/>
  <c r="AP51" i="2"/>
  <c r="AS51" i="2"/>
  <c r="AT51" i="2"/>
  <c r="G51" i="2"/>
  <c r="K51" i="2"/>
  <c r="AA51" i="2"/>
  <c r="AI51" i="2"/>
  <c r="AQ51" i="2"/>
  <c r="AC51" i="2"/>
  <c r="AM51" i="2"/>
  <c r="L51" i="2"/>
  <c r="AB51" i="2"/>
  <c r="AJ51" i="2"/>
  <c r="D19" i="2"/>
  <c r="D44" i="2"/>
  <c r="D8" i="2"/>
  <c r="D11" i="2"/>
  <c r="D10" i="2"/>
  <c r="D27" i="2"/>
  <c r="D45" i="2"/>
  <c r="D26" i="2"/>
  <c r="D41" i="2"/>
  <c r="D33" i="2"/>
  <c r="D25" i="2"/>
  <c r="D17" i="2"/>
  <c r="D9" i="2"/>
  <c r="D40" i="2"/>
  <c r="D32" i="2"/>
  <c r="D24" i="2"/>
  <c r="D16" i="2"/>
  <c r="D43" i="2"/>
  <c r="D35" i="2"/>
  <c r="D42" i="2"/>
  <c r="D18" i="2"/>
  <c r="D31" i="2"/>
  <c r="D15" i="2"/>
  <c r="D38" i="2"/>
  <c r="D30" i="2"/>
  <c r="D14" i="2"/>
  <c r="D37" i="2"/>
  <c r="D29" i="2"/>
  <c r="D21" i="2"/>
  <c r="D13" i="2"/>
  <c r="D34" i="2"/>
  <c r="D39" i="2"/>
  <c r="D23" i="2"/>
  <c r="D22" i="2"/>
  <c r="D7" i="2"/>
  <c r="D36" i="2"/>
  <c r="D28" i="2"/>
  <c r="D20" i="2"/>
  <c r="D12" i="2"/>
</calcChain>
</file>

<file path=xl/sharedStrings.xml><?xml version="1.0" encoding="utf-8"?>
<sst xmlns="http://schemas.openxmlformats.org/spreadsheetml/2006/main" count="13" uniqueCount="9">
  <si>
    <t>NYC Tax Revenue</t>
    <phoneticPr fontId="1"/>
  </si>
  <si>
    <t>Date of Census</t>
  </si>
  <si>
    <t>Total Adults in Shelter</t>
  </si>
  <si>
    <t>Total Children in Shelter</t>
  </si>
  <si>
    <t>Total Individuals in Shelter</t>
  </si>
  <si>
    <t>Number of Workers</t>
    <phoneticPr fontId="1"/>
  </si>
  <si>
    <t>NYC Tax Revenue(Monthly)</t>
    <phoneticPr fontId="1"/>
  </si>
  <si>
    <t>NYC Tax Revenue (Total)</t>
    <phoneticPr fontId="1"/>
  </si>
  <si>
    <t>Cost of Immigrant Support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</si>
</sst>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5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2A06E-6669-422F-A6EC-239589B4B79B}">
  <dimension ref="A1:AT52"/>
  <sheetViews>
    <sheetView tabSelected="1" topLeftCell="AM42" workbookViewId="0">
      <selection activeCell="AU53" sqref="AU53"/>
    </sheetView>
  </sheetViews>
  <sheetFormatPr defaultRowHeight="18" x14ac:dyDescent="0.55000000000000004"/>
  <cols>
    <col min="1" max="42" width="14.75" customWidth="1"/>
    <col min="43" max="43" width="15.83203125" customWidth="1"/>
    <col min="44" max="47" width="14.75" customWidth="1"/>
  </cols>
  <sheetData>
    <row r="1" spans="1:7" x14ac:dyDescent="0.55000000000000004">
      <c r="A1" t="s">
        <v>1</v>
      </c>
      <c r="B1" t="s">
        <v>5</v>
      </c>
      <c r="C1" t="s">
        <v>6</v>
      </c>
      <c r="D1" t="s">
        <v>7</v>
      </c>
      <c r="E1" t="s">
        <v>2</v>
      </c>
      <c r="F1" t="s">
        <v>3</v>
      </c>
      <c r="G1" t="s">
        <v>4</v>
      </c>
    </row>
    <row r="2" spans="1:7" x14ac:dyDescent="0.55000000000000004">
      <c r="A2" s="1">
        <v>44652</v>
      </c>
      <c r="B2">
        <v>0</v>
      </c>
      <c r="C2">
        <v>0</v>
      </c>
      <c r="D2">
        <v>0</v>
      </c>
      <c r="E2">
        <v>30542</v>
      </c>
      <c r="F2">
        <v>14647</v>
      </c>
      <c r="G2">
        <v>45189</v>
      </c>
    </row>
    <row r="3" spans="1:7" x14ac:dyDescent="0.55000000000000004">
      <c r="A3" s="1">
        <v>44682</v>
      </c>
      <c r="B3">
        <v>0</v>
      </c>
      <c r="C3">
        <v>0</v>
      </c>
      <c r="D3">
        <v>0</v>
      </c>
      <c r="E3">
        <v>30737</v>
      </c>
      <c r="F3">
        <v>14765</v>
      </c>
      <c r="G3">
        <v>45502</v>
      </c>
    </row>
    <row r="4" spans="1:7" x14ac:dyDescent="0.55000000000000004">
      <c r="A4" s="1">
        <v>44713</v>
      </c>
      <c r="B4">
        <v>0</v>
      </c>
      <c r="C4">
        <v>0</v>
      </c>
      <c r="D4">
        <v>0</v>
      </c>
      <c r="E4">
        <v>31128</v>
      </c>
      <c r="F4">
        <v>15050</v>
      </c>
      <c r="G4">
        <v>46178</v>
      </c>
    </row>
    <row r="5" spans="1:7" x14ac:dyDescent="0.55000000000000004">
      <c r="A5" s="1">
        <v>44743</v>
      </c>
      <c r="B5">
        <v>0</v>
      </c>
      <c r="C5">
        <v>0</v>
      </c>
      <c r="D5">
        <v>0</v>
      </c>
      <c r="E5">
        <v>31714</v>
      </c>
      <c r="F5">
        <v>15742</v>
      </c>
      <c r="G5">
        <v>47456</v>
      </c>
    </row>
    <row r="6" spans="1:7" x14ac:dyDescent="0.55000000000000004">
      <c r="A6" s="1">
        <v>44774</v>
      </c>
      <c r="B6">
        <v>0</v>
      </c>
      <c r="C6">
        <v>0</v>
      </c>
      <c r="D6">
        <v>0</v>
      </c>
      <c r="E6">
        <v>33368</v>
      </c>
      <c r="F6">
        <v>16729</v>
      </c>
      <c r="G6">
        <v>50097</v>
      </c>
    </row>
    <row r="7" spans="1:7" x14ac:dyDescent="0.55000000000000004">
      <c r="A7" s="1">
        <v>44805</v>
      </c>
      <c r="B7">
        <v>30542</v>
      </c>
      <c r="C7">
        <f>B7*37898*0.0585</f>
        <v>67712621.886000007</v>
      </c>
      <c r="D7">
        <f>SUM($C$7:C7)</f>
        <v>67712621.886000007</v>
      </c>
      <c r="E7">
        <v>35793</v>
      </c>
      <c r="F7">
        <v>17889</v>
      </c>
      <c r="G7">
        <v>53682</v>
      </c>
    </row>
    <row r="8" spans="1:7" x14ac:dyDescent="0.55000000000000004">
      <c r="A8" s="1">
        <v>44835</v>
      </c>
      <c r="B8">
        <v>30737</v>
      </c>
      <c r="C8">
        <f>B8*37898*0.0585</f>
        <v>68144943.32100001</v>
      </c>
      <c r="D8">
        <f>SUM($C$7:C8)</f>
        <v>135857565.20700002</v>
      </c>
      <c r="E8">
        <v>40459</v>
      </c>
      <c r="F8">
        <v>19722</v>
      </c>
      <c r="G8">
        <v>60181</v>
      </c>
    </row>
    <row r="9" spans="1:7" x14ac:dyDescent="0.55000000000000004">
      <c r="A9" s="1">
        <v>44866</v>
      </c>
      <c r="B9">
        <v>31128</v>
      </c>
      <c r="C9">
        <f>B9*37898*0.0585</f>
        <v>69011803.224000007</v>
      </c>
      <c r="D9">
        <f>SUM($C$7:C9)</f>
        <v>204869368.43100002</v>
      </c>
      <c r="E9">
        <v>42932</v>
      </c>
      <c r="F9">
        <v>20505</v>
      </c>
      <c r="G9">
        <v>63437</v>
      </c>
    </row>
    <row r="10" spans="1:7" x14ac:dyDescent="0.55000000000000004">
      <c r="A10" s="1">
        <v>44896</v>
      </c>
      <c r="B10">
        <v>31714</v>
      </c>
      <c r="C10">
        <f>B10*37898*0.0585</f>
        <v>70310984.562000006</v>
      </c>
      <c r="D10">
        <f>SUM($C$7:C10)</f>
        <v>275180352.99300003</v>
      </c>
      <c r="E10">
        <v>43091</v>
      </c>
      <c r="F10">
        <v>20920</v>
      </c>
      <c r="G10">
        <v>64011</v>
      </c>
    </row>
    <row r="11" spans="1:7" x14ac:dyDescent="0.55000000000000004">
      <c r="A11" s="1">
        <v>44927</v>
      </c>
      <c r="B11">
        <v>33368</v>
      </c>
      <c r="C11">
        <f>B11*37898*0.0585</f>
        <v>73977957.144000009</v>
      </c>
      <c r="D11">
        <f>SUM($C$7:C11)</f>
        <v>349158310.13700002</v>
      </c>
      <c r="E11">
        <v>44751</v>
      </c>
      <c r="F11">
        <v>21813</v>
      </c>
      <c r="G11">
        <v>66564</v>
      </c>
    </row>
    <row r="12" spans="1:7" x14ac:dyDescent="0.55000000000000004">
      <c r="A12" s="1">
        <v>44958</v>
      </c>
      <c r="B12">
        <v>35793</v>
      </c>
      <c r="C12">
        <f t="shared" ref="C12:C46" si="0">B12*37898*0.0585</f>
        <v>79354262.169</v>
      </c>
      <c r="D12">
        <f>SUM($C$7:C12)</f>
        <v>428512572.30599999</v>
      </c>
      <c r="E12">
        <v>47672</v>
      </c>
      <c r="F12">
        <v>22953</v>
      </c>
      <c r="G12">
        <v>70625</v>
      </c>
    </row>
    <row r="13" spans="1:7" x14ac:dyDescent="0.55000000000000004">
      <c r="A13" s="1">
        <v>44986</v>
      </c>
      <c r="B13">
        <v>40459</v>
      </c>
      <c r="C13">
        <f t="shared" si="0"/>
        <v>89698938.147</v>
      </c>
      <c r="D13">
        <f>SUM($C$7:C13)</f>
        <v>518211510.45300001</v>
      </c>
      <c r="E13">
        <v>47874</v>
      </c>
      <c r="F13">
        <v>22974</v>
      </c>
      <c r="G13">
        <v>70848</v>
      </c>
    </row>
    <row r="14" spans="1:7" x14ac:dyDescent="0.55000000000000004">
      <c r="A14" s="1">
        <v>45017</v>
      </c>
      <c r="B14">
        <v>42932</v>
      </c>
      <c r="C14">
        <f t="shared" si="0"/>
        <v>95181660.756000012</v>
      </c>
      <c r="D14">
        <f>SUM($C$7:C14)</f>
        <v>613393171.20899999</v>
      </c>
      <c r="E14">
        <v>49250</v>
      </c>
      <c r="F14">
        <v>23595</v>
      </c>
      <c r="G14">
        <v>72845</v>
      </c>
    </row>
    <row r="15" spans="1:7" x14ac:dyDescent="0.55000000000000004">
      <c r="A15" s="1">
        <v>45047</v>
      </c>
      <c r="B15">
        <v>43091</v>
      </c>
      <c r="C15">
        <f t="shared" si="0"/>
        <v>95534169.003000006</v>
      </c>
      <c r="D15">
        <f>SUM($C$7:C15)</f>
        <v>708927340.21200001</v>
      </c>
      <c r="E15">
        <v>51908</v>
      </c>
      <c r="F15">
        <v>25112</v>
      </c>
      <c r="G15">
        <v>77020</v>
      </c>
    </row>
    <row r="16" spans="1:7" x14ac:dyDescent="0.55000000000000004">
      <c r="A16" s="1">
        <v>45078</v>
      </c>
      <c r="B16">
        <v>44751</v>
      </c>
      <c r="C16">
        <f t="shared" si="0"/>
        <v>99214443.783000007</v>
      </c>
      <c r="D16">
        <f>SUM($C$7:C16)</f>
        <v>808141783.995</v>
      </c>
      <c r="E16">
        <v>54236</v>
      </c>
      <c r="F16">
        <v>27015</v>
      </c>
      <c r="G16">
        <v>81251</v>
      </c>
    </row>
    <row r="17" spans="1:7" x14ac:dyDescent="0.55000000000000004">
      <c r="A17" s="1">
        <v>45108</v>
      </c>
      <c r="B17">
        <v>47672</v>
      </c>
      <c r="C17">
        <f t="shared" si="0"/>
        <v>105690397.176</v>
      </c>
      <c r="D17">
        <f>SUM($C$7:C17)</f>
        <v>913832181.171</v>
      </c>
      <c r="E17">
        <v>53389</v>
      </c>
      <c r="F17">
        <v>27681</v>
      </c>
      <c r="G17">
        <v>81070</v>
      </c>
    </row>
    <row r="18" spans="1:7" x14ac:dyDescent="0.55000000000000004">
      <c r="A18" s="1">
        <v>45139</v>
      </c>
      <c r="B18">
        <v>47874</v>
      </c>
      <c r="C18">
        <f t="shared" si="0"/>
        <v>106138237.84200001</v>
      </c>
      <c r="D18">
        <f>SUM($C$7:C18)</f>
        <v>1019970419.013</v>
      </c>
    </row>
    <row r="19" spans="1:7" x14ac:dyDescent="0.55000000000000004">
      <c r="A19" s="1">
        <v>45170</v>
      </c>
      <c r="B19">
        <v>49250</v>
      </c>
      <c r="C19">
        <f t="shared" si="0"/>
        <v>109188875.25</v>
      </c>
      <c r="D19">
        <f>SUM($C$7:C19)</f>
        <v>1129159294.263</v>
      </c>
    </row>
    <row r="20" spans="1:7" x14ac:dyDescent="0.55000000000000004">
      <c r="A20" s="1">
        <v>45200</v>
      </c>
      <c r="B20">
        <v>51908</v>
      </c>
      <c r="C20">
        <f t="shared" si="0"/>
        <v>115081748.964</v>
      </c>
      <c r="D20">
        <f>SUM($C$7:C20)</f>
        <v>1244241043.227</v>
      </c>
    </row>
    <row r="21" spans="1:7" x14ac:dyDescent="0.55000000000000004">
      <c r="A21" s="1">
        <v>45231</v>
      </c>
      <c r="B21">
        <v>54236</v>
      </c>
      <c r="C21">
        <f t="shared" si="0"/>
        <v>120243001.788</v>
      </c>
      <c r="D21">
        <f>SUM($C$7:C21)</f>
        <v>1364484045.0150001</v>
      </c>
    </row>
    <row r="22" spans="1:7" x14ac:dyDescent="0.55000000000000004">
      <c r="A22" s="1">
        <v>45261</v>
      </c>
      <c r="B22">
        <v>53389</v>
      </c>
      <c r="C22">
        <f t="shared" si="0"/>
        <v>118365174.83700001</v>
      </c>
      <c r="D22">
        <f>SUM($C$7:C22)</f>
        <v>1482849219.8520002</v>
      </c>
    </row>
    <row r="23" spans="1:7" x14ac:dyDescent="0.55000000000000004">
      <c r="A23" s="1">
        <v>45292</v>
      </c>
      <c r="B23">
        <v>53389</v>
      </c>
      <c r="C23">
        <f t="shared" si="0"/>
        <v>118365174.83700001</v>
      </c>
      <c r="D23">
        <f>SUM($C$7:C23)</f>
        <v>1601214394.6890001</v>
      </c>
    </row>
    <row r="24" spans="1:7" x14ac:dyDescent="0.55000000000000004">
      <c r="A24" s="1">
        <v>45323</v>
      </c>
      <c r="B24">
        <v>53389</v>
      </c>
      <c r="C24">
        <f t="shared" si="0"/>
        <v>118365174.83700001</v>
      </c>
      <c r="D24">
        <f>SUM($C$7:C24)</f>
        <v>1719579569.526</v>
      </c>
    </row>
    <row r="25" spans="1:7" x14ac:dyDescent="0.55000000000000004">
      <c r="A25" s="1">
        <v>45352</v>
      </c>
      <c r="B25">
        <v>53389</v>
      </c>
      <c r="C25">
        <f t="shared" si="0"/>
        <v>118365174.83700001</v>
      </c>
      <c r="D25">
        <f>SUM($C$7:C25)</f>
        <v>1837944744.3629999</v>
      </c>
    </row>
    <row r="26" spans="1:7" x14ac:dyDescent="0.55000000000000004">
      <c r="A26" s="1">
        <v>45383</v>
      </c>
      <c r="B26">
        <v>53389</v>
      </c>
      <c r="C26">
        <f t="shared" si="0"/>
        <v>118365174.83700001</v>
      </c>
      <c r="D26">
        <f>SUM($C$7:C26)</f>
        <v>1956309919.1999998</v>
      </c>
    </row>
    <row r="27" spans="1:7" x14ac:dyDescent="0.55000000000000004">
      <c r="A27" s="1">
        <v>45413</v>
      </c>
      <c r="B27">
        <v>53389</v>
      </c>
      <c r="C27">
        <f t="shared" si="0"/>
        <v>118365174.83700001</v>
      </c>
      <c r="D27">
        <f>SUM($C$7:C27)</f>
        <v>2074675094.0369997</v>
      </c>
    </row>
    <row r="28" spans="1:7" x14ac:dyDescent="0.55000000000000004">
      <c r="A28" s="1">
        <v>45444</v>
      </c>
      <c r="B28">
        <v>53389</v>
      </c>
      <c r="C28">
        <f t="shared" si="0"/>
        <v>118365174.83700001</v>
      </c>
      <c r="D28">
        <f>SUM($C$7:C28)</f>
        <v>2193040268.8739996</v>
      </c>
    </row>
    <row r="29" spans="1:7" x14ac:dyDescent="0.55000000000000004">
      <c r="A29" s="1">
        <v>45474</v>
      </c>
      <c r="B29">
        <v>53389</v>
      </c>
      <c r="C29">
        <f t="shared" si="0"/>
        <v>118365174.83700001</v>
      </c>
      <c r="D29">
        <f>SUM($C$7:C29)</f>
        <v>2311405443.7109995</v>
      </c>
    </row>
    <row r="30" spans="1:7" x14ac:dyDescent="0.55000000000000004">
      <c r="A30" s="1">
        <v>45505</v>
      </c>
      <c r="B30">
        <v>53389</v>
      </c>
      <c r="C30">
        <f t="shared" si="0"/>
        <v>118365174.83700001</v>
      </c>
      <c r="D30">
        <f>SUM($C$7:C30)</f>
        <v>2429770618.5479994</v>
      </c>
    </row>
    <row r="31" spans="1:7" x14ac:dyDescent="0.55000000000000004">
      <c r="A31" s="1">
        <v>45536</v>
      </c>
      <c r="B31">
        <v>53389</v>
      </c>
      <c r="C31">
        <f t="shared" si="0"/>
        <v>118365174.83700001</v>
      </c>
      <c r="D31">
        <f>SUM($C$7:C31)</f>
        <v>2548135793.3849993</v>
      </c>
    </row>
    <row r="32" spans="1:7" x14ac:dyDescent="0.55000000000000004">
      <c r="A32" s="1">
        <v>45566</v>
      </c>
      <c r="B32">
        <v>53389</v>
      </c>
      <c r="C32">
        <f t="shared" si="0"/>
        <v>118365174.83700001</v>
      </c>
      <c r="D32">
        <f>SUM($C$7:C32)</f>
        <v>2666500968.2219992</v>
      </c>
    </row>
    <row r="33" spans="1:46" x14ac:dyDescent="0.55000000000000004">
      <c r="A33" s="1">
        <v>45597</v>
      </c>
      <c r="B33">
        <v>53389</v>
      </c>
      <c r="C33">
        <f t="shared" si="0"/>
        <v>118365174.83700001</v>
      </c>
      <c r="D33">
        <f>SUM($C$7:C33)</f>
        <v>2784866143.0589991</v>
      </c>
    </row>
    <row r="34" spans="1:46" x14ac:dyDescent="0.55000000000000004">
      <c r="A34" s="1">
        <v>45627</v>
      </c>
      <c r="B34">
        <v>53389</v>
      </c>
      <c r="C34">
        <f t="shared" si="0"/>
        <v>118365174.83700001</v>
      </c>
      <c r="D34">
        <f>SUM($C$7:C34)</f>
        <v>2903231317.895999</v>
      </c>
    </row>
    <row r="35" spans="1:46" x14ac:dyDescent="0.55000000000000004">
      <c r="A35" s="1">
        <v>45658</v>
      </c>
      <c r="B35">
        <v>53389</v>
      </c>
      <c r="C35">
        <f t="shared" si="0"/>
        <v>118365174.83700001</v>
      </c>
      <c r="D35">
        <f>SUM($C$7:C35)</f>
        <v>3021596492.7329988</v>
      </c>
    </row>
    <row r="36" spans="1:46" x14ac:dyDescent="0.55000000000000004">
      <c r="A36" s="1">
        <v>45689</v>
      </c>
      <c r="B36">
        <v>53389</v>
      </c>
      <c r="C36">
        <f t="shared" si="0"/>
        <v>118365174.83700001</v>
      </c>
      <c r="D36">
        <f>SUM($C$7:C36)</f>
        <v>3139961667.5699987</v>
      </c>
    </row>
    <row r="37" spans="1:46" x14ac:dyDescent="0.55000000000000004">
      <c r="A37" s="1">
        <v>45717</v>
      </c>
      <c r="B37">
        <v>53389</v>
      </c>
      <c r="C37">
        <f t="shared" si="0"/>
        <v>118365174.83700001</v>
      </c>
      <c r="D37">
        <f>SUM($C$7:C37)</f>
        <v>3258326842.4069986</v>
      </c>
    </row>
    <row r="38" spans="1:46" x14ac:dyDescent="0.55000000000000004">
      <c r="A38" s="1">
        <v>45748</v>
      </c>
      <c r="B38">
        <v>53389</v>
      </c>
      <c r="C38">
        <f t="shared" si="0"/>
        <v>118365174.83700001</v>
      </c>
      <c r="D38">
        <f>SUM($C$7:C38)</f>
        <v>3376692017.2439985</v>
      </c>
    </row>
    <row r="39" spans="1:46" x14ac:dyDescent="0.55000000000000004">
      <c r="A39" s="1">
        <v>45778</v>
      </c>
      <c r="B39">
        <v>53389</v>
      </c>
      <c r="C39">
        <f t="shared" si="0"/>
        <v>118365174.83700001</v>
      </c>
      <c r="D39">
        <f>SUM($C$7:C39)</f>
        <v>3495057192.0809984</v>
      </c>
    </row>
    <row r="40" spans="1:46" x14ac:dyDescent="0.55000000000000004">
      <c r="A40" s="1">
        <v>45809</v>
      </c>
      <c r="B40">
        <v>53389</v>
      </c>
      <c r="C40">
        <f t="shared" si="0"/>
        <v>118365174.83700001</v>
      </c>
      <c r="D40">
        <f>SUM($C$7:C40)</f>
        <v>3613422366.9179983</v>
      </c>
    </row>
    <row r="41" spans="1:46" x14ac:dyDescent="0.55000000000000004">
      <c r="A41" s="1">
        <v>45839</v>
      </c>
      <c r="B41">
        <v>53389</v>
      </c>
      <c r="C41">
        <f t="shared" si="0"/>
        <v>118365174.83700001</v>
      </c>
      <c r="D41">
        <f>SUM($C$7:C41)</f>
        <v>3731787541.7549982</v>
      </c>
    </row>
    <row r="42" spans="1:46" x14ac:dyDescent="0.55000000000000004">
      <c r="A42" s="1">
        <v>45870</v>
      </c>
      <c r="B42">
        <v>53389</v>
      </c>
      <c r="C42">
        <f t="shared" si="0"/>
        <v>118365174.83700001</v>
      </c>
      <c r="D42">
        <f>SUM($C$7:C42)</f>
        <v>3850152716.5919981</v>
      </c>
    </row>
    <row r="43" spans="1:46" x14ac:dyDescent="0.55000000000000004">
      <c r="A43" s="1">
        <v>45901</v>
      </c>
      <c r="B43">
        <v>53389</v>
      </c>
      <c r="C43">
        <f t="shared" si="0"/>
        <v>118365174.83700001</v>
      </c>
      <c r="D43">
        <f>SUM($C$7:C43)</f>
        <v>3968517891.428998</v>
      </c>
    </row>
    <row r="44" spans="1:46" x14ac:dyDescent="0.55000000000000004">
      <c r="A44" s="1">
        <v>45931</v>
      </c>
      <c r="B44">
        <v>53389</v>
      </c>
      <c r="C44">
        <f t="shared" si="0"/>
        <v>118365174.83700001</v>
      </c>
      <c r="D44">
        <f>SUM($C$7:C44)</f>
        <v>4086883066.2659979</v>
      </c>
    </row>
    <row r="45" spans="1:46" x14ac:dyDescent="0.55000000000000004">
      <c r="A45" s="1">
        <v>45962</v>
      </c>
      <c r="B45">
        <v>53389</v>
      </c>
      <c r="C45">
        <f t="shared" si="0"/>
        <v>118365174.83700001</v>
      </c>
      <c r="D45">
        <f>SUM($C$7:C45)</f>
        <v>4205248241.1029978</v>
      </c>
    </row>
    <row r="46" spans="1:46" x14ac:dyDescent="0.55000000000000004">
      <c r="A46" s="1">
        <v>45992</v>
      </c>
      <c r="B46">
        <v>53389</v>
      </c>
      <c r="C46">
        <f t="shared" si="0"/>
        <v>118365174.83700001</v>
      </c>
      <c r="D46">
        <f>SUM($C$7:C46)</f>
        <v>4323613415.9399977</v>
      </c>
    </row>
    <row r="47" spans="1:46" x14ac:dyDescent="0.55000000000000004">
      <c r="A47" s="1"/>
    </row>
    <row r="48" spans="1:46" x14ac:dyDescent="0.55000000000000004">
      <c r="A48" t="s">
        <v>1</v>
      </c>
      <c r="B48" s="1">
        <v>44652</v>
      </c>
      <c r="C48" s="1">
        <v>44682</v>
      </c>
      <c r="D48" s="1">
        <v>44713</v>
      </c>
      <c r="E48" s="1">
        <v>44743</v>
      </c>
      <c r="F48" s="1">
        <v>44774</v>
      </c>
      <c r="G48" s="1">
        <v>44805</v>
      </c>
      <c r="H48" s="1">
        <v>44835</v>
      </c>
      <c r="I48" s="1">
        <v>44866</v>
      </c>
      <c r="J48" s="1">
        <v>44896</v>
      </c>
      <c r="K48" s="1">
        <v>44927</v>
      </c>
      <c r="L48" s="1">
        <v>44958</v>
      </c>
      <c r="M48" s="1">
        <v>44986</v>
      </c>
      <c r="N48" s="1">
        <v>45017</v>
      </c>
      <c r="O48" s="1">
        <v>45047</v>
      </c>
      <c r="P48" s="1">
        <v>45078</v>
      </c>
      <c r="Q48" s="1">
        <v>45108</v>
      </c>
      <c r="R48" s="1">
        <v>45139</v>
      </c>
      <c r="S48" s="1">
        <v>45170</v>
      </c>
      <c r="T48" s="1">
        <v>45200</v>
      </c>
      <c r="U48" s="1">
        <v>45231</v>
      </c>
      <c r="V48" s="1">
        <v>45261</v>
      </c>
      <c r="W48" s="1">
        <v>45292</v>
      </c>
      <c r="X48" s="1">
        <v>45323</v>
      </c>
      <c r="Y48" s="1">
        <v>45352</v>
      </c>
      <c r="Z48" s="1">
        <v>45383</v>
      </c>
      <c r="AA48" s="1">
        <v>45413</v>
      </c>
      <c r="AB48" s="1">
        <v>45444</v>
      </c>
      <c r="AC48" s="1">
        <v>45474</v>
      </c>
      <c r="AD48" s="1">
        <v>45505</v>
      </c>
      <c r="AE48" s="1">
        <v>45536</v>
      </c>
      <c r="AF48" s="1">
        <v>45566</v>
      </c>
      <c r="AG48" s="1">
        <v>45597</v>
      </c>
      <c r="AH48" s="1">
        <v>45627</v>
      </c>
      <c r="AI48" s="1">
        <v>45658</v>
      </c>
      <c r="AJ48" s="1">
        <v>45689</v>
      </c>
      <c r="AK48" s="1">
        <v>45717</v>
      </c>
      <c r="AL48" s="1">
        <v>45748</v>
      </c>
      <c r="AM48" s="1">
        <v>45778</v>
      </c>
      <c r="AN48" s="1">
        <v>45809</v>
      </c>
      <c r="AO48" s="1">
        <v>45839</v>
      </c>
      <c r="AP48" s="1">
        <v>45870</v>
      </c>
      <c r="AQ48" s="1">
        <v>45901</v>
      </c>
      <c r="AR48" s="1">
        <v>45931</v>
      </c>
      <c r="AS48" s="1">
        <v>45962</v>
      </c>
      <c r="AT48" s="1">
        <v>45992</v>
      </c>
    </row>
    <row r="49" spans="1:46" x14ac:dyDescent="0.55000000000000004">
      <c r="A49" t="s">
        <v>5</v>
      </c>
      <c r="B49">
        <v>0</v>
      </c>
      <c r="C49">
        <v>0</v>
      </c>
      <c r="D49">
        <v>0</v>
      </c>
      <c r="E49">
        <v>0</v>
      </c>
      <c r="F49">
        <v>0</v>
      </c>
      <c r="G49">
        <v>30542</v>
      </c>
      <c r="H49">
        <v>30737</v>
      </c>
      <c r="I49">
        <v>31128</v>
      </c>
      <c r="J49">
        <v>31714</v>
      </c>
      <c r="K49">
        <v>33368</v>
      </c>
      <c r="L49">
        <v>35793</v>
      </c>
      <c r="M49">
        <v>40459</v>
      </c>
      <c r="N49">
        <v>42932</v>
      </c>
      <c r="O49">
        <v>43091</v>
      </c>
      <c r="P49">
        <v>44751</v>
      </c>
      <c r="Q49">
        <v>47672</v>
      </c>
      <c r="R49">
        <v>47874</v>
      </c>
      <c r="S49">
        <v>49250</v>
      </c>
      <c r="T49">
        <v>51908</v>
      </c>
      <c r="U49">
        <v>54236</v>
      </c>
      <c r="V49">
        <v>53389</v>
      </c>
      <c r="W49">
        <v>53389</v>
      </c>
      <c r="X49">
        <v>53389</v>
      </c>
      <c r="Y49">
        <v>53389</v>
      </c>
      <c r="Z49">
        <v>53389</v>
      </c>
      <c r="AA49">
        <v>53389</v>
      </c>
      <c r="AB49">
        <v>53389</v>
      </c>
      <c r="AC49">
        <v>53389</v>
      </c>
      <c r="AD49">
        <v>53389</v>
      </c>
      <c r="AE49">
        <v>53389</v>
      </c>
      <c r="AF49">
        <v>53389</v>
      </c>
      <c r="AG49">
        <v>53389</v>
      </c>
      <c r="AH49">
        <v>53389</v>
      </c>
      <c r="AI49">
        <v>53389</v>
      </c>
      <c r="AJ49">
        <v>53389</v>
      </c>
      <c r="AK49">
        <v>53389</v>
      </c>
      <c r="AL49">
        <v>53389</v>
      </c>
      <c r="AM49">
        <v>53389</v>
      </c>
      <c r="AN49">
        <v>53389</v>
      </c>
      <c r="AO49">
        <v>53389</v>
      </c>
      <c r="AP49">
        <v>53389</v>
      </c>
      <c r="AQ49">
        <v>53389</v>
      </c>
      <c r="AR49">
        <v>53389</v>
      </c>
      <c r="AS49">
        <v>53389</v>
      </c>
      <c r="AT49">
        <v>53389</v>
      </c>
    </row>
    <row r="50" spans="1:46" x14ac:dyDescent="0.55000000000000004">
      <c r="A50" t="s">
        <v>6</v>
      </c>
      <c r="B50">
        <v>0</v>
      </c>
      <c r="C50">
        <v>0</v>
      </c>
      <c r="D50">
        <v>0</v>
      </c>
      <c r="E50">
        <v>0</v>
      </c>
      <c r="F50">
        <v>0</v>
      </c>
      <c r="G50">
        <f>G49*37898*0.0585</f>
        <v>67712621.886000007</v>
      </c>
      <c r="H50">
        <f>H49*37898*0.0585</f>
        <v>68144943.32100001</v>
      </c>
      <c r="I50">
        <f>I49*37898*0.0585</f>
        <v>69011803.224000007</v>
      </c>
      <c r="J50">
        <f>J49*37898*0.0585</f>
        <v>70310984.562000006</v>
      </c>
      <c r="K50">
        <f>K49*37898*0.0585</f>
        <v>73977957.144000009</v>
      </c>
      <c r="L50">
        <f>L49*37898*0.0585</f>
        <v>79354262.169</v>
      </c>
      <c r="M50">
        <f>M49*37898*0.0585</f>
        <v>89698938.147</v>
      </c>
      <c r="N50">
        <f>N49*37898*0.0585</f>
        <v>95181660.756000012</v>
      </c>
      <c r="O50">
        <f>O49*37898*0.0585</f>
        <v>95534169.003000006</v>
      </c>
      <c r="P50">
        <f>P49*37898*0.0585</f>
        <v>99214443.783000007</v>
      </c>
      <c r="Q50">
        <f>Q49*37898*0.0585</f>
        <v>105690397.176</v>
      </c>
      <c r="R50">
        <f>R49*37898*0.0585</f>
        <v>106138237.84200001</v>
      </c>
      <c r="S50">
        <f>S49*37898*0.0585</f>
        <v>109188875.25</v>
      </c>
      <c r="T50">
        <f>T49*37898*0.0585</f>
        <v>115081748.964</v>
      </c>
      <c r="U50">
        <f>U49*37898*0.0585</f>
        <v>120243001.788</v>
      </c>
      <c r="V50">
        <f>V49*37898*0.0585</f>
        <v>118365174.83700001</v>
      </c>
      <c r="W50">
        <f>W49*37898*0.0585</f>
        <v>118365174.83700001</v>
      </c>
      <c r="X50">
        <f>X49*37898*0.0585</f>
        <v>118365174.83700001</v>
      </c>
      <c r="Y50">
        <f>Y49*37898*0.0585</f>
        <v>118365174.83700001</v>
      </c>
      <c r="Z50">
        <f>Z49*37898*0.0585</f>
        <v>118365174.83700001</v>
      </c>
      <c r="AA50">
        <f>AA49*37898*0.0585</f>
        <v>118365174.83700001</v>
      </c>
      <c r="AB50">
        <f>AB49*37898*0.0585</f>
        <v>118365174.83700001</v>
      </c>
      <c r="AC50">
        <f>AC49*37898*0.0585</f>
        <v>118365174.83700001</v>
      </c>
      <c r="AD50">
        <f>AD49*37898*0.0585</f>
        <v>118365174.83700001</v>
      </c>
      <c r="AE50">
        <f>AE49*37898*0.0585</f>
        <v>118365174.83700001</v>
      </c>
      <c r="AF50">
        <f>AF49*37898*0.0585</f>
        <v>118365174.83700001</v>
      </c>
      <c r="AG50">
        <f>AG49*37898*0.0585</f>
        <v>118365174.83700001</v>
      </c>
      <c r="AH50">
        <f>AH49*37898*0.0585</f>
        <v>118365174.83700001</v>
      </c>
      <c r="AI50">
        <f>AI49*37898*0.0585</f>
        <v>118365174.83700001</v>
      </c>
      <c r="AJ50">
        <f>AJ49*37898*0.0585</f>
        <v>118365174.83700001</v>
      </c>
      <c r="AK50">
        <f>AK49*37898*0.0585</f>
        <v>118365174.83700001</v>
      </c>
      <c r="AL50">
        <f>AL49*37898*0.0585</f>
        <v>118365174.83700001</v>
      </c>
      <c r="AM50">
        <f>AM49*37898*0.0585</f>
        <v>118365174.83700001</v>
      </c>
      <c r="AN50">
        <f>AN49*37898*0.0585</f>
        <v>118365174.83700001</v>
      </c>
      <c r="AO50">
        <f>AO49*37898*0.0585</f>
        <v>118365174.83700001</v>
      </c>
      <c r="AP50">
        <f>AP49*37898*0.0585</f>
        <v>118365174.83700001</v>
      </c>
      <c r="AQ50">
        <f>AQ49*37898*0.0585</f>
        <v>118365174.83700001</v>
      </c>
      <c r="AR50">
        <f>AR49*37898*0.0585</f>
        <v>118365174.83700001</v>
      </c>
      <c r="AS50">
        <f>AS49*37898*0.0585</f>
        <v>118365174.83700001</v>
      </c>
      <c r="AT50">
        <f>AT49*37898*0.0585</f>
        <v>118365174.83700001</v>
      </c>
    </row>
    <row r="51" spans="1:46" x14ac:dyDescent="0.55000000000000004">
      <c r="A51" t="s">
        <v>7</v>
      </c>
      <c r="B51">
        <v>0</v>
      </c>
      <c r="C51">
        <v>0</v>
      </c>
      <c r="D51">
        <v>0</v>
      </c>
      <c r="E51">
        <v>0</v>
      </c>
      <c r="F51">
        <v>0</v>
      </c>
      <c r="G51">
        <f>SUM($G$50:G50)</f>
        <v>67712621.886000007</v>
      </c>
      <c r="H51">
        <f>SUM($G$50:H50)</f>
        <v>135857565.20700002</v>
      </c>
      <c r="I51">
        <f>SUM($G$50:I50)</f>
        <v>204869368.43100002</v>
      </c>
      <c r="J51">
        <f>SUM($G$50:J50)</f>
        <v>275180352.99300003</v>
      </c>
      <c r="K51">
        <f>SUM($G$50:K50)</f>
        <v>349158310.13700002</v>
      </c>
      <c r="L51">
        <f>SUM($G$50:L50)</f>
        <v>428512572.30599999</v>
      </c>
      <c r="M51">
        <f>SUM($G$50:M50)</f>
        <v>518211510.45300001</v>
      </c>
      <c r="N51">
        <f>SUM($G$50:N50)</f>
        <v>613393171.20899999</v>
      </c>
      <c r="O51">
        <f>SUM($G$50:O50)</f>
        <v>708927340.21200001</v>
      </c>
      <c r="P51">
        <f>SUM($G$50:P50)</f>
        <v>808141783.995</v>
      </c>
      <c r="Q51">
        <f>SUM($G$50:Q50)</f>
        <v>913832181.171</v>
      </c>
      <c r="R51">
        <f>SUM($G$50:R50)</f>
        <v>1019970419.013</v>
      </c>
      <c r="S51">
        <f>SUM($G$50:S50)</f>
        <v>1129159294.263</v>
      </c>
      <c r="T51">
        <f>SUM($G$50:T50)</f>
        <v>1244241043.227</v>
      </c>
      <c r="U51">
        <f>SUM($G$50:U50)</f>
        <v>1364484045.0150001</v>
      </c>
      <c r="V51">
        <f>SUM($G$50:V50)</f>
        <v>1482849219.8520002</v>
      </c>
      <c r="W51">
        <f>SUM($G$50:W50)</f>
        <v>1601214394.6890001</v>
      </c>
      <c r="X51">
        <f>SUM($G$50:X50)</f>
        <v>1719579569.526</v>
      </c>
      <c r="Y51">
        <f>SUM($G$50:Y50)</f>
        <v>1837944744.3629999</v>
      </c>
      <c r="Z51">
        <f>SUM($G$50:Z50)</f>
        <v>1956309919.1999998</v>
      </c>
      <c r="AA51">
        <f>SUM($G$50:AA50)</f>
        <v>2074675094.0369997</v>
      </c>
      <c r="AB51">
        <f>SUM($G$50:AB50)</f>
        <v>2193040268.8739996</v>
      </c>
      <c r="AC51">
        <f>SUM($G$50:AC50)</f>
        <v>2311405443.7109995</v>
      </c>
      <c r="AD51">
        <f>SUM($G$50:AD50)</f>
        <v>2429770618.5479994</v>
      </c>
      <c r="AE51">
        <f>SUM($G$50:AE50)</f>
        <v>2548135793.3849993</v>
      </c>
      <c r="AF51">
        <f>SUM($G$50:AF50)</f>
        <v>2666500968.2219992</v>
      </c>
      <c r="AG51">
        <f>SUM($G$50:AG50)</f>
        <v>2784866143.0589991</v>
      </c>
      <c r="AH51">
        <f>SUM($G$50:AH50)</f>
        <v>2903231317.895999</v>
      </c>
      <c r="AI51">
        <f>SUM($G$50:AI50)</f>
        <v>3021596492.7329988</v>
      </c>
      <c r="AJ51">
        <f>SUM($G$50:AJ50)</f>
        <v>3139961667.5699987</v>
      </c>
      <c r="AK51">
        <f>SUM($G$50:AK50)</f>
        <v>3258326842.4069986</v>
      </c>
      <c r="AL51">
        <f>SUM($G$50:AL50)</f>
        <v>3376692017.2439985</v>
      </c>
      <c r="AM51">
        <f>SUM($G$50:AM50)</f>
        <v>3495057192.0809984</v>
      </c>
      <c r="AN51">
        <f>SUM($G$50:AN50)</f>
        <v>3613422366.9179983</v>
      </c>
      <c r="AO51">
        <f>SUM($G$50:AO50)</f>
        <v>3731787541.7549982</v>
      </c>
      <c r="AP51">
        <f>SUM($G$50:AP50)</f>
        <v>3850152716.5919981</v>
      </c>
      <c r="AQ51">
        <f>SUM($G$50:AQ50)</f>
        <v>3968517891.428998</v>
      </c>
      <c r="AR51">
        <f>SUM($G$50:AR50)</f>
        <v>4086883066.2659979</v>
      </c>
      <c r="AS51">
        <f>SUM($G$50:AS50)</f>
        <v>4205248241.1029978</v>
      </c>
      <c r="AT51">
        <f>SUM($G$50:AT50)</f>
        <v>4323613415.9399977</v>
      </c>
    </row>
    <row r="52" spans="1:46" x14ac:dyDescent="0.55000000000000004">
      <c r="A52" t="s">
        <v>8</v>
      </c>
      <c r="B52">
        <v>153571428.57100001</v>
      </c>
      <c r="C52">
        <f>B52*2</f>
        <v>307142857.14200002</v>
      </c>
      <c r="D52">
        <f>B52*3</f>
        <v>460714285.71300006</v>
      </c>
      <c r="E52">
        <f>B52*4</f>
        <v>614285714.28400004</v>
      </c>
      <c r="F52">
        <f>153571428.571*5</f>
        <v>767857142.85500002</v>
      </c>
      <c r="G52">
        <f>153571428.571*6</f>
        <v>921428571.42600012</v>
      </c>
      <c r="H52">
        <f>153571428.571*7</f>
        <v>1074999999.997</v>
      </c>
      <c r="I52">
        <f>153571428.571*8</f>
        <v>1228571428.5680001</v>
      </c>
      <c r="J52">
        <f>153571428.571*9</f>
        <v>1382142857.1390002</v>
      </c>
      <c r="K52">
        <f>153571428.571*10</f>
        <v>1535714285.71</v>
      </c>
      <c r="L52">
        <f>153571428.571*11</f>
        <v>1689285714.2810001</v>
      </c>
      <c r="M52">
        <f>153571428.571*12</f>
        <v>1842857142.8520002</v>
      </c>
      <c r="N52">
        <f>153571428.571*13</f>
        <v>1996428571.4230001</v>
      </c>
      <c r="O52">
        <f>153571428.571*14</f>
        <v>2149999999.994</v>
      </c>
      <c r="P52">
        <f>153571428.571*15</f>
        <v>2303571428.5650001</v>
      </c>
      <c r="Q52">
        <f>153571428.571*16</f>
        <v>2457142857.1360002</v>
      </c>
      <c r="R52">
        <f>153571428.571*17</f>
        <v>2610714285.7070003</v>
      </c>
      <c r="S52">
        <f>153571428.571*18</f>
        <v>2764285714.2780004</v>
      </c>
      <c r="T52">
        <f>153571428.571*19</f>
        <v>2917857142.849</v>
      </c>
      <c r="U52">
        <f>153571428.571*20</f>
        <v>3071428571.4200001</v>
      </c>
      <c r="V52">
        <f>153571428.571*21</f>
        <v>3224999999.9910002</v>
      </c>
      <c r="W52">
        <f>153571428.571*22</f>
        <v>3378571428.5620003</v>
      </c>
      <c r="X52">
        <f>153571428.571*23</f>
        <v>3532142857.1330004</v>
      </c>
      <c r="Y52">
        <f>153571428.571*24</f>
        <v>3685714285.7040005</v>
      </c>
      <c r="Z52">
        <f>153571428.571*25</f>
        <v>3839285714.2750001</v>
      </c>
      <c r="AA52">
        <f>153571428.571*26</f>
        <v>3992857142.8460002</v>
      </c>
      <c r="AB52">
        <f>153571428.571*27</f>
        <v>4146428571.4170003</v>
      </c>
      <c r="AC52">
        <f>153571428.571*28</f>
        <v>4299999999.9879999</v>
      </c>
      <c r="AD52">
        <f>153571428.571*28</f>
        <v>4299999999.9879999</v>
      </c>
      <c r="AE52">
        <f>153571428.571*28</f>
        <v>4299999999.9879999</v>
      </c>
      <c r="AF52">
        <f>153571428.571*28</f>
        <v>4299999999.9879999</v>
      </c>
      <c r="AG52">
        <f>153571428.571*28</f>
        <v>4299999999.9879999</v>
      </c>
      <c r="AH52">
        <f>153571428.571*28</f>
        <v>4299999999.9879999</v>
      </c>
      <c r="AI52">
        <f>153571428.571*28</f>
        <v>4299999999.9879999</v>
      </c>
      <c r="AJ52">
        <f>153571428.571*28</f>
        <v>4299999999.9879999</v>
      </c>
      <c r="AK52">
        <f>153571428.571*28</f>
        <v>4299999999.9879999</v>
      </c>
      <c r="AL52">
        <f>153571428.571*28</f>
        <v>4299999999.9879999</v>
      </c>
      <c r="AM52">
        <f>153571428.571*28</f>
        <v>4299999999.9879999</v>
      </c>
      <c r="AN52">
        <f>153571428.571*28</f>
        <v>4299999999.9879999</v>
      </c>
      <c r="AO52">
        <f>153571428.571*28</f>
        <v>4299999999.9879999</v>
      </c>
      <c r="AP52">
        <f>153571428.571*28</f>
        <v>4299999999.9879999</v>
      </c>
      <c r="AQ52">
        <f>153571428.571*28</f>
        <v>4299999999.9879999</v>
      </c>
      <c r="AR52">
        <f>153571428.571*28</f>
        <v>4299999999.9879999</v>
      </c>
      <c r="AS52">
        <f>153571428.571*28</f>
        <v>4299999999.9879999</v>
      </c>
      <c r="AT52">
        <f>153571428.571*28</f>
        <v>4299999999.9879999</v>
      </c>
    </row>
  </sheetData>
  <sortState xmlns:xlrd2="http://schemas.microsoft.com/office/spreadsheetml/2017/richdata2" ref="A2:G22">
    <sortCondition ref="A2:A22"/>
  </sortState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326A6-6D8E-497B-B5DA-0AB1E4ECA8CB}">
  <dimension ref="A1:D71"/>
  <sheetViews>
    <sheetView workbookViewId="0">
      <selection activeCell="D2" sqref="D2"/>
    </sheetView>
  </sheetViews>
  <sheetFormatPr defaultRowHeight="18" x14ac:dyDescent="0.55000000000000004"/>
  <cols>
    <col min="1" max="1" width="9.08203125" bestFit="1" customWidth="1"/>
    <col min="2" max="3" width="12.9140625" customWidth="1"/>
    <col min="4" max="4" width="12.33203125" bestFit="1" customWidth="1"/>
  </cols>
  <sheetData>
    <row r="1" spans="1:4" x14ac:dyDescent="0.55000000000000004">
      <c r="D1" t="s">
        <v>0</v>
      </c>
    </row>
    <row r="2" spans="1:4" x14ac:dyDescent="0.55000000000000004">
      <c r="A2" s="1">
        <v>45108</v>
      </c>
      <c r="B2">
        <v>53763</v>
      </c>
      <c r="D2">
        <f>B2*37898*0.0585</f>
        <v>119194345.17900001</v>
      </c>
    </row>
    <row r="3" spans="1:4" x14ac:dyDescent="0.55000000000000004">
      <c r="A3" s="1">
        <v>45139</v>
      </c>
    </row>
    <row r="4" spans="1:4" x14ac:dyDescent="0.55000000000000004">
      <c r="A4" s="1">
        <v>45170</v>
      </c>
    </row>
    <row r="5" spans="1:4" x14ac:dyDescent="0.55000000000000004">
      <c r="A5" s="1">
        <v>45200</v>
      </c>
    </row>
    <row r="6" spans="1:4" x14ac:dyDescent="0.55000000000000004">
      <c r="A6" s="1">
        <v>45231</v>
      </c>
    </row>
    <row r="7" spans="1:4" x14ac:dyDescent="0.55000000000000004">
      <c r="A7" s="1">
        <v>45261</v>
      </c>
    </row>
    <row r="8" spans="1:4" x14ac:dyDescent="0.55000000000000004">
      <c r="A8" s="1">
        <v>45292</v>
      </c>
    </row>
    <row r="9" spans="1:4" x14ac:dyDescent="0.55000000000000004">
      <c r="A9" s="1">
        <v>45323</v>
      </c>
    </row>
    <row r="10" spans="1:4" x14ac:dyDescent="0.55000000000000004">
      <c r="A10" s="1">
        <v>45352</v>
      </c>
    </row>
    <row r="11" spans="1:4" x14ac:dyDescent="0.55000000000000004">
      <c r="A11" s="1">
        <v>45383</v>
      </c>
    </row>
    <row r="12" spans="1:4" x14ac:dyDescent="0.55000000000000004">
      <c r="A12" s="1">
        <v>45413</v>
      </c>
    </row>
    <row r="13" spans="1:4" x14ac:dyDescent="0.55000000000000004">
      <c r="A13" s="1">
        <v>45444</v>
      </c>
    </row>
    <row r="14" spans="1:4" x14ac:dyDescent="0.55000000000000004">
      <c r="A14" s="1">
        <v>45474</v>
      </c>
    </row>
    <row r="15" spans="1:4" x14ac:dyDescent="0.55000000000000004">
      <c r="A15" s="1">
        <v>45505</v>
      </c>
    </row>
    <row r="16" spans="1:4" x14ac:dyDescent="0.55000000000000004">
      <c r="A16" s="1">
        <v>45536</v>
      </c>
    </row>
    <row r="17" spans="1:1" x14ac:dyDescent="0.55000000000000004">
      <c r="A17" s="1">
        <v>45566</v>
      </c>
    </row>
    <row r="18" spans="1:1" x14ac:dyDescent="0.55000000000000004">
      <c r="A18" s="1">
        <v>45597</v>
      </c>
    </row>
    <row r="19" spans="1:1" x14ac:dyDescent="0.55000000000000004">
      <c r="A19" s="1">
        <v>45627</v>
      </c>
    </row>
    <row r="20" spans="1:1" x14ac:dyDescent="0.55000000000000004">
      <c r="A20" s="1">
        <v>45658</v>
      </c>
    </row>
    <row r="21" spans="1:1" x14ac:dyDescent="0.55000000000000004">
      <c r="A21" s="1">
        <v>45689</v>
      </c>
    </row>
    <row r="22" spans="1:1" x14ac:dyDescent="0.55000000000000004">
      <c r="A22" s="1">
        <v>45717</v>
      </c>
    </row>
    <row r="23" spans="1:1" x14ac:dyDescent="0.55000000000000004">
      <c r="A23" s="1">
        <v>45748</v>
      </c>
    </row>
    <row r="24" spans="1:1" x14ac:dyDescent="0.55000000000000004">
      <c r="A24" s="1">
        <v>45778</v>
      </c>
    </row>
    <row r="25" spans="1:1" x14ac:dyDescent="0.55000000000000004">
      <c r="A25" s="1">
        <v>45809</v>
      </c>
    </row>
    <row r="26" spans="1:1" x14ac:dyDescent="0.55000000000000004">
      <c r="A26" s="1">
        <v>45839</v>
      </c>
    </row>
    <row r="27" spans="1:1" x14ac:dyDescent="0.55000000000000004">
      <c r="A27" s="1">
        <v>45870</v>
      </c>
    </row>
    <row r="28" spans="1:1" x14ac:dyDescent="0.55000000000000004">
      <c r="A28" s="1">
        <v>45901</v>
      </c>
    </row>
    <row r="29" spans="1:1" x14ac:dyDescent="0.55000000000000004">
      <c r="A29" s="1">
        <v>45931</v>
      </c>
    </row>
    <row r="30" spans="1:1" x14ac:dyDescent="0.55000000000000004">
      <c r="A30" s="1">
        <v>45962</v>
      </c>
    </row>
    <row r="31" spans="1:1" x14ac:dyDescent="0.55000000000000004">
      <c r="A31" s="1">
        <v>45992</v>
      </c>
    </row>
    <row r="32" spans="1:1" x14ac:dyDescent="0.55000000000000004">
      <c r="A32" s="1">
        <v>46023</v>
      </c>
    </row>
    <row r="33" spans="1:1" x14ac:dyDescent="0.55000000000000004">
      <c r="A33" s="1">
        <v>46054</v>
      </c>
    </row>
    <row r="34" spans="1:1" x14ac:dyDescent="0.55000000000000004">
      <c r="A34" s="1">
        <v>46082</v>
      </c>
    </row>
    <row r="35" spans="1:1" x14ac:dyDescent="0.55000000000000004">
      <c r="A35" s="1">
        <v>46113</v>
      </c>
    </row>
    <row r="36" spans="1:1" x14ac:dyDescent="0.55000000000000004">
      <c r="A36" s="1">
        <v>46143</v>
      </c>
    </row>
    <row r="37" spans="1:1" x14ac:dyDescent="0.55000000000000004">
      <c r="A37" s="1">
        <v>46174</v>
      </c>
    </row>
    <row r="38" spans="1:1" x14ac:dyDescent="0.55000000000000004">
      <c r="A38" s="1">
        <v>46204</v>
      </c>
    </row>
    <row r="39" spans="1:1" x14ac:dyDescent="0.55000000000000004">
      <c r="A39" s="1">
        <v>46235</v>
      </c>
    </row>
    <row r="40" spans="1:1" x14ac:dyDescent="0.55000000000000004">
      <c r="A40" s="1">
        <v>46266</v>
      </c>
    </row>
    <row r="41" spans="1:1" x14ac:dyDescent="0.55000000000000004">
      <c r="A41" s="1">
        <v>46296</v>
      </c>
    </row>
    <row r="42" spans="1:1" x14ac:dyDescent="0.55000000000000004">
      <c r="A42" s="1">
        <v>46327</v>
      </c>
    </row>
    <row r="43" spans="1:1" x14ac:dyDescent="0.55000000000000004">
      <c r="A43" s="1">
        <v>46357</v>
      </c>
    </row>
    <row r="44" spans="1:1" x14ac:dyDescent="0.55000000000000004">
      <c r="A44" s="1">
        <v>46388</v>
      </c>
    </row>
    <row r="45" spans="1:1" x14ac:dyDescent="0.55000000000000004">
      <c r="A45" s="1">
        <v>46419</v>
      </c>
    </row>
    <row r="46" spans="1:1" x14ac:dyDescent="0.55000000000000004">
      <c r="A46" s="1">
        <v>46447</v>
      </c>
    </row>
    <row r="47" spans="1:1" x14ac:dyDescent="0.55000000000000004">
      <c r="A47" s="1">
        <v>46478</v>
      </c>
    </row>
    <row r="48" spans="1:1" x14ac:dyDescent="0.55000000000000004">
      <c r="A48" s="1">
        <v>46508</v>
      </c>
    </row>
    <row r="49" spans="1:1" x14ac:dyDescent="0.55000000000000004">
      <c r="A49" s="1">
        <v>46539</v>
      </c>
    </row>
    <row r="50" spans="1:1" x14ac:dyDescent="0.55000000000000004">
      <c r="A50" s="1">
        <v>46569</v>
      </c>
    </row>
    <row r="51" spans="1:1" x14ac:dyDescent="0.55000000000000004">
      <c r="A51" s="1">
        <v>46600</v>
      </c>
    </row>
    <row r="52" spans="1:1" x14ac:dyDescent="0.55000000000000004">
      <c r="A52" s="1">
        <v>46631</v>
      </c>
    </row>
    <row r="53" spans="1:1" x14ac:dyDescent="0.55000000000000004">
      <c r="A53" s="1">
        <v>46661</v>
      </c>
    </row>
    <row r="54" spans="1:1" x14ac:dyDescent="0.55000000000000004">
      <c r="A54" s="1">
        <v>46692</v>
      </c>
    </row>
    <row r="55" spans="1:1" x14ac:dyDescent="0.55000000000000004">
      <c r="A55" s="1">
        <v>46722</v>
      </c>
    </row>
    <row r="56" spans="1:1" x14ac:dyDescent="0.55000000000000004">
      <c r="A56" s="1">
        <v>46753</v>
      </c>
    </row>
    <row r="57" spans="1:1" x14ac:dyDescent="0.55000000000000004">
      <c r="A57" s="1">
        <v>46784</v>
      </c>
    </row>
    <row r="58" spans="1:1" x14ac:dyDescent="0.55000000000000004">
      <c r="A58" s="1">
        <v>46813</v>
      </c>
    </row>
    <row r="59" spans="1:1" x14ac:dyDescent="0.55000000000000004">
      <c r="A59" s="1">
        <v>46844</v>
      </c>
    </row>
    <row r="60" spans="1:1" x14ac:dyDescent="0.55000000000000004">
      <c r="A60" s="1">
        <v>46874</v>
      </c>
    </row>
    <row r="61" spans="1:1" x14ac:dyDescent="0.55000000000000004">
      <c r="A61" s="1">
        <v>46905</v>
      </c>
    </row>
    <row r="62" spans="1:1" x14ac:dyDescent="0.55000000000000004">
      <c r="A62" s="1">
        <v>46935</v>
      </c>
    </row>
    <row r="63" spans="1:1" x14ac:dyDescent="0.55000000000000004">
      <c r="A63" s="1">
        <v>46966</v>
      </c>
    </row>
    <row r="64" spans="1:1" x14ac:dyDescent="0.55000000000000004">
      <c r="A64" s="1">
        <v>46997</v>
      </c>
    </row>
    <row r="65" spans="1:1" x14ac:dyDescent="0.55000000000000004">
      <c r="A65" s="1">
        <v>47027</v>
      </c>
    </row>
    <row r="66" spans="1:1" x14ac:dyDescent="0.55000000000000004">
      <c r="A66" s="1">
        <v>47058</v>
      </c>
    </row>
    <row r="67" spans="1:1" x14ac:dyDescent="0.55000000000000004">
      <c r="A67" s="1">
        <v>47088</v>
      </c>
    </row>
    <row r="68" spans="1:1" x14ac:dyDescent="0.55000000000000004">
      <c r="A68" s="1">
        <v>47119</v>
      </c>
    </row>
    <row r="69" spans="1:1" x14ac:dyDescent="0.55000000000000004">
      <c r="A69" s="1">
        <v>47150</v>
      </c>
    </row>
    <row r="70" spans="1:1" x14ac:dyDescent="0.55000000000000004">
      <c r="A70" s="1">
        <v>47178</v>
      </c>
    </row>
    <row r="71" spans="1:1" x14ac:dyDescent="0.55000000000000004">
      <c r="A71" s="1">
        <v>47209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Tax Calculation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池松 由香</dc:creator>
  <cp:lastModifiedBy>池松 由香</cp:lastModifiedBy>
  <dcterms:created xsi:type="dcterms:W3CDTF">2023-07-08T17:15:46Z</dcterms:created>
  <dcterms:modified xsi:type="dcterms:W3CDTF">2023-07-08T19:31:04Z</dcterms:modified>
</cp:coreProperties>
</file>