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juneeeeeee\Desktop\"/>
    </mc:Choice>
  </mc:AlternateContent>
  <bookViews>
    <workbookView xWindow="0" yWindow="0" windowWidth="21570" windowHeight="8055" xr2:uid="{00000000-000D-0000-FFFF-FFFF00000000}"/>
  </bookViews>
  <sheets>
    <sheet name="Part 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G34" i="1"/>
  <c r="E35" i="1"/>
  <c r="G35" i="1"/>
  <c r="E36" i="1"/>
  <c r="G36" i="1"/>
  <c r="E37" i="1"/>
  <c r="G37" i="1"/>
  <c r="E38" i="1"/>
  <c r="G38" i="1"/>
  <c r="E39" i="1"/>
  <c r="G39" i="1"/>
  <c r="E40" i="1"/>
  <c r="G40" i="1"/>
  <c r="E41" i="1"/>
  <c r="G41" i="1"/>
  <c r="E33" i="1"/>
  <c r="G33" i="1"/>
  <c r="C8" i="1"/>
  <c r="A2" i="1"/>
  <c r="C21" i="1"/>
  <c r="C22" i="1"/>
  <c r="C23" i="1"/>
  <c r="C24" i="1"/>
  <c r="C25" i="1"/>
  <c r="C26" i="1"/>
  <c r="C27" i="1"/>
  <c r="C28" i="1"/>
  <c r="C20" i="1"/>
  <c r="C47" i="1"/>
  <c r="C48" i="1"/>
  <c r="C49" i="1"/>
  <c r="C50" i="1"/>
  <c r="C51" i="1"/>
  <c r="C52" i="1"/>
  <c r="C53" i="1"/>
  <c r="C54" i="1"/>
  <c r="C46" i="1"/>
  <c r="E47" i="1"/>
  <c r="E48" i="1"/>
  <c r="E49" i="1"/>
  <c r="E50" i="1"/>
  <c r="E51" i="1"/>
  <c r="E52" i="1"/>
  <c r="E53" i="1"/>
  <c r="E54" i="1"/>
  <c r="E46" i="1"/>
  <c r="C34" i="1"/>
  <c r="C35" i="1"/>
  <c r="C36" i="1"/>
  <c r="C37" i="1"/>
  <c r="C38" i="1"/>
  <c r="C39" i="1"/>
  <c r="C40" i="1"/>
  <c r="C41" i="1"/>
  <c r="C33" i="1"/>
  <c r="F20" i="1"/>
  <c r="F26" i="1"/>
  <c r="F21" i="1"/>
  <c r="F22" i="1"/>
  <c r="F23" i="1"/>
  <c r="F24" i="1"/>
  <c r="F25" i="1"/>
  <c r="F27" i="1"/>
  <c r="F28" i="1"/>
  <c r="D21" i="1"/>
  <c r="D22" i="1"/>
  <c r="D23" i="1"/>
  <c r="D24" i="1"/>
  <c r="D25" i="1"/>
  <c r="D26" i="1"/>
  <c r="D27" i="1"/>
  <c r="D28" i="1"/>
  <c r="D20" i="1"/>
  <c r="C3" i="1"/>
  <c r="C4" i="1"/>
  <c r="C5" i="1"/>
  <c r="C6" i="1"/>
  <c r="C7" i="1"/>
  <c r="C9" i="1"/>
  <c r="C10" i="1"/>
  <c r="C11" i="1"/>
  <c r="C12" i="1"/>
  <c r="C13" i="1"/>
  <c r="C14" i="1"/>
  <c r="C2" i="1"/>
</calcChain>
</file>

<file path=xl/sharedStrings.xml><?xml version="1.0" encoding="utf-8"?>
<sst xmlns="http://schemas.openxmlformats.org/spreadsheetml/2006/main" count="23" uniqueCount="12">
  <si>
    <t>Frequency</t>
  </si>
  <si>
    <t>Vco</t>
  </si>
  <si>
    <t>w</t>
  </si>
  <si>
    <t>Phase Detector 1</t>
  </si>
  <si>
    <t>Tau</t>
  </si>
  <si>
    <t>Phase</t>
  </si>
  <si>
    <t>Phase (rads)</t>
  </si>
  <si>
    <t>Ve,av</t>
  </si>
  <si>
    <t>frequency</t>
  </si>
  <si>
    <t>theta</t>
  </si>
  <si>
    <t>Phase Detector 2</t>
  </si>
  <si>
    <t>Phase Detector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</si>
</sst>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'Part 1'!$B$1</c:f>
              <c:strCache>
                <c:ptCount val="1"/>
                <c:pt idx="0">
                  <c:v>Vco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'Part 1'!$C$2:$C$14</c:f>
              <c:numCache>
                <c:formatCode>0.00E+00</c:formatCode>
                <c:ptCount val="13"/>
                <c:pt idx="0">
                  <c:v>3141592.653589793</c:v>
                </c:pt>
                <c:pt idx="1">
                  <c:v>4712388.9803846898</c:v>
                </c:pt>
                <c:pt idx="2">
                  <c:v>6283185.307179586</c:v>
                </c:pt>
                <c:pt idx="3">
                  <c:v>6597344.5725385658</c:v>
                </c:pt>
                <c:pt idx="4">
                  <c:v>7037167.5440411363</c:v>
                </c:pt>
                <c:pt idx="5">
                  <c:v>7225663.1032565245</c:v>
                </c:pt>
                <c:pt idx="6">
                  <c:v>7539822.3686155034</c:v>
                </c:pt>
                <c:pt idx="7">
                  <c:v>7853981.6339744832</c:v>
                </c:pt>
                <c:pt idx="8">
                  <c:v>8168140.8993334621</c:v>
                </c:pt>
                <c:pt idx="9">
                  <c:v>8482300.164692441</c:v>
                </c:pt>
                <c:pt idx="10">
                  <c:v>8796459.4300514199</c:v>
                </c:pt>
                <c:pt idx="11">
                  <c:v>9110618.6954104006</c:v>
                </c:pt>
                <c:pt idx="12">
                  <c:v>9424777.9607693795</c:v>
                </c:pt>
              </c:numCache>
            </c:numRef>
          </c:cat>
          <c:val>
            <c:numRef>
              <c:f>'Part 1'!$B$2:$B$14</c:f>
              <c:numCache>
                <c:formatCode>General</c:formatCode>
                <c:ptCount val="13"/>
                <c:pt idx="0">
                  <c:v>1.7030000000000001</c:v>
                </c:pt>
                <c:pt idx="1">
                  <c:v>2.5329999999999999</c:v>
                </c:pt>
                <c:pt idx="2">
                  <c:v>3.1</c:v>
                </c:pt>
                <c:pt idx="3">
                  <c:v>3.44</c:v>
                </c:pt>
                <c:pt idx="4">
                  <c:v>3.64</c:v>
                </c:pt>
                <c:pt idx="5">
                  <c:v>3.74</c:v>
                </c:pt>
                <c:pt idx="6">
                  <c:v>3.867</c:v>
                </c:pt>
                <c:pt idx="7">
                  <c:v>3.988</c:v>
                </c:pt>
                <c:pt idx="8">
                  <c:v>4.1100000000000003</c:v>
                </c:pt>
                <c:pt idx="9">
                  <c:v>4.2279999999999998</c:v>
                </c:pt>
                <c:pt idx="10">
                  <c:v>4.343</c:v>
                </c:pt>
                <c:pt idx="11">
                  <c:v>4.45</c:v>
                </c:pt>
                <c:pt idx="12">
                  <c:v>4.5199999999999996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D4-4BE1-A231-C3D4634DC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104448"/>
        <c:axId val="2911023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'Part 1'!$A$1</c15:sqref>
                        </c15:formulaRef>
                      </c:ext>
                    </c:extLst>
                    <c:strCache>
                      <c:ptCount val="1"/>
                      <c:pt idx="0">
                        <c:v>Frequency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'Part 1'!$C$2:$C$14</c15:sqref>
                        </c15:formulaRef>
                      </c:ext>
                    </c:extLst>
                    <c:numCache>
                      <c:formatCode>0.00E+00</c:formatCode>
                      <c:ptCount val="13"/>
                      <c:pt idx="0">
                        <c:v>3141592.653589793</c:v>
                      </c:pt>
                      <c:pt idx="1">
                        <c:v>4712388.9803846898</c:v>
                      </c:pt>
                      <c:pt idx="2">
                        <c:v>6283185.307179586</c:v>
                      </c:pt>
                      <c:pt idx="3">
                        <c:v>6597344.5725385658</c:v>
                      </c:pt>
                      <c:pt idx="4">
                        <c:v>7037167.5440411363</c:v>
                      </c:pt>
                      <c:pt idx="5">
                        <c:v>7225663.1032565245</c:v>
                      </c:pt>
                      <c:pt idx="6">
                        <c:v>7539822.3686155034</c:v>
                      </c:pt>
                      <c:pt idx="7">
                        <c:v>7853981.6339744832</c:v>
                      </c:pt>
                      <c:pt idx="8">
                        <c:v>8168140.8993334621</c:v>
                      </c:pt>
                      <c:pt idx="9">
                        <c:v>8482300.164692441</c:v>
                      </c:pt>
                      <c:pt idx="10">
                        <c:v>8796459.4300514199</c:v>
                      </c:pt>
                      <c:pt idx="11">
                        <c:v>9110618.6954104006</c:v>
                      </c:pt>
                      <c:pt idx="12">
                        <c:v>9424777.9607693795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'Part 1'!$A$6:$A$14</c15:sqref>
                        </c15:formulaRef>
                      </c:ext>
                    </c:extLst>
                    <c:numCache>
                      <c:formatCode>0.00E+00</c:formatCode>
                      <c:ptCount val="9"/>
                      <c:pt idx="0">
                        <c:v>1120000</c:v>
                      </c:pt>
                      <c:pt idx="1">
                        <c:v>1150000</c:v>
                      </c:pt>
                      <c:pt idx="2">
                        <c:v>1200000</c:v>
                      </c:pt>
                      <c:pt idx="3">
                        <c:v>1250000</c:v>
                      </c:pt>
                      <c:pt idx="4">
                        <c:v>1300000</c:v>
                      </c:pt>
                      <c:pt idx="5">
                        <c:v>1350000</c:v>
                      </c:pt>
                      <c:pt idx="6">
                        <c:v>1400000</c:v>
                      </c:pt>
                      <c:pt idx="7">
                        <c:v>1450000</c:v>
                      </c:pt>
                      <c:pt idx="8">
                        <c:v>1500000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DD4-4BE1-A231-C3D4634DC5D4}"/>
                  </c:ext>
                </c:extLst>
              </c15:ser>
            </c15:filteredLineSeries>
          </c:ext>
        </c:extLst>
      </c:lineChart>
      <c:catAx>
        <c:axId val="291104448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2368"/>
        <c:crosses val="autoZero"/>
        <c:auto val="1"/>
        <c:lblAlgn val="ctr"/>
        <c:lblOffset val="100"/>
        <c:noMultiLvlLbl val="0"/>
      </c:catAx>
      <c:valAx>
        <c:axId val="2911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0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Kvco</a:t>
            </a:r>
            <a:r>
              <a:rPr lang="en-CA" baseline="0"/>
              <a:t> slope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Kvco slope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0164260717410323E-2"/>
                  <c:y val="-1.8935185185185208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1'!$D$4:$D$14</c:f>
              <c:numCache>
                <c:formatCode>General</c:formatCode>
                <c:ptCount val="11"/>
                <c:pt idx="0">
                  <c:v>3.32</c:v>
                </c:pt>
                <c:pt idx="1">
                  <c:v>3.44</c:v>
                </c:pt>
                <c:pt idx="2">
                  <c:v>3.64</c:v>
                </c:pt>
                <c:pt idx="3">
                  <c:v>3.7269999999999999</c:v>
                </c:pt>
                <c:pt idx="4">
                  <c:v>3.867</c:v>
                </c:pt>
                <c:pt idx="5">
                  <c:v>3.988</c:v>
                </c:pt>
                <c:pt idx="6">
                  <c:v>4.1100000000000003</c:v>
                </c:pt>
                <c:pt idx="7">
                  <c:v>4.2279999999999998</c:v>
                </c:pt>
                <c:pt idx="8">
                  <c:v>4.343</c:v>
                </c:pt>
                <c:pt idx="9">
                  <c:v>4.45</c:v>
                </c:pt>
                <c:pt idx="10">
                  <c:v>4.5199999999999996</c:v>
                </c:pt>
              </c:numCache>
            </c:numRef>
          </c:xVal>
          <c:yVal>
            <c:numRef>
              <c:f>'Part 1'!$C$4:$C$14</c:f>
              <c:numCache>
                <c:formatCode>0.00E+00</c:formatCode>
                <c:ptCount val="11"/>
                <c:pt idx="0">
                  <c:v>6283185.307179586</c:v>
                </c:pt>
                <c:pt idx="1">
                  <c:v>6597344.5725385658</c:v>
                </c:pt>
                <c:pt idx="2">
                  <c:v>7037167.5440411363</c:v>
                </c:pt>
                <c:pt idx="3">
                  <c:v>7225663.1032565245</c:v>
                </c:pt>
                <c:pt idx="4">
                  <c:v>7539822.3686155034</c:v>
                </c:pt>
                <c:pt idx="5">
                  <c:v>7853981.6339744832</c:v>
                </c:pt>
                <c:pt idx="6">
                  <c:v>8168140.8993334621</c:v>
                </c:pt>
                <c:pt idx="7">
                  <c:v>8482300.164692441</c:v>
                </c:pt>
                <c:pt idx="8">
                  <c:v>8796459.4300514199</c:v>
                </c:pt>
                <c:pt idx="9">
                  <c:v>9110618.6954104006</c:v>
                </c:pt>
                <c:pt idx="10">
                  <c:v>9424777.9607693795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CD7-4A8C-80A0-80AC24978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067440"/>
        <c:axId val="424076176"/>
      </c:scatterChart>
      <c:valAx>
        <c:axId val="42406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76176"/>
        <c:crosses val="autoZero"/>
        <c:crossBetween val="midCat"/>
      </c:valAx>
      <c:valAx>
        <c:axId val="42407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06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1'!$F$19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757786526684164"/>
                  <c:y val="1.533974919801691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1'!$C$20:$C$28</c:f>
              <c:numCache>
                <c:formatCode>General</c:formatCode>
                <c:ptCount val="9"/>
                <c:pt idx="0">
                  <c:v>0.28797932657906439</c:v>
                </c:pt>
                <c:pt idx="1">
                  <c:v>0.60911990894602097</c:v>
                </c:pt>
                <c:pt idx="2">
                  <c:v>0.91629785729702307</c:v>
                </c:pt>
                <c:pt idx="3">
                  <c:v>1.2322024519079966</c:v>
                </c:pt>
                <c:pt idx="4">
                  <c:v>1.5446163880149817</c:v>
                </c:pt>
                <c:pt idx="5">
                  <c:v>1.8814649336498872</c:v>
                </c:pt>
                <c:pt idx="6">
                  <c:v>2.2008601867648494</c:v>
                </c:pt>
                <c:pt idx="7">
                  <c:v>2.5150194521238287</c:v>
                </c:pt>
                <c:pt idx="8">
                  <c:v>2.8239427297268254</c:v>
                </c:pt>
              </c:numCache>
            </c:numRef>
          </c:xVal>
          <c:yVal>
            <c:numRef>
              <c:f>'Part 1'!$D$20:$D$28</c:f>
              <c:numCache>
                <c:formatCode>General</c:formatCode>
                <c:ptCount val="9"/>
                <c:pt idx="0">
                  <c:v>0.44879999999999998</c:v>
                </c:pt>
                <c:pt idx="1">
                  <c:v>0.97199999999999998</c:v>
                </c:pt>
                <c:pt idx="2">
                  <c:v>1.4856</c:v>
                </c:pt>
                <c:pt idx="3">
                  <c:v>1.9999999999999998</c:v>
                </c:pt>
                <c:pt idx="4">
                  <c:v>2.48</c:v>
                </c:pt>
                <c:pt idx="5">
                  <c:v>3.04</c:v>
                </c:pt>
                <c:pt idx="6">
                  <c:v>3.54</c:v>
                </c:pt>
                <c:pt idx="7">
                  <c:v>4.04</c:v>
                </c:pt>
                <c:pt idx="8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2F-41F6-A2C8-D9DE7D202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60656"/>
        <c:axId val="426351088"/>
      </c:scatterChart>
      <c:valAx>
        <c:axId val="4263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51088"/>
        <c:crosses val="autoZero"/>
        <c:crossBetween val="midCat"/>
      </c:valAx>
      <c:valAx>
        <c:axId val="426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1'!$F$19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1'!$E$33:$E$41</c:f>
              <c:numCache>
                <c:formatCode>General</c:formatCode>
                <c:ptCount val="9"/>
                <c:pt idx="0">
                  <c:v>16.847999999999999</c:v>
                </c:pt>
                <c:pt idx="1">
                  <c:v>35.207999999999998</c:v>
                </c:pt>
                <c:pt idx="2">
                  <c:v>53.351999999999997</c:v>
                </c:pt>
                <c:pt idx="3">
                  <c:v>72</c:v>
                </c:pt>
                <c:pt idx="4">
                  <c:v>88.56</c:v>
                </c:pt>
                <c:pt idx="5">
                  <c:v>108</c:v>
                </c:pt>
                <c:pt idx="6">
                  <c:v>125.28000000000002</c:v>
                </c:pt>
                <c:pt idx="7">
                  <c:v>144.72</c:v>
                </c:pt>
                <c:pt idx="8">
                  <c:v>162.72</c:v>
                </c:pt>
              </c:numCache>
            </c:numRef>
          </c:xVal>
          <c:yVal>
            <c:numRef>
              <c:f>'Part 1'!$C$33:$C$41</c:f>
              <c:numCache>
                <c:formatCode>General</c:formatCode>
                <c:ptCount val="9"/>
                <c:pt idx="0">
                  <c:v>0.11700000000000001</c:v>
                </c:pt>
                <c:pt idx="1">
                  <c:v>0.2445</c:v>
                </c:pt>
                <c:pt idx="2">
                  <c:v>0.3705</c:v>
                </c:pt>
                <c:pt idx="3">
                  <c:v>0.49999999999999994</c:v>
                </c:pt>
                <c:pt idx="4">
                  <c:v>0.6150000000000001</c:v>
                </c:pt>
                <c:pt idx="5">
                  <c:v>0.75</c:v>
                </c:pt>
                <c:pt idx="6">
                  <c:v>0.87000000000000011</c:v>
                </c:pt>
                <c:pt idx="7">
                  <c:v>1.0049999999999999</c:v>
                </c:pt>
                <c:pt idx="8">
                  <c:v>1.1300000000000001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92-4487-B22F-CFFCF461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362320"/>
        <c:axId val="426362736"/>
      </c:scatterChart>
      <c:valAx>
        <c:axId val="42636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62736"/>
        <c:crosses val="autoZero"/>
        <c:crossBetween val="midCat"/>
      </c:valAx>
      <c:valAx>
        <c:axId val="4263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362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1'!$E$45</c:f>
              <c:strCache>
                <c:ptCount val="1"/>
                <c:pt idx="0">
                  <c:v>theta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1'!$E$46:$E$54</c:f>
              <c:numCache>
                <c:formatCode>General</c:formatCode>
                <c:ptCount val="9"/>
                <c:pt idx="0">
                  <c:v>32.544000000000004</c:v>
                </c:pt>
                <c:pt idx="1">
                  <c:v>64.224000000000004</c:v>
                </c:pt>
                <c:pt idx="2">
                  <c:v>101.66399999999999</c:v>
                </c:pt>
                <c:pt idx="3">
                  <c:v>139.10399999999998</c:v>
                </c:pt>
                <c:pt idx="4">
                  <c:v>174.24</c:v>
                </c:pt>
                <c:pt idx="5">
                  <c:v>211.67999999999998</c:v>
                </c:pt>
                <c:pt idx="6">
                  <c:v>251.99999999999997</c:v>
                </c:pt>
                <c:pt idx="7">
                  <c:v>283.68</c:v>
                </c:pt>
                <c:pt idx="8">
                  <c:v>321.11999999999995</c:v>
                </c:pt>
              </c:numCache>
            </c:numRef>
          </c:xVal>
          <c:yVal>
            <c:numRef>
              <c:f>'Part 1'!$C$46:$C$54</c:f>
              <c:numCache>
                <c:formatCode>General</c:formatCode>
                <c:ptCount val="9"/>
                <c:pt idx="0">
                  <c:v>0.45200000000000007</c:v>
                </c:pt>
                <c:pt idx="1">
                  <c:v>0.89200000000000002</c:v>
                </c:pt>
                <c:pt idx="2">
                  <c:v>1.4119999999999999</c:v>
                </c:pt>
                <c:pt idx="3">
                  <c:v>1.9319999999999999</c:v>
                </c:pt>
                <c:pt idx="4">
                  <c:v>2.4200000000000004</c:v>
                </c:pt>
                <c:pt idx="5">
                  <c:v>2.94</c:v>
                </c:pt>
                <c:pt idx="6">
                  <c:v>3.5</c:v>
                </c:pt>
                <c:pt idx="7">
                  <c:v>3.9400000000000004</c:v>
                </c:pt>
                <c:pt idx="8">
                  <c:v>4.4599999999999991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6-464B-B263-58617BEE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628768"/>
        <c:axId val="345630016"/>
      </c:scatterChart>
      <c:valAx>
        <c:axId val="34562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30016"/>
        <c:crosses val="autoZero"/>
        <c:crossBetween val="midCat"/>
      </c:valAx>
      <c:valAx>
        <c:axId val="34563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62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114300</xdr:rowOff>
    </xdr:from>
    <xdr:to>
      <xdr:col>16</xdr:col>
      <xdr:colOff>304800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433387</xdr:colOff>
      <xdr:row>0</xdr:row>
      <xdr:rowOff>95250</xdr:rowOff>
    </xdr:from>
    <xdr:to>
      <xdr:col>24</xdr:col>
      <xdr:colOff>128587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595312</xdr:colOff>
      <xdr:row>15</xdr:row>
      <xdr:rowOff>133350</xdr:rowOff>
    </xdr:from>
    <xdr:to>
      <xdr:col>16</xdr:col>
      <xdr:colOff>290512</xdr:colOff>
      <xdr:row>30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</xdr:colOff>
      <xdr:row>30</xdr:row>
      <xdr:rowOff>76200</xdr:rowOff>
    </xdr:from>
    <xdr:to>
      <xdr:col>16</xdr:col>
      <xdr:colOff>319087</xdr:colOff>
      <xdr:row>44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4762</xdr:colOff>
      <xdr:row>45</xdr:row>
      <xdr:rowOff>85725</xdr:rowOff>
    </xdr:from>
    <xdr:to>
      <xdr:col>16</xdr:col>
      <xdr:colOff>309562</xdr:colOff>
      <xdr:row>59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abSelected="1" topLeftCell="A10" workbookViewId="0">
      <selection activeCell="B8" sqref="B8"/>
    </sheetView>
  </sheetViews>
  <sheetFormatPr defaultRowHeight="15" x14ac:dyDescent="0.25"/>
  <cols>
    <col min="1" max="1" width="10.28515625" bestFit="1" customWidth="1"/>
    <col min="3" max="3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</v>
      </c>
    </row>
    <row r="2" spans="1:5" x14ac:dyDescent="0.25">
      <c r="A2" s="1">
        <f>500000</f>
        <v>500000</v>
      </c>
      <c r="B2">
        <v>1.7030000000000001</v>
      </c>
      <c r="C2" s="1">
        <f>PI()*A2*2</f>
        <v>3141592.653589793</v>
      </c>
      <c r="E2" s="1"/>
    </row>
    <row r="3" spans="1:5" x14ac:dyDescent="0.25">
      <c r="A3" s="1">
        <v>750000</v>
      </c>
      <c r="B3">
        <v>2.5329999999999999</v>
      </c>
      <c r="C3" s="1">
        <f t="shared" ref="C3:C14" si="0">PI()*A3*2</f>
        <v>4712388.9803846898</v>
      </c>
    </row>
    <row r="4" spans="1:5" x14ac:dyDescent="0.25">
      <c r="A4" s="1">
        <v>1000000</v>
      </c>
      <c r="B4">
        <v>3.1</v>
      </c>
      <c r="C4" s="1">
        <f t="shared" si="0"/>
        <v>6283185.307179586</v>
      </c>
      <c r="D4">
        <v>3.32</v>
      </c>
    </row>
    <row r="5" spans="1:5" x14ac:dyDescent="0.25">
      <c r="A5" s="1">
        <v>1050000</v>
      </c>
      <c r="B5">
        <v>3.44</v>
      </c>
      <c r="C5" s="1">
        <f t="shared" si="0"/>
        <v>6597344.5725385658</v>
      </c>
      <c r="D5">
        <v>3.44</v>
      </c>
    </row>
    <row r="6" spans="1:5" x14ac:dyDescent="0.25">
      <c r="A6" s="1">
        <v>1120000</v>
      </c>
      <c r="B6">
        <v>3.64</v>
      </c>
      <c r="C6" s="1">
        <f t="shared" si="0"/>
        <v>7037167.5440411363</v>
      </c>
      <c r="D6">
        <v>3.64</v>
      </c>
    </row>
    <row r="7" spans="1:5" x14ac:dyDescent="0.25">
      <c r="A7" s="1">
        <v>1150000</v>
      </c>
      <c r="B7">
        <v>3.74</v>
      </c>
      <c r="C7" s="1">
        <f t="shared" si="0"/>
        <v>7225663.1032565245</v>
      </c>
      <c r="D7">
        <v>3.7269999999999999</v>
      </c>
    </row>
    <row r="8" spans="1:5" x14ac:dyDescent="0.25">
      <c r="A8" s="1">
        <v>1200000</v>
      </c>
      <c r="B8">
        <v>3.867</v>
      </c>
      <c r="C8" s="1">
        <f>PI()*A8*2</f>
        <v>7539822.3686155034</v>
      </c>
      <c r="D8">
        <v>3.867</v>
      </c>
    </row>
    <row r="9" spans="1:5" x14ac:dyDescent="0.25">
      <c r="A9" s="1">
        <v>1250000</v>
      </c>
      <c r="B9">
        <v>3.988</v>
      </c>
      <c r="C9" s="1">
        <f t="shared" si="0"/>
        <v>7853981.6339744832</v>
      </c>
      <c r="D9">
        <v>3.988</v>
      </c>
    </row>
    <row r="10" spans="1:5" x14ac:dyDescent="0.25">
      <c r="A10" s="1">
        <v>1300000</v>
      </c>
      <c r="B10">
        <v>4.1100000000000003</v>
      </c>
      <c r="C10" s="1">
        <f t="shared" si="0"/>
        <v>8168140.8993334621</v>
      </c>
      <c r="D10">
        <v>4.1100000000000003</v>
      </c>
    </row>
    <row r="11" spans="1:5" x14ac:dyDescent="0.25">
      <c r="A11" s="1">
        <v>1350000</v>
      </c>
      <c r="B11">
        <v>4.2279999999999998</v>
      </c>
      <c r="C11" s="1">
        <f t="shared" si="0"/>
        <v>8482300.164692441</v>
      </c>
      <c r="D11">
        <v>4.2279999999999998</v>
      </c>
    </row>
    <row r="12" spans="1:5" x14ac:dyDescent="0.25">
      <c r="A12" s="1">
        <v>1400000</v>
      </c>
      <c r="B12">
        <v>4.343</v>
      </c>
      <c r="C12" s="1">
        <f t="shared" si="0"/>
        <v>8796459.4300514199</v>
      </c>
      <c r="D12">
        <v>4.343</v>
      </c>
    </row>
    <row r="13" spans="1:5" x14ac:dyDescent="0.25">
      <c r="A13" s="1">
        <v>1450000</v>
      </c>
      <c r="B13">
        <v>4.45</v>
      </c>
      <c r="C13" s="1">
        <f t="shared" si="0"/>
        <v>9110618.6954104006</v>
      </c>
      <c r="D13">
        <v>4.45</v>
      </c>
    </row>
    <row r="14" spans="1:5" x14ac:dyDescent="0.25">
      <c r="A14" s="1">
        <v>1500000</v>
      </c>
      <c r="B14">
        <v>4.5199999999999996</v>
      </c>
      <c r="C14" s="1">
        <f t="shared" si="0"/>
        <v>9424777.9607693795</v>
      </c>
      <c r="D14">
        <v>4.5199999999999996</v>
      </c>
    </row>
    <row r="18" spans="1:6" x14ac:dyDescent="0.25">
      <c r="A18" t="s">
        <v>3</v>
      </c>
    </row>
    <row r="19" spans="1:6" x14ac:dyDescent="0.25">
      <c r="A19" t="s">
        <v>4</v>
      </c>
      <c r="B19" t="s">
        <v>5</v>
      </c>
      <c r="C19" t="s">
        <v>6</v>
      </c>
      <c r="D19" t="s">
        <v>7</v>
      </c>
      <c r="E19" t="s">
        <v>8</v>
      </c>
      <c r="F19" t="s">
        <v>9</v>
      </c>
    </row>
    <row r="20" spans="1:6" x14ac:dyDescent="0.25">
      <c r="A20" s="1">
        <v>2.244E-7</v>
      </c>
      <c r="B20">
        <v>16.5</v>
      </c>
      <c r="C20">
        <f>B20*PI()/180</f>
        <v>0.28797932657906439</v>
      </c>
      <c r="D20" s="2">
        <f t="shared" ref="D20:D28" si="1">(2*A20)*$E$20*5</f>
        <v>0.44879999999999998</v>
      </c>
      <c r="E20" s="1">
        <v>200000</v>
      </c>
      <c r="F20" s="2">
        <f t="shared" ref="F20:F28" si="2">A20*$E$20*360</f>
        <v>16.156799999999997</v>
      </c>
    </row>
    <row r="21" spans="1:6" x14ac:dyDescent="0.25">
      <c r="A21" s="1">
        <v>4.8599999999999998E-7</v>
      </c>
      <c r="B21">
        <v>34.9</v>
      </c>
      <c r="C21">
        <f t="shared" ref="C21:C28" si="3">B21*PI()/180</f>
        <v>0.60911990894602097</v>
      </c>
      <c r="D21" s="2">
        <f t="shared" si="1"/>
        <v>0.97199999999999998</v>
      </c>
      <c r="F21" s="2">
        <f t="shared" si="2"/>
        <v>34.991999999999997</v>
      </c>
    </row>
    <row r="22" spans="1:6" x14ac:dyDescent="0.25">
      <c r="A22" s="1">
        <v>7.4280000000000001E-7</v>
      </c>
      <c r="B22">
        <v>52.5</v>
      </c>
      <c r="C22">
        <f t="shared" si="3"/>
        <v>0.91629785729702307</v>
      </c>
      <c r="D22" s="2">
        <f t="shared" si="1"/>
        <v>1.4856</v>
      </c>
      <c r="F22" s="2">
        <f t="shared" si="2"/>
        <v>53.4816</v>
      </c>
    </row>
    <row r="23" spans="1:6" x14ac:dyDescent="0.25">
      <c r="A23" s="1">
        <v>9.9999999999999995E-7</v>
      </c>
      <c r="B23">
        <v>70.599999999999994</v>
      </c>
      <c r="C23">
        <f t="shared" si="3"/>
        <v>1.2322024519079966</v>
      </c>
      <c r="D23" s="2">
        <f t="shared" si="1"/>
        <v>1.9999999999999998</v>
      </c>
      <c r="F23" s="2">
        <f t="shared" si="2"/>
        <v>72</v>
      </c>
    </row>
    <row r="24" spans="1:6" x14ac:dyDescent="0.25">
      <c r="A24" s="1">
        <v>1.24E-6</v>
      </c>
      <c r="B24">
        <v>88.5</v>
      </c>
      <c r="C24">
        <f t="shared" si="3"/>
        <v>1.5446163880149817</v>
      </c>
      <c r="D24" s="2">
        <f t="shared" si="1"/>
        <v>2.48</v>
      </c>
      <c r="F24" s="2">
        <f t="shared" si="2"/>
        <v>89.28</v>
      </c>
    </row>
    <row r="25" spans="1:6" x14ac:dyDescent="0.25">
      <c r="A25" s="1">
        <v>1.5200000000000001E-6</v>
      </c>
      <c r="B25">
        <v>107.8</v>
      </c>
      <c r="C25">
        <f t="shared" si="3"/>
        <v>1.8814649336498872</v>
      </c>
      <c r="D25" s="2">
        <f t="shared" si="1"/>
        <v>3.04</v>
      </c>
      <c r="F25" s="2">
        <f t="shared" si="2"/>
        <v>109.44</v>
      </c>
    </row>
    <row r="26" spans="1:6" x14ac:dyDescent="0.25">
      <c r="A26" s="1">
        <v>1.77E-6</v>
      </c>
      <c r="B26">
        <v>126.1</v>
      </c>
      <c r="C26">
        <f t="shared" si="3"/>
        <v>2.2008601867648494</v>
      </c>
      <c r="D26" s="2">
        <f t="shared" si="1"/>
        <v>3.54</v>
      </c>
      <c r="F26" s="2">
        <f t="shared" si="2"/>
        <v>127.44</v>
      </c>
    </row>
    <row r="27" spans="1:6" x14ac:dyDescent="0.25">
      <c r="A27" s="1">
        <v>2.0200000000000001E-6</v>
      </c>
      <c r="B27" s="2">
        <v>144.1</v>
      </c>
      <c r="C27">
        <f t="shared" si="3"/>
        <v>2.5150194521238287</v>
      </c>
      <c r="D27" s="2">
        <f t="shared" si="1"/>
        <v>4.04</v>
      </c>
      <c r="F27" s="2">
        <f t="shared" si="2"/>
        <v>145.44</v>
      </c>
    </row>
    <row r="28" spans="1:6" x14ac:dyDescent="0.25">
      <c r="A28" s="1">
        <v>2.2500000000000001E-6</v>
      </c>
      <c r="B28" s="2">
        <v>161.80000000000001</v>
      </c>
      <c r="C28">
        <f t="shared" si="3"/>
        <v>2.8239427297268254</v>
      </c>
      <c r="D28" s="2">
        <f t="shared" si="1"/>
        <v>4.5</v>
      </c>
      <c r="F28" s="2">
        <f t="shared" si="2"/>
        <v>162</v>
      </c>
    </row>
    <row r="29" spans="1:6" x14ac:dyDescent="0.25">
      <c r="A29" s="1"/>
      <c r="B29" s="2"/>
      <c r="C29" s="2"/>
      <c r="E29" s="2"/>
    </row>
    <row r="31" spans="1:6" x14ac:dyDescent="0.25">
      <c r="A31" t="s">
        <v>10</v>
      </c>
    </row>
    <row r="32" spans="1:6" x14ac:dyDescent="0.25">
      <c r="A32" t="s">
        <v>4</v>
      </c>
      <c r="B32" t="s">
        <v>5</v>
      </c>
      <c r="C32" t="s">
        <v>7</v>
      </c>
      <c r="D32" t="s">
        <v>8</v>
      </c>
      <c r="E32" t="s">
        <v>9</v>
      </c>
    </row>
    <row r="33" spans="1:7" x14ac:dyDescent="0.25">
      <c r="A33" s="1">
        <v>2.34E-7</v>
      </c>
      <c r="B33">
        <v>16.5</v>
      </c>
      <c r="C33" s="2">
        <f>A33*$D$33*2.5</f>
        <v>0.11700000000000001</v>
      </c>
      <c r="D33" s="1">
        <v>200000</v>
      </c>
      <c r="E33" s="2">
        <f>A33*$D$33*360</f>
        <v>16.847999999999999</v>
      </c>
      <c r="G33">
        <f>E33*PI()/180</f>
        <v>0.29405307237600464</v>
      </c>
    </row>
    <row r="34" spans="1:7" x14ac:dyDescent="0.25">
      <c r="A34" s="1">
        <v>4.89E-7</v>
      </c>
      <c r="B34">
        <v>34.9</v>
      </c>
      <c r="C34" s="2">
        <f t="shared" ref="C34:C41" si="4">A34*$D$33*2.5</f>
        <v>0.2445</v>
      </c>
      <c r="E34" s="2">
        <f t="shared" ref="E34:E41" si="5">A34*$D$33*360</f>
        <v>35.207999999999998</v>
      </c>
      <c r="G34">
        <f t="shared" ref="G34:G41" si="6">E34*PI()/180</f>
        <v>0.61449552304216348</v>
      </c>
    </row>
    <row r="35" spans="1:7" x14ac:dyDescent="0.25">
      <c r="A35" s="1">
        <v>7.4099999999999998E-7</v>
      </c>
      <c r="B35">
        <v>52.6</v>
      </c>
      <c r="C35" s="2">
        <f t="shared" si="4"/>
        <v>0.3705</v>
      </c>
      <c r="E35" s="2">
        <f t="shared" si="5"/>
        <v>53.351999999999997</v>
      </c>
      <c r="G35">
        <f t="shared" si="6"/>
        <v>0.93116806252401463</v>
      </c>
    </row>
    <row r="36" spans="1:7" x14ac:dyDescent="0.25">
      <c r="A36" s="1">
        <v>9.9999999999999995E-7</v>
      </c>
      <c r="B36">
        <v>70.8</v>
      </c>
      <c r="C36" s="2">
        <f t="shared" si="4"/>
        <v>0.49999999999999994</v>
      </c>
      <c r="E36" s="2">
        <f t="shared" si="5"/>
        <v>72</v>
      </c>
      <c r="G36">
        <f t="shared" si="6"/>
        <v>1.2566370614359172</v>
      </c>
    </row>
    <row r="37" spans="1:7" x14ac:dyDescent="0.25">
      <c r="A37" s="1">
        <v>1.2300000000000001E-6</v>
      </c>
      <c r="B37">
        <v>88.3</v>
      </c>
      <c r="C37" s="2">
        <f t="shared" si="4"/>
        <v>0.6150000000000001</v>
      </c>
      <c r="E37" s="2">
        <f t="shared" si="5"/>
        <v>88.56</v>
      </c>
      <c r="G37">
        <f t="shared" si="6"/>
        <v>1.5456635855661782</v>
      </c>
    </row>
    <row r="38" spans="1:7" x14ac:dyDescent="0.25">
      <c r="A38" s="1">
        <v>1.5E-6</v>
      </c>
      <c r="B38">
        <v>107.8</v>
      </c>
      <c r="C38" s="2">
        <f t="shared" si="4"/>
        <v>0.75</v>
      </c>
      <c r="E38" s="2">
        <f t="shared" si="5"/>
        <v>108</v>
      </c>
      <c r="G38">
        <f t="shared" si="6"/>
        <v>1.8849555921538759</v>
      </c>
    </row>
    <row r="39" spans="1:7" x14ac:dyDescent="0.25">
      <c r="A39" s="1">
        <v>1.7400000000000001E-6</v>
      </c>
      <c r="B39">
        <v>126.1</v>
      </c>
      <c r="C39" s="2">
        <f t="shared" si="4"/>
        <v>0.87000000000000011</v>
      </c>
      <c r="E39" s="2">
        <f t="shared" si="5"/>
        <v>125.28000000000002</v>
      </c>
      <c r="G39">
        <f t="shared" si="6"/>
        <v>2.1865484868984959</v>
      </c>
    </row>
    <row r="40" spans="1:7" x14ac:dyDescent="0.25">
      <c r="A40" s="1">
        <v>2.0099999999999998E-6</v>
      </c>
      <c r="B40">
        <v>144.1</v>
      </c>
      <c r="C40" s="2">
        <f t="shared" si="4"/>
        <v>1.0049999999999999</v>
      </c>
      <c r="E40" s="2">
        <f t="shared" si="5"/>
        <v>144.72</v>
      </c>
      <c r="G40">
        <f t="shared" si="6"/>
        <v>2.5258404934861938</v>
      </c>
    </row>
    <row r="41" spans="1:7" x14ac:dyDescent="0.25">
      <c r="A41" s="1">
        <v>2.26E-6</v>
      </c>
      <c r="B41">
        <v>161.80000000000001</v>
      </c>
      <c r="C41" s="2">
        <f t="shared" si="4"/>
        <v>1.1300000000000001</v>
      </c>
      <c r="E41" s="2">
        <f t="shared" si="5"/>
        <v>162.72</v>
      </c>
      <c r="G41">
        <f t="shared" si="6"/>
        <v>2.8399997588451731</v>
      </c>
    </row>
    <row r="42" spans="1:7" x14ac:dyDescent="0.25">
      <c r="A42" s="1"/>
      <c r="C42" s="2"/>
      <c r="E42" s="2"/>
    </row>
    <row r="44" spans="1:7" x14ac:dyDescent="0.25">
      <c r="A44" t="s">
        <v>11</v>
      </c>
    </row>
    <row r="45" spans="1:7" x14ac:dyDescent="0.25">
      <c r="A45" t="s">
        <v>4</v>
      </c>
      <c r="B45" t="s">
        <v>5</v>
      </c>
      <c r="C45" t="s">
        <v>7</v>
      </c>
      <c r="D45" t="s">
        <v>8</v>
      </c>
      <c r="E45" t="s">
        <v>9</v>
      </c>
    </row>
    <row r="46" spans="1:7" x14ac:dyDescent="0.25">
      <c r="A46" s="1">
        <v>2.2600000000000001E-7</v>
      </c>
      <c r="B46">
        <v>36.200000000000003</v>
      </c>
      <c r="C46" s="2">
        <f>A46*$D$46*5</f>
        <v>0.45200000000000007</v>
      </c>
      <c r="D46" s="2">
        <v>400000</v>
      </c>
      <c r="E46" s="2">
        <f>A46*$D$46*360</f>
        <v>32.544000000000004</v>
      </c>
    </row>
    <row r="47" spans="1:7" x14ac:dyDescent="0.25">
      <c r="A47" s="1">
        <v>4.46E-7</v>
      </c>
      <c r="B47">
        <v>72.8</v>
      </c>
      <c r="C47" s="2">
        <f t="shared" ref="C47:C54" si="7">A47*$D$46*5</f>
        <v>0.89200000000000002</v>
      </c>
      <c r="D47" s="2"/>
      <c r="E47" s="2">
        <f t="shared" ref="E47:E54" si="8">A47*$D$46*360</f>
        <v>64.224000000000004</v>
      </c>
    </row>
    <row r="48" spans="1:7" x14ac:dyDescent="0.25">
      <c r="A48" s="1">
        <v>7.06E-7</v>
      </c>
      <c r="B48">
        <v>108.5</v>
      </c>
      <c r="C48" s="2">
        <f t="shared" si="7"/>
        <v>1.4119999999999999</v>
      </c>
      <c r="D48" s="2"/>
      <c r="E48" s="2">
        <f t="shared" si="8"/>
        <v>101.66399999999999</v>
      </c>
    </row>
    <row r="49" spans="1:5" x14ac:dyDescent="0.25">
      <c r="A49" s="1">
        <v>9.6599999999999994E-7</v>
      </c>
      <c r="B49">
        <v>145.19999999999999</v>
      </c>
      <c r="C49" s="2">
        <f t="shared" si="7"/>
        <v>1.9319999999999999</v>
      </c>
      <c r="D49" s="2"/>
      <c r="E49" s="2">
        <f t="shared" si="8"/>
        <v>139.10399999999998</v>
      </c>
    </row>
    <row r="50" spans="1:5" x14ac:dyDescent="0.25">
      <c r="A50" s="1">
        <v>1.2100000000000001E-6</v>
      </c>
      <c r="B50">
        <v>176.9</v>
      </c>
      <c r="C50" s="2">
        <f t="shared" si="7"/>
        <v>2.4200000000000004</v>
      </c>
      <c r="D50" s="2"/>
      <c r="E50" s="2">
        <f t="shared" si="8"/>
        <v>174.24</v>
      </c>
    </row>
    <row r="51" spans="1:5" x14ac:dyDescent="0.25">
      <c r="A51" s="1">
        <v>1.4699999999999999E-6</v>
      </c>
      <c r="B51">
        <v>-144.19999999999999</v>
      </c>
      <c r="C51" s="2">
        <f t="shared" si="7"/>
        <v>2.94</v>
      </c>
      <c r="D51" s="2"/>
      <c r="E51" s="2">
        <f t="shared" si="8"/>
        <v>211.67999999999998</v>
      </c>
    </row>
    <row r="52" spans="1:5" x14ac:dyDescent="0.25">
      <c r="A52" s="1">
        <v>1.75E-6</v>
      </c>
      <c r="B52">
        <v>-107.1</v>
      </c>
      <c r="C52" s="2">
        <f t="shared" si="7"/>
        <v>3.5</v>
      </c>
      <c r="D52" s="2"/>
      <c r="E52" s="2">
        <f t="shared" si="8"/>
        <v>251.99999999999997</v>
      </c>
    </row>
    <row r="53" spans="1:5" x14ac:dyDescent="0.25">
      <c r="A53" s="1">
        <v>1.9700000000000002E-6</v>
      </c>
      <c r="B53">
        <v>-71.099999999999994</v>
      </c>
      <c r="C53" s="2">
        <f t="shared" si="7"/>
        <v>3.9400000000000004</v>
      </c>
      <c r="D53" s="2"/>
      <c r="E53" s="2">
        <f t="shared" si="8"/>
        <v>283.68</v>
      </c>
    </row>
    <row r="54" spans="1:5" x14ac:dyDescent="0.25">
      <c r="A54" s="1">
        <v>2.2299999999999998E-6</v>
      </c>
      <c r="B54">
        <v>-36</v>
      </c>
      <c r="C54" s="2">
        <f t="shared" si="7"/>
        <v>4.4599999999999991</v>
      </c>
      <c r="D54" s="2"/>
      <c r="E54" s="2">
        <f t="shared" si="8"/>
        <v>321.11999999999995</v>
      </c>
    </row>
    <row r="55" spans="1:5" x14ac:dyDescent="0.25">
      <c r="A55" s="1"/>
      <c r="C55" s="2"/>
      <c r="E5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Boskovic  Dusan</dc:creator>
  <cp:keywords/>
  <dc:description/>
  <cp:lastModifiedBy>juneeeeeee</cp:lastModifiedBy>
  <cp:revision/>
  <dcterms:created xsi:type="dcterms:W3CDTF">2017-10-31T18:59:51Z</dcterms:created>
  <dcterms:modified xsi:type="dcterms:W3CDTF">2017-11-18T21:15:08Z</dcterms:modified>
  <cp:category/>
  <cp:contentStatus/>
</cp:coreProperties>
</file>