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nSim_riskSharing\Analysis\figTbl_guidebook\"/>
    </mc:Choice>
  </mc:AlternateContent>
  <xr:revisionPtr revIDLastSave="0" documentId="13_ncr:1_{1FC31449-754B-41B6-A425-67620E2E6DEE}" xr6:coauthVersionLast="45" xr6:coauthVersionMax="45" xr10:uidLastSave="{00000000-0000-0000-0000-000000000000}"/>
  <bookViews>
    <workbookView xWindow="-120" yWindow="-120" windowWidth="28110" windowHeight="18240" activeTab="6" xr2:uid="{00000000-000D-0000-FFFF-FFFF00000000}"/>
  </bookViews>
  <sheets>
    <sheet name="detMeasures" sheetId="1" r:id="rId1"/>
    <sheet name="Overview" sheetId="4" r:id="rId2"/>
    <sheet name="ExampleTbl1" sheetId="3" r:id="rId3"/>
    <sheet name="ExampleTbl1 simpler" sheetId="6" r:id="rId4"/>
    <sheet name="Decomposition_raw" sheetId="8" r:id="rId5"/>
    <sheet name="Decomposition" sheetId="10" r:id="rId6"/>
    <sheet name="Decomposition_DA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1" l="1"/>
  <c r="H16" i="11"/>
  <c r="H15" i="11"/>
  <c r="H17" i="11"/>
  <c r="G15" i="11"/>
  <c r="G17" i="11"/>
  <c r="K10" i="11"/>
  <c r="C10" i="11"/>
  <c r="I15" i="11" l="1"/>
  <c r="I16" i="11"/>
  <c r="K16" i="11"/>
  <c r="L16" i="11"/>
  <c r="L15" i="11"/>
  <c r="I17" i="11"/>
  <c r="D17" i="11"/>
  <c r="D16" i="11"/>
  <c r="C16" i="11"/>
  <c r="D15" i="11"/>
  <c r="L17" i="11"/>
  <c r="K17" i="11"/>
  <c r="K15" i="11"/>
  <c r="C15" i="11"/>
  <c r="C17" i="11"/>
  <c r="H36" i="10"/>
  <c r="G36" i="10"/>
  <c r="I36" i="10" s="1"/>
  <c r="D36" i="10"/>
  <c r="C36" i="10"/>
  <c r="E36" i="10" s="1"/>
  <c r="H35" i="10"/>
  <c r="G35" i="10"/>
  <c r="H33" i="10"/>
  <c r="G33" i="10"/>
  <c r="I33" i="10" s="1"/>
  <c r="D33" i="10"/>
  <c r="C33" i="10"/>
  <c r="E33" i="10" s="1"/>
  <c r="H31" i="10"/>
  <c r="G31" i="10"/>
  <c r="H30" i="10"/>
  <c r="G30" i="10"/>
  <c r="I30" i="10" s="1"/>
  <c r="D30" i="10"/>
  <c r="C30" i="10"/>
  <c r="H28" i="10"/>
  <c r="G28" i="10"/>
  <c r="I28" i="10" s="1"/>
  <c r="H27" i="10"/>
  <c r="G27" i="10"/>
  <c r="I27" i="10" s="1"/>
  <c r="D27" i="10"/>
  <c r="C27" i="10"/>
  <c r="E27" i="10" s="1"/>
  <c r="H25" i="10"/>
  <c r="G25" i="10"/>
  <c r="G24" i="10"/>
  <c r="I24" i="10" s="1"/>
  <c r="C24" i="10"/>
  <c r="E24" i="10" s="1"/>
  <c r="O23" i="10"/>
  <c r="Q23" i="10" s="1"/>
  <c r="G23" i="10"/>
  <c r="C23" i="10"/>
  <c r="E23" i="10" s="1"/>
  <c r="O18" i="10"/>
  <c r="K18" i="10"/>
  <c r="C18" i="10"/>
  <c r="D35" i="10" s="1"/>
  <c r="M15" i="11" l="1"/>
  <c r="M16" i="11"/>
  <c r="E16" i="11"/>
  <c r="E17" i="11"/>
  <c r="E15" i="11"/>
  <c r="M17" i="11"/>
  <c r="I31" i="10"/>
  <c r="I35" i="10"/>
  <c r="O24" i="10"/>
  <c r="P35" i="10"/>
  <c r="P25" i="10"/>
  <c r="O35" i="10"/>
  <c r="O25" i="10"/>
  <c r="P36" i="10"/>
  <c r="P33" i="10"/>
  <c r="O36" i="10"/>
  <c r="Q36" i="10" s="1"/>
  <c r="E30" i="10"/>
  <c r="L36" i="10"/>
  <c r="L30" i="10"/>
  <c r="L27" i="10"/>
  <c r="L35" i="10"/>
  <c r="L28" i="10"/>
  <c r="K35" i="10"/>
  <c r="M35" i="10" s="1"/>
  <c r="K28" i="10"/>
  <c r="M28" i="10" s="1"/>
  <c r="K36" i="10"/>
  <c r="K30" i="10"/>
  <c r="M30" i="10" s="1"/>
  <c r="K27" i="10"/>
  <c r="M27" i="10" s="1"/>
  <c r="L31" i="10"/>
  <c r="K31" i="10"/>
  <c r="M31" i="10" s="1"/>
  <c r="I25" i="10"/>
  <c r="O33" i="10"/>
  <c r="Q33" i="10" s="1"/>
  <c r="C25" i="10"/>
  <c r="E25" i="10" s="1"/>
  <c r="C28" i="10"/>
  <c r="C31" i="10"/>
  <c r="C35" i="10"/>
  <c r="E35" i="10" s="1"/>
  <c r="I23" i="10"/>
  <c r="D25" i="10"/>
  <c r="D28" i="10"/>
  <c r="D31" i="10"/>
  <c r="Q25" i="10" l="1"/>
  <c r="E28" i="10"/>
  <c r="Q35" i="10"/>
  <c r="Q24" i="10"/>
  <c r="E31" i="10"/>
  <c r="M36" i="10"/>
  <c r="H39" i="4" l="1"/>
  <c r="M40" i="8"/>
  <c r="M41" i="8"/>
  <c r="M42" i="8"/>
  <c r="M44" i="8"/>
  <c r="M39" i="8"/>
  <c r="L39" i="8"/>
  <c r="L40" i="8"/>
  <c r="L41" i="8"/>
  <c r="L42" i="8"/>
  <c r="L44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I36" i="8"/>
  <c r="H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E36" i="8"/>
  <c r="D36" i="8"/>
  <c r="P27" i="8"/>
  <c r="O17" i="8"/>
  <c r="P29" i="8" s="1"/>
  <c r="L22" i="8"/>
  <c r="L28" i="8"/>
  <c r="L29" i="8"/>
  <c r="L30" i="8"/>
  <c r="K26" i="8"/>
  <c r="K27" i="8"/>
  <c r="K28" i="8"/>
  <c r="M28" i="8" s="1"/>
  <c r="K17" i="8"/>
  <c r="L23" i="8" s="1"/>
  <c r="H24" i="8"/>
  <c r="H25" i="8"/>
  <c r="H26" i="8"/>
  <c r="H27" i="8"/>
  <c r="I27" i="8" s="1"/>
  <c r="H28" i="8"/>
  <c r="H29" i="8"/>
  <c r="H30" i="8"/>
  <c r="H23" i="8"/>
  <c r="I23" i="8"/>
  <c r="G22" i="8"/>
  <c r="I22" i="8" s="1"/>
  <c r="G23" i="8"/>
  <c r="G24" i="8"/>
  <c r="G25" i="8"/>
  <c r="G26" i="8"/>
  <c r="I26" i="8" s="1"/>
  <c r="G27" i="8"/>
  <c r="G28" i="8"/>
  <c r="I28" i="8" s="1"/>
  <c r="G29" i="8"/>
  <c r="G30" i="8"/>
  <c r="I30" i="8" s="1"/>
  <c r="G21" i="8"/>
  <c r="I21" i="8" s="1"/>
  <c r="C17" i="8"/>
  <c r="D27" i="8" s="1"/>
  <c r="O27" i="8" l="1"/>
  <c r="P26" i="8"/>
  <c r="P24" i="8"/>
  <c r="O26" i="8"/>
  <c r="O23" i="8"/>
  <c r="P44" i="8"/>
  <c r="O21" i="8"/>
  <c r="O25" i="8"/>
  <c r="P28" i="8"/>
  <c r="Q27" i="8"/>
  <c r="M26" i="8"/>
  <c r="C29" i="8"/>
  <c r="D23" i="8"/>
  <c r="I24" i="8"/>
  <c r="K25" i="8"/>
  <c r="M25" i="8" s="1"/>
  <c r="L27" i="8"/>
  <c r="M27" i="8" s="1"/>
  <c r="O24" i="8"/>
  <c r="Q24" i="8" s="1"/>
  <c r="P25" i="8"/>
  <c r="Q25" i="8" s="1"/>
  <c r="C24" i="8"/>
  <c r="C21" i="8"/>
  <c r="E21" i="8" s="1"/>
  <c r="C22" i="8"/>
  <c r="E22" i="8" s="1"/>
  <c r="K24" i="8"/>
  <c r="M24" i="8" s="1"/>
  <c r="L26" i="8"/>
  <c r="D26" i="8"/>
  <c r="C27" i="8"/>
  <c r="E27" i="8" s="1"/>
  <c r="D29" i="8"/>
  <c r="K21" i="8"/>
  <c r="M21" i="8" s="1"/>
  <c r="K23" i="8"/>
  <c r="M23" i="8" s="1"/>
  <c r="L25" i="8"/>
  <c r="O30" i="8"/>
  <c r="O22" i="8"/>
  <c r="P23" i="8"/>
  <c r="C23" i="8"/>
  <c r="C30" i="8"/>
  <c r="I25" i="8"/>
  <c r="C28" i="8"/>
  <c r="E28" i="8" s="1"/>
  <c r="C26" i="8"/>
  <c r="D28" i="8"/>
  <c r="I29" i="8"/>
  <c r="K30" i="8"/>
  <c r="M30" i="8" s="1"/>
  <c r="K22" i="8"/>
  <c r="M22" i="8" s="1"/>
  <c r="L24" i="8"/>
  <c r="O29" i="8"/>
  <c r="Q29" i="8" s="1"/>
  <c r="Q44" i="8" s="1"/>
  <c r="P30" i="8"/>
  <c r="D25" i="8"/>
  <c r="D24" i="8"/>
  <c r="D30" i="8"/>
  <c r="E30" i="8" s="1"/>
  <c r="C25" i="8"/>
  <c r="E25" i="8" s="1"/>
  <c r="K29" i="8"/>
  <c r="M29" i="8" s="1"/>
  <c r="L21" i="8"/>
  <c r="O28" i="8"/>
  <c r="Q26" i="8" l="1"/>
  <c r="Q22" i="8"/>
  <c r="Q37" i="8" s="1"/>
  <c r="P37" i="8"/>
  <c r="Q21" i="8"/>
  <c r="Q36" i="8" s="1"/>
  <c r="P36" i="8"/>
  <c r="P45" i="8"/>
  <c r="Q28" i="8"/>
  <c r="Q23" i="8"/>
  <c r="Q38" i="8" s="1"/>
  <c r="P38" i="8"/>
  <c r="Q30" i="8"/>
  <c r="Q45" i="8" s="1"/>
  <c r="E26" i="8"/>
  <c r="E23" i="8"/>
  <c r="E29" i="8"/>
  <c r="E24" i="8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F24" i="4"/>
  <c r="F25" i="4"/>
  <c r="F26" i="4"/>
  <c r="F27" i="4"/>
  <c r="F28" i="4"/>
  <c r="F29" i="4"/>
  <c r="F30" i="4"/>
  <c r="F31" i="4"/>
  <c r="F32" i="4"/>
  <c r="F23" i="4"/>
  <c r="K23" i="4"/>
  <c r="K24" i="4"/>
  <c r="K25" i="4"/>
  <c r="K26" i="4"/>
  <c r="K27" i="4"/>
  <c r="K28" i="4"/>
  <c r="K29" i="4"/>
  <c r="K30" i="4"/>
  <c r="K31" i="4"/>
  <c r="K32" i="4"/>
  <c r="J24" i="4"/>
  <c r="J25" i="4"/>
  <c r="J26" i="4"/>
  <c r="J27" i="4"/>
  <c r="J28" i="4"/>
  <c r="J29" i="4"/>
  <c r="J30" i="4"/>
  <c r="J31" i="4"/>
  <c r="J32" i="4"/>
  <c r="J23" i="4"/>
  <c r="N23" i="4"/>
  <c r="N24" i="4"/>
  <c r="N25" i="4"/>
  <c r="N26" i="4"/>
  <c r="N27" i="4"/>
  <c r="N28" i="4"/>
  <c r="N29" i="4"/>
  <c r="N30" i="4"/>
  <c r="N31" i="4"/>
  <c r="N32" i="4"/>
  <c r="M23" i="4"/>
  <c r="M24" i="4"/>
  <c r="M25" i="4"/>
  <c r="M26" i="4"/>
  <c r="M27" i="4"/>
  <c r="M28" i="4"/>
  <c r="M29" i="4"/>
  <c r="M30" i="4"/>
  <c r="M31" i="4"/>
  <c r="M32" i="4"/>
  <c r="L24" i="4"/>
  <c r="L25" i="4"/>
  <c r="L26" i="4"/>
  <c r="L27" i="4"/>
  <c r="L28" i="4"/>
  <c r="L29" i="4"/>
  <c r="L30" i="4"/>
  <c r="L31" i="4"/>
  <c r="L32" i="4"/>
  <c r="L23" i="4"/>
  <c r="I24" i="4"/>
  <c r="I25" i="4"/>
  <c r="I26" i="4"/>
  <c r="I27" i="4"/>
  <c r="I28" i="4"/>
  <c r="I29" i="4"/>
  <c r="I30" i="4"/>
  <c r="I31" i="4"/>
  <c r="I32" i="4"/>
  <c r="I23" i="4"/>
  <c r="E23" i="4"/>
  <c r="E24" i="4"/>
  <c r="E25" i="4"/>
  <c r="E26" i="4"/>
  <c r="E27" i="4"/>
  <c r="E28" i="4"/>
  <c r="E29" i="4"/>
  <c r="E30" i="4"/>
  <c r="E31" i="4"/>
  <c r="E32" i="4"/>
  <c r="D24" i="4"/>
  <c r="D25" i="4"/>
  <c r="D26" i="4"/>
  <c r="D27" i="4"/>
  <c r="D28" i="4"/>
  <c r="D29" i="4"/>
  <c r="D30" i="4"/>
  <c r="D31" i="4"/>
  <c r="D32" i="4"/>
  <c r="D23" i="4"/>
</calcChain>
</file>

<file path=xl/sharedStrings.xml><?xml version="1.0" encoding="utf-8"?>
<sst xmlns="http://schemas.openxmlformats.org/spreadsheetml/2006/main" count="439" uniqueCount="123">
  <si>
    <t>runname</t>
  </si>
  <si>
    <t>ERC_PV</t>
  </si>
  <si>
    <t>ERCwUAAL_PV</t>
  </si>
  <si>
    <t>ERC_PR_y7</t>
  </si>
  <si>
    <t>EEC_PV</t>
  </si>
  <si>
    <t>EEC_PR_y7</t>
  </si>
  <si>
    <t>B_tot_PV</t>
  </si>
  <si>
    <t>B_cohort_PV_15y</t>
  </si>
  <si>
    <t>B_cohort_PV_40y</t>
  </si>
  <si>
    <t>FR_y15</t>
  </si>
  <si>
    <t>PR_PV</t>
  </si>
  <si>
    <t>ERC_PR_PV</t>
  </si>
  <si>
    <t>ERCwUAAL_PR_PV</t>
  </si>
  <si>
    <t>EEC_PR_PV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</si>
  <si>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</si>
  <si>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</si>
  <si>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</si>
  <si>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</si>
  <si>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</si>
  <si>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</si>
  <si>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</si>
  <si>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</si>
  <si>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</si>
  <si>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</si>
  <si>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</si>
  <si>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</si>
  <si>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baseline_met</t>
  </si>
  <si>
    <t>baseline</t>
  </si>
  <si>
    <t>cola_returnSmooth_calib2</t>
  </si>
  <si>
    <t>cola_returnSmooth_calib2_s10</t>
  </si>
  <si>
    <t>cola_FR_calib</t>
  </si>
  <si>
    <t>EEC_returnSmooth</t>
  </si>
  <si>
    <t>EEC_FR</t>
  </si>
  <si>
    <t>EEC_sharedADCcap</t>
  </si>
  <si>
    <t>EEC_sharedADC</t>
  </si>
  <si>
    <t>hybrid_DB</t>
  </si>
  <si>
    <t>cola_SDRS</t>
  </si>
  <si>
    <t>DA_as</t>
  </si>
  <si>
    <t>Baseline: assumption met</t>
  </si>
  <si>
    <t>Baseline: asset shock</t>
  </si>
  <si>
    <t>Contingent COLA: 5-year return</t>
  </si>
  <si>
    <t>Contingent COLA: 10-year return</t>
  </si>
  <si>
    <t>Contingent COLA: Funded ratio</t>
  </si>
  <si>
    <t>Contingent EEC: 5-year return</t>
  </si>
  <si>
    <t>Contingent EEC: funded ratio</t>
  </si>
  <si>
    <t>Evenly shared ADC: 10% EEC cap</t>
  </si>
  <si>
    <t>Evenly shared ADC: No EEC cap</t>
  </si>
  <si>
    <t>Hybrid DB-DC</t>
  </si>
  <si>
    <t>SDRS-like</t>
  </si>
  <si>
    <t>Conditional indexation</t>
  </si>
  <si>
    <t>Employer</t>
  </si>
  <si>
    <t>Plan members: contribution</t>
  </si>
  <si>
    <t>Plan members: benefit</t>
  </si>
  <si>
    <t>Funded ratio</t>
  </si>
  <si>
    <t>ERC rate 5 years after the asset shock</t>
  </si>
  <si>
    <t>-</t>
  </si>
  <si>
    <t>PV of ERC 
(15 years)</t>
  </si>
  <si>
    <t>PV of lifetime benefit for new retirees in year 1</t>
  </si>
  <si>
    <t>PV of EEC
(15 years)</t>
  </si>
  <si>
    <t>PV: Present value</t>
  </si>
  <si>
    <t>PV of total benefit payments 
(15 years)</t>
  </si>
  <si>
    <t>Impact on employer</t>
  </si>
  <si>
    <t>Impact on plan members</t>
  </si>
  <si>
    <t>Member contribution</t>
  </si>
  <si>
    <t xml:space="preserve"> Benefit</t>
  </si>
  <si>
    <t>Impact of risk-sharing policies:
Difference from "baseline: asset shock"</t>
  </si>
  <si>
    <t xml:space="preserve">Peak contribution </t>
  </si>
  <si>
    <t xml:space="preserve">Total cost
(15-year) </t>
  </si>
  <si>
    <t>ERC as % of payroll
5 years after the asset shock</t>
  </si>
  <si>
    <t>Percentage change</t>
  </si>
  <si>
    <t>Change in ERC as % of payroll</t>
  </si>
  <si>
    <t>13</t>
  </si>
  <si>
    <t>cola_returnSmooth_calib2_met</t>
  </si>
  <si>
    <t>14</t>
  </si>
  <si>
    <t>cola_returnSmooth_calib2_s10_met</t>
  </si>
  <si>
    <t>15</t>
  </si>
  <si>
    <t>cola_FR_calib_met</t>
  </si>
  <si>
    <t>16</t>
  </si>
  <si>
    <t>EEC_returnSmooth_met</t>
  </si>
  <si>
    <t>17</t>
  </si>
  <si>
    <t>EEC_FR_met</t>
  </si>
  <si>
    <t>18</t>
  </si>
  <si>
    <t>EEC_sharedADCcap_met</t>
  </si>
  <si>
    <t>19</t>
  </si>
  <si>
    <t>EEC_sharedADC_met</t>
  </si>
  <si>
    <t>20</t>
  </si>
  <si>
    <t>hybrid_DB_met</t>
  </si>
  <si>
    <t>21</t>
  </si>
  <si>
    <t>cola_SDRS_met</t>
  </si>
  <si>
    <t>22</t>
  </si>
  <si>
    <t>DA_as_met</t>
  </si>
  <si>
    <t>Assumption met</t>
  </si>
  <si>
    <t>Asset shock</t>
  </si>
  <si>
    <t>Total effect</t>
  </si>
  <si>
    <t>cost-reduction</t>
  </si>
  <si>
    <t>risk-reduction</t>
  </si>
  <si>
    <t>B_cohort</t>
  </si>
  <si>
    <t>base of change: baseline asset shock</t>
  </si>
  <si>
    <t>Decomposing the impact of risk-sharing policies under the asset-shock scenarios</t>
  </si>
  <si>
    <t>% share of cost-reudction and risk-reduction effects</t>
  </si>
  <si>
    <t>B_cohort_PV_26y</t>
  </si>
  <si>
    <t>PV of benefit up to age 85 for new retirees in year 1</t>
  </si>
  <si>
    <t>cost 
effect</t>
  </si>
  <si>
    <t>risk 
effect</t>
  </si>
  <si>
    <t>DA_as_none</t>
  </si>
  <si>
    <t>DA_as_act</t>
  </si>
  <si>
    <t>DA_as_ret</t>
  </si>
  <si>
    <t>23</t>
  </si>
  <si>
    <t>24</t>
  </si>
  <si>
    <t>25</t>
  </si>
  <si>
    <t>26</t>
  </si>
  <si>
    <t>DA_as_none_met</t>
  </si>
  <si>
    <t>27</t>
  </si>
  <si>
    <t>DA_as_act_met</t>
  </si>
  <si>
    <t>28</t>
  </si>
  <si>
    <t>DA_as_ret_met</t>
  </si>
  <si>
    <t>basis of change</t>
  </si>
  <si>
    <t>actives only</t>
  </si>
  <si>
    <t>Conditional indexation applied to</t>
  </si>
  <si>
    <t>Retirees and actives</t>
  </si>
  <si>
    <t>Retires</t>
  </si>
  <si>
    <t>PV of benefit for new retirees in year 1
(up to age 85)</t>
  </si>
  <si>
    <t>ERC as % of payroll,
5 years after the asset 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</si>
</sst>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\+0.0%;\-0.0%"/>
  </numFmts>
  <fonts count="11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2" applyNumberFormat="1" applyFont="1"/>
    <xf numFmtId="164" fontId="0" fillId="2" borderId="0" xfId="1" applyNumberFormat="1" applyFont="1" applyFill="1"/>
    <xf numFmtId="165" fontId="0" fillId="2" borderId="0" xfId="2" applyNumberFormat="1" applyFont="1" applyFill="1"/>
    <xf numFmtId="164" fontId="0" fillId="3" borderId="0" xfId="1" applyNumberFormat="1" applyFont="1" applyFill="1" applyAlignment="1"/>
    <xf numFmtId="165" fontId="0" fillId="3" borderId="0" xfId="2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 applyAlignment="1"/>
    <xf numFmtId="165" fontId="0" fillId="4" borderId="0" xfId="2" applyNumberFormat="1" applyFont="1" applyFill="1"/>
    <xf numFmtId="165" fontId="0" fillId="4" borderId="0" xfId="2" applyNumberFormat="1" applyFont="1" applyFill="1" applyAlignment="1"/>
    <xf numFmtId="164" fontId="0" fillId="4" borderId="0" xfId="1" applyNumberFormat="1" applyFont="1" applyFill="1"/>
    <xf numFmtId="164" fontId="3" fillId="3" borderId="0" xfId="1" applyNumberFormat="1" applyFont="1" applyFill="1"/>
    <xf numFmtId="165" fontId="3" fillId="3" borderId="0" xfId="2" applyNumberFormat="1" applyFont="1" applyFill="1"/>
    <xf numFmtId="164" fontId="3" fillId="4" borderId="0" xfId="1" applyNumberFormat="1" applyFont="1" applyFill="1"/>
    <xf numFmtId="165" fontId="3" fillId="4" borderId="0" xfId="2" applyNumberFormat="1" applyFont="1" applyFill="1"/>
    <xf numFmtId="164" fontId="3" fillId="2" borderId="0" xfId="1" applyNumberFormat="1" applyFont="1" applyFill="1"/>
    <xf numFmtId="165" fontId="3" fillId="0" borderId="0" xfId="2" applyNumberFormat="1" applyFont="1"/>
    <xf numFmtId="165" fontId="0" fillId="0" borderId="0" xfId="1" applyNumberFormat="1" applyFont="1"/>
    <xf numFmtId="165" fontId="2" fillId="2" borderId="0" xfId="2" applyNumberFormat="1" applyFont="1" applyFill="1"/>
    <xf numFmtId="164" fontId="3" fillId="3" borderId="0" xfId="1" applyNumberFormat="1" applyFont="1" applyFill="1" applyAlignment="1"/>
    <xf numFmtId="164" fontId="3" fillId="4" borderId="0" xfId="1" applyNumberFormat="1" applyFont="1" applyFill="1" applyAlignment="1"/>
    <xf numFmtId="165" fontId="3" fillId="4" borderId="0" xfId="2" applyNumberFormat="1" applyFont="1" applyFill="1" applyAlignment="1"/>
    <xf numFmtId="43" fontId="3" fillId="0" borderId="0" xfId="1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5" borderId="0" xfId="0" applyFill="1"/>
    <xf numFmtId="0" fontId="3" fillId="5" borderId="0" xfId="0" applyFont="1" applyFill="1" applyAlignment="1">
      <alignment vertical="center"/>
    </xf>
    <xf numFmtId="164" fontId="0" fillId="5" borderId="0" xfId="1" applyNumberFormat="1" applyFont="1" applyFill="1"/>
    <xf numFmtId="165" fontId="0" fillId="5" borderId="0" xfId="2" applyNumberFormat="1" applyFont="1" applyFill="1"/>
    <xf numFmtId="0" fontId="3" fillId="5" borderId="0" xfId="0" applyFont="1" applyFill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0" fillId="5" borderId="3" xfId="0" applyFill="1" applyBorder="1"/>
    <xf numFmtId="0" fontId="6" fillId="5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0" fontId="3" fillId="5" borderId="1" xfId="0" applyFont="1" applyFill="1" applyBorder="1" applyAlignment="1">
      <alignment vertical="center"/>
    </xf>
    <xf numFmtId="0" fontId="2" fillId="5" borderId="3" xfId="0" applyFont="1" applyFill="1" applyBorder="1"/>
    <xf numFmtId="0" fontId="6" fillId="5" borderId="4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0" fillId="5" borderId="0" xfId="0" applyFill="1" applyBorder="1"/>
    <xf numFmtId="0" fontId="5" fillId="5" borderId="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vertical="center" wrapText="1"/>
    </xf>
    <xf numFmtId="166" fontId="0" fillId="5" borderId="0" xfId="2" applyNumberFormat="1" applyFont="1" applyFill="1"/>
    <xf numFmtId="166" fontId="0" fillId="5" borderId="0" xfId="2" quotePrefix="1" applyNumberFormat="1" applyFont="1" applyFill="1" applyAlignment="1">
      <alignment horizontal="right" vertical="center"/>
    </xf>
    <xf numFmtId="166" fontId="0" fillId="5" borderId="0" xfId="2" quotePrefix="1" applyNumberFormat="1" applyFont="1" applyFill="1" applyAlignment="1">
      <alignment horizontal="center" vertical="center"/>
    </xf>
    <xf numFmtId="166" fontId="0" fillId="5" borderId="0" xfId="2" quotePrefix="1" applyNumberFormat="1" applyFont="1" applyFill="1" applyAlignment="1">
      <alignment horizontal="center"/>
    </xf>
    <xf numFmtId="166" fontId="0" fillId="5" borderId="3" xfId="2" applyNumberFormat="1" applyFont="1" applyFill="1" applyBorder="1"/>
    <xf numFmtId="0" fontId="4" fillId="5" borderId="0" xfId="0" applyFont="1" applyFill="1" applyAlignment="1">
      <alignment wrapText="1"/>
    </xf>
    <xf numFmtId="0" fontId="3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165" fontId="0" fillId="5" borderId="0" xfId="2" applyNumberFormat="1" applyFont="1" applyFill="1" applyAlignment="1">
      <alignment horizontal="center"/>
    </xf>
    <xf numFmtId="164" fontId="0" fillId="5" borderId="0" xfId="1" applyNumberFormat="1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5" borderId="0" xfId="1" applyNumberFormat="1" applyFont="1" applyFill="1" applyAlignment="1">
      <alignment vertical="center"/>
    </xf>
    <xf numFmtId="165" fontId="0" fillId="5" borderId="0" xfId="2" applyNumberFormat="1" applyFont="1" applyFill="1" applyAlignment="1">
      <alignment horizontal="center" vertical="center"/>
    </xf>
    <xf numFmtId="165" fontId="0" fillId="5" borderId="0" xfId="2" applyNumberFormat="1" applyFont="1" applyFill="1" applyAlignment="1">
      <alignment vertical="center"/>
    </xf>
    <xf numFmtId="164" fontId="0" fillId="5" borderId="1" xfId="1" applyNumberFormat="1" applyFont="1" applyFill="1" applyBorder="1" applyAlignment="1">
      <alignment vertical="center"/>
    </xf>
    <xf numFmtId="165" fontId="0" fillId="5" borderId="1" xfId="2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166" fontId="0" fillId="5" borderId="0" xfId="2" applyNumberFormat="1" applyFont="1" applyFill="1" applyAlignment="1">
      <alignment horizontal="right" vertical="center"/>
    </xf>
    <xf numFmtId="0" fontId="7" fillId="5" borderId="3" xfId="0" applyFont="1" applyFill="1" applyBorder="1" applyAlignment="1">
      <alignment vertical="center"/>
    </xf>
    <xf numFmtId="166" fontId="0" fillId="5" borderId="3" xfId="2" applyNumberFormat="1" applyFont="1" applyFill="1" applyBorder="1" applyAlignment="1">
      <alignment horizontal="right" vertical="center"/>
    </xf>
    <xf numFmtId="164" fontId="8" fillId="5" borderId="0" xfId="1" applyNumberFormat="1" applyFont="1" applyFill="1" applyAlignment="1">
      <alignment horizontal="right" vertical="center" wrapText="1"/>
    </xf>
    <xf numFmtId="164" fontId="8" fillId="5" borderId="0" xfId="1" applyNumberFormat="1" applyFont="1" applyFill="1" applyAlignment="1">
      <alignment horizontal="right" vertical="center"/>
    </xf>
    <xf numFmtId="164" fontId="0" fillId="5" borderId="0" xfId="1" applyNumberFormat="1" applyFont="1" applyFill="1" applyAlignment="1">
      <alignment horizontal="right" vertical="center"/>
    </xf>
    <xf numFmtId="165" fontId="0" fillId="5" borderId="0" xfId="2" applyNumberFormat="1" applyFont="1" applyFill="1" applyAlignment="1">
      <alignment horizontal="right" vertical="center"/>
    </xf>
    <xf numFmtId="164" fontId="3" fillId="0" borderId="0" xfId="1" applyNumberFormat="1" applyFont="1"/>
    <xf numFmtId="165" fontId="0" fillId="0" borderId="0" xfId="0" applyNumberFormat="1"/>
    <xf numFmtId="164" fontId="0" fillId="0" borderId="0" xfId="0" applyNumberFormat="1"/>
    <xf numFmtId="164" fontId="0" fillId="0" borderId="0" xfId="2" applyNumberFormat="1" applyFont="1"/>
    <xf numFmtId="9" fontId="0" fillId="0" borderId="0" xfId="2" applyNumberFormat="1" applyFont="1"/>
    <xf numFmtId="9" fontId="0" fillId="0" borderId="0" xfId="1" applyNumberFormat="1" applyFont="1"/>
    <xf numFmtId="9" fontId="0" fillId="0" borderId="0" xfId="0" applyNumberFormat="1"/>
    <xf numFmtId="0" fontId="3" fillId="0" borderId="6" xfId="0" applyFont="1" applyBorder="1"/>
    <xf numFmtId="164" fontId="0" fillId="0" borderId="7" xfId="1" applyNumberFormat="1" applyFont="1" applyBorder="1"/>
    <xf numFmtId="165" fontId="0" fillId="0" borderId="7" xfId="2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1" applyNumberFormat="1" applyFont="1" applyBorder="1"/>
    <xf numFmtId="165" fontId="0" fillId="0" borderId="0" xfId="2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0" xfId="0" applyBorder="1"/>
    <xf numFmtId="164" fontId="3" fillId="0" borderId="0" xfId="1" applyNumberFormat="1" applyFont="1" applyBorder="1"/>
    <xf numFmtId="165" fontId="3" fillId="0" borderId="0" xfId="2" applyNumberFormat="1" applyFont="1" applyBorder="1"/>
    <xf numFmtId="164" fontId="0" fillId="0" borderId="10" xfId="1" applyNumberFormat="1" applyFont="1" applyBorder="1"/>
    <xf numFmtId="165" fontId="0" fillId="0" borderId="0" xfId="0" applyNumberFormat="1" applyBorder="1"/>
    <xf numFmtId="165" fontId="0" fillId="0" borderId="10" xfId="0" applyNumberFormat="1" applyBorder="1"/>
    <xf numFmtId="10" fontId="0" fillId="0" borderId="0" xfId="2" applyNumberFormat="1" applyFont="1" applyBorder="1"/>
    <xf numFmtId="0" fontId="0" fillId="0" borderId="11" xfId="0" applyBorder="1"/>
    <xf numFmtId="165" fontId="0" fillId="0" borderId="1" xfId="2" applyNumberFormat="1" applyFont="1" applyBorder="1"/>
    <xf numFmtId="164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/>
    <xf numFmtId="165" fontId="0" fillId="0" borderId="12" xfId="0" applyNumberFormat="1" applyBorder="1"/>
    <xf numFmtId="0" fontId="3" fillId="0" borderId="0" xfId="0" applyFont="1" applyBorder="1"/>
    <xf numFmtId="164" fontId="0" fillId="5" borderId="0" xfId="1" applyNumberFormat="1" applyFont="1" applyFill="1" applyBorder="1"/>
    <xf numFmtId="165" fontId="0" fillId="5" borderId="0" xfId="2" applyNumberFormat="1" applyFont="1" applyFill="1" applyBorder="1"/>
    <xf numFmtId="165" fontId="0" fillId="5" borderId="0" xfId="0" applyNumberFormat="1" applyFill="1" applyBorder="1"/>
    <xf numFmtId="10" fontId="0" fillId="5" borderId="0" xfId="2" applyNumberFormat="1" applyFont="1" applyFill="1" applyBorder="1"/>
    <xf numFmtId="0" fontId="3" fillId="5" borderId="0" xfId="0" applyFont="1" applyFill="1"/>
    <xf numFmtId="164" fontId="0" fillId="5" borderId="0" xfId="2" applyNumberFormat="1" applyFont="1" applyFill="1"/>
    <xf numFmtId="165" fontId="0" fillId="5" borderId="0" xfId="0" applyNumberFormat="1" applyFill="1"/>
    <xf numFmtId="165" fontId="0" fillId="5" borderId="0" xfId="1" applyNumberFormat="1" applyFont="1" applyFill="1"/>
    <xf numFmtId="164" fontId="0" fillId="5" borderId="0" xfId="0" applyNumberFormat="1" applyFill="1"/>
    <xf numFmtId="164" fontId="0" fillId="5" borderId="0" xfId="1" applyNumberFormat="1" applyFont="1" applyFill="1" applyBorder="1" applyAlignment="1">
      <alignment horizontal="right" wrapText="1"/>
    </xf>
    <xf numFmtId="164" fontId="0" fillId="5" borderId="0" xfId="1" applyNumberFormat="1" applyFont="1" applyFill="1" applyBorder="1" applyAlignment="1">
      <alignment horizontal="right"/>
    </xf>
    <xf numFmtId="0" fontId="0" fillId="5" borderId="0" xfId="0" applyFill="1" applyBorder="1" applyAlignment="1">
      <alignment horizontal="right" wrapText="1"/>
    </xf>
    <xf numFmtId="164" fontId="0" fillId="5" borderId="1" xfId="1" applyNumberFormat="1" applyFont="1" applyFill="1" applyBorder="1" applyAlignment="1">
      <alignment horizontal="right" wrapText="1"/>
    </xf>
    <xf numFmtId="165" fontId="0" fillId="5" borderId="1" xfId="2" applyNumberFormat="1" applyFont="1" applyFill="1" applyBorder="1" applyAlignment="1">
      <alignment horizontal="right" wrapText="1"/>
    </xf>
    <xf numFmtId="164" fontId="0" fillId="5" borderId="3" xfId="1" applyNumberFormat="1" applyFont="1" applyFill="1" applyBorder="1"/>
    <xf numFmtId="165" fontId="0" fillId="5" borderId="3" xfId="2" applyNumberFormat="1" applyFont="1" applyFill="1" applyBorder="1"/>
    <xf numFmtId="164" fontId="0" fillId="5" borderId="3" xfId="0" applyNumberFormat="1" applyFill="1" applyBorder="1"/>
    <xf numFmtId="165" fontId="0" fillId="5" borderId="3" xfId="0" applyNumberFormat="1" applyFill="1" applyBorder="1"/>
    <xf numFmtId="9" fontId="0" fillId="5" borderId="0" xfId="2" applyNumberFormat="1" applyFont="1" applyFill="1" applyBorder="1"/>
    <xf numFmtId="9" fontId="0" fillId="5" borderId="0" xfId="2" applyNumberFormat="1" applyFont="1" applyFill="1" applyBorder="1" applyAlignment="1">
      <alignment horizontal="right"/>
    </xf>
    <xf numFmtId="9" fontId="0" fillId="5" borderId="0" xfId="0" applyNumberFormat="1" applyFill="1" applyBorder="1" applyAlignment="1">
      <alignment horizontal="right"/>
    </xf>
    <xf numFmtId="165" fontId="0" fillId="5" borderId="0" xfId="2" applyNumberFormat="1" applyFont="1" applyFill="1" applyBorder="1" applyAlignment="1">
      <alignment horizontal="right"/>
    </xf>
    <xf numFmtId="165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9" fillId="5" borderId="0" xfId="0" applyFont="1" applyFill="1" applyBorder="1" applyAlignment="1">
      <alignment vertical="center"/>
    </xf>
    <xf numFmtId="0" fontId="3" fillId="5" borderId="0" xfId="0" applyFont="1" applyFill="1" applyBorder="1"/>
    <xf numFmtId="0" fontId="3" fillId="5" borderId="3" xfId="0" applyFont="1" applyFill="1" applyBorder="1"/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 vertical="center" wrapText="1"/>
    </xf>
    <xf numFmtId="165" fontId="0" fillId="5" borderId="0" xfId="2" applyNumberFormat="1" applyFont="1" applyFill="1" applyBorder="1" applyAlignment="1">
      <alignment horizontal="right" wrapText="1"/>
    </xf>
    <xf numFmtId="0" fontId="10" fillId="5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3</xdr:row>
      <xdr:rowOff>38099</xdr:rowOff>
    </xdr:from>
    <xdr:to>
      <xdr:col>19</xdr:col>
      <xdr:colOff>209550</xdr:colOff>
      <xdr:row>30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841184-4139-4C35-9880-499F2CCA4E5C}"/>
            </a:ext>
          </a:extLst>
        </xdr:cNvPr>
        <xdr:cNvSpPr txBox="1"/>
      </xdr:nvSpPr>
      <xdr:spPr>
        <a:xfrm>
          <a:off x="9391650" y="609599"/>
          <a:ext cx="4895850" cy="6943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1.</a:t>
          </a:r>
          <a:r>
            <a:rPr lang="en-US" sz="1100" baseline="0"/>
            <a:t> Benefit change under the hybrid DB-DC policy:</a:t>
          </a:r>
        </a:p>
        <a:p>
          <a:r>
            <a:rPr lang="en-US" sz="1100" baseline="0"/>
            <a:t>     - Assuming DC balance = pv of DB with constant 1.5% COLA</a:t>
          </a:r>
        </a:p>
        <a:p>
          <a:r>
            <a:rPr lang="en-US" sz="1100" baseline="0"/>
            <a:t>     - Assuming the DC balance is converted into a variable annuity: annual benefit payments may vary depending on the remaining balance, </a:t>
          </a:r>
        </a:p>
        <a:p>
          <a:r>
            <a:rPr lang="en-US" sz="1100" baseline="0"/>
            <a:t>    - Or assume a constant withdrawal rate (eg. 7.5%)</a:t>
          </a:r>
        </a:p>
        <a:p>
          <a:endParaRPr lang="en-US" sz="1100" baseline="0"/>
        </a:p>
        <a:p>
          <a:r>
            <a:rPr lang="en-US" sz="1100" baseline="0"/>
            <a:t>2. PV lifetime benefit:</a:t>
          </a:r>
        </a:p>
        <a:p>
          <a:r>
            <a:rPr lang="en-US" sz="1100" baseline="0"/>
            <a:t>     - Current: PV of 41-year benefit (age 60-100) with no decrements</a:t>
          </a:r>
        </a:p>
        <a:p>
          <a:r>
            <a:rPr lang="en-US" sz="1100" baseline="0"/>
            <a:t>     -  Alternative: PV benefit up to age 85. (~= life expectancy at age 60)</a:t>
          </a:r>
        </a:p>
        <a:p>
          <a:endParaRPr lang="en-US" sz="1100" baseline="0"/>
        </a:p>
        <a:p>
          <a:r>
            <a:rPr lang="en-US" sz="1100" baseline="0"/>
            <a:t>3. Not all policies have the same baseline PV ERC, PV EEC and ERC rate.</a:t>
          </a:r>
        </a:p>
        <a:p>
          <a:endParaRPr lang="en-US" sz="1100" baseline="0"/>
        </a:p>
        <a:p>
          <a:r>
            <a:rPr lang="en-US" sz="1100" baseline="0"/>
            <a:t>Decomposing the difference between risk-sharing policy  (A) and baseline (B):</a:t>
          </a:r>
        </a:p>
        <a:p>
          <a:endParaRPr lang="en-US" sz="1100" baseline="0"/>
        </a:p>
        <a:p>
          <a:r>
            <a:rPr lang="en-US" sz="1100" baseline="0"/>
            <a:t>A_shock - B_shock = </a:t>
          </a:r>
        </a:p>
        <a:p>
          <a:endParaRPr lang="en-US" sz="1100" baseline="0"/>
        </a:p>
        <a:p>
          <a:r>
            <a:rPr lang="en-US" sz="1100" baseline="0"/>
            <a:t>(A_shock - A_met)  + (A_met - B_met)  + (B_met - B_shock) = 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(A_met - B_met)  + [(A_shock - A_met)  -  (B_shock - B_met)]  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- The first term: cost-reduction effect, impact of the policy when there is no risk. </a:t>
          </a:r>
        </a:p>
        <a:p>
          <a:r>
            <a:rPr lang="en-US" sz="1100" baseline="0"/>
            <a:t>- The second term (insdie [ ]): risk reduction effect. It is the difference of the following two:</a:t>
          </a:r>
        </a:p>
        <a:p>
          <a:r>
            <a:rPr lang="en-US" sz="1100" baseline="0"/>
            <a:t>    1. cost/ben change with risk-sharing due to the asset shock</a:t>
          </a:r>
        </a:p>
        <a:p>
          <a:r>
            <a:rPr lang="en-US" sz="1100" baseline="0"/>
            <a:t>    2. cost/ben change without risk-sharing due to the asset shock. </a:t>
          </a:r>
        </a:p>
        <a:p>
          <a:r>
            <a:rPr lang="en-US" sz="1100" baseline="0"/>
            <a:t> Therefore, the difference of the two shows that how much the risk-sharing policies examined affect the variation in cost/ben due to the asset shock.  </a:t>
          </a:r>
        </a:p>
        <a:p>
          <a:endParaRPr lang="en-US" sz="1100" baseline="0"/>
        </a:p>
        <a:p>
          <a:r>
            <a:rPr lang="en-US" sz="1100" baseline="0"/>
            <a:t>4. return-based contingent COLA policy:</a:t>
          </a:r>
        </a:p>
        <a:p>
          <a:r>
            <a:rPr lang="en-US" sz="1100" baseline="0"/>
            <a:t>  To make it comparable to other policies under the deterministic runs,</a:t>
          </a:r>
        </a:p>
        <a:p>
          <a:endParaRPr lang="en-US" sz="1100" baseline="0"/>
        </a:p>
        <a:p>
          <a:r>
            <a:rPr lang="en-US" sz="1100" baseline="0"/>
            <a:t> - assume actual  cola = baseline cola (1.5%) for all years under the assumption-met run; </a:t>
          </a:r>
        </a:p>
        <a:p>
          <a:r>
            <a:rPr lang="en-US" sz="1100" baseline="0"/>
            <a:t> - assume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cola = baseline cola (1.5%) when the asset-shock and recovery period is out of the moving average window of return used for determining COLA. </a:t>
          </a:r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workbookViewId="0">
      <selection activeCell="J1" activeCellId="3" sqref="A1:C1048576 E1:E1048576 F1:F1048576 J1:J1048576"/>
    </sheetView>
  </sheetViews>
  <sheetFormatPr defaultRowHeight="15" x14ac:dyDescent="0.25"/>
  <cols>
    <col min="2" max="2" width="24" customWidth="1"/>
    <col min="3" max="6" width="18" customWidth="1"/>
    <col min="7" max="7" width="12" customWidth="1"/>
    <col min="8" max="15" width="18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100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5">
      <c r="A2" t="s">
        <v>14</v>
      </c>
      <c r="B2" t="s">
        <v>27</v>
      </c>
      <c r="C2">
        <v>95357911.488248095</v>
      </c>
      <c r="D2">
        <v>101640729.90386865</v>
      </c>
      <c r="E2">
        <v>0.25702108563333786</v>
      </c>
      <c r="F2">
        <v>21878969.245899059</v>
      </c>
      <c r="G2">
        <v>0.05</v>
      </c>
      <c r="H2">
        <v>118196452.02614617</v>
      </c>
      <c r="I2">
        <v>1034.6230814381322</v>
      </c>
      <c r="J2">
        <v>1389.1774570493865</v>
      </c>
      <c r="K2">
        <v>1611.5473321260956</v>
      </c>
      <c r="L2">
        <v>0.94662594584667492</v>
      </c>
      <c r="M2">
        <v>437579384.91798115</v>
      </c>
      <c r="N2">
        <v>0.2179213984363586</v>
      </c>
      <c r="O2">
        <v>0.23227952094434234</v>
      </c>
      <c r="P2">
        <v>0.05</v>
      </c>
    </row>
    <row r="3" spans="1:16" x14ac:dyDescent="0.25">
      <c r="A3" t="s">
        <v>15</v>
      </c>
      <c r="B3" t="s">
        <v>28</v>
      </c>
      <c r="C3">
        <v>94172427.806968406</v>
      </c>
      <c r="D3">
        <v>100614725.66868255</v>
      </c>
      <c r="E3">
        <v>0.24725083895632677</v>
      </c>
      <c r="F3">
        <v>21878969.245899059</v>
      </c>
      <c r="G3">
        <v>0.05</v>
      </c>
      <c r="H3">
        <v>117181939.07982081</v>
      </c>
      <c r="I3">
        <v>1021.7652676029692</v>
      </c>
      <c r="J3">
        <v>1372.6902118184639</v>
      </c>
      <c r="K3">
        <v>1592.7837753853148</v>
      </c>
      <c r="L3">
        <v>0.94527119374402735</v>
      </c>
      <c r="M3">
        <v>437579384.91798115</v>
      </c>
      <c r="N3">
        <v>0.21521221303562979</v>
      </c>
      <c r="O3">
        <v>0.22993479386041354</v>
      </c>
      <c r="P3">
        <v>0.05</v>
      </c>
    </row>
    <row r="4" spans="1:16" x14ac:dyDescent="0.25">
      <c r="A4" t="s">
        <v>16</v>
      </c>
      <c r="B4" t="s">
        <v>29</v>
      </c>
      <c r="C4">
        <v>91564928.223775521</v>
      </c>
      <c r="D4">
        <v>96799194.662925556</v>
      </c>
      <c r="E4">
        <v>0.24725083895632677</v>
      </c>
      <c r="F4">
        <v>21878969.245899059</v>
      </c>
      <c r="G4">
        <v>0.05</v>
      </c>
      <c r="H4">
        <v>114811590.7760777</v>
      </c>
      <c r="I4">
        <v>998.8493994280085</v>
      </c>
      <c r="J4">
        <v>1332.8246905430424</v>
      </c>
      <c r="K4">
        <v>1542.2877486026769</v>
      </c>
      <c r="L4">
        <v>0.95499618193883262</v>
      </c>
      <c r="M4">
        <v>437579384.91798115</v>
      </c>
      <c r="N4">
        <v>0.20925329524136113</v>
      </c>
      <c r="O4">
        <v>0.22121516232093377</v>
      </c>
      <c r="P4">
        <v>0.05</v>
      </c>
    </row>
    <row r="5" spans="1:16" x14ac:dyDescent="0.25">
      <c r="A5" t="s">
        <v>17</v>
      </c>
      <c r="B5" t="s">
        <v>30</v>
      </c>
      <c r="C5">
        <v>89255611.614125445</v>
      </c>
      <c r="D5">
        <v>91401098.375611112</v>
      </c>
      <c r="E5">
        <v>0.24310586701698891</v>
      </c>
      <c r="F5">
        <v>21878969.245899059</v>
      </c>
      <c r="G5">
        <v>0.05</v>
      </c>
      <c r="H5">
        <v>112795486.83202775</v>
      </c>
      <c r="I5">
        <v>976.37620635447558</v>
      </c>
      <c r="J5">
        <v>1291.5813486144018</v>
      </c>
      <c r="K5">
        <v>1489.801036948119</v>
      </c>
      <c r="L5">
        <v>0.98100705254961118</v>
      </c>
      <c r="M5">
        <v>437579384.91798115</v>
      </c>
      <c r="N5">
        <v>0.2039758148818078</v>
      </c>
      <c r="O5">
        <v>0.20887889495238246</v>
      </c>
      <c r="P5">
        <v>0.05</v>
      </c>
    </row>
    <row r="6" spans="1:16" x14ac:dyDescent="0.25">
      <c r="A6" t="s">
        <v>18</v>
      </c>
      <c r="B6" t="s">
        <v>31</v>
      </c>
      <c r="C6">
        <v>92843820.611661762</v>
      </c>
      <c r="D6">
        <v>99126639.027282298</v>
      </c>
      <c r="E6">
        <v>0.23702108563333787</v>
      </c>
      <c r="F6">
        <v>24393060.122485399</v>
      </c>
      <c r="G6">
        <v>7.0000000000000007E-2</v>
      </c>
      <c r="H6">
        <v>118196452.02614617</v>
      </c>
      <c r="I6">
        <v>1034.6230814381322</v>
      </c>
      <c r="J6">
        <v>1389.1774570493865</v>
      </c>
      <c r="K6">
        <v>1611.5473321260956</v>
      </c>
      <c r="L6">
        <v>0.94662594584667492</v>
      </c>
      <c r="M6">
        <v>437579384.91798115</v>
      </c>
      <c r="N6">
        <v>0.21217594752336011</v>
      </c>
      <c r="O6">
        <v>0.22653407003134382</v>
      </c>
      <c r="P6">
        <v>5.5745450912998512E-2</v>
      </c>
    </row>
    <row r="7" spans="1:16" x14ac:dyDescent="0.25">
      <c r="A7" t="s">
        <v>19</v>
      </c>
      <c r="B7" t="s">
        <v>32</v>
      </c>
      <c r="C7">
        <v>90630473.882680237</v>
      </c>
      <c r="D7">
        <v>96913292.298300773</v>
      </c>
      <c r="E7">
        <v>0.23752729704804654</v>
      </c>
      <c r="F7">
        <v>26606406.851466928</v>
      </c>
      <c r="G7">
        <v>6.9493788585291344E-2</v>
      </c>
      <c r="H7">
        <v>118196452.02614617</v>
      </c>
      <c r="I7">
        <v>1034.6230814381322</v>
      </c>
      <c r="J7">
        <v>1389.1774570493865</v>
      </c>
      <c r="K7">
        <v>1611.5473321260956</v>
      </c>
      <c r="L7">
        <v>0.94662594584667492</v>
      </c>
      <c r="M7">
        <v>437579384.91798115</v>
      </c>
      <c r="N7">
        <v>0.20711778709517542</v>
      </c>
      <c r="O7">
        <v>0.22147590960315913</v>
      </c>
      <c r="P7">
        <v>6.08036113411832E-2</v>
      </c>
    </row>
    <row r="8" spans="1:16" x14ac:dyDescent="0.25">
      <c r="A8" t="s">
        <v>20</v>
      </c>
      <c r="B8" t="s">
        <v>33</v>
      </c>
      <c r="C8">
        <v>73478942.242349043</v>
      </c>
      <c r="D8">
        <v>79761760.657969594</v>
      </c>
      <c r="E8">
        <v>0.20702108563333785</v>
      </c>
      <c r="F8">
        <v>43757938.491798118</v>
      </c>
      <c r="G8">
        <v>0.1</v>
      </c>
      <c r="H8">
        <v>118196452.02614617</v>
      </c>
      <c r="I8">
        <v>1034.6230814381322</v>
      </c>
      <c r="J8">
        <v>1389.1774570493865</v>
      </c>
      <c r="K8">
        <v>1611.5473321260956</v>
      </c>
      <c r="L8">
        <v>0.94662594584667492</v>
      </c>
      <c r="M8">
        <v>437579384.91798115</v>
      </c>
      <c r="N8">
        <v>0.16792139843635862</v>
      </c>
      <c r="O8">
        <v>0.18227952094434235</v>
      </c>
      <c r="P8">
        <v>0.1</v>
      </c>
    </row>
    <row r="9" spans="1:16" x14ac:dyDescent="0.25">
      <c r="A9" t="s">
        <v>21</v>
      </c>
      <c r="B9" t="s">
        <v>34</v>
      </c>
      <c r="C9">
        <v>58618440.367073581</v>
      </c>
      <c r="D9">
        <v>64901258.782694124</v>
      </c>
      <c r="E9">
        <v>0.15351054281666893</v>
      </c>
      <c r="F9">
        <v>58618440.367073581</v>
      </c>
      <c r="G9">
        <v>0.15351054281666893</v>
      </c>
      <c r="H9">
        <v>118196452.02614617</v>
      </c>
      <c r="I9">
        <v>1034.6230814381322</v>
      </c>
      <c r="J9">
        <v>1389.1774570493865</v>
      </c>
      <c r="K9">
        <v>1611.5473321260956</v>
      </c>
      <c r="L9">
        <v>0.94662594584667492</v>
      </c>
      <c r="M9">
        <v>437579384.91798115</v>
      </c>
      <c r="N9">
        <v>0.1339606992181793</v>
      </c>
      <c r="O9">
        <v>0.14831882172616304</v>
      </c>
      <c r="P9">
        <v>0.1339606992181793</v>
      </c>
    </row>
    <row r="10" spans="1:16" x14ac:dyDescent="0.25">
      <c r="A10" t="s">
        <v>22</v>
      </c>
      <c r="B10" t="s">
        <v>35</v>
      </c>
      <c r="C10">
        <v>83010945.71274285</v>
      </c>
      <c r="D10">
        <v>86152354.920553118</v>
      </c>
      <c r="E10">
        <v>0.20901690340630733</v>
      </c>
      <c r="F10">
        <v>21878969.245899059</v>
      </c>
      <c r="G10">
        <v>0.05</v>
      </c>
      <c r="H10">
        <v>59098226.013073087</v>
      </c>
      <c r="I10">
        <v>1034.6230814381322</v>
      </c>
      <c r="J10">
        <v>1242.7752613963507</v>
      </c>
      <c r="K10">
        <v>1611.5473321260956</v>
      </c>
      <c r="L10">
        <v>0.94662594584667492</v>
      </c>
      <c r="M10">
        <v>437579384.91798115</v>
      </c>
      <c r="N10">
        <v>0.18970488229993338</v>
      </c>
      <c r="O10">
        <v>0.19688394355392522</v>
      </c>
      <c r="P10">
        <v>0.05</v>
      </c>
    </row>
    <row r="11" spans="1:16" x14ac:dyDescent="0.25">
      <c r="A11" t="s">
        <v>23</v>
      </c>
      <c r="B11" t="s">
        <v>36</v>
      </c>
      <c r="C11">
        <v>49195813.197240986</v>
      </c>
      <c r="D11">
        <v>57909937.134090804</v>
      </c>
      <c r="E11">
        <v>5.3172706604637847E-2</v>
      </c>
      <c r="F11">
        <v>49195813.197240986</v>
      </c>
      <c r="G11">
        <v>5.3172706604637847E-2</v>
      </c>
      <c r="H11">
        <v>110528948.37524937</v>
      </c>
      <c r="I11">
        <v>951.49536653578707</v>
      </c>
      <c r="J11">
        <v>1227.0098321538956</v>
      </c>
      <c r="K11">
        <v>1381.2634922441873</v>
      </c>
      <c r="L11">
        <v>0.92177620702765217</v>
      </c>
      <c r="M11">
        <v>437579384.91798115</v>
      </c>
      <c r="N11">
        <v>0.11242717297219597</v>
      </c>
      <c r="O11">
        <v>0.13234155705243131</v>
      </c>
      <c r="P11">
        <v>0.11242717297219597</v>
      </c>
    </row>
    <row r="12" spans="1:16" x14ac:dyDescent="0.25">
      <c r="A12" t="s">
        <v>24</v>
      </c>
      <c r="B12" t="s">
        <v>37</v>
      </c>
      <c r="C12">
        <v>83150173.442218766</v>
      </c>
      <c r="D12">
        <v>82002160.65554969</v>
      </c>
      <c r="E12">
        <v>0.22423668562256854</v>
      </c>
      <c r="F12">
        <v>21878969.245899059</v>
      </c>
      <c r="G12">
        <v>0.05</v>
      </c>
      <c r="H12">
        <v>112682968.18873088</v>
      </c>
      <c r="I12">
        <v>981.15550264606452</v>
      </c>
      <c r="J12">
        <v>1313.1312937685477</v>
      </c>
      <c r="K12">
        <v>1534.1629062248583</v>
      </c>
      <c r="L12">
        <v>1.0124631237440616</v>
      </c>
      <c r="M12">
        <v>437579384.91798115</v>
      </c>
      <c r="N12">
        <v>0.1900230593765386</v>
      </c>
      <c r="O12">
        <v>0.18739950619684695</v>
      </c>
      <c r="P12">
        <v>0.05</v>
      </c>
    </row>
    <row r="13" spans="1:16" x14ac:dyDescent="0.25">
      <c r="A13" t="s">
        <v>25</v>
      </c>
      <c r="B13" t="s">
        <v>104</v>
      </c>
      <c r="C13">
        <v>98907903.914625987</v>
      </c>
      <c r="D13">
        <v>104728550.10132192</v>
      </c>
      <c r="E13">
        <v>0.26372309341116701</v>
      </c>
      <c r="F13">
        <v>21878969.245899059</v>
      </c>
      <c r="G13">
        <v>0.05</v>
      </c>
      <c r="H13">
        <v>122859893.37384897</v>
      </c>
      <c r="I13">
        <v>1065.5052783481144</v>
      </c>
      <c r="J13">
        <v>1455.6263088502951</v>
      </c>
      <c r="K13">
        <v>1715.3713948803788</v>
      </c>
      <c r="L13">
        <v>0.94425568490146905</v>
      </c>
      <c r="M13">
        <v>437579384.91798115</v>
      </c>
      <c r="N13">
        <v>0.22603419476254588</v>
      </c>
      <c r="O13">
        <v>0.23933611525358306</v>
      </c>
      <c r="P13">
        <v>0.05</v>
      </c>
    </row>
    <row r="14" spans="1:16" x14ac:dyDescent="0.25">
      <c r="A14" t="s">
        <v>71</v>
      </c>
      <c r="B14" t="s">
        <v>105</v>
      </c>
      <c r="C14">
        <v>91687667.656894788</v>
      </c>
      <c r="D14">
        <v>93538969.35726288</v>
      </c>
      <c r="E14">
        <v>0.24637665949604506</v>
      </c>
      <c r="F14">
        <v>21878969.245899059</v>
      </c>
      <c r="G14">
        <v>0.05</v>
      </c>
      <c r="H14">
        <v>120426914.9547898</v>
      </c>
      <c r="I14">
        <v>1065.5052783481144</v>
      </c>
      <c r="J14">
        <v>1455.6263088502951</v>
      </c>
      <c r="K14">
        <v>1715.3713948803788</v>
      </c>
      <c r="L14">
        <v>0.98069917573112675</v>
      </c>
      <c r="M14">
        <v>437579384.91798115</v>
      </c>
      <c r="N14">
        <v>0.20953379162064617</v>
      </c>
      <c r="O14">
        <v>0.21376457068423277</v>
      </c>
      <c r="P14">
        <v>0.05</v>
      </c>
    </row>
    <row r="15" spans="1:16" x14ac:dyDescent="0.25">
      <c r="A15" t="s">
        <v>73</v>
      </c>
      <c r="B15" t="s">
        <v>106</v>
      </c>
      <c r="C15">
        <v>89321640.382309496</v>
      </c>
      <c r="D15">
        <v>89695552.548532963</v>
      </c>
      <c r="E15">
        <v>0.24145161292892015</v>
      </c>
      <c r="F15">
        <v>21878969.245899059</v>
      </c>
      <c r="G15">
        <v>0.05</v>
      </c>
      <c r="H15">
        <v>114593648.9176538</v>
      </c>
      <c r="I15">
        <v>978.26448070213814</v>
      </c>
      <c r="J15">
        <v>1303.2864606183732</v>
      </c>
      <c r="K15">
        <v>1519.688180941776</v>
      </c>
      <c r="L15">
        <v>0.9961764005810938</v>
      </c>
      <c r="M15">
        <v>437579384.91798115</v>
      </c>
      <c r="N15">
        <v>0.20412671040033509</v>
      </c>
      <c r="O15">
        <v>0.20498121172994765</v>
      </c>
      <c r="P15">
        <v>0.05</v>
      </c>
    </row>
    <row r="16" spans="1:16" x14ac:dyDescent="0.25">
      <c r="A16" t="s">
        <v>75</v>
      </c>
      <c r="B16" t="s">
        <v>26</v>
      </c>
      <c r="C16">
        <v>71000323.559795037</v>
      </c>
      <c r="D16">
        <v>72767644.558055535</v>
      </c>
      <c r="E16">
        <v>0.16135813438855259</v>
      </c>
      <c r="F16">
        <v>21878969.245899059</v>
      </c>
      <c r="G16">
        <v>0.05</v>
      </c>
      <c r="H16">
        <v>118196452.02614617</v>
      </c>
      <c r="I16">
        <v>1034.6230814381322</v>
      </c>
      <c r="J16">
        <v>1389.1774570493865</v>
      </c>
      <c r="K16">
        <v>1611.5473321260956</v>
      </c>
      <c r="L16">
        <v>0.98498618288363371</v>
      </c>
      <c r="M16">
        <v>437579384.91798115</v>
      </c>
      <c r="N16">
        <v>0.16225701211473473</v>
      </c>
      <c r="O16">
        <v>0.16629587011210534</v>
      </c>
      <c r="P16">
        <v>0.05</v>
      </c>
    </row>
    <row r="17" spans="1:16" x14ac:dyDescent="0.25">
      <c r="A17" t="s">
        <v>77</v>
      </c>
      <c r="B17" t="s">
        <v>72</v>
      </c>
      <c r="C17">
        <v>71000323.559795037</v>
      </c>
      <c r="D17">
        <v>72767644.558055535</v>
      </c>
      <c r="E17">
        <v>0.16135813438855259</v>
      </c>
      <c r="F17">
        <v>21878969.245899059</v>
      </c>
      <c r="G17">
        <v>0.05</v>
      </c>
      <c r="H17">
        <v>118196452.02614617</v>
      </c>
      <c r="I17">
        <v>1034.6230814381322</v>
      </c>
      <c r="J17">
        <v>1389.1774570493865</v>
      </c>
      <c r="K17">
        <v>1611.5473321260956</v>
      </c>
      <c r="L17">
        <v>0.98498618288363371</v>
      </c>
      <c r="M17">
        <v>437579384.91798115</v>
      </c>
      <c r="N17">
        <v>0.16225701211473473</v>
      </c>
      <c r="O17">
        <v>0.16629587011210534</v>
      </c>
      <c r="P17">
        <v>0.05</v>
      </c>
    </row>
    <row r="18" spans="1:16" x14ac:dyDescent="0.25">
      <c r="A18" t="s">
        <v>79</v>
      </c>
      <c r="B18" t="s">
        <v>74</v>
      </c>
      <c r="C18">
        <v>71000323.559795037</v>
      </c>
      <c r="D18">
        <v>72767644.558055535</v>
      </c>
      <c r="E18">
        <v>0.16135813438855259</v>
      </c>
      <c r="F18">
        <v>21878969.245899059</v>
      </c>
      <c r="G18">
        <v>0.05</v>
      </c>
      <c r="H18">
        <v>118196452.02614617</v>
      </c>
      <c r="I18">
        <v>1034.6230814381322</v>
      </c>
      <c r="J18">
        <v>1389.1774570493865</v>
      </c>
      <c r="K18">
        <v>1611.5473321260956</v>
      </c>
      <c r="L18">
        <v>0.98498618288363371</v>
      </c>
      <c r="M18">
        <v>437579384.91798115</v>
      </c>
      <c r="N18">
        <v>0.16225701211473473</v>
      </c>
      <c r="O18">
        <v>0.16629587011210534</v>
      </c>
      <c r="P18">
        <v>0.05</v>
      </c>
    </row>
    <row r="19" spans="1:16" x14ac:dyDescent="0.25">
      <c r="A19" t="s">
        <v>81</v>
      </c>
      <c r="B19" t="s">
        <v>76</v>
      </c>
      <c r="C19">
        <v>65006270.059662566</v>
      </c>
      <c r="D19">
        <v>63682974.380390063</v>
      </c>
      <c r="E19">
        <v>0.14743909280303177</v>
      </c>
      <c r="F19">
        <v>21878969.245899059</v>
      </c>
      <c r="G19">
        <v>0.05</v>
      </c>
      <c r="H19">
        <v>112901484.71646394</v>
      </c>
      <c r="I19">
        <v>977.15150727386253</v>
      </c>
      <c r="J19">
        <v>1299.3369753639975</v>
      </c>
      <c r="K19">
        <v>1500.7859075605329</v>
      </c>
      <c r="L19">
        <v>1.0116067692789112</v>
      </c>
      <c r="M19">
        <v>437579384.91798115</v>
      </c>
      <c r="N19">
        <v>0.14855880395701729</v>
      </c>
      <c r="O19">
        <v>0.14553467685029689</v>
      </c>
      <c r="P19">
        <v>0.05</v>
      </c>
    </row>
    <row r="20" spans="1:16" x14ac:dyDescent="0.25">
      <c r="A20" t="s">
        <v>83</v>
      </c>
      <c r="B20" t="s">
        <v>78</v>
      </c>
      <c r="C20">
        <v>71000323.559795022</v>
      </c>
      <c r="D20">
        <v>72767644.55805552</v>
      </c>
      <c r="E20">
        <v>0.16135813438855259</v>
      </c>
      <c r="F20">
        <v>21878969.24589907</v>
      </c>
      <c r="G20">
        <v>5.0000000000000024E-2</v>
      </c>
      <c r="H20">
        <v>118196452.02614617</v>
      </c>
      <c r="I20">
        <v>1034.6230814381322</v>
      </c>
      <c r="J20">
        <v>1389.1774570493865</v>
      </c>
      <c r="K20">
        <v>1611.5473321260956</v>
      </c>
      <c r="L20">
        <v>0.98498618288363371</v>
      </c>
      <c r="M20">
        <v>437579384.91798115</v>
      </c>
      <c r="N20">
        <v>0.1622570121147347</v>
      </c>
      <c r="O20">
        <v>0.16629587011210531</v>
      </c>
      <c r="P20">
        <v>5.0000000000000031E-2</v>
      </c>
    </row>
    <row r="21" spans="1:16" x14ac:dyDescent="0.25">
      <c r="A21" t="s">
        <v>85</v>
      </c>
      <c r="B21" t="s">
        <v>80</v>
      </c>
      <c r="C21">
        <v>70523829.40910311</v>
      </c>
      <c r="D21">
        <v>72291150.407363608</v>
      </c>
      <c r="E21">
        <v>0.16063571248239447</v>
      </c>
      <c r="F21">
        <v>22355463.396590974</v>
      </c>
      <c r="G21">
        <v>5.0722421906158138E-2</v>
      </c>
      <c r="H21">
        <v>118196452.02614617</v>
      </c>
      <c r="I21">
        <v>1034.6230814381322</v>
      </c>
      <c r="J21">
        <v>1389.1774570493865</v>
      </c>
      <c r="K21">
        <v>1611.5473321260956</v>
      </c>
      <c r="L21">
        <v>0.98498618288363371</v>
      </c>
      <c r="M21">
        <v>437579384.91798115</v>
      </c>
      <c r="N21">
        <v>0.16116808021548348</v>
      </c>
      <c r="O21">
        <v>0.16520693821285409</v>
      </c>
      <c r="P21">
        <v>5.1088931899251219E-2</v>
      </c>
    </row>
    <row r="22" spans="1:16" x14ac:dyDescent="0.25">
      <c r="A22" t="s">
        <v>87</v>
      </c>
      <c r="B22" t="s">
        <v>82</v>
      </c>
      <c r="C22">
        <v>49168759.822935782</v>
      </c>
      <c r="D22">
        <v>50936080.821196288</v>
      </c>
      <c r="E22">
        <v>0.11135813438855259</v>
      </c>
      <c r="F22">
        <v>43710532.982758306</v>
      </c>
      <c r="G22">
        <v>0.1</v>
      </c>
      <c r="H22">
        <v>118196452.02614617</v>
      </c>
      <c r="I22">
        <v>1034.6230814381322</v>
      </c>
      <c r="J22">
        <v>1389.1774570493865</v>
      </c>
      <c r="K22">
        <v>1611.5473321260956</v>
      </c>
      <c r="L22">
        <v>0.98498618288363371</v>
      </c>
      <c r="M22">
        <v>437579384.91798115</v>
      </c>
      <c r="N22">
        <v>0.11236534790630473</v>
      </c>
      <c r="O22">
        <v>0.11640420590367534</v>
      </c>
      <c r="P22">
        <v>9.9891664208429987E-2</v>
      </c>
    </row>
    <row r="23" spans="1:16" x14ac:dyDescent="0.25">
      <c r="A23" t="s">
        <v>89</v>
      </c>
      <c r="B23" t="s">
        <v>84</v>
      </c>
      <c r="C23">
        <v>46439646.402847044</v>
      </c>
      <c r="D23">
        <v>48206967.40110755</v>
      </c>
      <c r="E23">
        <v>0.1056790671942763</v>
      </c>
      <c r="F23">
        <v>46439646.402847044</v>
      </c>
      <c r="G23">
        <v>0.1056790671942763</v>
      </c>
      <c r="H23">
        <v>118196452.02614617</v>
      </c>
      <c r="I23">
        <v>1034.6230814381322</v>
      </c>
      <c r="J23">
        <v>1389.1774570493865</v>
      </c>
      <c r="K23">
        <v>1611.5473321260956</v>
      </c>
      <c r="L23">
        <v>0.98498618288363371</v>
      </c>
      <c r="M23">
        <v>437579384.91798115</v>
      </c>
      <c r="N23">
        <v>0.10612850605736736</v>
      </c>
      <c r="O23">
        <v>0.11016736405473798</v>
      </c>
      <c r="P23">
        <v>0.10612850605736736</v>
      </c>
    </row>
    <row r="24" spans="1:16" x14ac:dyDescent="0.25">
      <c r="A24" t="s">
        <v>107</v>
      </c>
      <c r="B24" t="s">
        <v>86</v>
      </c>
      <c r="C24">
        <v>70832151.748516321</v>
      </c>
      <c r="D24">
        <v>71715812.24764657</v>
      </c>
      <c r="E24">
        <v>0.16118542778391468</v>
      </c>
      <c r="F24">
        <v>21878969.245899059</v>
      </c>
      <c r="G24">
        <v>0.05</v>
      </c>
      <c r="H24">
        <v>59098226.013073087</v>
      </c>
      <c r="I24">
        <v>1034.6230814381322</v>
      </c>
      <c r="J24">
        <v>1365.6899537652339</v>
      </c>
      <c r="K24">
        <v>1611.5473321260956</v>
      </c>
      <c r="L24">
        <v>0.98498618288363371</v>
      </c>
      <c r="M24">
        <v>437579384.91798115</v>
      </c>
      <c r="N24">
        <v>0.16187268913912142</v>
      </c>
      <c r="O24">
        <v>0.16389211813780674</v>
      </c>
      <c r="P24">
        <v>0.05</v>
      </c>
    </row>
    <row r="25" spans="1:16" x14ac:dyDescent="0.25">
      <c r="A25" t="s">
        <v>108</v>
      </c>
      <c r="B25" t="s">
        <v>88</v>
      </c>
      <c r="C25">
        <v>37567013.340039052</v>
      </c>
      <c r="D25">
        <v>44197589.231265269</v>
      </c>
      <c r="E25">
        <v>5.3172706604637847E-2</v>
      </c>
      <c r="F25">
        <v>37567013.340039052</v>
      </c>
      <c r="G25">
        <v>5.3172706604637847E-2</v>
      </c>
      <c r="H25">
        <v>111532606.95201153</v>
      </c>
      <c r="I25">
        <v>961.08338809900965</v>
      </c>
      <c r="J25">
        <v>1251.0313434981299</v>
      </c>
      <c r="K25">
        <v>1418.2060527043893</v>
      </c>
      <c r="L25">
        <v>0.94115709148238669</v>
      </c>
      <c r="M25">
        <v>437579384.91798115</v>
      </c>
      <c r="N25">
        <v>8.5851881132564145E-2</v>
      </c>
      <c r="O25">
        <v>0.1010047336657543</v>
      </c>
      <c r="P25">
        <v>8.5851881132564145E-2</v>
      </c>
    </row>
    <row r="26" spans="1:16" x14ac:dyDescent="0.25">
      <c r="A26" t="s">
        <v>109</v>
      </c>
      <c r="B26" t="s">
        <v>90</v>
      </c>
      <c r="C26">
        <v>63855582.012874044</v>
      </c>
      <c r="D26">
        <v>61717598.560201906</v>
      </c>
      <c r="E26">
        <v>0.13932023552732772</v>
      </c>
      <c r="F26">
        <v>21878969.245899059</v>
      </c>
      <c r="G26">
        <v>0.05</v>
      </c>
      <c r="H26">
        <v>114727266.22474517</v>
      </c>
      <c r="I26">
        <v>996.57332202765474</v>
      </c>
      <c r="J26">
        <v>1346.6503817740086</v>
      </c>
      <c r="K26">
        <v>1579.733935059832</v>
      </c>
      <c r="L26">
        <v>1.0221709421619505</v>
      </c>
      <c r="M26">
        <v>437579384.91798115</v>
      </c>
      <c r="N26">
        <v>0.14592913700640395</v>
      </c>
      <c r="O26">
        <v>0.14104320424457406</v>
      </c>
      <c r="P26">
        <v>0.05</v>
      </c>
    </row>
    <row r="27" spans="1:16" x14ac:dyDescent="0.25">
      <c r="A27" t="s">
        <v>110</v>
      </c>
      <c r="B27" t="s">
        <v>111</v>
      </c>
      <c r="C27">
        <v>76374953.251231998</v>
      </c>
      <c r="D27">
        <v>78007726.648268476</v>
      </c>
      <c r="E27">
        <v>0.1752679921398719</v>
      </c>
      <c r="F27">
        <v>21878969.245899059</v>
      </c>
      <c r="G27">
        <v>0.05</v>
      </c>
      <c r="H27">
        <v>122859893.37384897</v>
      </c>
      <c r="I27">
        <v>1065.5052783481144</v>
      </c>
      <c r="J27">
        <v>1455.6263088502951</v>
      </c>
      <c r="K27">
        <v>1715.3713948803788</v>
      </c>
      <c r="L27">
        <v>0.98436293294429456</v>
      </c>
      <c r="M27">
        <v>437579384.91798115</v>
      </c>
      <c r="N27">
        <v>0.17453965128075569</v>
      </c>
      <c r="O27">
        <v>0.17827102769681452</v>
      </c>
      <c r="P27">
        <v>0.05</v>
      </c>
    </row>
    <row r="28" spans="1:16" x14ac:dyDescent="0.25">
      <c r="A28" t="s">
        <v>112</v>
      </c>
      <c r="B28" t="s">
        <v>113</v>
      </c>
      <c r="C28">
        <v>69363430.771710008</v>
      </c>
      <c r="D28">
        <v>67817250.139011905</v>
      </c>
      <c r="E28">
        <v>0.15790353930008486</v>
      </c>
      <c r="F28">
        <v>21878969.245899059</v>
      </c>
      <c r="G28">
        <v>0.05</v>
      </c>
      <c r="H28">
        <v>120443520.86732928</v>
      </c>
      <c r="I28">
        <v>1065.5052783481144</v>
      </c>
      <c r="J28">
        <v>1455.6263088502951</v>
      </c>
      <c r="K28">
        <v>1715.3713948803788</v>
      </c>
      <c r="L28">
        <v>1.015965481247227</v>
      </c>
      <c r="M28">
        <v>437579384.91798115</v>
      </c>
      <c r="N28">
        <v>0.15851622165589754</v>
      </c>
      <c r="O28">
        <v>0.15498273565086576</v>
      </c>
      <c r="P28">
        <v>0.05</v>
      </c>
    </row>
    <row r="29" spans="1:16" x14ac:dyDescent="0.25">
      <c r="A29" t="s">
        <v>114</v>
      </c>
      <c r="B29" t="s">
        <v>115</v>
      </c>
      <c r="C29">
        <v>68056859.198468074</v>
      </c>
      <c r="D29">
        <v>66436386.966355368</v>
      </c>
      <c r="E29">
        <v>0.15298846312192985</v>
      </c>
      <c r="F29">
        <v>21878969.245899059</v>
      </c>
      <c r="G29">
        <v>0.05</v>
      </c>
      <c r="H29">
        <v>115726708.25060938</v>
      </c>
      <c r="I29">
        <v>987.51807572684368</v>
      </c>
      <c r="J29">
        <v>1328.4724095145334</v>
      </c>
      <c r="K29">
        <v>1555.481993304501</v>
      </c>
      <c r="L29">
        <v>1.0161892075124499</v>
      </c>
      <c r="M29">
        <v>437579384.91798115</v>
      </c>
      <c r="N29">
        <v>0.15553031414225443</v>
      </c>
      <c r="O29">
        <v>0.15182704957366319</v>
      </c>
      <c r="P29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B27F7-9FDD-4083-A6B3-0BEAA0FC291D}">
  <dimension ref="A3:P39"/>
  <sheetViews>
    <sheetView workbookViewId="0">
      <selection activeCell="C40" sqref="C40"/>
    </sheetView>
  </sheetViews>
  <sheetFormatPr defaultRowHeight="15" x14ac:dyDescent="0.25"/>
  <cols>
    <col min="2" max="2" width="28.5703125" customWidth="1"/>
    <col min="3" max="3" width="30.28515625" customWidth="1"/>
    <col min="4" max="4" width="15.28515625" style="2" bestFit="1" customWidth="1"/>
    <col min="5" max="5" width="16.28515625" style="2" bestFit="1" customWidth="1"/>
    <col min="6" max="6" width="11.5703125" style="3" customWidth="1"/>
    <col min="7" max="7" width="9.28515625" style="3" bestFit="1" customWidth="1"/>
    <col min="8" max="8" width="11.85546875" style="3" customWidth="1"/>
    <col min="9" max="9" width="15.28515625" style="2" bestFit="1" customWidth="1"/>
    <col min="10" max="10" width="11" style="3" customWidth="1"/>
    <col min="11" max="11" width="13" style="3" customWidth="1"/>
    <col min="12" max="12" width="16.28515625" style="2" bestFit="1" customWidth="1"/>
    <col min="13" max="13" width="17.140625" style="2" customWidth="1"/>
    <col min="14" max="14" width="17.42578125" style="2" customWidth="1"/>
    <col min="15" max="15" width="14.42578125" style="1" customWidth="1"/>
    <col min="16" max="16" width="16.28515625" style="2" bestFit="1" customWidth="1"/>
  </cols>
  <sheetData>
    <row r="3" spans="1:16" x14ac:dyDescent="0.25">
      <c r="D3" s="6" t="s">
        <v>50</v>
      </c>
      <c r="E3" s="6"/>
      <c r="F3" s="6"/>
      <c r="G3" s="6"/>
      <c r="H3" s="6"/>
      <c r="I3" s="9" t="s">
        <v>51</v>
      </c>
      <c r="J3" s="10"/>
      <c r="K3" s="11"/>
      <c r="L3" s="4" t="s">
        <v>52</v>
      </c>
      <c r="M3" s="4"/>
      <c r="N3" s="4"/>
      <c r="O3" s="1" t="s">
        <v>53</v>
      </c>
    </row>
    <row r="4" spans="1:16" x14ac:dyDescent="0.25">
      <c r="B4" t="s">
        <v>0</v>
      </c>
      <c r="D4" s="8" t="s">
        <v>1</v>
      </c>
      <c r="E4" s="8" t="s">
        <v>2</v>
      </c>
      <c r="F4" s="7" t="s">
        <v>11</v>
      </c>
      <c r="G4" s="7" t="s">
        <v>12</v>
      </c>
      <c r="H4" s="7" t="s">
        <v>3</v>
      </c>
      <c r="I4" s="12" t="s">
        <v>4</v>
      </c>
      <c r="J4" s="10" t="s">
        <v>13</v>
      </c>
      <c r="K4" s="10" t="s">
        <v>5</v>
      </c>
      <c r="L4" s="4" t="s">
        <v>6</v>
      </c>
      <c r="M4" s="4" t="s">
        <v>7</v>
      </c>
      <c r="N4" s="4" t="s">
        <v>8</v>
      </c>
      <c r="O4" s="1" t="s">
        <v>9</v>
      </c>
      <c r="P4" s="2" t="s">
        <v>10</v>
      </c>
    </row>
    <row r="5" spans="1:16" x14ac:dyDescent="0.25">
      <c r="A5" t="s">
        <v>14</v>
      </c>
      <c r="B5" t="s">
        <v>26</v>
      </c>
      <c r="C5" t="s">
        <v>38</v>
      </c>
      <c r="D5" s="8">
        <v>71000323.559795037</v>
      </c>
      <c r="E5" s="8">
        <v>72767644.558055535</v>
      </c>
      <c r="F5" s="7">
        <v>0.16225701211473473</v>
      </c>
      <c r="G5" s="7">
        <v>0.16629587011210534</v>
      </c>
      <c r="H5" s="7">
        <v>0.16135813438855259</v>
      </c>
      <c r="I5" s="12">
        <v>21878969.245899059</v>
      </c>
      <c r="J5" s="10">
        <v>0.05</v>
      </c>
      <c r="K5" s="10">
        <v>0.05</v>
      </c>
      <c r="L5" s="4">
        <v>118196452.02614617</v>
      </c>
      <c r="M5" s="4">
        <v>1034.6230814381322</v>
      </c>
      <c r="N5" s="4">
        <v>1611.5473321260956</v>
      </c>
      <c r="O5" s="3">
        <v>0.98498618288363371</v>
      </c>
      <c r="P5" s="2">
        <v>437579384.91798115</v>
      </c>
    </row>
    <row r="6" spans="1:16" x14ac:dyDescent="0.25">
      <c r="A6" t="s">
        <v>15</v>
      </c>
      <c r="B6" t="s">
        <v>27</v>
      </c>
      <c r="C6" t="s">
        <v>39</v>
      </c>
      <c r="D6" s="8">
        <v>95357911.488248095</v>
      </c>
      <c r="E6" s="8">
        <v>101640729.90386865</v>
      </c>
      <c r="F6" s="7">
        <v>0.2179213984363586</v>
      </c>
      <c r="G6" s="7">
        <v>0.23227952094434234</v>
      </c>
      <c r="H6" s="7">
        <v>0.25702108563333786</v>
      </c>
      <c r="I6" s="12">
        <v>21878969.245899059</v>
      </c>
      <c r="J6" s="10">
        <v>0.05</v>
      </c>
      <c r="K6" s="10">
        <v>0.05</v>
      </c>
      <c r="L6" s="4">
        <v>118196452.02614617</v>
      </c>
      <c r="M6" s="4">
        <v>1034.6230814381322</v>
      </c>
      <c r="N6" s="4">
        <v>1611.5473321260956</v>
      </c>
      <c r="O6" s="3">
        <v>0.94662594584667492</v>
      </c>
      <c r="P6" s="2">
        <v>437579384.91798115</v>
      </c>
    </row>
    <row r="7" spans="1:16" x14ac:dyDescent="0.25">
      <c r="A7" t="s">
        <v>16</v>
      </c>
      <c r="B7" t="s">
        <v>28</v>
      </c>
      <c r="C7" t="s">
        <v>40</v>
      </c>
      <c r="D7" s="8">
        <v>94172427.806968406</v>
      </c>
      <c r="E7" s="8">
        <v>100614725.66868255</v>
      </c>
      <c r="F7" s="7">
        <v>0.21521221303562979</v>
      </c>
      <c r="G7" s="7">
        <v>0.22993479386041354</v>
      </c>
      <c r="H7" s="7">
        <v>0.24725083895632677</v>
      </c>
      <c r="I7" s="12">
        <v>21878969.245899059</v>
      </c>
      <c r="J7" s="10">
        <v>0.05</v>
      </c>
      <c r="K7" s="10">
        <v>0.05</v>
      </c>
      <c r="L7" s="4">
        <v>117181939.07982081</v>
      </c>
      <c r="M7" s="4">
        <v>1021.7652676029692</v>
      </c>
      <c r="N7" s="4">
        <v>1592.7837753853148</v>
      </c>
      <c r="O7" s="3">
        <v>0.94527119374402735</v>
      </c>
      <c r="P7" s="2">
        <v>437579384.91798115</v>
      </c>
    </row>
    <row r="8" spans="1:16" x14ac:dyDescent="0.25">
      <c r="A8" t="s">
        <v>17</v>
      </c>
      <c r="B8" t="s">
        <v>29</v>
      </c>
      <c r="C8" t="s">
        <v>41</v>
      </c>
      <c r="D8" s="8">
        <v>91564928.223775521</v>
      </c>
      <c r="E8" s="8">
        <v>96799194.662925556</v>
      </c>
      <c r="F8" s="7">
        <v>0.20925329524136113</v>
      </c>
      <c r="G8" s="7">
        <v>0.22121516232093377</v>
      </c>
      <c r="H8" s="7">
        <v>0.24725083895632677</v>
      </c>
      <c r="I8" s="12">
        <v>21878969.245899059</v>
      </c>
      <c r="J8" s="10">
        <v>0.05</v>
      </c>
      <c r="K8" s="10">
        <v>0.05</v>
      </c>
      <c r="L8" s="4">
        <v>114811590.7760777</v>
      </c>
      <c r="M8" s="4">
        <v>998.8493994280085</v>
      </c>
      <c r="N8" s="4">
        <v>1542.2877486026769</v>
      </c>
      <c r="O8" s="3">
        <v>0.95499618193883262</v>
      </c>
      <c r="P8" s="2">
        <v>437579384.91798115</v>
      </c>
    </row>
    <row r="9" spans="1:16" x14ac:dyDescent="0.25">
      <c r="A9" t="s">
        <v>18</v>
      </c>
      <c r="B9" t="s">
        <v>30</v>
      </c>
      <c r="C9" t="s">
        <v>42</v>
      </c>
      <c r="D9" s="8">
        <v>89255611.614125445</v>
      </c>
      <c r="E9" s="8">
        <v>91401098.375611112</v>
      </c>
      <c r="F9" s="7">
        <v>0.2039758148818078</v>
      </c>
      <c r="G9" s="7">
        <v>0.20887889495238246</v>
      </c>
      <c r="H9" s="7">
        <v>0.24310586701698891</v>
      </c>
      <c r="I9" s="12">
        <v>21878969.245899059</v>
      </c>
      <c r="J9" s="10">
        <v>0.05</v>
      </c>
      <c r="K9" s="10">
        <v>0.05</v>
      </c>
      <c r="L9" s="4">
        <v>112795486.83202775</v>
      </c>
      <c r="M9" s="4">
        <v>976.37620635447558</v>
      </c>
      <c r="N9" s="4">
        <v>1489.801036948119</v>
      </c>
      <c r="O9" s="3">
        <v>0.98100705254961118</v>
      </c>
      <c r="P9" s="2">
        <v>437579384.91798115</v>
      </c>
    </row>
    <row r="10" spans="1:16" x14ac:dyDescent="0.25">
      <c r="A10" t="s">
        <v>19</v>
      </c>
      <c r="B10" t="s">
        <v>31</v>
      </c>
      <c r="C10" t="s">
        <v>43</v>
      </c>
      <c r="D10" s="8">
        <v>92843820.611661762</v>
      </c>
      <c r="E10" s="8">
        <v>99126639.027282298</v>
      </c>
      <c r="F10" s="7">
        <v>0.21217594752336011</v>
      </c>
      <c r="G10" s="7">
        <v>0.22653407003134382</v>
      </c>
      <c r="H10" s="7">
        <v>0.23702108563333787</v>
      </c>
      <c r="I10" s="12">
        <v>24393060.122485399</v>
      </c>
      <c r="J10" s="10">
        <v>5.5745450912998512E-2</v>
      </c>
      <c r="K10" s="10">
        <v>7.0000000000000007E-2</v>
      </c>
      <c r="L10" s="4">
        <v>118196452.02614617</v>
      </c>
      <c r="M10" s="4">
        <v>1034.6230814381322</v>
      </c>
      <c r="N10" s="4">
        <v>1611.5473321260956</v>
      </c>
      <c r="O10" s="3">
        <v>0.94662594584667492</v>
      </c>
      <c r="P10" s="2">
        <v>437579384.91798115</v>
      </c>
    </row>
    <row r="11" spans="1:16" x14ac:dyDescent="0.25">
      <c r="A11" t="s">
        <v>20</v>
      </c>
      <c r="B11" t="s">
        <v>32</v>
      </c>
      <c r="C11" t="s">
        <v>44</v>
      </c>
      <c r="D11" s="8">
        <v>90630473.882680237</v>
      </c>
      <c r="E11" s="8">
        <v>96913292.298300773</v>
      </c>
      <c r="F11" s="7">
        <v>0.20711778709517542</v>
      </c>
      <c r="G11" s="7">
        <v>0.22147590960315913</v>
      </c>
      <c r="H11" s="7">
        <v>0.23752729704804654</v>
      </c>
      <c r="I11" s="12">
        <v>26606406.851466928</v>
      </c>
      <c r="J11" s="10">
        <v>6.08036113411832E-2</v>
      </c>
      <c r="K11" s="10">
        <v>6.9493788585291344E-2</v>
      </c>
      <c r="L11" s="4">
        <v>118196452.02614617</v>
      </c>
      <c r="M11" s="4">
        <v>1034.6230814381322</v>
      </c>
      <c r="N11" s="4">
        <v>1611.5473321260956</v>
      </c>
      <c r="O11" s="3">
        <v>0.94662594584667492</v>
      </c>
      <c r="P11" s="2">
        <v>437579384.91798115</v>
      </c>
    </row>
    <row r="12" spans="1:16" x14ac:dyDescent="0.25">
      <c r="A12" t="s">
        <v>21</v>
      </c>
      <c r="B12" t="s">
        <v>33</v>
      </c>
      <c r="C12" t="s">
        <v>45</v>
      </c>
      <c r="D12" s="8">
        <v>73478942.242349043</v>
      </c>
      <c r="E12" s="8">
        <v>79761760.657969594</v>
      </c>
      <c r="F12" s="7">
        <v>0.16792139843635862</v>
      </c>
      <c r="G12" s="7">
        <v>0.18227952094434235</v>
      </c>
      <c r="H12" s="7">
        <v>0.20702108563333785</v>
      </c>
      <c r="I12" s="12">
        <v>43757938.491798118</v>
      </c>
      <c r="J12" s="10">
        <v>0.1</v>
      </c>
      <c r="K12" s="10">
        <v>0.1</v>
      </c>
      <c r="L12" s="4">
        <v>118196452.02614617</v>
      </c>
      <c r="M12" s="4">
        <v>1034.6230814381322</v>
      </c>
      <c r="N12" s="4">
        <v>1611.5473321260956</v>
      </c>
      <c r="O12" s="3">
        <v>0.94662594584667492</v>
      </c>
      <c r="P12" s="2">
        <v>437579384.91798115</v>
      </c>
    </row>
    <row r="13" spans="1:16" x14ac:dyDescent="0.25">
      <c r="A13" t="s">
        <v>22</v>
      </c>
      <c r="B13" t="s">
        <v>34</v>
      </c>
      <c r="C13" t="s">
        <v>46</v>
      </c>
      <c r="D13" s="8">
        <v>58618440.367073581</v>
      </c>
      <c r="E13" s="8">
        <v>64901258.782694124</v>
      </c>
      <c r="F13" s="7">
        <v>0.1339606992181793</v>
      </c>
      <c r="G13" s="7">
        <v>0.14831882172616304</v>
      </c>
      <c r="H13" s="7">
        <v>0.15351054281666893</v>
      </c>
      <c r="I13" s="12">
        <v>58618440.367073581</v>
      </c>
      <c r="J13" s="10">
        <v>0.1339606992181793</v>
      </c>
      <c r="K13" s="10">
        <v>0.15351054281666893</v>
      </c>
      <c r="L13" s="4">
        <v>118196452.02614617</v>
      </c>
      <c r="M13" s="4">
        <v>1034.6230814381322</v>
      </c>
      <c r="N13" s="4">
        <v>1611.5473321260956</v>
      </c>
      <c r="O13" s="3">
        <v>0.94662594584667492</v>
      </c>
      <c r="P13" s="2">
        <v>437579384.91798115</v>
      </c>
    </row>
    <row r="14" spans="1:16" x14ac:dyDescent="0.25">
      <c r="A14" t="s">
        <v>23</v>
      </c>
      <c r="B14" t="s">
        <v>35</v>
      </c>
      <c r="C14" t="s">
        <v>47</v>
      </c>
      <c r="D14" s="8">
        <v>83010945.71274285</v>
      </c>
      <c r="E14" s="8">
        <v>86152354.920553118</v>
      </c>
      <c r="F14" s="7">
        <v>0.18970488229993338</v>
      </c>
      <c r="G14" s="7">
        <v>0.19688394355392522</v>
      </c>
      <c r="H14" s="7">
        <v>0.20901690340630733</v>
      </c>
      <c r="I14" s="12">
        <v>21878969.245899059</v>
      </c>
      <c r="J14" s="10">
        <v>0.05</v>
      </c>
      <c r="K14" s="10">
        <v>0.05</v>
      </c>
      <c r="L14" s="4">
        <v>59098226.013073087</v>
      </c>
      <c r="M14" s="4">
        <v>1034.6230814381322</v>
      </c>
      <c r="N14" s="4">
        <v>1611.5473321260956</v>
      </c>
      <c r="O14" s="3">
        <v>0.94662594584667492</v>
      </c>
      <c r="P14" s="2">
        <v>437579384.91798115</v>
      </c>
    </row>
    <row r="15" spans="1:16" x14ac:dyDescent="0.25">
      <c r="A15" t="s">
        <v>24</v>
      </c>
      <c r="B15" t="s">
        <v>36</v>
      </c>
      <c r="C15" t="s">
        <v>48</v>
      </c>
      <c r="D15" s="8">
        <v>49195813.197240986</v>
      </c>
      <c r="E15" s="8">
        <v>57909937.134090804</v>
      </c>
      <c r="F15" s="7">
        <v>0.11242717297219597</v>
      </c>
      <c r="G15" s="7">
        <v>0.13234155705243131</v>
      </c>
      <c r="H15" s="7">
        <v>5.3172706604637847E-2</v>
      </c>
      <c r="I15" s="12">
        <v>49195813.197240986</v>
      </c>
      <c r="J15" s="10">
        <v>0.11242717297219597</v>
      </c>
      <c r="K15" s="10">
        <v>5.3172706604637847E-2</v>
      </c>
      <c r="L15" s="4">
        <v>110528948.37524937</v>
      </c>
      <c r="M15" s="4">
        <v>951.49536653578707</v>
      </c>
      <c r="N15" s="4">
        <v>1381.2634922441873</v>
      </c>
      <c r="O15" s="3">
        <v>0.92177620702765217</v>
      </c>
      <c r="P15" s="2">
        <v>437579384.91798115</v>
      </c>
    </row>
    <row r="16" spans="1:16" x14ac:dyDescent="0.25">
      <c r="A16" t="s">
        <v>25</v>
      </c>
      <c r="B16" t="s">
        <v>37</v>
      </c>
      <c r="C16" t="s">
        <v>49</v>
      </c>
      <c r="D16" s="8">
        <v>83150173.442218766</v>
      </c>
      <c r="E16" s="8">
        <v>82002160.65554969</v>
      </c>
      <c r="F16" s="7">
        <v>0.1900230593765386</v>
      </c>
      <c r="G16" s="7">
        <v>0.18739950619684695</v>
      </c>
      <c r="H16" s="7">
        <v>0.22423668562256854</v>
      </c>
      <c r="I16" s="12">
        <v>21878969.245899059</v>
      </c>
      <c r="J16" s="10">
        <v>0.05</v>
      </c>
      <c r="K16" s="10">
        <v>0.05</v>
      </c>
      <c r="L16" s="4">
        <v>112682968.18873088</v>
      </c>
      <c r="M16" s="4">
        <v>981.15550264606452</v>
      </c>
      <c r="N16" s="4">
        <v>1534.1629062248583</v>
      </c>
      <c r="O16" s="3">
        <v>1.0124631237440616</v>
      </c>
      <c r="P16" s="2">
        <v>437579384.91798115</v>
      </c>
    </row>
    <row r="19" spans="1:15" x14ac:dyDescent="0.25">
      <c r="D19" s="21" t="s">
        <v>50</v>
      </c>
      <c r="E19" s="21"/>
      <c r="F19" s="21"/>
      <c r="G19" s="21"/>
      <c r="H19" s="21"/>
      <c r="I19" s="22" t="s">
        <v>51</v>
      </c>
      <c r="J19" s="16"/>
      <c r="K19" s="23"/>
      <c r="L19" s="17" t="s">
        <v>52</v>
      </c>
      <c r="M19" s="17"/>
      <c r="N19" s="17"/>
      <c r="O19" s="24" t="s">
        <v>53</v>
      </c>
    </row>
    <row r="20" spans="1:15" x14ac:dyDescent="0.25">
      <c r="B20" t="s">
        <v>0</v>
      </c>
      <c r="D20" s="13" t="s">
        <v>1</v>
      </c>
      <c r="E20" s="13" t="s">
        <v>2</v>
      </c>
      <c r="F20" s="14" t="s">
        <v>11</v>
      </c>
      <c r="G20" s="14" t="s">
        <v>12</v>
      </c>
      <c r="H20" s="14" t="s">
        <v>3</v>
      </c>
      <c r="I20" s="15" t="s">
        <v>4</v>
      </c>
      <c r="J20" s="16" t="s">
        <v>13</v>
      </c>
      <c r="K20" s="16" t="s">
        <v>5</v>
      </c>
      <c r="L20" s="17" t="s">
        <v>6</v>
      </c>
      <c r="M20" s="17" t="s">
        <v>7</v>
      </c>
      <c r="N20" s="17" t="s">
        <v>8</v>
      </c>
      <c r="O20" s="24" t="s">
        <v>9</v>
      </c>
    </row>
    <row r="21" spans="1:15" x14ac:dyDescent="0.25">
      <c r="A21" t="s">
        <v>14</v>
      </c>
      <c r="B21" t="s">
        <v>26</v>
      </c>
      <c r="C21" s="25" t="s">
        <v>38</v>
      </c>
      <c r="D21" s="8">
        <v>71000323.559795037</v>
      </c>
      <c r="E21" s="8">
        <v>72767644.558055535</v>
      </c>
      <c r="F21" s="7">
        <v>0.16225701211473473</v>
      </c>
      <c r="G21" s="7">
        <v>0.16629587011210534</v>
      </c>
      <c r="H21" s="7">
        <v>0.16135813438855259</v>
      </c>
      <c r="I21" s="12">
        <v>21878969.245899059</v>
      </c>
      <c r="J21" s="10">
        <v>0.05</v>
      </c>
      <c r="K21" s="10">
        <v>0.05</v>
      </c>
      <c r="L21" s="4">
        <v>118196452.02614617</v>
      </c>
      <c r="M21" s="4">
        <v>1034.6230814381322</v>
      </c>
      <c r="N21" s="4">
        <v>1611.5473321260956</v>
      </c>
      <c r="O21" s="3">
        <v>0.98498618288363371</v>
      </c>
    </row>
    <row r="22" spans="1:15" x14ac:dyDescent="0.25">
      <c r="A22" t="s">
        <v>15</v>
      </c>
      <c r="B22" t="s">
        <v>27</v>
      </c>
      <c r="C22" s="25" t="s">
        <v>39</v>
      </c>
      <c r="D22" s="13">
        <v>95357911.488248095</v>
      </c>
      <c r="E22" s="13">
        <v>101640729.90386865</v>
      </c>
      <c r="F22" s="14">
        <v>0.2179213984363586</v>
      </c>
      <c r="G22" s="14">
        <v>0.23227952094434234</v>
      </c>
      <c r="H22" s="14">
        <v>0.25702108563333786</v>
      </c>
      <c r="I22" s="15">
        <v>21878969.245899059</v>
      </c>
      <c r="J22" s="16">
        <v>0.05</v>
      </c>
      <c r="K22" s="16">
        <v>0.05</v>
      </c>
      <c r="L22" s="17">
        <v>118196452.02614617</v>
      </c>
      <c r="M22" s="17">
        <v>1034.6230814381322</v>
      </c>
      <c r="N22" s="17">
        <v>1611.5473321260956</v>
      </c>
      <c r="O22" s="18">
        <v>0.94662594584667492</v>
      </c>
    </row>
    <row r="23" spans="1:15" x14ac:dyDescent="0.25">
      <c r="A23" t="s">
        <v>16</v>
      </c>
      <c r="B23" t="s">
        <v>28</v>
      </c>
      <c r="C23" s="25" t="s">
        <v>40</v>
      </c>
      <c r="D23" s="7">
        <f>D7/D$6 - 1</f>
        <v>-1.2431938396907816E-2</v>
      </c>
      <c r="E23" s="7">
        <f>E7/E$6 - 1</f>
        <v>-1.0094420181323893E-2</v>
      </c>
      <c r="F23" s="7">
        <f>F7-F$6</f>
        <v>-2.7091854007288141E-3</v>
      </c>
      <c r="G23" s="7">
        <f t="shared" ref="G23:H23" si="0">G7-G$6</f>
        <v>-2.3447270839287992E-3</v>
      </c>
      <c r="H23" s="7">
        <f t="shared" si="0"/>
        <v>-9.7702466770110963E-3</v>
      </c>
      <c r="I23" s="10">
        <f>I7/I$6-1</f>
        <v>0</v>
      </c>
      <c r="J23" s="10">
        <f>J7-J$6</f>
        <v>0</v>
      </c>
      <c r="K23" s="10">
        <f>K7-K$6</f>
        <v>0</v>
      </c>
      <c r="L23" s="5">
        <f>L7/L$6-1</f>
        <v>-8.5832774921276167E-3</v>
      </c>
      <c r="M23" s="5">
        <f>M7/M$6-1</f>
        <v>-1.2427534302917875E-2</v>
      </c>
      <c r="N23" s="5">
        <f>N7/N$6-1</f>
        <v>-1.1643193077069736E-2</v>
      </c>
      <c r="O23" s="3">
        <v>0.94527119374402735</v>
      </c>
    </row>
    <row r="24" spans="1:15" x14ac:dyDescent="0.25">
      <c r="A24" t="s">
        <v>17</v>
      </c>
      <c r="B24" t="s">
        <v>29</v>
      </c>
      <c r="C24" s="25" t="s">
        <v>41</v>
      </c>
      <c r="D24" s="7">
        <f t="shared" ref="D24:E32" si="1">D8/D$6 - 1</f>
        <v>-3.9776282903805193E-2</v>
      </c>
      <c r="E24" s="7">
        <f t="shared" si="1"/>
        <v>-4.7633810240463537E-2</v>
      </c>
      <c r="F24" s="7">
        <f t="shared" ref="F24:H32" si="2">F8-F$6</f>
        <v>-8.6681031949974729E-3</v>
      </c>
      <c r="G24" s="7">
        <f t="shared" si="2"/>
        <v>-1.1064358623408571E-2</v>
      </c>
      <c r="H24" s="7">
        <f t="shared" si="2"/>
        <v>-9.7702466770110963E-3</v>
      </c>
      <c r="I24" s="10">
        <f t="shared" ref="I24:I32" si="3">I8/I$6-1</f>
        <v>0</v>
      </c>
      <c r="J24" s="10">
        <f t="shared" ref="J24:K32" si="4">J8-J$6</f>
        <v>0</v>
      </c>
      <c r="K24" s="10">
        <f t="shared" si="4"/>
        <v>0</v>
      </c>
      <c r="L24" s="5">
        <f t="shared" ref="L24:M32" si="5">L8/L$6-1</f>
        <v>-2.8637587609818493E-2</v>
      </c>
      <c r="M24" s="5">
        <f t="shared" si="5"/>
        <v>-3.4576535795430074E-2</v>
      </c>
      <c r="N24" s="5">
        <f t="shared" ref="N24" si="6">N8/N$6-1</f>
        <v>-4.2977070634373171E-2</v>
      </c>
      <c r="O24" s="3">
        <v>0.95499618193883262</v>
      </c>
    </row>
    <row r="25" spans="1:15" x14ac:dyDescent="0.25">
      <c r="A25" t="s">
        <v>18</v>
      </c>
      <c r="B25" t="s">
        <v>30</v>
      </c>
      <c r="C25" s="25" t="s">
        <v>42</v>
      </c>
      <c r="D25" s="7">
        <f t="shared" si="1"/>
        <v>-6.3993640159313858E-2</v>
      </c>
      <c r="E25" s="7">
        <f t="shared" si="1"/>
        <v>-0.10074338838320163</v>
      </c>
      <c r="F25" s="7">
        <f t="shared" si="2"/>
        <v>-1.3945583554550806E-2</v>
      </c>
      <c r="G25" s="7">
        <f t="shared" si="2"/>
        <v>-2.3400625991959884E-2</v>
      </c>
      <c r="H25" s="7">
        <f t="shared" si="2"/>
        <v>-1.3915218616348951E-2</v>
      </c>
      <c r="I25" s="10">
        <f t="shared" si="3"/>
        <v>0</v>
      </c>
      <c r="J25" s="10">
        <f t="shared" si="4"/>
        <v>0</v>
      </c>
      <c r="K25" s="10">
        <f t="shared" si="4"/>
        <v>0</v>
      </c>
      <c r="L25" s="5">
        <f t="shared" si="5"/>
        <v>-4.5694816566267837E-2</v>
      </c>
      <c r="M25" s="5">
        <f t="shared" si="5"/>
        <v>-5.6297676060631741E-2</v>
      </c>
      <c r="N25" s="5">
        <f t="shared" ref="N25" si="7">N9/N$6-1</f>
        <v>-7.5546211241191541E-2</v>
      </c>
      <c r="O25" s="3">
        <v>0.98100705254961118</v>
      </c>
    </row>
    <row r="26" spans="1:15" x14ac:dyDescent="0.25">
      <c r="A26" t="s">
        <v>19</v>
      </c>
      <c r="B26" t="s">
        <v>31</v>
      </c>
      <c r="C26" s="25" t="s">
        <v>43</v>
      </c>
      <c r="D26" s="7">
        <f t="shared" si="1"/>
        <v>-2.6364785442015148E-2</v>
      </c>
      <c r="E26" s="7">
        <f t="shared" si="1"/>
        <v>-2.4735073025982435E-2</v>
      </c>
      <c r="F26" s="7">
        <f t="shared" si="2"/>
        <v>-5.7454509129984954E-3</v>
      </c>
      <c r="G26" s="7">
        <f t="shared" si="2"/>
        <v>-5.7454509129985232E-3</v>
      </c>
      <c r="H26" s="7">
        <f t="shared" si="2"/>
        <v>-1.999999999999999E-2</v>
      </c>
      <c r="I26" s="10">
        <f t="shared" si="3"/>
        <v>0.11490901825997013</v>
      </c>
      <c r="J26" s="10">
        <f t="shared" si="4"/>
        <v>5.7454509129985093E-3</v>
      </c>
      <c r="K26" s="10">
        <f t="shared" si="4"/>
        <v>2.0000000000000004E-2</v>
      </c>
      <c r="L26" s="5">
        <f t="shared" si="5"/>
        <v>0</v>
      </c>
      <c r="M26" s="5">
        <f t="shared" si="5"/>
        <v>0</v>
      </c>
      <c r="N26" s="5">
        <f t="shared" ref="N26" si="8">N10/N$6-1</f>
        <v>0</v>
      </c>
      <c r="O26" s="3">
        <v>0.94662594584667492</v>
      </c>
    </row>
    <row r="27" spans="1:15" x14ac:dyDescent="0.25">
      <c r="A27" t="s">
        <v>20</v>
      </c>
      <c r="B27" t="s">
        <v>32</v>
      </c>
      <c r="C27" s="25" t="s">
        <v>44</v>
      </c>
      <c r="D27" s="7">
        <f t="shared" si="1"/>
        <v>-4.9575725094927914E-2</v>
      </c>
      <c r="E27" s="7">
        <f t="shared" si="1"/>
        <v>-4.6511252034878714E-2</v>
      </c>
      <c r="F27" s="7">
        <f t="shared" si="2"/>
        <v>-1.0803611341183184E-2</v>
      </c>
      <c r="G27" s="7">
        <f t="shared" si="2"/>
        <v>-1.0803611341183211E-2</v>
      </c>
      <c r="H27" s="7">
        <f t="shared" si="2"/>
        <v>-1.9493788585291327E-2</v>
      </c>
      <c r="I27" s="10">
        <f t="shared" si="3"/>
        <v>0.21607222682366389</v>
      </c>
      <c r="J27" s="10">
        <f t="shared" si="4"/>
        <v>1.0803611341183197E-2</v>
      </c>
      <c r="K27" s="10">
        <f t="shared" si="4"/>
        <v>1.9493788585291341E-2</v>
      </c>
      <c r="L27" s="5">
        <f t="shared" si="5"/>
        <v>0</v>
      </c>
      <c r="M27" s="5">
        <f t="shared" si="5"/>
        <v>0</v>
      </c>
      <c r="N27" s="5">
        <f t="shared" ref="N27" si="9">N11/N$6-1</f>
        <v>0</v>
      </c>
      <c r="O27" s="3">
        <v>0.94662594584667492</v>
      </c>
    </row>
    <row r="28" spans="1:15" x14ac:dyDescent="0.25">
      <c r="A28" t="s">
        <v>21</v>
      </c>
      <c r="B28" t="s">
        <v>33</v>
      </c>
      <c r="C28" s="25" t="s">
        <v>45</v>
      </c>
      <c r="D28" s="7">
        <f t="shared" si="1"/>
        <v>-0.22944052469726561</v>
      </c>
      <c r="E28" s="7">
        <f t="shared" si="1"/>
        <v>-0.21525789185685784</v>
      </c>
      <c r="F28" s="7">
        <f t="shared" si="2"/>
        <v>-4.9999999999999989E-2</v>
      </c>
      <c r="G28" s="7">
        <f t="shared" si="2"/>
        <v>-4.9999999999999989E-2</v>
      </c>
      <c r="H28" s="7">
        <f t="shared" si="2"/>
        <v>-5.0000000000000017E-2</v>
      </c>
      <c r="I28" s="10">
        <f t="shared" si="3"/>
        <v>1</v>
      </c>
      <c r="J28" s="10">
        <f t="shared" si="4"/>
        <v>0.05</v>
      </c>
      <c r="K28" s="10">
        <f t="shared" si="4"/>
        <v>0.05</v>
      </c>
      <c r="L28" s="5">
        <f t="shared" si="5"/>
        <v>0</v>
      </c>
      <c r="M28" s="5">
        <f t="shared" si="5"/>
        <v>0</v>
      </c>
      <c r="N28" s="5">
        <f t="shared" ref="N28" si="10">N12/N$6-1</f>
        <v>0</v>
      </c>
      <c r="O28" s="3">
        <v>0.94662594584667492</v>
      </c>
    </row>
    <row r="29" spans="1:15" x14ac:dyDescent="0.25">
      <c r="A29" t="s">
        <v>22</v>
      </c>
      <c r="B29" t="s">
        <v>34</v>
      </c>
      <c r="C29" s="25" t="s">
        <v>46</v>
      </c>
      <c r="D29" s="7">
        <f t="shared" si="1"/>
        <v>-0.38527973765136714</v>
      </c>
      <c r="E29" s="7">
        <f t="shared" si="1"/>
        <v>-0.3614640622506603</v>
      </c>
      <c r="F29" s="7">
        <f t="shared" si="2"/>
        <v>-8.3960699218179308E-2</v>
      </c>
      <c r="G29" s="7">
        <f t="shared" si="2"/>
        <v>-8.3960699218179308E-2</v>
      </c>
      <c r="H29" s="7">
        <f t="shared" si="2"/>
        <v>-0.10351054281666894</v>
      </c>
      <c r="I29" s="10">
        <f t="shared" si="3"/>
        <v>1.679213984363586</v>
      </c>
      <c r="J29" s="10">
        <f t="shared" si="4"/>
        <v>8.3960699218179294E-2</v>
      </c>
      <c r="K29" s="10">
        <f t="shared" si="4"/>
        <v>0.10351054281666892</v>
      </c>
      <c r="L29" s="5">
        <f t="shared" si="5"/>
        <v>0</v>
      </c>
      <c r="M29" s="5">
        <f t="shared" si="5"/>
        <v>0</v>
      </c>
      <c r="N29" s="5">
        <f t="shared" ref="N29" si="11">N13/N$6-1</f>
        <v>0</v>
      </c>
      <c r="O29" s="3">
        <v>0.94662594584667492</v>
      </c>
    </row>
    <row r="30" spans="1:15" x14ac:dyDescent="0.25">
      <c r="A30" t="s">
        <v>23</v>
      </c>
      <c r="B30" t="s">
        <v>35</v>
      </c>
      <c r="C30" s="25" t="s">
        <v>47</v>
      </c>
      <c r="D30" s="7">
        <f t="shared" si="1"/>
        <v>-0.12948024534940539</v>
      </c>
      <c r="E30" s="7">
        <f t="shared" si="1"/>
        <v>-0.15238354740234905</v>
      </c>
      <c r="F30" s="7">
        <f t="shared" si="2"/>
        <v>-2.8216516136425229E-2</v>
      </c>
      <c r="G30" s="7">
        <f t="shared" si="2"/>
        <v>-3.5395577390417127E-2</v>
      </c>
      <c r="H30" s="7">
        <f t="shared" si="2"/>
        <v>-4.800418222703054E-2</v>
      </c>
      <c r="I30" s="10">
        <f t="shared" si="3"/>
        <v>0</v>
      </c>
      <c r="J30" s="10">
        <f t="shared" si="4"/>
        <v>0</v>
      </c>
      <c r="K30" s="10">
        <f t="shared" si="4"/>
        <v>0</v>
      </c>
      <c r="L30" s="20">
        <f t="shared" si="5"/>
        <v>-0.5</v>
      </c>
      <c r="M30" s="20">
        <f t="shared" si="5"/>
        <v>0</v>
      </c>
      <c r="N30" s="20">
        <f t="shared" ref="N30" si="12">N14/N$6-1</f>
        <v>0</v>
      </c>
      <c r="O30" s="3">
        <v>0.94662594584667492</v>
      </c>
    </row>
    <row r="31" spans="1:15" x14ac:dyDescent="0.25">
      <c r="A31" t="s">
        <v>24</v>
      </c>
      <c r="B31" t="s">
        <v>36</v>
      </c>
      <c r="C31" s="25" t="s">
        <v>48</v>
      </c>
      <c r="D31" s="7">
        <f t="shared" si="1"/>
        <v>-0.48409300886058226</v>
      </c>
      <c r="E31" s="7">
        <f t="shared" si="1"/>
        <v>-0.43024870847679109</v>
      </c>
      <c r="F31" s="7">
        <f t="shared" si="2"/>
        <v>-0.10549422546416264</v>
      </c>
      <c r="G31" s="7">
        <f t="shared" si="2"/>
        <v>-9.9937963891911036E-2</v>
      </c>
      <c r="H31" s="7">
        <f t="shared" si="2"/>
        <v>-0.20384837902870001</v>
      </c>
      <c r="I31" s="10">
        <f t="shared" si="3"/>
        <v>1.2485434594439191</v>
      </c>
      <c r="J31" s="10">
        <f t="shared" si="4"/>
        <v>6.2427172972195966E-2</v>
      </c>
      <c r="K31" s="10">
        <f t="shared" si="4"/>
        <v>3.1727066046378441E-3</v>
      </c>
      <c r="L31" s="5">
        <f t="shared" si="5"/>
        <v>-6.4870844424337548E-2</v>
      </c>
      <c r="M31" s="5">
        <f t="shared" si="5"/>
        <v>-8.0345892522325268E-2</v>
      </c>
      <c r="N31" s="5">
        <f t="shared" ref="N31" si="13">N15/N$6-1</f>
        <v>-0.14289610692234367</v>
      </c>
      <c r="O31" s="3">
        <v>0.92177620702765217</v>
      </c>
    </row>
    <row r="32" spans="1:15" x14ac:dyDescent="0.25">
      <c r="A32" t="s">
        <v>25</v>
      </c>
      <c r="B32" t="s">
        <v>37</v>
      </c>
      <c r="C32" s="25" t="s">
        <v>49</v>
      </c>
      <c r="D32" s="7">
        <f t="shared" si="1"/>
        <v>-0.12802019104134643</v>
      </c>
      <c r="E32" s="7">
        <f t="shared" si="1"/>
        <v>-0.19321554722101097</v>
      </c>
      <c r="F32" s="7">
        <f t="shared" si="2"/>
        <v>-2.7898339059820004E-2</v>
      </c>
      <c r="G32" s="7">
        <f t="shared" si="2"/>
        <v>-4.4880014747495395E-2</v>
      </c>
      <c r="H32" s="7">
        <f t="shared" si="2"/>
        <v>-3.2784400010769321E-2</v>
      </c>
      <c r="I32" s="10">
        <f t="shared" si="3"/>
        <v>0</v>
      </c>
      <c r="J32" s="10">
        <f t="shared" si="4"/>
        <v>0</v>
      </c>
      <c r="K32" s="10">
        <f t="shared" si="4"/>
        <v>0</v>
      </c>
      <c r="L32" s="5">
        <f t="shared" si="5"/>
        <v>-4.6646779517507508E-2</v>
      </c>
      <c r="M32" s="5">
        <f t="shared" si="5"/>
        <v>-5.1678316240294397E-2</v>
      </c>
      <c r="N32" s="5">
        <f t="shared" ref="N32" si="14">N16/N$6-1</f>
        <v>-4.8018711184327989E-2</v>
      </c>
      <c r="O32" s="3">
        <v>1.0124631237440616</v>
      </c>
    </row>
    <row r="33" spans="5:8" x14ac:dyDescent="0.25">
      <c r="E33" s="19"/>
    </row>
    <row r="39" spans="5:8" x14ac:dyDescent="0.25">
      <c r="H39" s="3">
        <f>976/1035</f>
        <v>0.94299516908212555</v>
      </c>
    </row>
  </sheetData>
  <pageMargins left="0.7" right="0.7" top="0.75" bottom="0.75" header="0.3" footer="0.3"/>
  <ignoredErrors>
    <ignoredError sqref="I23:I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E5B90-4A4B-4C26-A095-FE9245BB5045}">
  <dimension ref="A1:K26"/>
  <sheetViews>
    <sheetView workbookViewId="0">
      <selection activeCell="F30" sqref="F30"/>
    </sheetView>
  </sheetViews>
  <sheetFormatPr defaultRowHeight="15" x14ac:dyDescent="0.25"/>
  <cols>
    <col min="2" max="2" width="36" customWidth="1"/>
    <col min="3" max="4" width="16.28515625" customWidth="1"/>
    <col min="5" max="5" width="5.140625" customWidth="1"/>
    <col min="6" max="7" width="16.28515625" customWidth="1"/>
    <col min="8" max="8" width="2.28515625" customWidth="1"/>
    <col min="9" max="10" width="16.28515625" customWidth="1"/>
    <col min="13" max="13" width="34.85546875" customWidth="1"/>
  </cols>
  <sheetData>
    <row r="1" spans="1:11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 x14ac:dyDescent="0.25">
      <c r="A3" s="29"/>
      <c r="B3" s="29"/>
      <c r="C3" s="29" t="s">
        <v>1</v>
      </c>
      <c r="D3" s="29" t="s">
        <v>3</v>
      </c>
      <c r="E3" s="29"/>
      <c r="F3" s="29" t="s">
        <v>6</v>
      </c>
      <c r="G3" s="29" t="s">
        <v>8</v>
      </c>
      <c r="H3" s="29"/>
      <c r="I3" s="29" t="s">
        <v>4</v>
      </c>
      <c r="J3" s="29" t="s">
        <v>5</v>
      </c>
      <c r="K3" s="29"/>
    </row>
    <row r="4" spans="1:11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</row>
    <row r="5" spans="1:11" ht="15.75" thickBot="1" x14ac:dyDescent="0.3">
      <c r="A5" s="29"/>
      <c r="B5" s="35"/>
      <c r="C5" s="35"/>
      <c r="D5" s="35"/>
      <c r="E5" s="35"/>
      <c r="F5" s="35"/>
      <c r="G5" s="35"/>
      <c r="H5" s="35"/>
      <c r="I5" s="35"/>
      <c r="J5" s="35"/>
      <c r="K5" s="29"/>
    </row>
    <row r="6" spans="1:11" ht="30.75" customHeight="1" x14ac:dyDescent="0.25">
      <c r="A6" s="29"/>
      <c r="B6" s="29"/>
      <c r="C6" s="130" t="s">
        <v>50</v>
      </c>
      <c r="D6" s="130"/>
      <c r="E6" s="36"/>
      <c r="F6" s="37" t="s">
        <v>52</v>
      </c>
      <c r="G6" s="37"/>
      <c r="H6" s="38"/>
      <c r="I6" s="37" t="s">
        <v>51</v>
      </c>
      <c r="J6" s="39"/>
      <c r="K6" s="29"/>
    </row>
    <row r="7" spans="1:11" s="28" customFormat="1" ht="60" x14ac:dyDescent="0.25">
      <c r="A7" s="30"/>
      <c r="B7" s="30"/>
      <c r="C7" s="34" t="s">
        <v>56</v>
      </c>
      <c r="D7" s="34" t="s">
        <v>54</v>
      </c>
      <c r="E7" s="33"/>
      <c r="F7" s="34" t="s">
        <v>60</v>
      </c>
      <c r="G7" s="34" t="s">
        <v>57</v>
      </c>
      <c r="H7" s="33"/>
      <c r="I7" s="34" t="s">
        <v>58</v>
      </c>
      <c r="J7" s="34" t="s">
        <v>54</v>
      </c>
      <c r="K7" s="30"/>
    </row>
    <row r="8" spans="1:11" ht="18.75" customHeight="1" x14ac:dyDescent="0.25">
      <c r="A8" s="29"/>
      <c r="B8" s="29" t="s">
        <v>38</v>
      </c>
      <c r="C8" s="31">
        <v>71000323.559795037</v>
      </c>
      <c r="D8" s="32">
        <v>0.16135813438855259</v>
      </c>
      <c r="E8" s="32"/>
      <c r="F8" s="31">
        <v>118196452.02614617</v>
      </c>
      <c r="G8" s="31">
        <v>1611.5473321260956</v>
      </c>
      <c r="H8" s="31"/>
      <c r="I8" s="31">
        <v>21878969.245899059</v>
      </c>
      <c r="J8" s="32">
        <v>0.05</v>
      </c>
      <c r="K8" s="29"/>
    </row>
    <row r="9" spans="1:11" ht="18.75" customHeight="1" x14ac:dyDescent="0.25">
      <c r="A9" s="29"/>
      <c r="B9" s="29" t="s">
        <v>39</v>
      </c>
      <c r="C9" s="31">
        <v>95357911.488248095</v>
      </c>
      <c r="D9" s="32">
        <v>0.25702108563333786</v>
      </c>
      <c r="E9" s="32"/>
      <c r="F9" s="31">
        <v>118196452.02614617</v>
      </c>
      <c r="G9" s="31">
        <v>1611.5473321260956</v>
      </c>
      <c r="H9" s="31"/>
      <c r="I9" s="31">
        <v>21878969.245899059</v>
      </c>
      <c r="J9" s="32">
        <v>0.05</v>
      </c>
      <c r="K9" s="29"/>
    </row>
    <row r="10" spans="1:11" ht="14.25" customHeight="1" x14ac:dyDescent="0.25">
      <c r="A10" s="29"/>
      <c r="B10" s="29"/>
      <c r="C10" s="31"/>
      <c r="D10" s="32"/>
      <c r="E10" s="32"/>
      <c r="F10" s="31"/>
      <c r="G10" s="31"/>
      <c r="H10" s="31"/>
      <c r="I10" s="31"/>
      <c r="J10" s="32"/>
      <c r="K10" s="29"/>
    </row>
    <row r="11" spans="1:11" ht="33.75" customHeight="1" x14ac:dyDescent="0.25">
      <c r="A11" s="29"/>
      <c r="B11" s="51" t="s">
        <v>65</v>
      </c>
      <c r="C11" s="31"/>
      <c r="D11" s="32"/>
      <c r="E11" s="32"/>
      <c r="F11" s="31"/>
      <c r="G11" s="31"/>
      <c r="H11" s="31"/>
      <c r="I11" s="31"/>
      <c r="J11" s="32"/>
      <c r="K11" s="29"/>
    </row>
    <row r="12" spans="1:11" ht="18.75" customHeight="1" x14ac:dyDescent="0.25">
      <c r="A12" s="29"/>
      <c r="B12" s="29" t="s">
        <v>40</v>
      </c>
      <c r="C12" s="46">
        <v>-1.2431938396907816E-2</v>
      </c>
      <c r="D12" s="46">
        <v>-9.7702466770110963E-3</v>
      </c>
      <c r="E12" s="46"/>
      <c r="F12" s="46">
        <v>-8.5832774921276167E-3</v>
      </c>
      <c r="G12" s="46">
        <v>-1.1643193077069736E-2</v>
      </c>
      <c r="H12" s="46"/>
      <c r="I12" s="47" t="s">
        <v>55</v>
      </c>
      <c r="J12" s="47" t="s">
        <v>55</v>
      </c>
      <c r="K12" s="29"/>
    </row>
    <row r="13" spans="1:11" ht="18.75" customHeight="1" x14ac:dyDescent="0.25">
      <c r="A13" s="29"/>
      <c r="B13" s="29" t="s">
        <v>42</v>
      </c>
      <c r="C13" s="46">
        <v>-6.3993640159313858E-2</v>
      </c>
      <c r="D13" s="46">
        <v>-1.3915218616348951E-2</v>
      </c>
      <c r="E13" s="46"/>
      <c r="F13" s="46">
        <v>-4.5694816566267837E-2</v>
      </c>
      <c r="G13" s="46">
        <v>-7.5546211241191541E-2</v>
      </c>
      <c r="H13" s="46"/>
      <c r="I13" s="47" t="s">
        <v>55</v>
      </c>
      <c r="J13" s="47" t="s">
        <v>55</v>
      </c>
      <c r="K13" s="29"/>
    </row>
    <row r="14" spans="1:11" ht="9.75" customHeight="1" x14ac:dyDescent="0.25">
      <c r="A14" s="29"/>
      <c r="B14" s="29"/>
      <c r="C14" s="46"/>
      <c r="D14" s="46"/>
      <c r="E14" s="46"/>
      <c r="F14" s="46"/>
      <c r="G14" s="46"/>
      <c r="H14" s="46"/>
      <c r="I14" s="48"/>
      <c r="J14" s="48"/>
      <c r="K14" s="29"/>
    </row>
    <row r="15" spans="1:11" ht="18.75" customHeight="1" x14ac:dyDescent="0.25">
      <c r="A15" s="29"/>
      <c r="B15" s="29" t="s">
        <v>43</v>
      </c>
      <c r="C15" s="46">
        <v>-2.6364785442015148E-2</v>
      </c>
      <c r="D15" s="46">
        <v>-1.999999999999999E-2</v>
      </c>
      <c r="E15" s="46"/>
      <c r="F15" s="47" t="s">
        <v>55</v>
      </c>
      <c r="G15" s="47" t="s">
        <v>55</v>
      </c>
      <c r="H15" s="49"/>
      <c r="I15" s="46">
        <v>0.11490901825997013</v>
      </c>
      <c r="J15" s="46">
        <v>2.0000000000000004E-2</v>
      </c>
      <c r="K15" s="29"/>
    </row>
    <row r="16" spans="1:11" ht="18.75" customHeight="1" x14ac:dyDescent="0.25">
      <c r="A16" s="29"/>
      <c r="B16" s="29" t="s">
        <v>44</v>
      </c>
      <c r="C16" s="46">
        <v>-4.9575725094927914E-2</v>
      </c>
      <c r="D16" s="46">
        <v>-1.9493788585291327E-2</v>
      </c>
      <c r="E16" s="46"/>
      <c r="F16" s="47" t="s">
        <v>55</v>
      </c>
      <c r="G16" s="47" t="s">
        <v>55</v>
      </c>
      <c r="H16" s="49"/>
      <c r="I16" s="46">
        <v>0.21607222682366389</v>
      </c>
      <c r="J16" s="46">
        <v>1.9493788585291341E-2</v>
      </c>
      <c r="K16" s="29"/>
    </row>
    <row r="17" spans="1:11" ht="11.25" customHeight="1" x14ac:dyDescent="0.25">
      <c r="A17" s="29"/>
      <c r="B17" s="29"/>
      <c r="C17" s="46"/>
      <c r="D17" s="46"/>
      <c r="E17" s="46"/>
      <c r="F17" s="47"/>
      <c r="G17" s="47"/>
      <c r="H17" s="49"/>
      <c r="I17" s="46"/>
      <c r="J17" s="46"/>
      <c r="K17" s="29"/>
    </row>
    <row r="18" spans="1:11" ht="18.75" customHeight="1" x14ac:dyDescent="0.25">
      <c r="A18" s="29"/>
      <c r="B18" s="29" t="s">
        <v>45</v>
      </c>
      <c r="C18" s="46">
        <v>-0.22944052469726561</v>
      </c>
      <c r="D18" s="46">
        <v>-5.0000000000000017E-2</v>
      </c>
      <c r="E18" s="46"/>
      <c r="F18" s="47" t="s">
        <v>55</v>
      </c>
      <c r="G18" s="47" t="s">
        <v>55</v>
      </c>
      <c r="H18" s="49"/>
      <c r="I18" s="46">
        <v>1</v>
      </c>
      <c r="J18" s="46">
        <v>0.05</v>
      </c>
      <c r="K18" s="29"/>
    </row>
    <row r="19" spans="1:11" ht="18.75" customHeight="1" x14ac:dyDescent="0.25">
      <c r="A19" s="29"/>
      <c r="B19" s="29" t="s">
        <v>46</v>
      </c>
      <c r="C19" s="46">
        <v>-0.38527973765136714</v>
      </c>
      <c r="D19" s="46">
        <v>-0.10351054281666894</v>
      </c>
      <c r="E19" s="46"/>
      <c r="F19" s="47" t="s">
        <v>55</v>
      </c>
      <c r="G19" s="47" t="s">
        <v>55</v>
      </c>
      <c r="H19" s="49"/>
      <c r="I19" s="46">
        <v>1.679213984363586</v>
      </c>
      <c r="J19" s="46">
        <v>0.10351054281666892</v>
      </c>
      <c r="K19" s="29"/>
    </row>
    <row r="20" spans="1:11" ht="9.75" customHeight="1" x14ac:dyDescent="0.25">
      <c r="A20" s="29"/>
      <c r="B20" s="29"/>
      <c r="C20" s="46"/>
      <c r="D20" s="46"/>
      <c r="E20" s="46"/>
      <c r="F20" s="46"/>
      <c r="G20" s="46"/>
      <c r="H20" s="46"/>
      <c r="I20" s="46"/>
      <c r="J20" s="46"/>
      <c r="K20" s="29"/>
    </row>
    <row r="21" spans="1:11" ht="18.75" customHeight="1" thickBot="1" x14ac:dyDescent="0.3">
      <c r="A21" s="29"/>
      <c r="B21" s="40" t="s">
        <v>47</v>
      </c>
      <c r="C21" s="50">
        <v>-0.12948024534940539</v>
      </c>
      <c r="D21" s="50">
        <v>-4.800418222703054E-2</v>
      </c>
      <c r="E21" s="50"/>
      <c r="F21" s="50">
        <v>-0.5</v>
      </c>
      <c r="G21" s="50">
        <v>0</v>
      </c>
      <c r="H21" s="50"/>
      <c r="I21" s="50">
        <v>0</v>
      </c>
      <c r="J21" s="50">
        <v>0</v>
      </c>
      <c r="K21" s="29"/>
    </row>
    <row r="22" spans="1:11" ht="19.5" customHeight="1" x14ac:dyDescent="0.25">
      <c r="A22" s="29"/>
      <c r="B22" s="29" t="s">
        <v>59</v>
      </c>
      <c r="C22" s="29"/>
      <c r="D22" s="29"/>
      <c r="E22" s="29"/>
      <c r="F22" s="29"/>
      <c r="G22" s="29"/>
      <c r="H22" s="29"/>
      <c r="I22" s="29"/>
      <c r="J22" s="29"/>
      <c r="K22" s="29"/>
    </row>
    <row r="23" spans="1:11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</row>
    <row r="24" spans="1:11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5" spans="1:11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</row>
    <row r="26" spans="1:11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</row>
  </sheetData>
  <mergeCells count="1"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F75A-0C73-431A-8496-7C571B2639B9}">
  <dimension ref="A1:M27"/>
  <sheetViews>
    <sheetView topLeftCell="A5" zoomScale="175" zoomScaleNormal="175" workbookViewId="0">
      <selection activeCell="J10" sqref="J10"/>
    </sheetView>
  </sheetViews>
  <sheetFormatPr defaultRowHeight="15" x14ac:dyDescent="0.25"/>
  <cols>
    <col min="2" max="2" width="36" customWidth="1"/>
    <col min="3" max="3" width="16.28515625" customWidth="1"/>
    <col min="4" max="4" width="2" customWidth="1"/>
    <col min="5" max="5" width="16.28515625" style="26" customWidth="1"/>
    <col min="6" max="6" width="5.140625" customWidth="1"/>
    <col min="7" max="7" width="15.7109375" customWidth="1"/>
    <col min="8" max="8" width="2.28515625" customWidth="1"/>
    <col min="9" max="9" width="16.85546875" customWidth="1"/>
  </cols>
  <sheetData>
    <row r="1" spans="1:13" x14ac:dyDescent="0.25">
      <c r="A1" s="29"/>
      <c r="B1" s="29"/>
      <c r="C1" s="29"/>
      <c r="D1" s="29"/>
      <c r="E1" s="56"/>
      <c r="F1" s="29"/>
      <c r="G1" s="29"/>
      <c r="H1" s="29"/>
      <c r="I1" s="29"/>
      <c r="J1" s="29"/>
    </row>
    <row r="2" spans="1:13" x14ac:dyDescent="0.25">
      <c r="A2" s="29"/>
      <c r="B2" s="29"/>
      <c r="C2" s="29"/>
      <c r="D2" s="29"/>
      <c r="E2" s="56"/>
      <c r="F2" s="29"/>
      <c r="G2" s="29"/>
      <c r="H2" s="29"/>
      <c r="I2" s="29"/>
      <c r="J2" s="29"/>
    </row>
    <row r="3" spans="1:13" x14ac:dyDescent="0.25">
      <c r="A3" s="29"/>
      <c r="B3" s="29"/>
      <c r="C3" s="29"/>
      <c r="D3" s="29"/>
      <c r="E3" s="56"/>
      <c r="F3" s="29"/>
      <c r="G3" s="29"/>
      <c r="H3" s="29"/>
      <c r="I3" s="29"/>
      <c r="J3" s="29"/>
    </row>
    <row r="4" spans="1:13" x14ac:dyDescent="0.25">
      <c r="A4" s="29"/>
      <c r="B4" s="29"/>
      <c r="C4" s="29"/>
      <c r="D4" s="29"/>
      <c r="E4" s="56"/>
      <c r="F4" s="29"/>
      <c r="G4" s="29"/>
      <c r="H4" s="29"/>
      <c r="I4" s="29"/>
      <c r="J4" s="29"/>
    </row>
    <row r="5" spans="1:13" ht="15.75" thickBot="1" x14ac:dyDescent="0.3">
      <c r="A5" s="29"/>
      <c r="B5" s="35"/>
      <c r="C5" s="35"/>
      <c r="D5" s="35"/>
      <c r="E5" s="57"/>
      <c r="F5" s="35"/>
      <c r="G5" s="35"/>
      <c r="H5" s="35"/>
      <c r="I5" s="35"/>
      <c r="J5" s="29"/>
    </row>
    <row r="6" spans="1:13" ht="24.75" customHeight="1" x14ac:dyDescent="0.3">
      <c r="A6" s="29"/>
      <c r="B6" s="43"/>
      <c r="C6" s="131" t="s">
        <v>61</v>
      </c>
      <c r="D6" s="131"/>
      <c r="E6" s="131"/>
      <c r="F6" s="43"/>
      <c r="G6" s="132" t="s">
        <v>62</v>
      </c>
      <c r="H6" s="132"/>
      <c r="I6" s="132"/>
      <c r="J6" s="29"/>
    </row>
    <row r="7" spans="1:13" ht="51.75" customHeight="1" thickBot="1" x14ac:dyDescent="0.3">
      <c r="A7" s="29"/>
      <c r="B7" s="29"/>
      <c r="C7" s="44" t="s">
        <v>67</v>
      </c>
      <c r="D7" s="53"/>
      <c r="E7" s="44" t="s">
        <v>66</v>
      </c>
      <c r="F7" s="42"/>
      <c r="G7" s="44" t="s">
        <v>64</v>
      </c>
      <c r="H7" s="45"/>
      <c r="I7" s="44" t="s">
        <v>63</v>
      </c>
      <c r="J7" s="29"/>
    </row>
    <row r="8" spans="1:13" s="28" customFormat="1" ht="60" x14ac:dyDescent="0.25">
      <c r="A8" s="30"/>
      <c r="B8" s="30"/>
      <c r="C8" s="34" t="s">
        <v>56</v>
      </c>
      <c r="D8" s="52"/>
      <c r="E8" s="34" t="s">
        <v>68</v>
      </c>
      <c r="F8" s="33"/>
      <c r="G8" s="34" t="s">
        <v>101</v>
      </c>
      <c r="H8" s="33"/>
      <c r="I8" s="34" t="s">
        <v>58</v>
      </c>
      <c r="J8" s="30"/>
      <c r="M8" s="41"/>
    </row>
    <row r="9" spans="1:13" ht="18.75" customHeight="1" x14ac:dyDescent="0.25">
      <c r="A9" s="29"/>
      <c r="B9" s="29" t="s">
        <v>38</v>
      </c>
      <c r="C9" s="58">
        <v>71000323.559795037</v>
      </c>
      <c r="D9" s="58"/>
      <c r="E9" s="59">
        <v>0.16135813438855259</v>
      </c>
      <c r="F9" s="60"/>
      <c r="G9" s="55">
        <v>1611.5473321260956</v>
      </c>
      <c r="H9" s="55"/>
      <c r="I9" s="55">
        <v>21878969.245899059</v>
      </c>
      <c r="J9" s="29"/>
    </row>
    <row r="10" spans="1:13" ht="18.75" customHeight="1" x14ac:dyDescent="0.25">
      <c r="A10" s="29"/>
      <c r="B10" s="29" t="s">
        <v>39</v>
      </c>
      <c r="C10" s="61">
        <v>95357911.488248095</v>
      </c>
      <c r="D10" s="58"/>
      <c r="E10" s="62">
        <v>0.25702108563333786</v>
      </c>
      <c r="F10" s="60"/>
      <c r="G10" s="63">
        <v>1611.5473321260956</v>
      </c>
      <c r="H10" s="55"/>
      <c r="I10" s="63">
        <v>21878969.245899059</v>
      </c>
      <c r="J10" s="29"/>
    </row>
    <row r="11" spans="1:13" ht="14.25" customHeight="1" x14ac:dyDescent="0.25">
      <c r="A11" s="29"/>
      <c r="B11" s="29"/>
      <c r="C11" s="31"/>
      <c r="D11" s="31"/>
      <c r="E11" s="54"/>
      <c r="F11" s="32"/>
      <c r="G11" s="31"/>
      <c r="H11" s="31"/>
      <c r="I11" s="31"/>
      <c r="J11" s="29"/>
    </row>
    <row r="12" spans="1:13" ht="32.25" customHeight="1" x14ac:dyDescent="0.25">
      <c r="A12" s="29"/>
      <c r="B12" s="51" t="s">
        <v>65</v>
      </c>
      <c r="C12" s="69" t="s">
        <v>69</v>
      </c>
      <c r="D12" s="70"/>
      <c r="E12" s="68" t="s">
        <v>70</v>
      </c>
      <c r="F12" s="71"/>
      <c r="G12" s="69" t="s">
        <v>69</v>
      </c>
      <c r="H12" s="70"/>
      <c r="I12" s="69" t="s">
        <v>69</v>
      </c>
      <c r="J12" s="29"/>
    </row>
    <row r="13" spans="1:13" s="27" customFormat="1" ht="18.75" customHeight="1" x14ac:dyDescent="0.25">
      <c r="A13" s="64"/>
      <c r="B13" s="64" t="s">
        <v>40</v>
      </c>
      <c r="C13" s="65">
        <v>-1.2431938396907816E-2</v>
      </c>
      <c r="D13" s="65"/>
      <c r="E13" s="65">
        <v>-9.7702466770110963E-3</v>
      </c>
      <c r="F13" s="65"/>
      <c r="G13" s="65">
        <v>-1.1643193077069736E-2</v>
      </c>
      <c r="H13" s="65"/>
      <c r="I13" s="47" t="s">
        <v>55</v>
      </c>
      <c r="J13" s="64"/>
    </row>
    <row r="14" spans="1:13" s="27" customFormat="1" ht="18.75" customHeight="1" x14ac:dyDescent="0.25">
      <c r="A14" s="64"/>
      <c r="B14" s="64" t="s">
        <v>42</v>
      </c>
      <c r="C14" s="65">
        <v>-6.3993640159313858E-2</v>
      </c>
      <c r="D14" s="65"/>
      <c r="E14" s="65">
        <v>-1.3915218616348951E-2</v>
      </c>
      <c r="F14" s="65"/>
      <c r="G14" s="65">
        <v>-7.0000000000000007E-2</v>
      </c>
      <c r="H14" s="65"/>
      <c r="I14" s="47" t="s">
        <v>55</v>
      </c>
      <c r="J14" s="64"/>
    </row>
    <row r="15" spans="1:13" s="27" customFormat="1" ht="9.75" customHeight="1" x14ac:dyDescent="0.25">
      <c r="A15" s="64"/>
      <c r="B15" s="64"/>
      <c r="C15" s="65"/>
      <c r="D15" s="65"/>
      <c r="E15" s="65"/>
      <c r="F15" s="65"/>
      <c r="G15" s="65"/>
      <c r="H15" s="65"/>
      <c r="I15" s="47"/>
      <c r="J15" s="64"/>
    </row>
    <row r="16" spans="1:13" s="27" customFormat="1" ht="18.75" customHeight="1" x14ac:dyDescent="0.25">
      <c r="A16" s="64"/>
      <c r="B16" s="64" t="s">
        <v>43</v>
      </c>
      <c r="C16" s="65">
        <v>-2.6364785442015148E-2</v>
      </c>
      <c r="D16" s="65"/>
      <c r="E16" s="65">
        <v>-1.999999999999999E-2</v>
      </c>
      <c r="F16" s="65"/>
      <c r="G16" s="47" t="s">
        <v>55</v>
      </c>
      <c r="H16" s="47"/>
      <c r="I16" s="65">
        <v>0.11490901825997013</v>
      </c>
      <c r="J16" s="64"/>
    </row>
    <row r="17" spans="1:10" s="27" customFormat="1" ht="18.75" customHeight="1" x14ac:dyDescent="0.25">
      <c r="A17" s="64"/>
      <c r="B17" s="64" t="s">
        <v>44</v>
      </c>
      <c r="C17" s="65">
        <v>-4.9575725094927914E-2</v>
      </c>
      <c r="D17" s="65"/>
      <c r="E17" s="65">
        <v>-1.9493788585291327E-2</v>
      </c>
      <c r="F17" s="65"/>
      <c r="G17" s="47" t="s">
        <v>55</v>
      </c>
      <c r="H17" s="47"/>
      <c r="I17" s="65">
        <v>0.21607222682366389</v>
      </c>
      <c r="J17" s="64"/>
    </row>
    <row r="18" spans="1:10" s="27" customFormat="1" ht="11.25" customHeight="1" x14ac:dyDescent="0.25">
      <c r="A18" s="64"/>
      <c r="B18" s="64"/>
      <c r="C18" s="65"/>
      <c r="D18" s="65"/>
      <c r="E18" s="65"/>
      <c r="F18" s="65"/>
      <c r="G18" s="47"/>
      <c r="H18" s="47"/>
      <c r="I18" s="65"/>
      <c r="J18" s="64"/>
    </row>
    <row r="19" spans="1:10" s="27" customFormat="1" ht="18.75" customHeight="1" x14ac:dyDescent="0.25">
      <c r="A19" s="64"/>
      <c r="B19" s="64" t="s">
        <v>45</v>
      </c>
      <c r="C19" s="65">
        <v>-0.22944052469726561</v>
      </c>
      <c r="D19" s="65"/>
      <c r="E19" s="65">
        <v>-5.0000000000000017E-2</v>
      </c>
      <c r="F19" s="65"/>
      <c r="G19" s="47" t="s">
        <v>55</v>
      </c>
      <c r="H19" s="47"/>
      <c r="I19" s="65">
        <v>1</v>
      </c>
      <c r="J19" s="64"/>
    </row>
    <row r="20" spans="1:10" s="27" customFormat="1" ht="18.75" customHeight="1" x14ac:dyDescent="0.25">
      <c r="A20" s="64"/>
      <c r="B20" s="64" t="s">
        <v>46</v>
      </c>
      <c r="C20" s="65">
        <v>-0.38527973765136714</v>
      </c>
      <c r="D20" s="65"/>
      <c r="E20" s="65">
        <v>-0.10351054281666894</v>
      </c>
      <c r="F20" s="65"/>
      <c r="G20" s="47" t="s">
        <v>55</v>
      </c>
      <c r="H20" s="47"/>
      <c r="I20" s="65">
        <v>1.679213984363586</v>
      </c>
      <c r="J20" s="64"/>
    </row>
    <row r="21" spans="1:10" s="27" customFormat="1" ht="9.75" customHeight="1" x14ac:dyDescent="0.25">
      <c r="A21" s="64"/>
      <c r="B21" s="64"/>
      <c r="C21" s="65"/>
      <c r="D21" s="65"/>
      <c r="E21" s="65"/>
      <c r="F21" s="65"/>
      <c r="G21" s="65"/>
      <c r="H21" s="65"/>
      <c r="I21" s="65"/>
      <c r="J21" s="64"/>
    </row>
    <row r="22" spans="1:10" s="27" customFormat="1" ht="18.75" customHeight="1" thickBot="1" x14ac:dyDescent="0.3">
      <c r="A22" s="64"/>
      <c r="B22" s="66" t="s">
        <v>47</v>
      </c>
      <c r="C22" s="67">
        <v>-0.12948024534940539</v>
      </c>
      <c r="D22" s="67"/>
      <c r="E22" s="67">
        <v>-4.800418222703054E-2</v>
      </c>
      <c r="F22" s="67"/>
      <c r="G22" s="67">
        <v>-0.105</v>
      </c>
      <c r="H22" s="67"/>
      <c r="I22" s="67" t="s">
        <v>55</v>
      </c>
      <c r="J22" s="64"/>
    </row>
    <row r="23" spans="1:10" ht="19.5" customHeight="1" x14ac:dyDescent="0.25">
      <c r="A23" s="29"/>
      <c r="B23" s="29" t="s">
        <v>59</v>
      </c>
      <c r="C23" s="29"/>
      <c r="D23" s="29"/>
      <c r="E23" s="56"/>
      <c r="F23" s="29"/>
      <c r="G23" s="29"/>
      <c r="H23" s="29"/>
      <c r="I23" s="29"/>
      <c r="J23" s="29"/>
    </row>
    <row r="24" spans="1:10" x14ac:dyDescent="0.25">
      <c r="A24" s="29"/>
      <c r="B24" s="29"/>
      <c r="C24" s="29"/>
      <c r="D24" s="29"/>
      <c r="E24" s="56"/>
      <c r="F24" s="29"/>
      <c r="G24" s="29"/>
      <c r="H24" s="29"/>
      <c r="I24" s="29"/>
      <c r="J24" s="29"/>
    </row>
    <row r="25" spans="1:10" x14ac:dyDescent="0.25">
      <c r="A25" s="29"/>
      <c r="B25" s="29"/>
      <c r="C25" s="29"/>
      <c r="D25" s="29"/>
      <c r="E25" s="56"/>
      <c r="F25" s="29"/>
      <c r="G25" s="29"/>
      <c r="H25" s="29"/>
      <c r="I25" s="29"/>
      <c r="J25" s="29"/>
    </row>
    <row r="26" spans="1:10" x14ac:dyDescent="0.25">
      <c r="A26" s="29"/>
      <c r="B26" s="29"/>
      <c r="C26" s="29"/>
      <c r="D26" s="29"/>
      <c r="E26" s="56"/>
      <c r="F26" s="29"/>
      <c r="G26" s="29"/>
      <c r="H26" s="29"/>
      <c r="I26" s="29"/>
      <c r="J26" s="29"/>
    </row>
    <row r="27" spans="1:10" x14ac:dyDescent="0.25">
      <c r="A27" s="29"/>
      <c r="B27" s="29"/>
      <c r="C27" s="29"/>
      <c r="D27" s="29"/>
      <c r="E27" s="56"/>
      <c r="F27" s="29"/>
      <c r="G27" s="29"/>
      <c r="H27" s="29"/>
      <c r="I27" s="29"/>
      <c r="J27" s="29"/>
    </row>
  </sheetData>
  <mergeCells count="2">
    <mergeCell ref="C6:E6"/>
    <mergeCell ref="G6:I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6BED-6E6B-43AC-B690-CD2222CF03DF}">
  <dimension ref="B2:Q46"/>
  <sheetViews>
    <sheetView workbookViewId="0">
      <selection activeCell="F49" sqref="F49"/>
    </sheetView>
  </sheetViews>
  <sheetFormatPr defaultRowHeight="15" x14ac:dyDescent="0.25"/>
  <cols>
    <col min="2" max="2" width="38" customWidth="1"/>
    <col min="3" max="3" width="12" style="2" customWidth="1"/>
    <col min="4" max="4" width="12.85546875" style="3" customWidth="1"/>
    <col min="5" max="5" width="13.7109375" style="2" customWidth="1"/>
    <col min="6" max="6" width="14" style="2" customWidth="1"/>
    <col min="7" max="7" width="12.28515625" customWidth="1"/>
    <col min="8" max="8" width="14.28515625" style="2" bestFit="1" customWidth="1"/>
    <col min="9" max="9" width="12.28515625" style="3" customWidth="1"/>
    <col min="10" max="10" width="12.5703125" style="2" customWidth="1"/>
    <col min="11" max="11" width="14.28515625" style="2" customWidth="1"/>
    <col min="12" max="12" width="14.85546875" customWidth="1"/>
    <col min="13" max="13" width="11.42578125" customWidth="1"/>
  </cols>
  <sheetData>
    <row r="2" spans="2:17" x14ac:dyDescent="0.25">
      <c r="C2" s="2" t="s">
        <v>91</v>
      </c>
      <c r="D2" s="18"/>
      <c r="E2" s="72"/>
      <c r="F2" s="72"/>
      <c r="G2" s="25"/>
      <c r="H2" s="72" t="s">
        <v>92</v>
      </c>
      <c r="I2" s="18"/>
      <c r="J2" s="72"/>
      <c r="K2" s="72"/>
    </row>
    <row r="3" spans="2:17" x14ac:dyDescent="0.25">
      <c r="B3" t="s">
        <v>0</v>
      </c>
      <c r="C3" s="2" t="s">
        <v>1</v>
      </c>
      <c r="D3" s="3" t="s">
        <v>3</v>
      </c>
      <c r="E3" s="2" t="s">
        <v>4</v>
      </c>
      <c r="F3" s="2" t="s">
        <v>8</v>
      </c>
      <c r="H3" s="2" t="s">
        <v>1</v>
      </c>
      <c r="I3" s="3" t="s">
        <v>3</v>
      </c>
      <c r="J3" s="2" t="s">
        <v>4</v>
      </c>
      <c r="K3" s="2" t="s">
        <v>8</v>
      </c>
    </row>
    <row r="4" spans="2:17" x14ac:dyDescent="0.25">
      <c r="B4" t="s">
        <v>27</v>
      </c>
      <c r="C4" s="2">
        <v>71000323.559795037</v>
      </c>
      <c r="D4" s="3">
        <v>0.16135813438855259</v>
      </c>
      <c r="E4" s="2">
        <v>21878969.245899059</v>
      </c>
      <c r="F4">
        <v>1389.1774570493865</v>
      </c>
      <c r="H4" s="2">
        <v>95357911.488248095</v>
      </c>
      <c r="I4" s="3">
        <v>0.25702108563333786</v>
      </c>
      <c r="J4" s="2">
        <v>21878969.245899059</v>
      </c>
      <c r="K4">
        <v>1389.1774570493865</v>
      </c>
      <c r="M4">
        <v>1389.1774570493865</v>
      </c>
    </row>
    <row r="5" spans="2:17" x14ac:dyDescent="0.25">
      <c r="B5" t="s">
        <v>28</v>
      </c>
      <c r="C5" s="2">
        <v>77511203.041040853</v>
      </c>
      <c r="D5" s="3">
        <v>0.17590308975006105</v>
      </c>
      <c r="E5" s="2">
        <v>21878969.245899059</v>
      </c>
      <c r="F5">
        <v>1526.7835766908763</v>
      </c>
      <c r="H5" s="2">
        <v>94172427.806968406</v>
      </c>
      <c r="I5" s="3">
        <v>0.24725083895632677</v>
      </c>
      <c r="J5" s="2">
        <v>21878969.245899059</v>
      </c>
      <c r="K5">
        <v>1372.6902118184639</v>
      </c>
      <c r="M5">
        <v>1372.6902118184639</v>
      </c>
    </row>
    <row r="6" spans="2:17" x14ac:dyDescent="0.25">
      <c r="B6" t="s">
        <v>29</v>
      </c>
      <c r="C6" s="2">
        <v>77511203.041040853</v>
      </c>
      <c r="D6" s="3">
        <v>0.17590308975006105</v>
      </c>
      <c r="E6" s="2">
        <v>21878969.245899059</v>
      </c>
      <c r="F6">
        <v>1526.7835766908763</v>
      </c>
      <c r="H6" s="2">
        <v>91564928.223775521</v>
      </c>
      <c r="I6" s="3">
        <v>0.24725083895632677</v>
      </c>
      <c r="J6" s="2">
        <v>21878969.245899059</v>
      </c>
      <c r="K6">
        <v>1332.8246905430424</v>
      </c>
      <c r="M6">
        <v>1332.8246905430424</v>
      </c>
    </row>
    <row r="7" spans="2:17" x14ac:dyDescent="0.25">
      <c r="B7" t="s">
        <v>30</v>
      </c>
      <c r="C7" s="2">
        <v>65006270.059662566</v>
      </c>
      <c r="D7" s="3">
        <v>0.14743909280303177</v>
      </c>
      <c r="E7" s="2">
        <v>21878969.245899059</v>
      </c>
      <c r="F7">
        <v>1299.3369753639975</v>
      </c>
      <c r="H7" s="2">
        <v>89255611.614125445</v>
      </c>
      <c r="I7" s="3">
        <v>0.24310586701698891</v>
      </c>
      <c r="J7" s="2">
        <v>21878969.245899059</v>
      </c>
      <c r="K7">
        <v>1291.5813486144018</v>
      </c>
      <c r="M7">
        <v>1291.5813486144018</v>
      </c>
    </row>
    <row r="8" spans="2:17" x14ac:dyDescent="0.25">
      <c r="B8" t="s">
        <v>31</v>
      </c>
      <c r="C8" s="2">
        <v>71000323.559795022</v>
      </c>
      <c r="D8" s="3">
        <v>0.16135813438855259</v>
      </c>
      <c r="E8" s="2">
        <v>21878969.24589907</v>
      </c>
      <c r="F8">
        <v>1389.1774570493865</v>
      </c>
      <c r="H8" s="2">
        <v>92843820.611661762</v>
      </c>
      <c r="I8" s="3">
        <v>0.23702108563333787</v>
      </c>
      <c r="J8" s="2">
        <v>24393060.122485399</v>
      </c>
      <c r="K8">
        <v>1389.1774570493865</v>
      </c>
      <c r="M8">
        <v>1389.1774570493865</v>
      </c>
    </row>
    <row r="9" spans="2:17" x14ac:dyDescent="0.25">
      <c r="B9" t="s">
        <v>32</v>
      </c>
      <c r="C9" s="2">
        <v>70523829.40910311</v>
      </c>
      <c r="D9" s="3">
        <v>0.16063571248239447</v>
      </c>
      <c r="E9" s="2">
        <v>22355463.396590974</v>
      </c>
      <c r="F9">
        <v>1389.1774570493865</v>
      </c>
      <c r="H9" s="2">
        <v>90630473.882680237</v>
      </c>
      <c r="I9" s="3">
        <v>0.23752729704804654</v>
      </c>
      <c r="J9" s="2">
        <v>26606406.851466928</v>
      </c>
      <c r="K9">
        <v>1389.1774570493865</v>
      </c>
      <c r="M9">
        <v>1389.1774570493865</v>
      </c>
    </row>
    <row r="10" spans="2:17" x14ac:dyDescent="0.25">
      <c r="B10" t="s">
        <v>33</v>
      </c>
      <c r="C10" s="2">
        <v>49168759.822935782</v>
      </c>
      <c r="D10" s="3">
        <v>0.11135813438855259</v>
      </c>
      <c r="E10" s="2">
        <v>43710532.982758306</v>
      </c>
      <c r="F10">
        <v>1389.1774570493865</v>
      </c>
      <c r="H10" s="2">
        <v>73478942.242349043</v>
      </c>
      <c r="I10" s="3">
        <v>0.20702108563333785</v>
      </c>
      <c r="J10" s="2">
        <v>43757938.491798118</v>
      </c>
      <c r="K10">
        <v>1389.1774570493865</v>
      </c>
      <c r="M10">
        <v>1389.1774570493865</v>
      </c>
    </row>
    <row r="11" spans="2:17" x14ac:dyDescent="0.25">
      <c r="B11" t="s">
        <v>34</v>
      </c>
      <c r="C11" s="2">
        <v>46439646.402847044</v>
      </c>
      <c r="D11" s="3">
        <v>0.1056790671942763</v>
      </c>
      <c r="E11" s="2">
        <v>46439646.402847044</v>
      </c>
      <c r="F11">
        <v>1389.1774570493865</v>
      </c>
      <c r="H11" s="2">
        <v>58618440.367073581</v>
      </c>
      <c r="I11" s="3">
        <v>0.15351054281666893</v>
      </c>
      <c r="J11" s="2">
        <v>58618440.367073581</v>
      </c>
      <c r="K11">
        <v>1389.1774570493865</v>
      </c>
      <c r="M11">
        <v>1389.1774570493865</v>
      </c>
    </row>
    <row r="12" spans="2:17" x14ac:dyDescent="0.25">
      <c r="B12" t="s">
        <v>35</v>
      </c>
      <c r="C12" s="2">
        <v>70832151.748516321</v>
      </c>
      <c r="D12" s="3">
        <v>0.16118542778391468</v>
      </c>
      <c r="E12" s="2">
        <v>21878969.245899059</v>
      </c>
      <c r="F12">
        <v>1365.6899537652339</v>
      </c>
      <c r="H12" s="2">
        <v>83010945.71274285</v>
      </c>
      <c r="I12" s="3">
        <v>0.20901690340630733</v>
      </c>
      <c r="J12" s="2">
        <v>21878969.245899059</v>
      </c>
      <c r="K12">
        <v>1242.7752613963507</v>
      </c>
      <c r="M12">
        <v>1242.7752613963507</v>
      </c>
    </row>
    <row r="13" spans="2:17" x14ac:dyDescent="0.25">
      <c r="B13" t="s">
        <v>36</v>
      </c>
      <c r="C13" s="2">
        <v>37567013.340039052</v>
      </c>
      <c r="D13" s="3">
        <v>5.3172706604637847E-2</v>
      </c>
      <c r="E13" s="2">
        <v>37567013.340039052</v>
      </c>
      <c r="F13">
        <v>1251.0313434981299</v>
      </c>
      <c r="H13" s="2">
        <v>49195813.197240986</v>
      </c>
      <c r="I13" s="3">
        <v>5.3172706604637847E-2</v>
      </c>
      <c r="J13" s="2">
        <v>49195813.197240986</v>
      </c>
      <c r="K13">
        <v>1227.0098321538956</v>
      </c>
      <c r="M13">
        <v>1227.0098321538956</v>
      </c>
    </row>
    <row r="14" spans="2:17" x14ac:dyDescent="0.25">
      <c r="B14" t="s">
        <v>37</v>
      </c>
      <c r="C14" s="2">
        <v>63855582.012874044</v>
      </c>
      <c r="D14" s="3">
        <v>0.13932023552732772</v>
      </c>
      <c r="E14" s="2">
        <v>21878969.245899059</v>
      </c>
      <c r="F14">
        <v>1346.6503817740086</v>
      </c>
      <c r="H14" s="2">
        <v>83150173.442218766</v>
      </c>
      <c r="I14" s="3">
        <v>0.22423668562256854</v>
      </c>
      <c r="J14" s="2">
        <v>21878969.245899059</v>
      </c>
      <c r="K14">
        <v>1313.1312937685477</v>
      </c>
      <c r="M14">
        <v>1313.1312937685477</v>
      </c>
    </row>
    <row r="16" spans="2:17" x14ac:dyDescent="0.25">
      <c r="B16" s="79" t="s">
        <v>98</v>
      </c>
      <c r="C16" s="80"/>
      <c r="D16" s="81"/>
      <c r="E16" s="80"/>
      <c r="F16" s="80"/>
      <c r="G16" s="82"/>
      <c r="H16" s="80"/>
      <c r="I16" s="81"/>
      <c r="J16" s="80"/>
      <c r="K16" s="80"/>
      <c r="L16" s="82"/>
      <c r="M16" s="82"/>
      <c r="N16" s="82"/>
      <c r="O16" s="82"/>
      <c r="P16" s="82"/>
      <c r="Q16" s="83"/>
    </row>
    <row r="17" spans="2:17" x14ac:dyDescent="0.25">
      <c r="B17" s="84" t="s">
        <v>97</v>
      </c>
      <c r="C17" s="85">
        <f>H4</f>
        <v>95357911.488248095</v>
      </c>
      <c r="D17" s="86"/>
      <c r="E17" s="85"/>
      <c r="F17" s="85"/>
      <c r="G17" s="87"/>
      <c r="H17" s="85"/>
      <c r="I17" s="86"/>
      <c r="J17" s="85"/>
      <c r="K17" s="85">
        <f>J4</f>
        <v>21878969.245899059</v>
      </c>
      <c r="L17" s="87"/>
      <c r="M17" s="87"/>
      <c r="N17" s="87"/>
      <c r="O17" s="88">
        <f>K4</f>
        <v>1389.1774570493865</v>
      </c>
      <c r="P17" s="87"/>
      <c r="Q17" s="89"/>
    </row>
    <row r="18" spans="2:17" x14ac:dyDescent="0.25">
      <c r="B18" s="84"/>
      <c r="C18" s="90" t="s">
        <v>1</v>
      </c>
      <c r="D18" s="85"/>
      <c r="E18" s="85"/>
      <c r="F18" s="85"/>
      <c r="G18" s="91" t="s">
        <v>3</v>
      </c>
      <c r="H18" s="85"/>
      <c r="I18" s="86"/>
      <c r="J18" s="85"/>
      <c r="K18" s="91" t="s">
        <v>4</v>
      </c>
      <c r="L18" s="85"/>
      <c r="M18" s="86"/>
      <c r="N18" s="87"/>
      <c r="O18" s="87" t="s">
        <v>96</v>
      </c>
      <c r="P18" s="87"/>
      <c r="Q18" s="89"/>
    </row>
    <row r="19" spans="2:17" x14ac:dyDescent="0.25">
      <c r="B19" s="84" t="s">
        <v>0</v>
      </c>
      <c r="C19" s="85" t="s">
        <v>93</v>
      </c>
      <c r="D19" s="86" t="s">
        <v>94</v>
      </c>
      <c r="E19" s="85" t="s">
        <v>95</v>
      </c>
      <c r="F19" s="85"/>
      <c r="G19" s="85" t="s">
        <v>93</v>
      </c>
      <c r="H19" s="86" t="s">
        <v>94</v>
      </c>
      <c r="I19" s="85" t="s">
        <v>95</v>
      </c>
      <c r="J19" s="85"/>
      <c r="K19" s="85" t="s">
        <v>93</v>
      </c>
      <c r="L19" s="86" t="s">
        <v>94</v>
      </c>
      <c r="M19" s="85" t="s">
        <v>95</v>
      </c>
      <c r="N19" s="87"/>
      <c r="O19" s="85" t="s">
        <v>93</v>
      </c>
      <c r="P19" s="86" t="s">
        <v>94</v>
      </c>
      <c r="Q19" s="92" t="s">
        <v>95</v>
      </c>
    </row>
    <row r="20" spans="2:17" x14ac:dyDescent="0.25">
      <c r="B20" s="84" t="s">
        <v>27</v>
      </c>
      <c r="C20" s="85"/>
      <c r="D20" s="86"/>
      <c r="E20" s="85"/>
      <c r="F20" s="85"/>
      <c r="G20" s="87"/>
      <c r="H20" s="85"/>
      <c r="I20" s="86"/>
      <c r="J20" s="85"/>
      <c r="K20" s="85"/>
      <c r="L20" s="87"/>
      <c r="M20" s="87"/>
      <c r="N20" s="87"/>
      <c r="O20" s="87"/>
      <c r="P20" s="87"/>
      <c r="Q20" s="89"/>
    </row>
    <row r="21" spans="2:17" x14ac:dyDescent="0.25">
      <c r="B21" s="84" t="s">
        <v>28</v>
      </c>
      <c r="C21" s="86">
        <f>(H5 - H$4)/$C$17</f>
        <v>-1.2431938396907823E-2</v>
      </c>
      <c r="D21" s="86">
        <v>0</v>
      </c>
      <c r="E21" s="86">
        <f>C21-D21</f>
        <v>-1.2431938396907823E-2</v>
      </c>
      <c r="F21" s="85"/>
      <c r="G21" s="93">
        <f>I5-I$4</f>
        <v>-9.7702466770110963E-3</v>
      </c>
      <c r="H21" s="86">
        <v>0</v>
      </c>
      <c r="I21" s="86">
        <f>G21-H21</f>
        <v>-9.7702466770110963E-3</v>
      </c>
      <c r="J21" s="85"/>
      <c r="K21" s="86">
        <f>(J5 - J$4)/$K$17</f>
        <v>0</v>
      </c>
      <c r="L21" s="86">
        <f>(E5-E$4)/$K$17</f>
        <v>0</v>
      </c>
      <c r="M21" s="93">
        <f>K21-L21</f>
        <v>0</v>
      </c>
      <c r="N21" s="87"/>
      <c r="O21" s="86">
        <f>(K5-K$4)/$O$17</f>
        <v>-1.1868350690012974E-2</v>
      </c>
      <c r="P21" s="86">
        <v>0</v>
      </c>
      <c r="Q21" s="94">
        <f>O21-P21</f>
        <v>-1.1868350690012974E-2</v>
      </c>
    </row>
    <row r="22" spans="2:17" x14ac:dyDescent="0.25">
      <c r="B22" s="84" t="s">
        <v>29</v>
      </c>
      <c r="C22" s="86">
        <f t="shared" ref="C22:C30" si="0">(H6 - H$4)/$C$17</f>
        <v>-3.9776282903805221E-2</v>
      </c>
      <c r="D22" s="86">
        <v>0</v>
      </c>
      <c r="E22" s="86">
        <f t="shared" ref="E22:E30" si="1">C22-D22</f>
        <v>-3.9776282903805221E-2</v>
      </c>
      <c r="F22" s="85"/>
      <c r="G22" s="93">
        <f t="shared" ref="G22:G30" si="2">I6-I$4</f>
        <v>-9.7702466770110963E-3</v>
      </c>
      <c r="H22" s="86">
        <v>0</v>
      </c>
      <c r="I22" s="86">
        <f t="shared" ref="I22:I30" si="3">G22-H22</f>
        <v>-9.7702466770110963E-3</v>
      </c>
      <c r="J22" s="85"/>
      <c r="K22" s="86">
        <f t="shared" ref="K22:K30" si="4">(J6 - J$4)/$K$17</f>
        <v>0</v>
      </c>
      <c r="L22" s="86">
        <f t="shared" ref="L22:L30" si="5">(E6-E$4)/$K$17</f>
        <v>0</v>
      </c>
      <c r="M22" s="93">
        <f t="shared" ref="M22:M30" si="6">K22-L22</f>
        <v>0</v>
      </c>
      <c r="N22" s="87"/>
      <c r="O22" s="86">
        <f t="shared" ref="O22:O30" si="7">(K6-K$4)/$O$17</f>
        <v>-4.0565563614915978E-2</v>
      </c>
      <c r="P22" s="86">
        <v>0</v>
      </c>
      <c r="Q22" s="94">
        <f t="shared" ref="Q22:Q30" si="8">O22-P22</f>
        <v>-4.0565563614915978E-2</v>
      </c>
    </row>
    <row r="23" spans="2:17" x14ac:dyDescent="0.25">
      <c r="B23" s="84" t="s">
        <v>30</v>
      </c>
      <c r="C23" s="86">
        <f t="shared" si="0"/>
        <v>-6.3993640159313858E-2</v>
      </c>
      <c r="D23" s="86">
        <f>(C7 - C$4)/$C$17</f>
        <v>-6.2858481342381103E-2</v>
      </c>
      <c r="E23" s="86">
        <f t="shared" si="1"/>
        <v>-1.1351588169327548E-3</v>
      </c>
      <c r="F23" s="85"/>
      <c r="G23" s="93">
        <f t="shared" si="2"/>
        <v>-1.3915218616348951E-2</v>
      </c>
      <c r="H23" s="86">
        <f>D7-D$4</f>
        <v>-1.3919041585520819E-2</v>
      </c>
      <c r="I23" s="86">
        <f t="shared" si="3"/>
        <v>3.8229691718683068E-6</v>
      </c>
      <c r="J23" s="85"/>
      <c r="K23" s="86">
        <f t="shared" si="4"/>
        <v>0</v>
      </c>
      <c r="L23" s="86">
        <f t="shared" si="5"/>
        <v>0</v>
      </c>
      <c r="M23" s="93">
        <f t="shared" si="6"/>
        <v>0</v>
      </c>
      <c r="N23" s="87"/>
      <c r="O23" s="86">
        <f t="shared" si="7"/>
        <v>-7.0254601339614919E-2</v>
      </c>
      <c r="P23" s="86">
        <f t="shared" ref="P23:P30" si="9">(F7-F$4)/$O$17</f>
        <v>-6.4671710032071963E-2</v>
      </c>
      <c r="Q23" s="94">
        <f t="shared" si="8"/>
        <v>-5.5828913075429559E-3</v>
      </c>
    </row>
    <row r="24" spans="2:17" x14ac:dyDescent="0.25">
      <c r="B24" s="84" t="s">
        <v>31</v>
      </c>
      <c r="C24" s="86">
        <f t="shared" si="0"/>
        <v>-2.6364785442015152E-2</v>
      </c>
      <c r="D24" s="86">
        <f t="shared" ref="D24:D30" si="10">(C8 - C$4)/$C$17</f>
        <v>-1.5626559937487802E-16</v>
      </c>
      <c r="E24" s="86">
        <f t="shared" si="1"/>
        <v>-2.6364785442014996E-2</v>
      </c>
      <c r="F24" s="85"/>
      <c r="G24" s="93">
        <f t="shared" si="2"/>
        <v>-1.999999999999999E-2</v>
      </c>
      <c r="H24" s="86">
        <f t="shared" ref="H24:H30" si="11">D8-D$4</f>
        <v>0</v>
      </c>
      <c r="I24" s="86">
        <f t="shared" si="3"/>
        <v>-1.999999999999999E-2</v>
      </c>
      <c r="J24" s="85"/>
      <c r="K24" s="86">
        <f t="shared" si="4"/>
        <v>0.11490901825997016</v>
      </c>
      <c r="L24" s="86">
        <f t="shared" si="5"/>
        <v>5.1080426914903775E-16</v>
      </c>
      <c r="M24" s="93">
        <f t="shared" si="6"/>
        <v>0.11490901825996964</v>
      </c>
      <c r="N24" s="87"/>
      <c r="O24" s="86">
        <f t="shared" si="7"/>
        <v>0</v>
      </c>
      <c r="P24" s="86">
        <f t="shared" si="9"/>
        <v>0</v>
      </c>
      <c r="Q24" s="94">
        <f t="shared" si="8"/>
        <v>0</v>
      </c>
    </row>
    <row r="25" spans="2:17" x14ac:dyDescent="0.25">
      <c r="B25" s="84" t="s">
        <v>32</v>
      </c>
      <c r="C25" s="86">
        <f t="shared" si="0"/>
        <v>-4.9575725094927935E-2</v>
      </c>
      <c r="D25" s="86">
        <f t="shared" si="10"/>
        <v>-4.9969021264758889E-3</v>
      </c>
      <c r="E25" s="86">
        <f t="shared" si="1"/>
        <v>-4.4578822968452045E-2</v>
      </c>
      <c r="F25" s="85"/>
      <c r="G25" s="93">
        <f t="shared" si="2"/>
        <v>-1.9493788585291327E-2</v>
      </c>
      <c r="H25" s="86">
        <f t="shared" si="11"/>
        <v>-7.2242190615812163E-4</v>
      </c>
      <c r="I25" s="86">
        <f t="shared" si="3"/>
        <v>-1.8771366679133206E-2</v>
      </c>
      <c r="J25" s="85"/>
      <c r="K25" s="86">
        <f t="shared" si="4"/>
        <v>0.21607222682366392</v>
      </c>
      <c r="L25" s="86">
        <f t="shared" si="5"/>
        <v>2.1778637985024281E-2</v>
      </c>
      <c r="M25" s="93">
        <f t="shared" si="6"/>
        <v>0.19429358883863965</v>
      </c>
      <c r="N25" s="87"/>
      <c r="O25" s="86">
        <f t="shared" si="7"/>
        <v>0</v>
      </c>
      <c r="P25" s="86">
        <f t="shared" si="9"/>
        <v>0</v>
      </c>
      <c r="Q25" s="94">
        <f t="shared" si="8"/>
        <v>0</v>
      </c>
    </row>
    <row r="26" spans="2:17" x14ac:dyDescent="0.25">
      <c r="B26" s="84" t="s">
        <v>33</v>
      </c>
      <c r="C26" s="86">
        <f t="shared" si="0"/>
        <v>-0.22944052469726559</v>
      </c>
      <c r="D26" s="86">
        <f t="shared" si="10"/>
        <v>-0.22894339228003935</v>
      </c>
      <c r="E26" s="95">
        <f t="shared" si="1"/>
        <v>-4.9713241722623702E-4</v>
      </c>
      <c r="F26" s="85"/>
      <c r="G26" s="93">
        <f t="shared" si="2"/>
        <v>-5.0000000000000017E-2</v>
      </c>
      <c r="H26" s="86">
        <f t="shared" si="11"/>
        <v>-0.05</v>
      </c>
      <c r="I26" s="86">
        <f t="shared" si="3"/>
        <v>0</v>
      </c>
      <c r="J26" s="85"/>
      <c r="K26" s="86">
        <f t="shared" si="4"/>
        <v>1</v>
      </c>
      <c r="L26" s="86">
        <f t="shared" si="5"/>
        <v>0.99783328416859962</v>
      </c>
      <c r="M26" s="93">
        <f t="shared" si="6"/>
        <v>2.1667158314003787E-3</v>
      </c>
      <c r="N26" s="87"/>
      <c r="O26" s="86">
        <f t="shared" si="7"/>
        <v>0</v>
      </c>
      <c r="P26" s="86">
        <f t="shared" si="9"/>
        <v>0</v>
      </c>
      <c r="Q26" s="94">
        <f t="shared" si="8"/>
        <v>0</v>
      </c>
    </row>
    <row r="27" spans="2:17" x14ac:dyDescent="0.25">
      <c r="B27" s="84" t="s">
        <v>34</v>
      </c>
      <c r="C27" s="86">
        <f t="shared" si="0"/>
        <v>-0.38527973765136714</v>
      </c>
      <c r="D27" s="86">
        <f t="shared" si="10"/>
        <v>-0.25756307760552044</v>
      </c>
      <c r="E27" s="86">
        <f t="shared" si="1"/>
        <v>-0.1277166600458467</v>
      </c>
      <c r="F27" s="85"/>
      <c r="G27" s="93">
        <f t="shared" si="2"/>
        <v>-0.10351054281666894</v>
      </c>
      <c r="H27" s="86">
        <f t="shared" si="11"/>
        <v>-5.5679067194276288E-2</v>
      </c>
      <c r="I27" s="86">
        <f t="shared" si="3"/>
        <v>-4.783147562239265E-2</v>
      </c>
      <c r="J27" s="85"/>
      <c r="K27" s="86">
        <f t="shared" si="4"/>
        <v>1.679213984363586</v>
      </c>
      <c r="L27" s="86">
        <f t="shared" si="5"/>
        <v>1.1225701211473469</v>
      </c>
      <c r="M27" s="93">
        <f t="shared" si="6"/>
        <v>0.55664386321623915</v>
      </c>
      <c r="N27" s="87"/>
      <c r="O27" s="86">
        <f t="shared" si="7"/>
        <v>0</v>
      </c>
      <c r="P27" s="86">
        <f t="shared" si="9"/>
        <v>0</v>
      </c>
      <c r="Q27" s="94">
        <f t="shared" si="8"/>
        <v>0</v>
      </c>
    </row>
    <row r="28" spans="2:17" x14ac:dyDescent="0.25">
      <c r="B28" s="84" t="s">
        <v>35</v>
      </c>
      <c r="C28" s="86">
        <f t="shared" si="0"/>
        <v>-0.12948024534940539</v>
      </c>
      <c r="D28" s="86">
        <f t="shared" si="10"/>
        <v>-1.7635853035585958E-3</v>
      </c>
      <c r="E28" s="86">
        <f t="shared" si="1"/>
        <v>-0.12771666004584678</v>
      </c>
      <c r="F28" s="85"/>
      <c r="G28" s="93">
        <f t="shared" si="2"/>
        <v>-4.800418222703054E-2</v>
      </c>
      <c r="H28" s="86">
        <f t="shared" si="11"/>
        <v>-1.7270660463791776E-4</v>
      </c>
      <c r="I28" s="86">
        <f t="shared" si="3"/>
        <v>-4.7831475622392622E-2</v>
      </c>
      <c r="J28" s="85"/>
      <c r="K28" s="86">
        <f t="shared" si="4"/>
        <v>0</v>
      </c>
      <c r="L28" s="86">
        <f t="shared" si="5"/>
        <v>0</v>
      </c>
      <c r="M28" s="93">
        <f t="shared" si="6"/>
        <v>0</v>
      </c>
      <c r="N28" s="87"/>
      <c r="O28" s="86">
        <f t="shared" si="7"/>
        <v>-0.10538768456838772</v>
      </c>
      <c r="P28" s="86">
        <f t="shared" si="9"/>
        <v>-1.690748951112412E-2</v>
      </c>
      <c r="Q28" s="94">
        <f t="shared" si="8"/>
        <v>-8.8480195057263594E-2</v>
      </c>
    </row>
    <row r="29" spans="2:17" x14ac:dyDescent="0.25">
      <c r="B29" s="84" t="s">
        <v>36</v>
      </c>
      <c r="C29" s="86">
        <f t="shared" si="0"/>
        <v>-0.48409300886058232</v>
      </c>
      <c r="D29" s="86">
        <f t="shared" si="10"/>
        <v>-0.35060866684225045</v>
      </c>
      <c r="E29" s="86">
        <f t="shared" si="1"/>
        <v>-0.13348434201833187</v>
      </c>
      <c r="F29" s="85"/>
      <c r="G29" s="93">
        <f t="shared" si="2"/>
        <v>-0.20384837902870001</v>
      </c>
      <c r="H29" s="86">
        <f t="shared" si="11"/>
        <v>-0.10818542778391474</v>
      </c>
      <c r="I29" s="86">
        <f t="shared" si="3"/>
        <v>-9.5662951244785271E-2</v>
      </c>
      <c r="J29" s="85"/>
      <c r="K29" s="86">
        <f t="shared" si="4"/>
        <v>1.2485434594439191</v>
      </c>
      <c r="L29" s="86">
        <f t="shared" si="5"/>
        <v>0.7170376226512829</v>
      </c>
      <c r="M29" s="93">
        <f t="shared" si="6"/>
        <v>0.53150583679263619</v>
      </c>
      <c r="N29" s="87"/>
      <c r="O29" s="86">
        <f t="shared" si="7"/>
        <v>-0.11673643570342339</v>
      </c>
      <c r="P29" s="86">
        <f t="shared" si="9"/>
        <v>-9.9444540256706279E-2</v>
      </c>
      <c r="Q29" s="94">
        <f t="shared" si="8"/>
        <v>-1.7291895446717109E-2</v>
      </c>
    </row>
    <row r="30" spans="2:17" x14ac:dyDescent="0.25">
      <c r="B30" s="96" t="s">
        <v>37</v>
      </c>
      <c r="C30" s="97">
        <f t="shared" si="0"/>
        <v>-0.12802019104134649</v>
      </c>
      <c r="D30" s="97">
        <f t="shared" si="10"/>
        <v>-7.4925524640936686E-2</v>
      </c>
      <c r="E30" s="97">
        <f t="shared" si="1"/>
        <v>-5.3094666400409801E-2</v>
      </c>
      <c r="F30" s="98"/>
      <c r="G30" s="99">
        <f t="shared" si="2"/>
        <v>-3.2784400010769321E-2</v>
      </c>
      <c r="H30" s="97">
        <f t="shared" si="11"/>
        <v>-2.2037898861224869E-2</v>
      </c>
      <c r="I30" s="97">
        <f t="shared" si="3"/>
        <v>-1.0746501149544452E-2</v>
      </c>
      <c r="J30" s="98"/>
      <c r="K30" s="97">
        <f t="shared" si="4"/>
        <v>0</v>
      </c>
      <c r="L30" s="97">
        <f t="shared" si="5"/>
        <v>0</v>
      </c>
      <c r="M30" s="99">
        <f t="shared" si="6"/>
        <v>0</v>
      </c>
      <c r="N30" s="100"/>
      <c r="O30" s="97">
        <f t="shared" si="7"/>
        <v>-5.474186389574795E-2</v>
      </c>
      <c r="P30" s="97">
        <f t="shared" si="9"/>
        <v>-3.0613133735775871E-2</v>
      </c>
      <c r="Q30" s="101">
        <f t="shared" si="8"/>
        <v>-2.4128730159972078E-2</v>
      </c>
    </row>
    <row r="32" spans="2:17" x14ac:dyDescent="0.25">
      <c r="B32" s="25" t="s">
        <v>99</v>
      </c>
    </row>
    <row r="33" spans="2:17" x14ac:dyDescent="0.25">
      <c r="C33" s="2" t="s">
        <v>1</v>
      </c>
      <c r="D33" s="75"/>
      <c r="G33" s="73" t="s">
        <v>3</v>
      </c>
      <c r="K33" s="19" t="s">
        <v>4</v>
      </c>
      <c r="L33" s="74"/>
      <c r="M33" s="73"/>
      <c r="O33" t="s">
        <v>96</v>
      </c>
    </row>
    <row r="34" spans="2:17" x14ac:dyDescent="0.25">
      <c r="B34" t="s">
        <v>0</v>
      </c>
      <c r="C34" s="2" t="s">
        <v>93</v>
      </c>
      <c r="D34" s="3" t="s">
        <v>94</v>
      </c>
      <c r="E34" s="2" t="s">
        <v>95</v>
      </c>
      <c r="G34" s="74" t="s">
        <v>93</v>
      </c>
      <c r="H34" s="19" t="s">
        <v>94</v>
      </c>
      <c r="I34" s="75" t="s">
        <v>95</v>
      </c>
      <c r="K34" s="2" t="s">
        <v>93</v>
      </c>
      <c r="L34" s="73" t="s">
        <v>94</v>
      </c>
      <c r="M34" s="74" t="s">
        <v>95</v>
      </c>
      <c r="O34" s="74" t="s">
        <v>93</v>
      </c>
      <c r="P34" s="73" t="s">
        <v>94</v>
      </c>
      <c r="Q34" s="74" t="s">
        <v>95</v>
      </c>
    </row>
    <row r="35" spans="2:17" x14ac:dyDescent="0.25">
      <c r="B35" t="s">
        <v>27</v>
      </c>
    </row>
    <row r="36" spans="2:17" x14ac:dyDescent="0.25">
      <c r="B36" t="s">
        <v>28</v>
      </c>
      <c r="C36" s="19">
        <v>1</v>
      </c>
      <c r="D36" s="76">
        <f>D21/C21</f>
        <v>0</v>
      </c>
      <c r="E36" s="77">
        <f>E21/C21</f>
        <v>1</v>
      </c>
      <c r="G36" s="19">
        <v>1</v>
      </c>
      <c r="H36" s="77">
        <f>H21/G21</f>
        <v>0</v>
      </c>
      <c r="I36" s="76">
        <f>I21/G21</f>
        <v>1</v>
      </c>
      <c r="K36" s="19"/>
      <c r="L36" s="77"/>
      <c r="M36" s="77"/>
      <c r="O36" s="19">
        <v>1</v>
      </c>
      <c r="P36" s="78">
        <f>P21/O21</f>
        <v>0</v>
      </c>
      <c r="Q36" s="78">
        <f>Q21/O21</f>
        <v>1</v>
      </c>
    </row>
    <row r="37" spans="2:17" x14ac:dyDescent="0.25">
      <c r="B37" t="s">
        <v>29</v>
      </c>
      <c r="C37" s="19">
        <v>1</v>
      </c>
      <c r="D37" s="76">
        <f t="shared" ref="D37:D45" si="12">D22/C22</f>
        <v>0</v>
      </c>
      <c r="E37" s="77">
        <f t="shared" ref="E37:E45" si="13">E22/C22</f>
        <v>1</v>
      </c>
      <c r="G37" s="19">
        <v>1</v>
      </c>
      <c r="H37" s="77">
        <f t="shared" ref="H37:H45" si="14">H22/G22</f>
        <v>0</v>
      </c>
      <c r="I37" s="76">
        <f t="shared" ref="I37:I45" si="15">I22/G22</f>
        <v>1</v>
      </c>
      <c r="K37" s="19"/>
      <c r="L37" s="77"/>
      <c r="M37" s="77"/>
      <c r="O37" s="19">
        <v>1</v>
      </c>
      <c r="P37" s="78">
        <f t="shared" ref="P37:P45" si="16">P22/O22</f>
        <v>0</v>
      </c>
      <c r="Q37" s="78">
        <f t="shared" ref="Q37:Q45" si="17">Q22/O22</f>
        <v>1</v>
      </c>
    </row>
    <row r="38" spans="2:17" x14ac:dyDescent="0.25">
      <c r="B38" t="s">
        <v>30</v>
      </c>
      <c r="C38" s="19">
        <v>1</v>
      </c>
      <c r="D38" s="76">
        <f t="shared" si="12"/>
        <v>0.98226138075429459</v>
      </c>
      <c r="E38" s="77">
        <f t="shared" si="13"/>
        <v>1.7738619245705464E-2</v>
      </c>
      <c r="G38" s="19">
        <v>1</v>
      </c>
      <c r="H38" s="77">
        <f t="shared" si="14"/>
        <v>1.0002747329580131</v>
      </c>
      <c r="I38" s="76">
        <f t="shared" si="15"/>
        <v>-2.7473295801308582E-4</v>
      </c>
      <c r="K38" s="19"/>
      <c r="L38" s="77"/>
      <c r="M38" s="77"/>
      <c r="O38" s="19">
        <v>1</v>
      </c>
      <c r="P38" s="78">
        <f t="shared" si="16"/>
        <v>0.92053344263452686</v>
      </c>
      <c r="Q38" s="78">
        <f t="shared" si="17"/>
        <v>7.9466557365473145E-2</v>
      </c>
    </row>
    <row r="39" spans="2:17" x14ac:dyDescent="0.25">
      <c r="B39" t="s">
        <v>31</v>
      </c>
      <c r="C39" s="19">
        <v>1</v>
      </c>
      <c r="D39" s="76">
        <f t="shared" si="12"/>
        <v>5.9270575032198748E-15</v>
      </c>
      <c r="E39" s="77">
        <f t="shared" si="13"/>
        <v>0.99999999999999412</v>
      </c>
      <c r="G39" s="19">
        <v>1</v>
      </c>
      <c r="H39" s="77">
        <f t="shared" si="14"/>
        <v>0</v>
      </c>
      <c r="I39" s="76">
        <f t="shared" si="15"/>
        <v>1</v>
      </c>
      <c r="K39" s="19">
        <v>1</v>
      </c>
      <c r="L39" s="77">
        <f t="shared" ref="L39" si="18">L24/K24</f>
        <v>4.4452931274148929E-15</v>
      </c>
      <c r="M39" s="76">
        <f>M24/K24</f>
        <v>0.99999999999999556</v>
      </c>
      <c r="O39" s="19"/>
      <c r="P39" s="78"/>
      <c r="Q39" s="78"/>
    </row>
    <row r="40" spans="2:17" x14ac:dyDescent="0.25">
      <c r="B40" t="s">
        <v>32</v>
      </c>
      <c r="C40" s="19">
        <v>1</v>
      </c>
      <c r="D40" s="76">
        <f t="shared" si="12"/>
        <v>0.10079332408971904</v>
      </c>
      <c r="E40" s="77">
        <f t="shared" si="13"/>
        <v>0.89920667591028092</v>
      </c>
      <c r="G40" s="19">
        <v>1</v>
      </c>
      <c r="H40" s="77">
        <f t="shared" si="14"/>
        <v>3.7059081819693661E-2</v>
      </c>
      <c r="I40" s="76">
        <f t="shared" si="15"/>
        <v>0.96294091818030636</v>
      </c>
      <c r="K40" s="19">
        <v>1</v>
      </c>
      <c r="L40" s="77">
        <f t="shared" ref="L40" si="19">L25/K25</f>
        <v>0.10079332408971645</v>
      </c>
      <c r="M40" s="76">
        <f t="shared" ref="M40:M44" si="20">M25/K25</f>
        <v>0.89920667591028358</v>
      </c>
      <c r="O40" s="19"/>
      <c r="P40" s="78"/>
      <c r="Q40" s="78"/>
    </row>
    <row r="41" spans="2:17" x14ac:dyDescent="0.25">
      <c r="B41" t="s">
        <v>33</v>
      </c>
      <c r="C41" s="19">
        <v>1</v>
      </c>
      <c r="D41" s="76">
        <f t="shared" si="12"/>
        <v>0.99783328416860018</v>
      </c>
      <c r="E41" s="77">
        <f t="shared" si="13"/>
        <v>2.1667158313997776E-3</v>
      </c>
      <c r="G41" s="19">
        <v>1</v>
      </c>
      <c r="H41" s="77">
        <f t="shared" si="14"/>
        <v>0.99999999999999978</v>
      </c>
      <c r="I41" s="76">
        <f t="shared" si="15"/>
        <v>0</v>
      </c>
      <c r="K41" s="19">
        <v>1</v>
      </c>
      <c r="L41" s="77">
        <f t="shared" ref="L41" si="21">L26/K26</f>
        <v>0.99783328416859962</v>
      </c>
      <c r="M41" s="76">
        <f t="shared" si="20"/>
        <v>2.1667158314003787E-3</v>
      </c>
      <c r="O41" s="19"/>
      <c r="P41" s="78"/>
      <c r="Q41" s="78"/>
    </row>
    <row r="42" spans="2:17" x14ac:dyDescent="0.25">
      <c r="B42" t="s">
        <v>34</v>
      </c>
      <c r="C42" s="19">
        <v>1</v>
      </c>
      <c r="D42" s="76">
        <f t="shared" si="12"/>
        <v>0.66850927374380831</v>
      </c>
      <c r="E42" s="77">
        <f t="shared" si="13"/>
        <v>0.33149072625619169</v>
      </c>
      <c r="G42" s="19">
        <v>1</v>
      </c>
      <c r="H42" s="77">
        <f t="shared" si="14"/>
        <v>0.53790720905494027</v>
      </c>
      <c r="I42" s="76">
        <f t="shared" si="15"/>
        <v>0.46209279094505967</v>
      </c>
      <c r="K42" s="19">
        <v>1</v>
      </c>
      <c r="L42" s="77">
        <f t="shared" ref="L42" si="22">L27/K27</f>
        <v>0.66850927374380786</v>
      </c>
      <c r="M42" s="76">
        <f t="shared" si="20"/>
        <v>0.33149072625619208</v>
      </c>
      <c r="O42" s="19"/>
      <c r="P42" s="78"/>
      <c r="Q42" s="78"/>
    </row>
    <row r="43" spans="2:17" x14ac:dyDescent="0.25">
      <c r="B43" t="s">
        <v>35</v>
      </c>
      <c r="C43" s="19">
        <v>1</v>
      </c>
      <c r="D43" s="76">
        <f t="shared" si="12"/>
        <v>1.3620497078913628E-2</v>
      </c>
      <c r="E43" s="77">
        <f t="shared" si="13"/>
        <v>0.98637950292108634</v>
      </c>
      <c r="G43" s="19">
        <v>1</v>
      </c>
      <c r="H43" s="77">
        <f t="shared" si="14"/>
        <v>3.597740793106749E-3</v>
      </c>
      <c r="I43" s="76">
        <f t="shared" si="15"/>
        <v>0.99640225920689329</v>
      </c>
      <c r="K43" s="19"/>
      <c r="L43" s="77"/>
      <c r="M43" s="76"/>
      <c r="O43" s="19">
        <v>1</v>
      </c>
      <c r="P43" s="78"/>
      <c r="Q43" s="78"/>
    </row>
    <row r="44" spans="2:17" x14ac:dyDescent="0.25">
      <c r="B44" t="s">
        <v>36</v>
      </c>
      <c r="C44" s="19">
        <v>1</v>
      </c>
      <c r="D44" s="76">
        <f t="shared" si="12"/>
        <v>0.72425889328061943</v>
      </c>
      <c r="E44" s="77">
        <f t="shared" si="13"/>
        <v>0.27574110671938057</v>
      </c>
      <c r="G44" s="19">
        <v>1</v>
      </c>
      <c r="H44" s="77">
        <f t="shared" si="14"/>
        <v>0.5307151732056854</v>
      </c>
      <c r="I44" s="76">
        <f t="shared" si="15"/>
        <v>0.46928482679431455</v>
      </c>
      <c r="K44" s="19">
        <v>1</v>
      </c>
      <c r="L44" s="77">
        <f t="shared" ref="L44" si="23">L29/K29</f>
        <v>0.57429929028713167</v>
      </c>
      <c r="M44" s="76">
        <f t="shared" si="20"/>
        <v>0.42570070971286833</v>
      </c>
      <c r="O44" s="19">
        <v>1</v>
      </c>
      <c r="P44" s="78">
        <f t="shared" si="16"/>
        <v>0.85187233666574924</v>
      </c>
      <c r="Q44" s="78">
        <f t="shared" si="17"/>
        <v>0.14812766333425076</v>
      </c>
    </row>
    <row r="45" spans="2:17" x14ac:dyDescent="0.25">
      <c r="B45" t="s">
        <v>37</v>
      </c>
      <c r="C45" s="19">
        <v>1</v>
      </c>
      <c r="D45" s="76">
        <f t="shared" si="12"/>
        <v>0.58526334034869631</v>
      </c>
      <c r="E45" s="77">
        <f t="shared" si="13"/>
        <v>0.41473665965130374</v>
      </c>
      <c r="G45" s="19">
        <v>1</v>
      </c>
      <c r="H45" s="77">
        <f t="shared" si="14"/>
        <v>0.67220686832718179</v>
      </c>
      <c r="I45" s="76">
        <f t="shared" si="15"/>
        <v>0.32779313167281826</v>
      </c>
      <c r="K45" s="19"/>
      <c r="L45" s="77"/>
      <c r="M45" s="77"/>
      <c r="O45" s="19">
        <v>1</v>
      </c>
      <c r="P45" s="78">
        <f t="shared" si="16"/>
        <v>0.55922709891786737</v>
      </c>
      <c r="Q45" s="78">
        <f t="shared" si="17"/>
        <v>0.44077290108213263</v>
      </c>
    </row>
    <row r="46" spans="2:17" x14ac:dyDescent="0.25">
      <c r="G4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B0EF-DD64-403C-AE72-A4B162DA8E16}">
  <dimension ref="A2:R52"/>
  <sheetViews>
    <sheetView zoomScale="85" zoomScaleNormal="85" workbookViewId="0">
      <selection activeCell="A24" sqref="A24:XFD24"/>
    </sheetView>
  </sheetViews>
  <sheetFormatPr defaultRowHeight="15" x14ac:dyDescent="0.25"/>
  <cols>
    <col min="2" max="2" width="28.85546875" customWidth="1"/>
    <col min="3" max="3" width="6.85546875" style="2" customWidth="1"/>
    <col min="4" max="4" width="6.85546875" style="3" customWidth="1"/>
    <col min="5" max="5" width="6.85546875" style="2" customWidth="1"/>
    <col min="6" max="6" width="4.28515625" style="2" customWidth="1"/>
    <col min="7" max="7" width="6.85546875" customWidth="1"/>
    <col min="8" max="8" width="6.85546875" style="2" customWidth="1"/>
    <col min="9" max="9" width="6.85546875" style="3" customWidth="1"/>
    <col min="10" max="10" width="4.28515625" style="2" customWidth="1"/>
    <col min="11" max="11" width="7.140625" style="2" customWidth="1"/>
    <col min="12" max="12" width="7.140625" customWidth="1"/>
    <col min="13" max="13" width="6.85546875" customWidth="1"/>
    <col min="14" max="14" width="4.28515625" customWidth="1"/>
    <col min="15" max="17" width="6.85546875" customWidth="1"/>
  </cols>
  <sheetData>
    <row r="2" spans="2:13" x14ac:dyDescent="0.25">
      <c r="C2" s="2" t="s">
        <v>91</v>
      </c>
      <c r="D2" s="18"/>
      <c r="E2" s="72"/>
      <c r="F2" s="72"/>
      <c r="G2" s="25"/>
      <c r="H2" s="72" t="s">
        <v>92</v>
      </c>
      <c r="I2" s="18"/>
      <c r="J2" s="72"/>
      <c r="K2" s="72"/>
    </row>
    <row r="3" spans="2:13" x14ac:dyDescent="0.25">
      <c r="B3" t="s">
        <v>0</v>
      </c>
      <c r="C3" s="2" t="s">
        <v>1</v>
      </c>
      <c r="D3" s="3" t="s">
        <v>3</v>
      </c>
      <c r="E3" s="2" t="s">
        <v>4</v>
      </c>
      <c r="F3" s="2" t="s">
        <v>8</v>
      </c>
      <c r="H3" s="2" t="s">
        <v>1</v>
      </c>
      <c r="I3" s="3" t="s">
        <v>3</v>
      </c>
      <c r="J3" s="2" t="s">
        <v>4</v>
      </c>
      <c r="K3" s="2" t="s">
        <v>8</v>
      </c>
    </row>
    <row r="4" spans="2:13" x14ac:dyDescent="0.25">
      <c r="B4" t="s">
        <v>27</v>
      </c>
      <c r="C4" s="2">
        <v>71000323.559795037</v>
      </c>
      <c r="D4" s="3">
        <v>0.16135813438855259</v>
      </c>
      <c r="E4" s="2">
        <v>21878969.245899059</v>
      </c>
      <c r="F4">
        <v>1389.1774570493865</v>
      </c>
      <c r="H4" s="2">
        <v>95357911.488248095</v>
      </c>
      <c r="I4" s="3">
        <v>0.25702108563333786</v>
      </c>
      <c r="J4" s="2">
        <v>21878969.245899059</v>
      </c>
      <c r="K4">
        <v>1389.1774570493865</v>
      </c>
      <c r="M4">
        <v>1389.1774570493865</v>
      </c>
    </row>
    <row r="5" spans="2:13" x14ac:dyDescent="0.25">
      <c r="B5" t="s">
        <v>28</v>
      </c>
      <c r="C5" s="2">
        <v>77511203.041040853</v>
      </c>
      <c r="D5" s="3">
        <v>0.17590308975006105</v>
      </c>
      <c r="E5" s="2">
        <v>21878969.245899059</v>
      </c>
      <c r="F5">
        <v>1526.7835766908763</v>
      </c>
      <c r="H5" s="2">
        <v>94172427.806968406</v>
      </c>
      <c r="I5" s="3">
        <v>0.24725083895632677</v>
      </c>
      <c r="J5" s="2">
        <v>21878969.245899059</v>
      </c>
      <c r="K5">
        <v>1372.6902118184639</v>
      </c>
      <c r="M5">
        <v>1372.6902118184639</v>
      </c>
    </row>
    <row r="6" spans="2:13" x14ac:dyDescent="0.25">
      <c r="B6" t="s">
        <v>29</v>
      </c>
      <c r="C6" s="2">
        <v>77511203.041040853</v>
      </c>
      <c r="D6" s="3">
        <v>0.17590308975006105</v>
      </c>
      <c r="E6" s="2">
        <v>21878969.245899059</v>
      </c>
      <c r="F6">
        <v>1526.7835766908763</v>
      </c>
      <c r="H6" s="2">
        <v>91564928.223775521</v>
      </c>
      <c r="I6" s="3">
        <v>0.24725083895632677</v>
      </c>
      <c r="J6" s="2">
        <v>21878969.245899059</v>
      </c>
      <c r="K6">
        <v>1332.8246905430424</v>
      </c>
      <c r="M6">
        <v>1332.8246905430424</v>
      </c>
    </row>
    <row r="7" spans="2:13" x14ac:dyDescent="0.25">
      <c r="B7" t="s">
        <v>30</v>
      </c>
      <c r="C7" s="2">
        <v>65006270.059662566</v>
      </c>
      <c r="D7" s="3">
        <v>0.14743909280303177</v>
      </c>
      <c r="E7" s="2">
        <v>21878969.245899059</v>
      </c>
      <c r="F7">
        <v>1299.3369753639975</v>
      </c>
      <c r="H7" s="2">
        <v>89255611.614125445</v>
      </c>
      <c r="I7" s="3">
        <v>0.24310586701698891</v>
      </c>
      <c r="J7" s="2">
        <v>21878969.245899059</v>
      </c>
      <c r="K7">
        <v>1291.5813486144018</v>
      </c>
      <c r="M7">
        <v>1291.5813486144018</v>
      </c>
    </row>
    <row r="8" spans="2:13" x14ac:dyDescent="0.25">
      <c r="B8" t="s">
        <v>31</v>
      </c>
      <c r="C8" s="2">
        <v>71000323.559795022</v>
      </c>
      <c r="D8" s="3">
        <v>0.16135813438855259</v>
      </c>
      <c r="E8" s="2">
        <v>21878969.24589907</v>
      </c>
      <c r="F8">
        <v>1389.1774570493865</v>
      </c>
      <c r="H8" s="2">
        <v>92843820.611661762</v>
      </c>
      <c r="I8" s="3">
        <v>0.23702108563333787</v>
      </c>
      <c r="J8" s="2">
        <v>24393060.122485399</v>
      </c>
      <c r="K8">
        <v>1389.1774570493865</v>
      </c>
      <c r="M8">
        <v>1389.1774570493865</v>
      </c>
    </row>
    <row r="9" spans="2:13" x14ac:dyDescent="0.25">
      <c r="B9" t="s">
        <v>32</v>
      </c>
      <c r="C9" s="2">
        <v>70523829.40910311</v>
      </c>
      <c r="D9" s="3">
        <v>0.16063571248239447</v>
      </c>
      <c r="E9" s="2">
        <v>22355463.396590974</v>
      </c>
      <c r="F9">
        <v>1389.1774570493865</v>
      </c>
      <c r="H9" s="2">
        <v>90630473.882680237</v>
      </c>
      <c r="I9" s="3">
        <v>0.23752729704804654</v>
      </c>
      <c r="J9" s="2">
        <v>26606406.851466928</v>
      </c>
      <c r="K9">
        <v>1389.1774570493865</v>
      </c>
      <c r="M9">
        <v>1389.1774570493865</v>
      </c>
    </row>
    <row r="10" spans="2:13" x14ac:dyDescent="0.25">
      <c r="B10" t="s">
        <v>33</v>
      </c>
      <c r="C10" s="2">
        <v>49168759.822935782</v>
      </c>
      <c r="D10" s="3">
        <v>0.11135813438855259</v>
      </c>
      <c r="E10" s="2">
        <v>43710532.982758306</v>
      </c>
      <c r="F10">
        <v>1389.1774570493865</v>
      </c>
      <c r="H10" s="2">
        <v>73478942.242349043</v>
      </c>
      <c r="I10" s="3">
        <v>0.20702108563333785</v>
      </c>
      <c r="J10" s="2">
        <v>43757938.491798118</v>
      </c>
      <c r="K10">
        <v>1389.1774570493865</v>
      </c>
      <c r="M10">
        <v>1389.1774570493865</v>
      </c>
    </row>
    <row r="11" spans="2:13" x14ac:dyDescent="0.25">
      <c r="B11" t="s">
        <v>34</v>
      </c>
      <c r="C11" s="2">
        <v>46439646.402847044</v>
      </c>
      <c r="D11" s="3">
        <v>0.1056790671942763</v>
      </c>
      <c r="E11" s="2">
        <v>46439646.402847044</v>
      </c>
      <c r="F11">
        <v>1389.1774570493865</v>
      </c>
      <c r="H11" s="2">
        <v>58618440.367073581</v>
      </c>
      <c r="I11" s="3">
        <v>0.15351054281666893</v>
      </c>
      <c r="J11" s="2">
        <v>58618440.367073581</v>
      </c>
      <c r="K11">
        <v>1389.1774570493865</v>
      </c>
      <c r="M11">
        <v>1389.1774570493865</v>
      </c>
    </row>
    <row r="12" spans="2:13" x14ac:dyDescent="0.25">
      <c r="B12" t="s">
        <v>35</v>
      </c>
      <c r="C12" s="2">
        <v>70832151.748516321</v>
      </c>
      <c r="D12" s="3">
        <v>0.16118542778391468</v>
      </c>
      <c r="E12" s="2">
        <v>21878969.245899059</v>
      </c>
      <c r="F12">
        <v>1365.6899537652339</v>
      </c>
      <c r="H12" s="2">
        <v>83010945.71274285</v>
      </c>
      <c r="I12" s="3">
        <v>0.20901690340630733</v>
      </c>
      <c r="J12" s="2">
        <v>21878969.245899059</v>
      </c>
      <c r="K12">
        <v>1242.7752613963507</v>
      </c>
      <c r="M12">
        <v>1242.7752613963507</v>
      </c>
    </row>
    <row r="13" spans="2:13" x14ac:dyDescent="0.25">
      <c r="B13" t="s">
        <v>36</v>
      </c>
      <c r="C13" s="2">
        <v>37567013.340039052</v>
      </c>
      <c r="D13" s="3">
        <v>5.3172706604637847E-2</v>
      </c>
      <c r="E13" s="2">
        <v>37567013.340039052</v>
      </c>
      <c r="F13">
        <v>1251.0313434981299</v>
      </c>
      <c r="H13" s="2">
        <v>49195813.197240986</v>
      </c>
      <c r="I13" s="3">
        <v>5.3172706604637847E-2</v>
      </c>
      <c r="J13" s="2">
        <v>49195813.197240986</v>
      </c>
      <c r="K13">
        <v>1227.0098321538956</v>
      </c>
      <c r="M13">
        <v>1227.0098321538956</v>
      </c>
    </row>
    <row r="14" spans="2:13" x14ac:dyDescent="0.25">
      <c r="B14" t="s">
        <v>37</v>
      </c>
      <c r="C14" s="2">
        <v>63855582.012874044</v>
      </c>
      <c r="D14" s="3">
        <v>0.13932023552732772</v>
      </c>
      <c r="E14" s="2">
        <v>21878969.245899059</v>
      </c>
      <c r="F14">
        <v>1346.6503817740086</v>
      </c>
      <c r="H14" s="2">
        <v>83150173.442218766</v>
      </c>
      <c r="I14" s="3">
        <v>0.22423668562256854</v>
      </c>
      <c r="J14" s="2">
        <v>21878969.245899059</v>
      </c>
      <c r="K14">
        <v>1313.1312937685477</v>
      </c>
      <c r="M14">
        <v>1313.1312937685477</v>
      </c>
    </row>
    <row r="15" spans="2:13" x14ac:dyDescent="0.25">
      <c r="F15"/>
      <c r="K15"/>
    </row>
    <row r="17" spans="1:18" x14ac:dyDescent="0.25">
      <c r="B17" s="102" t="s">
        <v>98</v>
      </c>
      <c r="C17" s="85"/>
      <c r="D17" s="86"/>
      <c r="E17" s="85"/>
      <c r="F17" s="85"/>
      <c r="G17" s="87"/>
      <c r="H17" s="85"/>
      <c r="I17" s="86"/>
      <c r="J17" s="85"/>
      <c r="K17" s="85"/>
      <c r="L17" s="87"/>
      <c r="M17" s="87"/>
      <c r="N17" s="87"/>
      <c r="O17" s="87"/>
      <c r="P17" s="87"/>
      <c r="Q17" s="87"/>
    </row>
    <row r="18" spans="1:18" ht="25.5" customHeight="1" x14ac:dyDescent="0.25">
      <c r="B18" s="87" t="s">
        <v>97</v>
      </c>
      <c r="C18" s="85">
        <f>H4</f>
        <v>95357911.488248095</v>
      </c>
      <c r="D18" s="86"/>
      <c r="E18" s="85"/>
      <c r="F18" s="85"/>
      <c r="G18" s="87"/>
      <c r="H18" s="85"/>
      <c r="I18" s="86"/>
      <c r="J18" s="85"/>
      <c r="K18" s="85">
        <f>J4</f>
        <v>21878969.245899059</v>
      </c>
      <c r="L18" s="87"/>
      <c r="M18" s="87"/>
      <c r="N18" s="87"/>
      <c r="O18" s="88">
        <f>K4</f>
        <v>1389.1774570493865</v>
      </c>
      <c r="P18" s="87"/>
      <c r="Q18" s="87"/>
    </row>
    <row r="19" spans="1:18" ht="25.5" customHeight="1" thickBot="1" x14ac:dyDescent="0.3">
      <c r="A19" s="29"/>
      <c r="B19" s="35"/>
      <c r="C19" s="117"/>
      <c r="D19" s="118"/>
      <c r="E19" s="117"/>
      <c r="F19" s="117"/>
      <c r="G19" s="35"/>
      <c r="H19" s="117"/>
      <c r="I19" s="118"/>
      <c r="J19" s="117"/>
      <c r="K19" s="117"/>
      <c r="L19" s="35"/>
      <c r="M19" s="35"/>
      <c r="N19" s="35"/>
      <c r="O19" s="119"/>
      <c r="P19" s="35"/>
      <c r="Q19" s="35"/>
      <c r="R19" s="29"/>
    </row>
    <row r="20" spans="1:18" ht="45" customHeight="1" x14ac:dyDescent="0.25">
      <c r="A20" s="29"/>
      <c r="B20" s="43"/>
      <c r="C20" s="133" t="s">
        <v>56</v>
      </c>
      <c r="D20" s="133"/>
      <c r="E20" s="133"/>
      <c r="F20" s="103"/>
      <c r="G20" s="133" t="s">
        <v>68</v>
      </c>
      <c r="H20" s="133"/>
      <c r="I20" s="133"/>
      <c r="J20" s="103"/>
      <c r="K20" s="133" t="s">
        <v>58</v>
      </c>
      <c r="L20" s="133"/>
      <c r="M20" s="133"/>
      <c r="N20" s="43"/>
      <c r="O20" s="133" t="s">
        <v>101</v>
      </c>
      <c r="P20" s="133"/>
      <c r="Q20" s="133"/>
      <c r="R20" s="29"/>
    </row>
    <row r="21" spans="1:18" ht="30" x14ac:dyDescent="0.25">
      <c r="A21" s="29"/>
      <c r="B21" s="43"/>
      <c r="C21" s="115" t="s">
        <v>93</v>
      </c>
      <c r="D21" s="116" t="s">
        <v>102</v>
      </c>
      <c r="E21" s="115" t="s">
        <v>103</v>
      </c>
      <c r="F21" s="113"/>
      <c r="G21" s="115" t="s">
        <v>93</v>
      </c>
      <c r="H21" s="116" t="s">
        <v>102</v>
      </c>
      <c r="I21" s="115" t="s">
        <v>103</v>
      </c>
      <c r="J21" s="112"/>
      <c r="K21" s="115" t="s">
        <v>93</v>
      </c>
      <c r="L21" s="116" t="s">
        <v>102</v>
      </c>
      <c r="M21" s="115" t="s">
        <v>103</v>
      </c>
      <c r="N21" s="114"/>
      <c r="O21" s="115" t="s">
        <v>93</v>
      </c>
      <c r="P21" s="116" t="s">
        <v>102</v>
      </c>
      <c r="Q21" s="115" t="s">
        <v>103</v>
      </c>
      <c r="R21" s="29"/>
    </row>
    <row r="22" spans="1:18" x14ac:dyDescent="0.25">
      <c r="A22" s="29"/>
      <c r="B22" s="43"/>
      <c r="C22" s="103"/>
      <c r="D22" s="104"/>
      <c r="E22" s="103"/>
      <c r="F22" s="103"/>
      <c r="G22" s="43"/>
      <c r="H22" s="103"/>
      <c r="I22" s="104"/>
      <c r="J22" s="103"/>
      <c r="K22" s="103"/>
      <c r="L22" s="43"/>
      <c r="M22" s="43"/>
      <c r="N22" s="43"/>
      <c r="O22" s="43"/>
      <c r="P22" s="43"/>
      <c r="Q22" s="43"/>
      <c r="R22" s="29"/>
    </row>
    <row r="23" spans="1:18" ht="22.5" customHeight="1" x14ac:dyDescent="0.25">
      <c r="A23" s="29"/>
      <c r="B23" s="30" t="s">
        <v>40</v>
      </c>
      <c r="C23" s="104">
        <f>(H5 - H$4)/$C$18</f>
        <v>-1.2431938396907823E-2</v>
      </c>
      <c r="D23" s="121">
        <v>0</v>
      </c>
      <c r="E23" s="104">
        <f>C23-D23</f>
        <v>-1.2431938396907823E-2</v>
      </c>
      <c r="F23" s="103"/>
      <c r="G23" s="105">
        <f>I5-I$4</f>
        <v>-9.7702466770110963E-3</v>
      </c>
      <c r="H23" s="121">
        <v>0</v>
      </c>
      <c r="I23" s="104">
        <f>G23-H23</f>
        <v>-9.7702466770110963E-3</v>
      </c>
      <c r="J23" s="103"/>
      <c r="K23" s="122" t="s">
        <v>55</v>
      </c>
      <c r="L23" s="122" t="s">
        <v>55</v>
      </c>
      <c r="M23" s="123" t="s">
        <v>55</v>
      </c>
      <c r="N23" s="43"/>
      <c r="O23" s="104">
        <f>(K5-K$4)/$O$18</f>
        <v>-1.1868350690012974E-2</v>
      </c>
      <c r="P23" s="121">
        <v>0</v>
      </c>
      <c r="Q23" s="105">
        <f>O23-P23</f>
        <v>-1.1868350690012974E-2</v>
      </c>
      <c r="R23" s="29"/>
    </row>
    <row r="24" spans="1:18" ht="22.5" customHeight="1" x14ac:dyDescent="0.25">
      <c r="A24" s="29"/>
      <c r="B24" s="30" t="s">
        <v>41</v>
      </c>
      <c r="C24" s="104">
        <f>(H6 - H$4)/$C$18</f>
        <v>-3.9776282903805221E-2</v>
      </c>
      <c r="D24" s="121">
        <v>0</v>
      </c>
      <c r="E24" s="104">
        <f t="shared" ref="E24:E36" si="0">C24-D24</f>
        <v>-3.9776282903805221E-2</v>
      </c>
      <c r="F24" s="103"/>
      <c r="G24" s="105">
        <f>I6-I$4</f>
        <v>-9.7702466770110963E-3</v>
      </c>
      <c r="H24" s="121">
        <v>0</v>
      </c>
      <c r="I24" s="104">
        <f t="shared" ref="I24:I36" si="1">G24-H24</f>
        <v>-9.7702466770110963E-3</v>
      </c>
      <c r="J24" s="103"/>
      <c r="K24" s="122" t="s">
        <v>55</v>
      </c>
      <c r="L24" s="122" t="s">
        <v>55</v>
      </c>
      <c r="M24" s="123" t="s">
        <v>55</v>
      </c>
      <c r="N24" s="43"/>
      <c r="O24" s="104">
        <f>(K6-K$4)/$O$18</f>
        <v>-4.0565563614915978E-2</v>
      </c>
      <c r="P24" s="121">
        <v>0</v>
      </c>
      <c r="Q24" s="105">
        <f t="shared" ref="Q24:Q36" si="2">O24-P24</f>
        <v>-4.0565563614915978E-2</v>
      </c>
      <c r="R24" s="29"/>
    </row>
    <row r="25" spans="1:18" ht="22.5" customHeight="1" x14ac:dyDescent="0.25">
      <c r="A25" s="29"/>
      <c r="B25" s="30" t="s">
        <v>42</v>
      </c>
      <c r="C25" s="104">
        <f>(H7 - H$4)/$C$18</f>
        <v>-6.3993640159313858E-2</v>
      </c>
      <c r="D25" s="104">
        <f>(C7 - C$4)/$C$18</f>
        <v>-6.2858481342381103E-2</v>
      </c>
      <c r="E25" s="104">
        <f t="shared" si="0"/>
        <v>-1.1351588169327548E-3</v>
      </c>
      <c r="F25" s="103"/>
      <c r="G25" s="105">
        <f>I7-I$4</f>
        <v>-1.3915218616348951E-2</v>
      </c>
      <c r="H25" s="104">
        <f>D7-D$4</f>
        <v>-1.3919041585520819E-2</v>
      </c>
      <c r="I25" s="121">
        <f t="shared" si="1"/>
        <v>3.8229691718683068E-6</v>
      </c>
      <c r="J25" s="103"/>
      <c r="K25" s="122" t="s">
        <v>55</v>
      </c>
      <c r="L25" s="122" t="s">
        <v>55</v>
      </c>
      <c r="M25" s="123" t="s">
        <v>55</v>
      </c>
      <c r="N25" s="43"/>
      <c r="O25" s="104">
        <f>(K7-K$4)/$O$18</f>
        <v>-7.0254601339614919E-2</v>
      </c>
      <c r="P25" s="104">
        <f>(F7-F$4)/$O$18</f>
        <v>-6.4671710032071963E-2</v>
      </c>
      <c r="Q25" s="105">
        <f t="shared" si="2"/>
        <v>-5.5828913075429559E-3</v>
      </c>
      <c r="R25" s="29"/>
    </row>
    <row r="26" spans="1:18" ht="10.5" customHeight="1" x14ac:dyDescent="0.25">
      <c r="A26" s="29"/>
      <c r="B26" s="30"/>
      <c r="C26" s="104"/>
      <c r="D26" s="104"/>
      <c r="E26" s="104"/>
      <c r="F26" s="103"/>
      <c r="G26" s="105"/>
      <c r="H26" s="104"/>
      <c r="I26" s="104"/>
      <c r="J26" s="103"/>
      <c r="K26" s="104"/>
      <c r="L26" s="104"/>
      <c r="M26" s="105"/>
      <c r="N26" s="43"/>
      <c r="O26" s="104"/>
      <c r="P26" s="104"/>
      <c r="Q26" s="105"/>
      <c r="R26" s="29"/>
    </row>
    <row r="27" spans="1:18" ht="22.5" customHeight="1" x14ac:dyDescent="0.25">
      <c r="A27" s="29"/>
      <c r="B27" s="30" t="s">
        <v>43</v>
      </c>
      <c r="C27" s="104">
        <f>(H8 - H$4)/$C$18</f>
        <v>-2.6364785442015152E-2</v>
      </c>
      <c r="D27" s="121">
        <f>(C8 - C$4)/$C$18</f>
        <v>-1.5626559937487802E-16</v>
      </c>
      <c r="E27" s="104">
        <f t="shared" si="0"/>
        <v>-2.6364785442014996E-2</v>
      </c>
      <c r="F27" s="103"/>
      <c r="G27" s="105">
        <f>I8-I$4</f>
        <v>-1.999999999999999E-2</v>
      </c>
      <c r="H27" s="121">
        <f t="shared" ref="H27:H28" si="3">D8-D$4</f>
        <v>0</v>
      </c>
      <c r="I27" s="104">
        <f t="shared" si="1"/>
        <v>-1.999999999999999E-2</v>
      </c>
      <c r="J27" s="103"/>
      <c r="K27" s="104">
        <f>(J8 - J$4)/$K$18</f>
        <v>0.11490901825997016</v>
      </c>
      <c r="L27" s="121">
        <f>(E8-E$4)/$K$18</f>
        <v>5.1080426914903775E-16</v>
      </c>
      <c r="M27" s="105">
        <f t="shared" ref="M27:M36" si="4">K27-L27</f>
        <v>0.11490901825996964</v>
      </c>
      <c r="N27" s="126"/>
      <c r="O27" s="124" t="s">
        <v>55</v>
      </c>
      <c r="P27" s="124" t="s">
        <v>55</v>
      </c>
      <c r="Q27" s="125" t="s">
        <v>55</v>
      </c>
      <c r="R27" s="29"/>
    </row>
    <row r="28" spans="1:18" ht="22.5" customHeight="1" x14ac:dyDescent="0.25">
      <c r="A28" s="29"/>
      <c r="B28" s="30" t="s">
        <v>44</v>
      </c>
      <c r="C28" s="104">
        <f>(H9 - H$4)/$C$18</f>
        <v>-4.9575725094927935E-2</v>
      </c>
      <c r="D28" s="104">
        <f>(C9 - C$4)/$C$18</f>
        <v>-4.9969021264758889E-3</v>
      </c>
      <c r="E28" s="104">
        <f t="shared" si="0"/>
        <v>-4.4578822968452045E-2</v>
      </c>
      <c r="F28" s="103"/>
      <c r="G28" s="105">
        <f>I9-I$4</f>
        <v>-1.9493788585291327E-2</v>
      </c>
      <c r="H28" s="104">
        <f t="shared" si="3"/>
        <v>-7.2242190615812163E-4</v>
      </c>
      <c r="I28" s="104">
        <f t="shared" si="1"/>
        <v>-1.8771366679133206E-2</v>
      </c>
      <c r="J28" s="103"/>
      <c r="K28" s="104">
        <f>(J9 - J$4)/$K$18</f>
        <v>0.21607222682366392</v>
      </c>
      <c r="L28" s="104">
        <f>(E9-E$4)/$K$18</f>
        <v>2.1778637985024281E-2</v>
      </c>
      <c r="M28" s="105">
        <f t="shared" si="4"/>
        <v>0.19429358883863965</v>
      </c>
      <c r="N28" s="126"/>
      <c r="O28" s="124" t="s">
        <v>55</v>
      </c>
      <c r="P28" s="124" t="s">
        <v>55</v>
      </c>
      <c r="Q28" s="125" t="s">
        <v>55</v>
      </c>
      <c r="R28" s="29"/>
    </row>
    <row r="29" spans="1:18" ht="10.5" customHeight="1" x14ac:dyDescent="0.25">
      <c r="A29" s="29"/>
      <c r="B29" s="30"/>
      <c r="C29" s="104"/>
      <c r="D29" s="104"/>
      <c r="E29" s="104"/>
      <c r="F29" s="103"/>
      <c r="G29" s="105"/>
      <c r="H29" s="104"/>
      <c r="I29" s="104"/>
      <c r="J29" s="103"/>
      <c r="K29" s="104"/>
      <c r="L29" s="104"/>
      <c r="M29" s="105"/>
      <c r="N29" s="126"/>
      <c r="O29" s="124"/>
      <c r="P29" s="124"/>
      <c r="Q29" s="125"/>
      <c r="R29" s="29"/>
    </row>
    <row r="30" spans="1:18" ht="22.5" customHeight="1" x14ac:dyDescent="0.25">
      <c r="A30" s="29"/>
      <c r="B30" s="30" t="s">
        <v>45</v>
      </c>
      <c r="C30" s="104">
        <f>(H10 - H$4)/$C$18</f>
        <v>-0.22944052469726559</v>
      </c>
      <c r="D30" s="104">
        <f>(C10 - C$4)/$C$18</f>
        <v>-0.22894339228003935</v>
      </c>
      <c r="E30" s="106">
        <f t="shared" si="0"/>
        <v>-4.9713241722623702E-4</v>
      </c>
      <c r="F30" s="103"/>
      <c r="G30" s="105">
        <f>I10-I$4</f>
        <v>-5.0000000000000017E-2</v>
      </c>
      <c r="H30" s="104">
        <f>D10-D$4</f>
        <v>-0.05</v>
      </c>
      <c r="I30" s="104">
        <f t="shared" si="1"/>
        <v>0</v>
      </c>
      <c r="J30" s="103"/>
      <c r="K30" s="121">
        <f>(J10 - J$4)/$K$18</f>
        <v>1</v>
      </c>
      <c r="L30" s="104">
        <f>(E10-E$4)/$K$18</f>
        <v>0.99783328416859962</v>
      </c>
      <c r="M30" s="105">
        <f t="shared" si="4"/>
        <v>2.1667158314003787E-3</v>
      </c>
      <c r="N30" s="126"/>
      <c r="O30" s="124" t="s">
        <v>55</v>
      </c>
      <c r="P30" s="124" t="s">
        <v>55</v>
      </c>
      <c r="Q30" s="125" t="s">
        <v>55</v>
      </c>
      <c r="R30" s="29"/>
    </row>
    <row r="31" spans="1:18" ht="22.5" customHeight="1" x14ac:dyDescent="0.25">
      <c r="A31" s="29"/>
      <c r="B31" s="30" t="s">
        <v>46</v>
      </c>
      <c r="C31" s="104">
        <f>(H11 - H$4)/$C$18</f>
        <v>-0.38527973765136714</v>
      </c>
      <c r="D31" s="104">
        <f>(C11 - C$4)/$C$18</f>
        <v>-0.25756307760552044</v>
      </c>
      <c r="E31" s="104">
        <f t="shared" si="0"/>
        <v>-0.1277166600458467</v>
      </c>
      <c r="F31" s="103"/>
      <c r="G31" s="105">
        <f>I11-I$4</f>
        <v>-0.10351054281666894</v>
      </c>
      <c r="H31" s="104">
        <f>D11-D$4</f>
        <v>-5.5679067194276288E-2</v>
      </c>
      <c r="I31" s="104">
        <f t="shared" si="1"/>
        <v>-4.783147562239265E-2</v>
      </c>
      <c r="J31" s="103"/>
      <c r="K31" s="104">
        <f>(J11 - J$4)/$K$18</f>
        <v>1.679213984363586</v>
      </c>
      <c r="L31" s="104">
        <f>(E11-E$4)/$K$18</f>
        <v>1.1225701211473469</v>
      </c>
      <c r="M31" s="105">
        <f t="shared" si="4"/>
        <v>0.55664386321623915</v>
      </c>
      <c r="N31" s="126"/>
      <c r="O31" s="124" t="s">
        <v>55</v>
      </c>
      <c r="P31" s="124" t="s">
        <v>55</v>
      </c>
      <c r="Q31" s="125" t="s">
        <v>55</v>
      </c>
      <c r="R31" s="29"/>
    </row>
    <row r="32" spans="1:18" ht="9" customHeight="1" x14ac:dyDescent="0.25">
      <c r="A32" s="29"/>
      <c r="B32" s="30"/>
      <c r="C32" s="104"/>
      <c r="D32" s="104"/>
      <c r="E32" s="104"/>
      <c r="F32" s="103"/>
      <c r="G32" s="105"/>
      <c r="H32" s="104"/>
      <c r="I32" s="104"/>
      <c r="J32" s="103"/>
      <c r="K32" s="104"/>
      <c r="L32" s="104"/>
      <c r="M32" s="105"/>
      <c r="N32" s="43"/>
      <c r="O32" s="104"/>
      <c r="P32" s="104"/>
      <c r="Q32" s="105"/>
      <c r="R32" s="29"/>
    </row>
    <row r="33" spans="1:18" ht="22.5" customHeight="1" x14ac:dyDescent="0.25">
      <c r="A33" s="29"/>
      <c r="B33" s="127" t="s">
        <v>47</v>
      </c>
      <c r="C33" s="104">
        <f>(H12 - H$4)/$C$18</f>
        <v>-0.12948024534940539</v>
      </c>
      <c r="D33" s="104">
        <f>(C12 - C$4)/$C$18</f>
        <v>-1.7635853035585958E-3</v>
      </c>
      <c r="E33" s="104">
        <f t="shared" si="0"/>
        <v>-0.12771666004584678</v>
      </c>
      <c r="F33" s="103"/>
      <c r="G33" s="105">
        <f>I12-I$4</f>
        <v>-4.800418222703054E-2</v>
      </c>
      <c r="H33" s="121">
        <f>D12-D$4</f>
        <v>-1.7270660463791776E-4</v>
      </c>
      <c r="I33" s="104">
        <f t="shared" si="1"/>
        <v>-4.7831475622392622E-2</v>
      </c>
      <c r="J33" s="103"/>
      <c r="K33" s="124" t="s">
        <v>55</v>
      </c>
      <c r="L33" s="124" t="s">
        <v>55</v>
      </c>
      <c r="M33" s="125" t="s">
        <v>55</v>
      </c>
      <c r="N33" s="43"/>
      <c r="O33" s="104">
        <f>(K12-K$4)/$O$18</f>
        <v>-0.10538768456838772</v>
      </c>
      <c r="P33" s="104">
        <f>(F12-F$4)/$O$18</f>
        <v>-1.690748951112412E-2</v>
      </c>
      <c r="Q33" s="105">
        <f t="shared" si="2"/>
        <v>-8.8480195057263594E-2</v>
      </c>
      <c r="R33" s="29"/>
    </row>
    <row r="34" spans="1:18" ht="10.5" customHeight="1" x14ac:dyDescent="0.25">
      <c r="A34" s="29"/>
      <c r="B34" s="128"/>
      <c r="C34" s="104"/>
      <c r="D34" s="104"/>
      <c r="E34" s="104"/>
      <c r="F34" s="103"/>
      <c r="G34" s="105"/>
      <c r="H34" s="104"/>
      <c r="I34" s="104"/>
      <c r="J34" s="103"/>
      <c r="K34" s="104"/>
      <c r="L34" s="104"/>
      <c r="M34" s="105"/>
      <c r="N34" s="43"/>
      <c r="O34" s="104"/>
      <c r="P34" s="104"/>
      <c r="Q34" s="105"/>
      <c r="R34" s="29"/>
    </row>
    <row r="35" spans="1:18" ht="22.5" customHeight="1" x14ac:dyDescent="0.25">
      <c r="A35" s="29"/>
      <c r="B35" s="128" t="s">
        <v>48</v>
      </c>
      <c r="C35" s="104">
        <f>(H13 - H$4)/$C$18</f>
        <v>-0.48409300886058232</v>
      </c>
      <c r="D35" s="104">
        <f>(C13 - C$4)/$C$18</f>
        <v>-0.35060866684225045</v>
      </c>
      <c r="E35" s="104">
        <f t="shared" si="0"/>
        <v>-0.13348434201833187</v>
      </c>
      <c r="F35" s="103"/>
      <c r="G35" s="105">
        <f>I13-I$4</f>
        <v>-0.20384837902870001</v>
      </c>
      <c r="H35" s="104">
        <f>D13-D$4</f>
        <v>-0.10818542778391474</v>
      </c>
      <c r="I35" s="104">
        <f t="shared" si="1"/>
        <v>-9.5662951244785271E-2</v>
      </c>
      <c r="J35" s="103"/>
      <c r="K35" s="104">
        <f>(J13 - J$4)/$K$18</f>
        <v>1.2485434594439191</v>
      </c>
      <c r="L35" s="104">
        <f>(E13-E$4)/$K$18</f>
        <v>0.7170376226512829</v>
      </c>
      <c r="M35" s="105">
        <f t="shared" si="4"/>
        <v>0.53150583679263619</v>
      </c>
      <c r="N35" s="43"/>
      <c r="O35" s="104">
        <f>(K13-K$4)/$O$18</f>
        <v>-0.11673643570342339</v>
      </c>
      <c r="P35" s="104">
        <f>(F13-F$4)/$O$18</f>
        <v>-9.9444540256706279E-2</v>
      </c>
      <c r="Q35" s="105">
        <f t="shared" si="2"/>
        <v>-1.7291895446717109E-2</v>
      </c>
      <c r="R35" s="29"/>
    </row>
    <row r="36" spans="1:18" ht="22.5" customHeight="1" thickBot="1" x14ac:dyDescent="0.3">
      <c r="A36" s="29"/>
      <c r="B36" s="129" t="s">
        <v>49</v>
      </c>
      <c r="C36" s="118">
        <f>(H14 - H$4)/$C$18</f>
        <v>-0.12802019104134649</v>
      </c>
      <c r="D36" s="118">
        <f>(C14 - C$4)/$C$18</f>
        <v>-7.4925524640936686E-2</v>
      </c>
      <c r="E36" s="118">
        <f t="shared" si="0"/>
        <v>-5.3094666400409801E-2</v>
      </c>
      <c r="F36" s="117"/>
      <c r="G36" s="120">
        <f>I14-I$4</f>
        <v>-3.2784400010769321E-2</v>
      </c>
      <c r="H36" s="118">
        <f>D14-D$4</f>
        <v>-2.2037898861224869E-2</v>
      </c>
      <c r="I36" s="118">
        <f t="shared" si="1"/>
        <v>-1.0746501149544452E-2</v>
      </c>
      <c r="J36" s="117"/>
      <c r="K36" s="118">
        <f>(J14 - J$4)/$K$18</f>
        <v>0</v>
      </c>
      <c r="L36" s="118">
        <f>(E14-E$4)/$K$18</f>
        <v>0</v>
      </c>
      <c r="M36" s="120">
        <f t="shared" si="4"/>
        <v>0</v>
      </c>
      <c r="N36" s="35"/>
      <c r="O36" s="118">
        <f>(K14-K$4)/$O$18</f>
        <v>-5.474186389574795E-2</v>
      </c>
      <c r="P36" s="118">
        <f>(F14-F$4)/$O$18</f>
        <v>-3.0613133735775871E-2</v>
      </c>
      <c r="Q36" s="120">
        <f t="shared" si="2"/>
        <v>-2.4128730159972078E-2</v>
      </c>
      <c r="R36" s="29"/>
    </row>
    <row r="37" spans="1:18" x14ac:dyDescent="0.25">
      <c r="A37" s="29"/>
      <c r="B37" s="29"/>
      <c r="C37" s="31"/>
      <c r="D37" s="32"/>
      <c r="E37" s="31"/>
      <c r="F37" s="31"/>
      <c r="G37" s="29"/>
      <c r="H37" s="31"/>
      <c r="I37" s="32"/>
      <c r="J37" s="31"/>
      <c r="K37" s="31"/>
      <c r="L37" s="29"/>
      <c r="M37" s="29"/>
      <c r="N37" s="29"/>
      <c r="O37" s="29"/>
      <c r="P37" s="29"/>
      <c r="Q37" s="29"/>
      <c r="R37" s="29"/>
    </row>
    <row r="38" spans="1:18" x14ac:dyDescent="0.25">
      <c r="A38" s="29"/>
      <c r="B38" s="107"/>
      <c r="C38" s="31"/>
      <c r="D38" s="32"/>
      <c r="E38" s="31"/>
      <c r="F38" s="31"/>
      <c r="G38" s="29"/>
      <c r="H38" s="31"/>
      <c r="I38" s="32"/>
      <c r="J38" s="31"/>
      <c r="K38" s="31"/>
      <c r="L38" s="29"/>
      <c r="M38" s="29"/>
      <c r="N38" s="29"/>
      <c r="O38" s="29"/>
      <c r="P38" s="29"/>
      <c r="Q38" s="29"/>
      <c r="R38" s="29"/>
    </row>
    <row r="39" spans="1:18" x14ac:dyDescent="0.25">
      <c r="A39" s="29"/>
      <c r="B39" s="29"/>
      <c r="C39" s="31"/>
      <c r="D39" s="108"/>
      <c r="E39" s="31"/>
      <c r="F39" s="31"/>
      <c r="G39" s="109"/>
      <c r="H39" s="31"/>
      <c r="I39" s="32"/>
      <c r="J39" s="31"/>
      <c r="K39" s="110"/>
      <c r="L39" s="111"/>
      <c r="M39" s="109"/>
      <c r="N39" s="29"/>
      <c r="O39" s="29"/>
      <c r="P39" s="29"/>
      <c r="Q39" s="29"/>
      <c r="R39" s="29"/>
    </row>
    <row r="40" spans="1:18" x14ac:dyDescent="0.25">
      <c r="G40" s="74"/>
      <c r="H40" s="19"/>
      <c r="I40" s="75"/>
      <c r="L40" s="73"/>
      <c r="M40" s="74"/>
      <c r="O40" s="74"/>
      <c r="P40" s="73"/>
      <c r="Q40" s="74"/>
    </row>
    <row r="42" spans="1:18" x14ac:dyDescent="0.25">
      <c r="C42" s="19"/>
      <c r="D42" s="76"/>
      <c r="E42" s="77"/>
      <c r="G42" s="19"/>
      <c r="H42" s="77"/>
      <c r="I42" s="76"/>
      <c r="K42" s="19"/>
      <c r="L42" s="77"/>
      <c r="M42" s="77"/>
      <c r="O42" s="19"/>
      <c r="P42" s="78"/>
      <c r="Q42" s="78"/>
    </row>
    <row r="43" spans="1:18" x14ac:dyDescent="0.25">
      <c r="C43" s="19"/>
      <c r="D43" s="76"/>
      <c r="E43" s="77"/>
      <c r="G43" s="19"/>
      <c r="H43" s="77"/>
      <c r="I43" s="76"/>
      <c r="K43" s="19"/>
      <c r="L43" s="77"/>
      <c r="M43" s="77"/>
      <c r="O43" s="19"/>
      <c r="P43" s="78"/>
      <c r="Q43" s="78"/>
    </row>
    <row r="44" spans="1:18" x14ac:dyDescent="0.25">
      <c r="C44" s="19"/>
      <c r="D44" s="76"/>
      <c r="E44" s="77"/>
      <c r="G44" s="19"/>
      <c r="H44" s="77"/>
      <c r="I44" s="76"/>
      <c r="K44" s="19"/>
      <c r="L44" s="77"/>
      <c r="M44" s="77"/>
      <c r="O44" s="19"/>
      <c r="P44" s="78"/>
      <c r="Q44" s="78"/>
    </row>
    <row r="45" spans="1:18" x14ac:dyDescent="0.25">
      <c r="C45" s="19"/>
      <c r="D45" s="76"/>
      <c r="E45" s="77"/>
      <c r="G45" s="19"/>
      <c r="H45" s="77"/>
      <c r="I45" s="76"/>
      <c r="K45" s="19"/>
      <c r="L45" s="77"/>
      <c r="M45" s="76"/>
      <c r="O45" s="19"/>
      <c r="P45" s="78"/>
      <c r="Q45" s="78"/>
    </row>
    <row r="46" spans="1:18" x14ac:dyDescent="0.25">
      <c r="C46" s="19"/>
      <c r="D46" s="76"/>
      <c r="E46" s="77"/>
      <c r="G46" s="19"/>
      <c r="H46" s="77"/>
      <c r="I46" s="76"/>
      <c r="K46" s="19"/>
      <c r="L46" s="77"/>
      <c r="M46" s="76"/>
      <c r="O46" s="19"/>
      <c r="P46" s="78"/>
      <c r="Q46" s="78"/>
    </row>
    <row r="47" spans="1:18" x14ac:dyDescent="0.25">
      <c r="C47" s="19"/>
      <c r="D47" s="76"/>
      <c r="E47" s="77"/>
      <c r="G47" s="19"/>
      <c r="H47" s="77"/>
      <c r="I47" s="76"/>
      <c r="K47" s="19"/>
      <c r="L47" s="77"/>
      <c r="M47" s="76"/>
      <c r="O47" s="19"/>
      <c r="P47" s="78"/>
      <c r="Q47" s="78"/>
    </row>
    <row r="48" spans="1:18" x14ac:dyDescent="0.25">
      <c r="C48" s="19"/>
      <c r="D48" s="76"/>
      <c r="E48" s="77"/>
      <c r="G48" s="19"/>
      <c r="H48" s="77"/>
      <c r="I48" s="76"/>
      <c r="K48" s="19"/>
      <c r="L48" s="77"/>
      <c r="M48" s="76"/>
      <c r="O48" s="19"/>
      <c r="P48" s="78"/>
      <c r="Q48" s="78"/>
    </row>
    <row r="49" spans="3:17" x14ac:dyDescent="0.25">
      <c r="C49" s="19"/>
      <c r="D49" s="76"/>
      <c r="E49" s="77"/>
      <c r="G49" s="19"/>
      <c r="H49" s="77"/>
      <c r="I49" s="76"/>
      <c r="K49" s="19"/>
      <c r="L49" s="77"/>
      <c r="M49" s="76"/>
      <c r="O49" s="19"/>
      <c r="P49" s="78"/>
      <c r="Q49" s="78"/>
    </row>
    <row r="50" spans="3:17" x14ac:dyDescent="0.25">
      <c r="C50" s="19"/>
      <c r="D50" s="76"/>
      <c r="E50" s="77"/>
      <c r="G50" s="19"/>
      <c r="H50" s="77"/>
      <c r="I50" s="76"/>
      <c r="K50" s="19"/>
      <c r="L50" s="77"/>
      <c r="M50" s="76"/>
      <c r="O50" s="19"/>
      <c r="P50" s="78"/>
      <c r="Q50" s="78"/>
    </row>
    <row r="51" spans="3:17" x14ac:dyDescent="0.25">
      <c r="C51" s="19"/>
      <c r="D51" s="76"/>
      <c r="E51" s="77"/>
      <c r="G51" s="19"/>
      <c r="H51" s="77"/>
      <c r="I51" s="76"/>
      <c r="K51" s="19"/>
      <c r="L51" s="77"/>
      <c r="M51" s="77"/>
      <c r="O51" s="19"/>
      <c r="P51" s="78"/>
      <c r="Q51" s="78"/>
    </row>
    <row r="52" spans="3:17" x14ac:dyDescent="0.25">
      <c r="G52" s="19"/>
    </row>
  </sheetData>
  <mergeCells count="4">
    <mergeCell ref="C20:E20"/>
    <mergeCell ref="G20:I20"/>
    <mergeCell ref="K20:M20"/>
    <mergeCell ref="O20:Q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DED7-C10A-4804-B5B6-56434A54CAA8}">
  <dimension ref="A2:N21"/>
  <sheetViews>
    <sheetView tabSelected="1" zoomScale="160" zoomScaleNormal="160" workbookViewId="0">
      <selection activeCell="O20" sqref="O20"/>
    </sheetView>
  </sheetViews>
  <sheetFormatPr defaultRowHeight="15" x14ac:dyDescent="0.25"/>
  <cols>
    <col min="2" max="2" width="12.85546875" customWidth="1"/>
    <col min="3" max="3" width="12.28515625" customWidth="1"/>
    <col min="4" max="4" width="10.7109375" customWidth="1"/>
    <col min="5" max="7" width="12.28515625" customWidth="1"/>
    <col min="8" max="8" width="10" customWidth="1"/>
    <col min="9" max="10" width="12.28515625" customWidth="1"/>
    <col min="11" max="13" width="7.42578125" customWidth="1"/>
  </cols>
  <sheetData>
    <row r="2" spans="1:14" x14ac:dyDescent="0.25">
      <c r="C2" s="136" t="s">
        <v>91</v>
      </c>
      <c r="D2" s="136"/>
      <c r="E2" s="136"/>
      <c r="F2" s="136"/>
      <c r="G2" s="136" t="s">
        <v>92</v>
      </c>
      <c r="H2" s="136"/>
      <c r="I2" s="136"/>
      <c r="J2" s="136"/>
    </row>
    <row r="3" spans="1:14" x14ac:dyDescent="0.25">
      <c r="B3" t="s">
        <v>0</v>
      </c>
      <c r="C3" t="s">
        <v>1</v>
      </c>
      <c r="D3" t="s">
        <v>3</v>
      </c>
      <c r="E3" t="s">
        <v>4</v>
      </c>
      <c r="F3" t="s">
        <v>100</v>
      </c>
      <c r="G3" t="s">
        <v>1</v>
      </c>
      <c r="H3" t="s">
        <v>3</v>
      </c>
      <c r="I3" t="s">
        <v>4</v>
      </c>
      <c r="J3" t="s">
        <v>100</v>
      </c>
    </row>
    <row r="4" spans="1:14" x14ac:dyDescent="0.25">
      <c r="A4" t="s">
        <v>25</v>
      </c>
      <c r="B4" t="s">
        <v>104</v>
      </c>
      <c r="C4" s="2">
        <v>76374953.251231998</v>
      </c>
      <c r="D4" s="3">
        <v>0.1752679921398719</v>
      </c>
      <c r="E4" s="2">
        <v>21878969.245899059</v>
      </c>
      <c r="F4" s="2">
        <v>1455.6263088502951</v>
      </c>
      <c r="G4" s="2">
        <v>98907903.914625987</v>
      </c>
      <c r="H4" s="3">
        <v>0.26372309341116701</v>
      </c>
      <c r="I4" s="2">
        <v>21878969.245899059</v>
      </c>
      <c r="J4" s="2">
        <v>1455.6263088502951</v>
      </c>
    </row>
    <row r="5" spans="1:14" x14ac:dyDescent="0.25">
      <c r="A5" t="s">
        <v>73</v>
      </c>
      <c r="B5" t="s">
        <v>106</v>
      </c>
      <c r="C5" s="2">
        <v>68056859.198468074</v>
      </c>
      <c r="D5" s="3">
        <v>0.15298846312192985</v>
      </c>
      <c r="E5" s="2">
        <v>21878969.245899059</v>
      </c>
      <c r="F5" s="2">
        <v>1328.4724095145334</v>
      </c>
      <c r="G5" s="2">
        <v>89321640.382309496</v>
      </c>
      <c r="H5" s="3">
        <v>0.24145161292892015</v>
      </c>
      <c r="I5" s="2">
        <v>21878969.245899059</v>
      </c>
      <c r="J5" s="2">
        <v>1303.2864606183732</v>
      </c>
    </row>
    <row r="6" spans="1:14" x14ac:dyDescent="0.25">
      <c r="A6" t="s">
        <v>71</v>
      </c>
      <c r="B6" t="s">
        <v>105</v>
      </c>
      <c r="C6" s="2">
        <v>69363430.771710008</v>
      </c>
      <c r="D6" s="3">
        <v>0.15790353930008486</v>
      </c>
      <c r="E6" s="2">
        <v>21878969.245899059</v>
      </c>
      <c r="F6" s="2">
        <v>1455.6263088502951</v>
      </c>
      <c r="G6" s="2">
        <v>91687667.656894788</v>
      </c>
      <c r="H6" s="3">
        <v>0.24637665949604506</v>
      </c>
      <c r="I6" s="2">
        <v>21878969.245899059</v>
      </c>
      <c r="J6" s="2">
        <v>1455.6263088502951</v>
      </c>
    </row>
    <row r="7" spans="1:14" x14ac:dyDescent="0.25">
      <c r="A7" t="s">
        <v>24</v>
      </c>
      <c r="B7" t="s">
        <v>37</v>
      </c>
      <c r="C7" s="2">
        <v>63855582.012874044</v>
      </c>
      <c r="D7" s="3">
        <v>0.13932023552732772</v>
      </c>
      <c r="E7" s="2">
        <v>21878969.245899059</v>
      </c>
      <c r="F7" s="2">
        <v>1346.6503817740086</v>
      </c>
      <c r="G7" s="2">
        <v>83150173.442218766</v>
      </c>
      <c r="H7" s="3">
        <v>0.22423668562256854</v>
      </c>
      <c r="I7" s="2">
        <v>21878969.245899059</v>
      </c>
      <c r="J7" s="2">
        <v>1313.1312937685477</v>
      </c>
    </row>
    <row r="10" spans="1:14" x14ac:dyDescent="0.25">
      <c r="B10" t="s">
        <v>116</v>
      </c>
      <c r="C10">
        <f>G4</f>
        <v>98907903.914625987</v>
      </c>
      <c r="K10">
        <f>J4</f>
        <v>1455.6263088502951</v>
      </c>
    </row>
    <row r="11" spans="1:14" ht="15.75" thickBot="1" x14ac:dyDescent="0.3">
      <c r="A11" s="29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29"/>
    </row>
    <row r="12" spans="1:14" ht="48" customHeight="1" x14ac:dyDescent="0.25">
      <c r="A12" s="29"/>
      <c r="B12" s="43"/>
      <c r="C12" s="133" t="s">
        <v>56</v>
      </c>
      <c r="D12" s="133"/>
      <c r="E12" s="133"/>
      <c r="F12" s="103"/>
      <c r="G12" s="133" t="s">
        <v>122</v>
      </c>
      <c r="H12" s="133"/>
      <c r="I12" s="133"/>
      <c r="J12" s="103"/>
      <c r="K12" s="133" t="s">
        <v>121</v>
      </c>
      <c r="L12" s="133"/>
      <c r="M12" s="133"/>
      <c r="N12" s="29"/>
    </row>
    <row r="13" spans="1:14" ht="30" x14ac:dyDescent="0.25">
      <c r="A13" s="29"/>
      <c r="B13" s="43"/>
      <c r="C13" s="112" t="s">
        <v>93</v>
      </c>
      <c r="D13" s="134" t="s">
        <v>102</v>
      </c>
      <c r="E13" s="112" t="s">
        <v>103</v>
      </c>
      <c r="F13" s="113"/>
      <c r="G13" s="112" t="s">
        <v>93</v>
      </c>
      <c r="H13" s="134" t="s">
        <v>102</v>
      </c>
      <c r="I13" s="112" t="s">
        <v>103</v>
      </c>
      <c r="J13" s="112"/>
      <c r="K13" s="112" t="s">
        <v>93</v>
      </c>
      <c r="L13" s="134" t="s">
        <v>102</v>
      </c>
      <c r="M13" s="112" t="s">
        <v>103</v>
      </c>
      <c r="N13" s="43"/>
    </row>
    <row r="14" spans="1:14" ht="36" customHeight="1" x14ac:dyDescent="0.25">
      <c r="A14" s="29"/>
      <c r="B14" s="135" t="s">
        <v>118</v>
      </c>
      <c r="C14" s="103"/>
      <c r="D14" s="104"/>
      <c r="E14" s="103"/>
      <c r="F14" s="103"/>
      <c r="G14" s="43"/>
      <c r="H14" s="103"/>
      <c r="I14" s="104"/>
      <c r="J14" s="103"/>
      <c r="K14" s="43"/>
      <c r="L14" s="43"/>
      <c r="M14" s="43"/>
      <c r="N14" s="43"/>
    </row>
    <row r="15" spans="1:14" ht="20.25" customHeight="1" x14ac:dyDescent="0.25">
      <c r="A15" s="29"/>
      <c r="B15" s="128" t="s">
        <v>120</v>
      </c>
      <c r="C15" s="104">
        <f>(G5-G$4)/$C$10</f>
        <v>-9.6921106937935264E-2</v>
      </c>
      <c r="D15" s="104">
        <f>(C5-C$4)/$C$10</f>
        <v>-8.409938663692465E-2</v>
      </c>
      <c r="E15" s="104">
        <f t="shared" ref="E15:E17" si="0">C15-D15</f>
        <v>-1.2821720301010614E-2</v>
      </c>
      <c r="F15" s="103"/>
      <c r="G15" s="105">
        <f>H5-H$4</f>
        <v>-2.2271480482246864E-2</v>
      </c>
      <c r="H15" s="104">
        <f>D5-D$4</f>
        <v>-2.2279529017942057E-2</v>
      </c>
      <c r="I15" s="104">
        <f t="shared" ref="I15:I17" si="1">G15-H15</f>
        <v>8.0485356951931486E-6</v>
      </c>
      <c r="J15" s="103"/>
      <c r="K15" s="104">
        <f>(J5-J$4)/$K$10</f>
        <v>-0.10465587720260791</v>
      </c>
      <c r="L15" s="104">
        <f>(F5-F$4)/$K$10</f>
        <v>-8.7353394592182332E-2</v>
      </c>
      <c r="M15" s="105">
        <f t="shared" ref="M15:M17" si="2">K15-L15</f>
        <v>-1.7302482610425579E-2</v>
      </c>
      <c r="N15" s="43"/>
    </row>
    <row r="16" spans="1:14" ht="20.25" hidden="1" customHeight="1" x14ac:dyDescent="0.25">
      <c r="A16" s="29"/>
      <c r="B16" s="128" t="s">
        <v>117</v>
      </c>
      <c r="C16" s="104">
        <f>(G6-G$4)/$C$10</f>
        <v>-7.2999588222630488E-2</v>
      </c>
      <c r="D16" s="104">
        <f>(C6-C$4)/$C$10</f>
        <v>-7.0889405214512508E-2</v>
      </c>
      <c r="E16" s="104">
        <f t="shared" si="0"/>
        <v>-2.1101830081179801E-3</v>
      </c>
      <c r="F16" s="103"/>
      <c r="G16" s="105">
        <f>H6-H$4</f>
        <v>-1.7346433915121945E-2</v>
      </c>
      <c r="H16" s="104">
        <f>D6-D$4</f>
        <v>-1.7364452839787048E-2</v>
      </c>
      <c r="I16" s="104">
        <f t="shared" si="1"/>
        <v>1.801892466510302E-5</v>
      </c>
      <c r="J16" s="103"/>
      <c r="K16" s="104">
        <f>(J6-J$4)/$K$10</f>
        <v>0</v>
      </c>
      <c r="L16" s="104">
        <f>(F6-F$4)/$K$10</f>
        <v>0</v>
      </c>
      <c r="M16" s="105">
        <f t="shared" si="2"/>
        <v>0</v>
      </c>
      <c r="N16" s="43"/>
    </row>
    <row r="17" spans="1:14" ht="20.25" customHeight="1" thickBot="1" x14ac:dyDescent="0.3">
      <c r="A17" s="29"/>
      <c r="B17" s="129" t="s">
        <v>119</v>
      </c>
      <c r="C17" s="118">
        <f>(G7-G$4)/$C$10</f>
        <v>-0.15931720164658197</v>
      </c>
      <c r="D17" s="118">
        <f>(C7-C$4)/$C$10</f>
        <v>-0.12657604440959802</v>
      </c>
      <c r="E17" s="118">
        <f t="shared" si="0"/>
        <v>-3.2741157236983953E-2</v>
      </c>
      <c r="F17" s="117"/>
      <c r="G17" s="120">
        <f>H7-H$4</f>
        <v>-3.9486407788598465E-2</v>
      </c>
      <c r="H17" s="118">
        <f>D7-D$4</f>
        <v>-3.5947756612544179E-2</v>
      </c>
      <c r="I17" s="118">
        <f t="shared" si="1"/>
        <v>-3.538651176054286E-3</v>
      </c>
      <c r="J17" s="117"/>
      <c r="K17" s="118">
        <f>(J7-J$4)/$K$10</f>
        <v>-9.7892580132255907E-2</v>
      </c>
      <c r="L17" s="118">
        <f>(F7-F$4)/$K$10</f>
        <v>-7.4865318395048508E-2</v>
      </c>
      <c r="M17" s="120">
        <f t="shared" si="2"/>
        <v>-2.30272617372074E-2</v>
      </c>
      <c r="N17" s="43"/>
    </row>
    <row r="18" spans="1:14" x14ac:dyDescent="0.25">
      <c r="A18" s="29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</row>
    <row r="19" spans="1:14" x14ac:dyDescent="0.25">
      <c r="A19" s="29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</row>
    <row r="20" spans="1:14" x14ac:dyDescent="0.25"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</row>
    <row r="21" spans="1:14" x14ac:dyDescent="0.25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</row>
  </sheetData>
  <mergeCells count="5">
    <mergeCell ref="C12:E12"/>
    <mergeCell ref="G12:I12"/>
    <mergeCell ref="K12:M12"/>
    <mergeCell ref="C2:F2"/>
    <mergeCell ref="G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detMeasures</vt:lpstr>
      <vt:lpstr>Overview</vt:lpstr>
      <vt:lpstr>ExampleTbl1</vt:lpstr>
      <vt:lpstr>ExampleTbl1 simpler</vt:lpstr>
      <vt:lpstr>Decomposition_raw</vt:lpstr>
      <vt:lpstr>Decomposition</vt:lpstr>
      <vt:lpstr>Decomposition_DA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Yimeng Yin</cp:lastModifiedBy>
  <dcterms:created xsi:type="dcterms:W3CDTF">2020-09-20T01:44:13Z</dcterms:created>
  <dcterms:modified xsi:type="dcterms:W3CDTF">2020-09-28T23:33:50Z</dcterms:modified>
</cp:coreProperties>
</file>