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E4F4DD9-24A5-4F26-AA59-64E3AC3A0184}" xr6:coauthVersionLast="45" xr6:coauthVersionMax="45" xr10:uidLastSave="{00000000-0000-0000-0000-000000000000}"/>
  <bookViews>
    <workbookView xWindow="-28920" yWindow="-120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AC2" i="22" l="1"/>
  <c r="AB2" i="22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Q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A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<sst xmlns="http://schemas.openxmlformats.org/spreadsheetml/2006/main" count="319" uniqueCount="224">
  <si>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</si>
  <si>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</si>
  <si>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</si>
  <si>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</si>
  <si>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</si>
  <si>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</si>
  <si>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</si>
  <si>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</si>
  <si>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</si>
  <si>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</si>
  <si>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</si>
  <si>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</si>
  <si>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</si>
  <si>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</si>
  <si>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</si>
  <si>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</si>
  <si>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</si>
  <si>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</si>
  <si>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</si>
  <si>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</si>
  <si>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</si>
  <si>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</si>
  <si>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</si>
  <si>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</si>
  <si>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</si>
  <si>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</si>
  <si>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</si>
  <si>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</si>
  <si>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</si>
  <si>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</si>
  <si>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</si>
  <si>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</si>
  <si>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</si>
  <si>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</si>
  <si>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</si>
  <si>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</si>
  <si>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</si>
  <si>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</si>
  <si>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</si>
  <si>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</si>
  <si>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</si>
  <si>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</si>
  <si>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</si>
  <si>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</si>
  <si>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</si>
  <si>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</si>
  <si>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</si>
  <si>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</si>
  <si>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</si>
  <si>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</si>
  <si>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</si>
  <si>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</si>
  <si>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</si>
  <si>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</si>
  <si>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</si>
  <si>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</si>
  <si>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</si>
  <si>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</si>
  <si>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</si>
  <si>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</si>
  <si>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</si>
  <si>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</si>
  <si>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</si>
  <si>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</si>
  <si>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</si>
  <si>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</si>
  <si>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</si>
  <si>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</si>
  <si>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</si>
  <si>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</si>
  <si>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</si>
  <si>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</si>
  <si>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</si>
  <si>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</si>
  <si>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</si>
  <si>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</si>
  <si>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</si>
  <si>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</si>
  <si>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</si>
  <si>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</si>
  <si>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</si>
  <si>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</si>
  <si>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</si>
  <si>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</si>
  <si>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</si>
  <si>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</si>
  <si>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</si>
  <si>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</si>
  <si>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</si>
  <si>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</si>
  <si>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</si>
  <si>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</si>
  <si>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</si>
  <si>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</si>
  <si>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</si>
  <si>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</si>
  <si>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</si>
  <si>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</si>
  <si>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</si>
  <si>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</si>
  <si>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</si>
  <si>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</si>
  <si>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</si>
  <si>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</si>
  <si>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</si>
  <si>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</si>
  <si>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</si>
  <si>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</si>
  <si>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</si>
  <si>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</si>
  <si>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</si>
  <si>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</si>
  <si>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</si>
  <si>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</si>
  <si>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</si>
  <si>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</si>
  <si>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</si>
  <si>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</si>
  <si>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</si>
  <si>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</si>
  <si>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</si>
  <si>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</si>
  <si>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</si>
  <si>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</si>
  <si>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</si>
  <si>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</si>
  <si>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</si>
  <si>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</si>
  <si>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</si>
  <si>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</si>
  <si>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</si>
  <si>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</si>
  <si>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</si>
  <si>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</si>
  <si>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</si>
  <si>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</si>
  <si>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</si>
  <si>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</si>
  <si>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</si>
  <si>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</si>
  <si>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</si>
  <si>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</si>
  <si>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</si>
  <si>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</si>
  <si>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</si>
  <si>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</si>
  <si>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</si>
  <si>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</si>
  <si>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</si>
  <si>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</si>
  <si>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</si>
  <si>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</si>
  <si>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</si>
  <si>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</si>
  <si>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</si>
  <si>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</si>
  <si>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</si>
  <si>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Values before adjustments</t>
  </si>
  <si>
    <t>AL_defrRet_0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</si>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</sst>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1" fontId="0" fillId="0" borderId="0" xfId="2" applyNumberFormat="1" applyFont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1:AM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15" sqref="I15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5" width="17.7109375" customWidth="1"/>
    <col min="6" max="6" width="12.85546875" customWidth="1"/>
    <col min="7" max="8" width="14.5703125" customWidth="1"/>
    <col min="9" max="9" width="12.140625" bestFit="1" customWidth="1"/>
    <col min="10" max="10" width="14.42578125" bestFit="1" customWidth="1"/>
    <col min="11" max="11" width="11.28515625" bestFit="1" customWidth="1"/>
    <col min="12" max="12" width="7.85546875" customWidth="1"/>
    <col min="13" max="13" width="16.140625" bestFit="1" customWidth="1"/>
    <col min="14" max="14" width="16" bestFit="1" customWidth="1"/>
    <col min="15" max="15" width="7.7109375" bestFit="1" customWidth="1"/>
    <col min="16" max="16" width="7.5703125" bestFit="1" customWidth="1"/>
    <col min="17" max="17" width="15.85546875" bestFit="1" customWidth="1"/>
    <col min="18" max="18" width="8.7109375" customWidth="1"/>
    <col min="19" max="19" width="12.5703125" customWidth="1"/>
    <col min="20" max="20" width="14.85546875" customWidth="1"/>
    <col min="26" max="26" width="12" customWidth="1"/>
    <col min="27" max="27" width="13.7109375" customWidth="1"/>
    <col min="28" max="28" width="9.85546875" bestFit="1" customWidth="1"/>
    <col min="29" max="29" width="9.28515625" bestFit="1" customWidth="1"/>
    <col min="30" max="31" width="7.85546875" customWidth="1"/>
    <col min="32" max="32" width="12.7109375" customWidth="1"/>
    <col min="33" max="33" width="16.5703125" customWidth="1"/>
    <col min="34" max="34" width="12" bestFit="1" customWidth="1"/>
    <col min="35" max="35" width="18" bestFit="1" customWidth="1"/>
    <col min="36" max="36" width="14.28515625" bestFit="1" customWidth="1"/>
    <col min="37" max="37" width="12.28515625" customWidth="1"/>
    <col min="38" max="38" width="11.42578125" customWidth="1"/>
    <col min="39" max="39" width="14.28515625" customWidth="1"/>
  </cols>
  <sheetData>
    <row r="1" spans="1:39" x14ac:dyDescent="0.25">
      <c r="AB1" t="s">
        <v>157</v>
      </c>
    </row>
    <row r="2" spans="1:39" x14ac:dyDescent="0.25">
      <c r="AB2" s="24">
        <f>179995000/184504000</f>
        <v>0.97556150544161646</v>
      </c>
      <c r="AC2" s="24">
        <f>175430000/184504000</f>
        <v>0.95081949442830505</v>
      </c>
    </row>
    <row r="3" spans="1:39" s="21" customFormat="1" ht="18.75" x14ac:dyDescent="0.3">
      <c r="A3" s="14"/>
      <c r="B3" s="14"/>
      <c r="C3" s="14"/>
      <c r="D3" s="14"/>
      <c r="E3" s="19" t="s">
        <v>172</v>
      </c>
      <c r="F3" s="19"/>
      <c r="G3" s="58" t="s">
        <v>220</v>
      </c>
      <c r="H3" s="58"/>
      <c r="I3" s="58"/>
      <c r="J3" s="16" t="s">
        <v>50</v>
      </c>
      <c r="K3" s="16"/>
      <c r="L3" s="16"/>
      <c r="M3" s="16"/>
      <c r="N3" s="17" t="s">
        <v>51</v>
      </c>
      <c r="O3" s="17"/>
      <c r="P3" s="17"/>
      <c r="Q3" s="17"/>
      <c r="R3" s="17"/>
      <c r="S3" s="19" t="s">
        <v>46</v>
      </c>
      <c r="T3" s="19"/>
      <c r="U3" s="19"/>
      <c r="V3" s="19"/>
      <c r="W3" s="19"/>
      <c r="X3" s="19"/>
      <c r="Y3" s="19"/>
      <c r="Z3" s="15" t="s">
        <v>56</v>
      </c>
      <c r="AA3" s="15"/>
      <c r="AB3" s="15"/>
      <c r="AC3" s="15"/>
      <c r="AD3" s="15"/>
      <c r="AE3" s="15"/>
      <c r="AF3" s="15"/>
      <c r="AG3" s="20" t="s">
        <v>60</v>
      </c>
      <c r="AH3" s="20"/>
      <c r="AI3" s="20"/>
      <c r="AJ3" s="20"/>
      <c r="AK3" s="20"/>
      <c r="AL3" s="20"/>
      <c r="AM3" s="20"/>
    </row>
    <row r="4" spans="1:39" s="1" customFormat="1" x14ac:dyDescent="0.25">
      <c r="A4" s="11" t="s">
        <v>174</v>
      </c>
      <c r="B4" s="11" t="s">
        <v>37</v>
      </c>
      <c r="C4" s="11" t="s">
        <v>13</v>
      </c>
      <c r="D4" s="11" t="s">
        <v>38</v>
      </c>
      <c r="E4" s="7" t="s">
        <v>169</v>
      </c>
      <c r="F4" s="7" t="s">
        <v>173</v>
      </c>
      <c r="G4" s="59" t="s">
        <v>223</v>
      </c>
      <c r="H4" s="59" t="s">
        <v>221</v>
      </c>
      <c r="I4" s="59" t="s">
        <v>222</v>
      </c>
      <c r="J4" s="10" t="s">
        <v>11</v>
      </c>
      <c r="K4" s="10" t="s">
        <v>34</v>
      </c>
      <c r="L4" s="10" t="s">
        <v>9</v>
      </c>
      <c r="M4" s="10" t="s">
        <v>10</v>
      </c>
      <c r="N4" s="9" t="s">
        <v>12</v>
      </c>
      <c r="O4" s="9" t="s">
        <v>52</v>
      </c>
      <c r="P4" s="9" t="s">
        <v>53</v>
      </c>
      <c r="Q4" s="9" t="s">
        <v>54</v>
      </c>
      <c r="R4" s="9" t="s">
        <v>67</v>
      </c>
      <c r="S4" s="7" t="s">
        <v>21</v>
      </c>
      <c r="T4" s="7" t="s">
        <v>23</v>
      </c>
      <c r="U4" s="7" t="s">
        <v>6</v>
      </c>
      <c r="V4" s="7" t="s">
        <v>7</v>
      </c>
      <c r="W4" s="7" t="s">
        <v>8</v>
      </c>
      <c r="X4" s="7" t="s">
        <v>47</v>
      </c>
      <c r="Y4" s="7" t="s">
        <v>207</v>
      </c>
      <c r="Z4" s="8" t="s">
        <v>57</v>
      </c>
      <c r="AA4" s="8" t="s">
        <v>58</v>
      </c>
      <c r="AB4" s="8" t="s">
        <v>29</v>
      </c>
      <c r="AC4" s="8" t="s">
        <v>30</v>
      </c>
      <c r="AD4" s="8" t="s">
        <v>32</v>
      </c>
      <c r="AE4" s="8" t="s">
        <v>33</v>
      </c>
      <c r="AF4" s="8" t="s">
        <v>158</v>
      </c>
      <c r="AG4" s="12" t="s">
        <v>59</v>
      </c>
      <c r="AH4" s="12" t="s">
        <v>27</v>
      </c>
      <c r="AI4" s="12" t="s">
        <v>28</v>
      </c>
      <c r="AJ4" s="12" t="s">
        <v>26</v>
      </c>
      <c r="AK4" s="12" t="s">
        <v>15</v>
      </c>
      <c r="AL4" s="12" t="s">
        <v>4</v>
      </c>
      <c r="AM4" s="12" t="s">
        <v>5</v>
      </c>
    </row>
    <row r="5" spans="1:39" x14ac:dyDescent="0.25">
      <c r="A5" t="s">
        <v>171</v>
      </c>
      <c r="C5" t="b">
        <v>0</v>
      </c>
      <c r="D5" t="b">
        <v>0</v>
      </c>
      <c r="E5" t="s">
        <v>164</v>
      </c>
      <c r="F5" t="b">
        <v>0</v>
      </c>
      <c r="G5" t="b">
        <v>0</v>
      </c>
      <c r="H5">
        <v>0.02</v>
      </c>
      <c r="I5">
        <v>0.02</v>
      </c>
      <c r="J5" t="s">
        <v>36</v>
      </c>
      <c r="K5" t="s">
        <v>35</v>
      </c>
      <c r="L5">
        <v>20</v>
      </c>
      <c r="M5">
        <v>2.75E-2</v>
      </c>
      <c r="N5">
        <v>5</v>
      </c>
      <c r="O5">
        <v>999</v>
      </c>
      <c r="P5">
        <v>0</v>
      </c>
      <c r="Q5" t="s">
        <v>55</v>
      </c>
      <c r="R5" t="b">
        <v>0</v>
      </c>
      <c r="S5" t="s">
        <v>218</v>
      </c>
      <c r="T5" t="s">
        <v>20</v>
      </c>
      <c r="U5">
        <v>7.0000000000000007E-2</v>
      </c>
      <c r="V5">
        <v>7.7200000000000005E-2</v>
      </c>
      <c r="W5" s="3">
        <v>0.12</v>
      </c>
      <c r="X5" s="5">
        <v>2.5000000000000001E-2</v>
      </c>
      <c r="Y5" s="57">
        <v>123</v>
      </c>
      <c r="Z5" t="s">
        <v>31</v>
      </c>
      <c r="AA5" t="s">
        <v>31</v>
      </c>
      <c r="AB5" s="24">
        <v>0.6976</v>
      </c>
      <c r="AC5" s="24">
        <v>0.6976</v>
      </c>
      <c r="AF5" s="44">
        <v>0</v>
      </c>
      <c r="AG5" t="b">
        <v>1</v>
      </c>
      <c r="AH5" t="b">
        <v>1</v>
      </c>
      <c r="AI5" t="b">
        <v>0</v>
      </c>
      <c r="AJ5">
        <v>0</v>
      </c>
      <c r="AK5" t="s">
        <v>3</v>
      </c>
      <c r="AL5" t="b">
        <v>1</v>
      </c>
      <c r="AM5" s="22" t="b">
        <v>1</v>
      </c>
    </row>
    <row r="6" spans="1:39" x14ac:dyDescent="0.25">
      <c r="A6" t="s">
        <v>210</v>
      </c>
      <c r="C6" t="b">
        <v>0</v>
      </c>
      <c r="D6" t="b">
        <v>0</v>
      </c>
      <c r="E6" t="s">
        <v>209</v>
      </c>
      <c r="F6" t="b">
        <v>0</v>
      </c>
      <c r="G6" t="b">
        <v>0</v>
      </c>
      <c r="H6">
        <v>0.02</v>
      </c>
      <c r="I6">
        <v>0.02</v>
      </c>
      <c r="J6" t="s">
        <v>36</v>
      </c>
      <c r="K6" t="s">
        <v>35</v>
      </c>
      <c r="L6">
        <v>20</v>
      </c>
      <c r="M6">
        <v>2.75E-2</v>
      </c>
      <c r="N6">
        <v>5</v>
      </c>
      <c r="O6">
        <v>999</v>
      </c>
      <c r="P6">
        <v>0</v>
      </c>
      <c r="Q6" t="s">
        <v>55</v>
      </c>
      <c r="R6" t="b">
        <v>0</v>
      </c>
      <c r="S6" t="s">
        <v>218</v>
      </c>
      <c r="T6" t="s">
        <v>20</v>
      </c>
      <c r="U6">
        <v>7.0000000000000007E-2</v>
      </c>
      <c r="V6">
        <v>7.7200000000000005E-2</v>
      </c>
      <c r="W6" s="3">
        <v>0.12</v>
      </c>
      <c r="X6" s="5">
        <v>2.5000000000000001E-2</v>
      </c>
      <c r="Y6" s="57">
        <v>123</v>
      </c>
      <c r="Z6" t="s">
        <v>31</v>
      </c>
      <c r="AA6" t="s">
        <v>31</v>
      </c>
      <c r="AB6" s="24">
        <v>0.6976</v>
      </c>
      <c r="AC6" s="24">
        <v>0.6976</v>
      </c>
      <c r="AF6" s="44">
        <v>0</v>
      </c>
      <c r="AG6" t="b">
        <v>1</v>
      </c>
      <c r="AH6" t="b">
        <v>1</v>
      </c>
      <c r="AI6" t="b">
        <v>0</v>
      </c>
      <c r="AJ6">
        <v>0</v>
      </c>
      <c r="AK6" t="s">
        <v>3</v>
      </c>
      <c r="AL6" t="b">
        <v>1</v>
      </c>
      <c r="AM6" s="22" t="b">
        <v>1</v>
      </c>
    </row>
    <row r="7" spans="1:39" x14ac:dyDescent="0.25">
      <c r="A7" t="s">
        <v>213</v>
      </c>
      <c r="C7" t="b">
        <v>0</v>
      </c>
      <c r="D7" t="b">
        <v>0</v>
      </c>
      <c r="E7" t="s">
        <v>211</v>
      </c>
      <c r="F7" t="b">
        <v>0</v>
      </c>
      <c r="G7" t="b">
        <v>0</v>
      </c>
      <c r="H7">
        <v>0.02</v>
      </c>
      <c r="I7">
        <v>0.02</v>
      </c>
      <c r="J7" t="s">
        <v>36</v>
      </c>
      <c r="K7" t="s">
        <v>35</v>
      </c>
      <c r="L7">
        <v>20</v>
      </c>
      <c r="M7">
        <v>2.75E-2</v>
      </c>
      <c r="N7">
        <v>5</v>
      </c>
      <c r="O7">
        <v>999</v>
      </c>
      <c r="P7">
        <v>0</v>
      </c>
      <c r="Q7" t="s">
        <v>55</v>
      </c>
      <c r="R7" t="b">
        <v>0</v>
      </c>
      <c r="S7" t="s">
        <v>218</v>
      </c>
      <c r="T7" t="s">
        <v>20</v>
      </c>
      <c r="U7">
        <v>7.0000000000000007E-2</v>
      </c>
      <c r="V7">
        <v>7.7200000000000005E-2</v>
      </c>
      <c r="W7" s="3">
        <v>0.12</v>
      </c>
      <c r="X7" s="5">
        <v>2.5000000000000001E-2</v>
      </c>
      <c r="Y7" s="57">
        <v>123</v>
      </c>
      <c r="Z7" t="s">
        <v>31</v>
      </c>
      <c r="AA7" t="s">
        <v>31</v>
      </c>
      <c r="AB7" s="24">
        <v>0.6976</v>
      </c>
      <c r="AC7" s="24">
        <v>0.6976</v>
      </c>
      <c r="AF7" s="44">
        <v>0</v>
      </c>
      <c r="AG7" t="b">
        <v>1</v>
      </c>
      <c r="AH7" t="b">
        <v>1</v>
      </c>
      <c r="AI7" t="b">
        <v>0</v>
      </c>
      <c r="AJ7">
        <v>0</v>
      </c>
      <c r="AK7" t="s">
        <v>3</v>
      </c>
      <c r="AL7" t="b">
        <v>1</v>
      </c>
      <c r="AM7" s="22" t="b">
        <v>1</v>
      </c>
    </row>
    <row r="8" spans="1:39" x14ac:dyDescent="0.25">
      <c r="A8" t="s">
        <v>219</v>
      </c>
      <c r="C8" t="b">
        <v>1</v>
      </c>
      <c r="D8" t="b">
        <v>0</v>
      </c>
      <c r="E8" t="s">
        <v>209</v>
      </c>
      <c r="F8" t="b">
        <v>0</v>
      </c>
      <c r="G8" t="b">
        <v>1</v>
      </c>
      <c r="H8">
        <v>0.02</v>
      </c>
      <c r="I8">
        <v>0</v>
      </c>
      <c r="J8" t="s">
        <v>36</v>
      </c>
      <c r="K8" t="s">
        <v>35</v>
      </c>
      <c r="L8">
        <v>20</v>
      </c>
      <c r="M8">
        <v>2.75E-2</v>
      </c>
      <c r="N8">
        <v>5</v>
      </c>
      <c r="O8">
        <v>999</v>
      </c>
      <c r="P8">
        <v>0</v>
      </c>
      <c r="Q8" t="s">
        <v>55</v>
      </c>
      <c r="R8" t="b">
        <v>0</v>
      </c>
      <c r="S8" t="s">
        <v>218</v>
      </c>
      <c r="T8" t="s">
        <v>20</v>
      </c>
      <c r="U8">
        <v>7.0000000000000007E-2</v>
      </c>
      <c r="V8">
        <v>7.7200000000000005E-2</v>
      </c>
      <c r="W8" s="3">
        <v>0.12</v>
      </c>
      <c r="X8" s="5">
        <v>2.5000000000000001E-2</v>
      </c>
      <c r="Y8" s="57">
        <v>123</v>
      </c>
      <c r="Z8" t="s">
        <v>31</v>
      </c>
      <c r="AA8" t="s">
        <v>31</v>
      </c>
      <c r="AB8" s="24">
        <v>0.6976</v>
      </c>
      <c r="AC8" s="24">
        <v>0.6976</v>
      </c>
      <c r="AF8" s="44">
        <v>0</v>
      </c>
      <c r="AG8" t="b">
        <v>1</v>
      </c>
      <c r="AH8" t="b">
        <v>1</v>
      </c>
      <c r="AI8" t="b">
        <v>0</v>
      </c>
      <c r="AJ8">
        <v>0</v>
      </c>
      <c r="AK8" t="s">
        <v>3</v>
      </c>
      <c r="AL8" t="b">
        <v>1</v>
      </c>
      <c r="AM8" s="22" t="b">
        <v>1</v>
      </c>
    </row>
  </sheetData>
  <dataValidations count="3">
    <dataValidation type="list" allowBlank="1" showInputMessage="1" showErrorMessage="1" sqref="AH5:AI8 C5:C8" xr:uid="{1240F49A-5091-456D-B77A-0673AD56E758}">
      <formula1>"TRUE, FALSE"</formula1>
    </dataValidation>
    <dataValidation type="list" allowBlank="1" showInputMessage="1" showErrorMessage="1" sqref="S5:S8" xr:uid="{8909875A-86FC-4594-BBAF-A364A5851F3C}">
      <formula1>"simple, internal"</formula1>
    </dataValidation>
    <dataValidation type="list" allowBlank="1" showInputMessage="1" showErrorMessage="1" sqref="D5:D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L7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13" sqref="B13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</cols>
  <sheetData>
    <row r="3" spans="1:12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166</v>
      </c>
      <c r="I3" s="18"/>
      <c r="J3" s="21" t="s">
        <v>206</v>
      </c>
    </row>
    <row r="4" spans="1:12" s="1" customFormat="1" x14ac:dyDescent="0.25">
      <c r="A4" s="11" t="s">
        <v>169</v>
      </c>
      <c r="B4" s="11" t="s">
        <v>37</v>
      </c>
      <c r="C4" s="11" t="s">
        <v>13</v>
      </c>
      <c r="D4" s="7" t="s">
        <v>167</v>
      </c>
      <c r="E4" s="7" t="s">
        <v>170</v>
      </c>
      <c r="F4" s="8" t="s">
        <v>48</v>
      </c>
      <c r="G4" s="8" t="s">
        <v>61</v>
      </c>
      <c r="H4" s="13" t="s">
        <v>25</v>
      </c>
      <c r="I4" s="13" t="s">
        <v>165</v>
      </c>
      <c r="J4" s="1" t="s">
        <v>6</v>
      </c>
      <c r="K4" s="1" t="s">
        <v>208</v>
      </c>
      <c r="L4" s="1" t="s">
        <v>212</v>
      </c>
    </row>
    <row r="5" spans="1:12" x14ac:dyDescent="0.25">
      <c r="A5" t="s">
        <v>164</v>
      </c>
      <c r="C5" t="b">
        <v>0</v>
      </c>
      <c r="D5" t="s">
        <v>73</v>
      </c>
      <c r="E5" t="s">
        <v>168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</row>
    <row r="6" spans="1:12" x14ac:dyDescent="0.25">
      <c r="A6" t="s">
        <v>211</v>
      </c>
      <c r="C6" t="b">
        <v>0</v>
      </c>
      <c r="D6" t="s">
        <v>73</v>
      </c>
      <c r="E6" t="s">
        <v>168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0.01</v>
      </c>
      <c r="L6">
        <v>2018</v>
      </c>
    </row>
    <row r="7" spans="1:12" x14ac:dyDescent="0.25">
      <c r="A7" t="s">
        <v>209</v>
      </c>
      <c r="C7" t="b">
        <v>1</v>
      </c>
      <c r="D7" t="s">
        <v>73</v>
      </c>
      <c r="E7" t="s">
        <v>168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</row>
  </sheetData>
  <dataValidations count="2">
    <dataValidation type="list" allowBlank="1" showInputMessage="1" showErrorMessage="1" sqref="D5:D7" xr:uid="{73B0AF26-6A4C-427C-B7EA-75439AFB0B6E}">
      <formula1>"singleTier,multiTier"</formula1>
    </dataValidation>
    <dataValidation type="list" allowBlank="1" showInputMessage="1" showErrorMessage="1" sqref="C5:C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14" sqref="C14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3" sqref="B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214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215</v>
      </c>
    </row>
    <row r="5" spans="1:7" x14ac:dyDescent="0.25">
      <c r="A5" s="1" t="s">
        <v>216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216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214</v>
      </c>
    </row>
    <row r="7" spans="1:7" x14ac:dyDescent="0.25">
      <c r="A7" s="1" t="s">
        <v>216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216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216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216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216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9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159</v>
      </c>
      <c r="C51" s="35">
        <f>K6</f>
        <v>9321334731</v>
      </c>
      <c r="D51" t="s">
        <v>151</v>
      </c>
    </row>
    <row r="52" spans="2:4" x14ac:dyDescent="0.25">
      <c r="B52" t="s">
        <v>160</v>
      </c>
      <c r="C52" s="35">
        <f>K7</f>
        <v>347489366</v>
      </c>
      <c r="D52" t="s">
        <v>151</v>
      </c>
    </row>
    <row r="53" spans="2:4" x14ac:dyDescent="0.25">
      <c r="B53" t="s">
        <v>161</v>
      </c>
      <c r="C53" s="35">
        <f>K8</f>
        <v>419401688</v>
      </c>
      <c r="D53" t="s">
        <v>151</v>
      </c>
    </row>
    <row r="54" spans="2:4" x14ac:dyDescent="0.25">
      <c r="B54" t="s">
        <v>162</v>
      </c>
      <c r="C54" s="35">
        <f>K9</f>
        <v>256324601</v>
      </c>
      <c r="D54" t="s">
        <v>151</v>
      </c>
    </row>
    <row r="55" spans="2:4" x14ac:dyDescent="0.25">
      <c r="B55" t="s">
        <v>163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J19" sqref="J19"/>
    </sheetView>
  </sheetViews>
  <sheetFormatPr defaultRowHeight="12.75" x14ac:dyDescent="0.2"/>
  <cols>
    <col min="1" max="1" width="34.5703125" style="45" customWidth="1"/>
    <col min="2" max="2" width="20" style="46" customWidth="1"/>
    <col min="3" max="3" width="14.28515625" style="46" customWidth="1"/>
    <col min="4" max="4" width="16.5703125" style="46" customWidth="1"/>
    <col min="5" max="16384" width="9.140625" style="45"/>
  </cols>
  <sheetData>
    <row r="1" spans="1:4" x14ac:dyDescent="0.2">
      <c r="A1" s="45" t="s">
        <v>175</v>
      </c>
    </row>
    <row r="3" spans="1:4" x14ac:dyDescent="0.2">
      <c r="B3" s="47" t="s">
        <v>176</v>
      </c>
      <c r="C3" s="47" t="s">
        <v>177</v>
      </c>
      <c r="D3" s="47" t="s">
        <v>178</v>
      </c>
    </row>
    <row r="4" spans="1:4" x14ac:dyDescent="0.2">
      <c r="A4" s="48" t="s">
        <v>179</v>
      </c>
    </row>
    <row r="5" spans="1:4" x14ac:dyDescent="0.2">
      <c r="A5" s="45" t="s">
        <v>182</v>
      </c>
      <c r="B5" s="46">
        <v>174402</v>
      </c>
      <c r="C5" s="46">
        <v>11811</v>
      </c>
      <c r="D5" s="46">
        <f>SUM(B5:C5)</f>
        <v>186213</v>
      </c>
    </row>
    <row r="6" spans="1:4" x14ac:dyDescent="0.2">
      <c r="A6" s="45" t="s">
        <v>183</v>
      </c>
      <c r="B6" s="46">
        <v>37586</v>
      </c>
      <c r="C6" s="46">
        <v>8909</v>
      </c>
      <c r="D6" s="46">
        <f t="shared" ref="D6:D25" si="0">SUM(B6:C6)</f>
        <v>46495</v>
      </c>
    </row>
    <row r="7" spans="1:4" x14ac:dyDescent="0.2">
      <c r="A7" s="45" t="s">
        <v>184</v>
      </c>
      <c r="B7" s="46">
        <v>61005</v>
      </c>
      <c r="C7" s="46">
        <v>3566</v>
      </c>
      <c r="D7" s="46">
        <f t="shared" si="0"/>
        <v>64571</v>
      </c>
    </row>
    <row r="8" spans="1:4" x14ac:dyDescent="0.2">
      <c r="A8" s="45" t="s">
        <v>185</v>
      </c>
      <c r="B8" s="46">
        <v>195158</v>
      </c>
      <c r="C8" s="46">
        <v>14642</v>
      </c>
      <c r="D8" s="46">
        <f t="shared" si="0"/>
        <v>209800</v>
      </c>
    </row>
    <row r="9" spans="1:4" x14ac:dyDescent="0.2">
      <c r="A9" s="45" t="s">
        <v>91</v>
      </c>
      <c r="B9" s="46">
        <v>468151</v>
      </c>
      <c r="C9" s="46">
        <v>38928</v>
      </c>
      <c r="D9" s="46">
        <f t="shared" si="0"/>
        <v>507079</v>
      </c>
    </row>
    <row r="11" spans="1:4" ht="15" customHeight="1" x14ac:dyDescent="0.2">
      <c r="A11" s="49" t="s">
        <v>191</v>
      </c>
      <c r="B11" s="46">
        <v>12251583453</v>
      </c>
      <c r="C11" s="46">
        <v>699252899</v>
      </c>
      <c r="D11" s="46">
        <f t="shared" si="0"/>
        <v>12950836352</v>
      </c>
    </row>
    <row r="12" spans="1:4" ht="15" customHeight="1" x14ac:dyDescent="0.2">
      <c r="A12" s="49" t="s">
        <v>192</v>
      </c>
      <c r="B12" s="46">
        <v>12934685803</v>
      </c>
      <c r="C12" s="46">
        <v>738240618</v>
      </c>
      <c r="D12" s="46">
        <f t="shared" si="0"/>
        <v>13672926421</v>
      </c>
    </row>
    <row r="13" spans="1:4" ht="15" customHeight="1" x14ac:dyDescent="0.2">
      <c r="A13" s="49"/>
      <c r="B13" s="50"/>
    </row>
    <row r="14" spans="1:4" x14ac:dyDescent="0.2">
      <c r="A14" s="48" t="s">
        <v>180</v>
      </c>
    </row>
    <row r="15" spans="1:4" x14ac:dyDescent="0.2">
      <c r="A15" s="49" t="s">
        <v>186</v>
      </c>
      <c r="B15" s="46">
        <v>132446673597</v>
      </c>
      <c r="C15" s="46">
        <v>5746905539</v>
      </c>
      <c r="D15" s="46">
        <f t="shared" si="0"/>
        <v>138193579136</v>
      </c>
    </row>
    <row r="16" spans="1:4" x14ac:dyDescent="0.2">
      <c r="A16" s="49" t="s">
        <v>187</v>
      </c>
      <c r="B16" s="46">
        <v>115469058970</v>
      </c>
      <c r="C16" s="46">
        <v>4670036601</v>
      </c>
      <c r="D16" s="46">
        <f t="shared" si="0"/>
        <v>120139095571</v>
      </c>
    </row>
    <row r="17" spans="1:4" x14ac:dyDescent="0.2">
      <c r="A17" s="49" t="s">
        <v>188</v>
      </c>
      <c r="B17" s="46">
        <v>80223069956</v>
      </c>
      <c r="C17" s="46">
        <v>3589902866</v>
      </c>
      <c r="D17" s="46">
        <f t="shared" si="0"/>
        <v>83812972822</v>
      </c>
    </row>
    <row r="18" spans="1:4" x14ac:dyDescent="0.2">
      <c r="A18" s="49" t="s">
        <v>189</v>
      </c>
      <c r="B18" s="46">
        <v>35245989014</v>
      </c>
      <c r="C18" s="46">
        <v>1080133735</v>
      </c>
      <c r="D18" s="46">
        <f t="shared" si="0"/>
        <v>36326122749</v>
      </c>
    </row>
    <row r="19" spans="1:4" x14ac:dyDescent="0.2">
      <c r="A19" s="49" t="s">
        <v>190</v>
      </c>
      <c r="B19" s="51">
        <v>0.69499999999999995</v>
      </c>
      <c r="C19" s="51">
        <v>0.76900000000000002</v>
      </c>
      <c r="D19" s="55">
        <f>D17/D16</f>
        <v>0.69763279325228544</v>
      </c>
    </row>
    <row r="20" spans="1:4" x14ac:dyDescent="0.2">
      <c r="A20" s="49"/>
    </row>
    <row r="21" spans="1:4" x14ac:dyDescent="0.2">
      <c r="A21" s="48" t="s">
        <v>181</v>
      </c>
    </row>
    <row r="22" spans="1:4" x14ac:dyDescent="0.2">
      <c r="A22" s="49" t="s">
        <v>193</v>
      </c>
      <c r="B22" s="46">
        <v>2174670866</v>
      </c>
      <c r="C22" s="46">
        <v>134810119</v>
      </c>
      <c r="D22" s="46">
        <f t="shared" si="0"/>
        <v>2309480985</v>
      </c>
    </row>
    <row r="23" spans="1:4" x14ac:dyDescent="0.2">
      <c r="A23" s="49" t="s">
        <v>194</v>
      </c>
      <c r="B23" s="46">
        <v>893164372</v>
      </c>
      <c r="C23" s="46">
        <v>58830395</v>
      </c>
      <c r="D23" s="46">
        <f t="shared" si="0"/>
        <v>951994767</v>
      </c>
    </row>
    <row r="24" spans="1:4" x14ac:dyDescent="0.2">
      <c r="A24" s="49" t="s">
        <v>195</v>
      </c>
      <c r="B24" s="46">
        <v>1281506494</v>
      </c>
      <c r="C24" s="46">
        <v>75979724</v>
      </c>
      <c r="D24" s="46">
        <f t="shared" si="0"/>
        <v>1357486218</v>
      </c>
    </row>
    <row r="25" spans="1:4" ht="15" customHeight="1" x14ac:dyDescent="0.2">
      <c r="A25" s="49" t="s">
        <v>196</v>
      </c>
      <c r="B25" s="46">
        <v>2725165218</v>
      </c>
      <c r="C25" s="46">
        <v>77744321</v>
      </c>
      <c r="D25" s="46">
        <f t="shared" si="0"/>
        <v>2802909539</v>
      </c>
    </row>
    <row r="27" spans="1:4" ht="25.5" x14ac:dyDescent="0.2">
      <c r="A27" s="52" t="s">
        <v>197</v>
      </c>
    </row>
    <row r="28" spans="1:4" x14ac:dyDescent="0.2">
      <c r="A28" s="49" t="s">
        <v>193</v>
      </c>
      <c r="B28" s="53">
        <v>0.16813</v>
      </c>
      <c r="C28" s="56">
        <v>0.18260999999999999</v>
      </c>
      <c r="D28" s="55">
        <f>D22/$D$12</f>
        <v>0.16890904798938361</v>
      </c>
    </row>
    <row r="29" spans="1:4" x14ac:dyDescent="0.2">
      <c r="A29" s="49" t="s">
        <v>194</v>
      </c>
      <c r="B29" s="53">
        <v>6.905E-2</v>
      </c>
      <c r="C29" s="56">
        <v>7.9689999999999997E-2</v>
      </c>
      <c r="D29" s="55">
        <f t="shared" ref="D29:D32" si="1">D23/$D$12</f>
        <v>6.9626262709777217E-2</v>
      </c>
    </row>
    <row r="30" spans="1:4" x14ac:dyDescent="0.2">
      <c r="A30" s="49" t="s">
        <v>195</v>
      </c>
      <c r="B30" s="53">
        <v>9.9080000000000001E-2</v>
      </c>
      <c r="C30" s="56">
        <v>0.10292</v>
      </c>
      <c r="D30" s="55">
        <f t="shared" si="1"/>
        <v>9.9282785279606378E-2</v>
      </c>
    </row>
    <row r="31" spans="1:4" ht="15" customHeight="1" x14ac:dyDescent="0.2">
      <c r="A31" s="49" t="s">
        <v>196</v>
      </c>
      <c r="B31" s="53">
        <v>0.21068999999999999</v>
      </c>
      <c r="C31" s="56">
        <v>0.10531</v>
      </c>
      <c r="D31" s="55">
        <f t="shared" si="1"/>
        <v>0.20499704691565238</v>
      </c>
    </row>
    <row r="32" spans="1:4" x14ac:dyDescent="0.2">
      <c r="A32" s="49" t="s">
        <v>91</v>
      </c>
      <c r="B32" s="54">
        <v>0.30976999999999999</v>
      </c>
      <c r="C32" s="56">
        <v>0.20823</v>
      </c>
      <c r="D32" s="55">
        <f>SUM(D24:D25)/D12</f>
        <v>0.30427983219525878</v>
      </c>
    </row>
    <row r="34" spans="1:4" ht="25.5" x14ac:dyDescent="0.2">
      <c r="A34" s="52" t="s">
        <v>198</v>
      </c>
    </row>
    <row r="35" spans="1:4" x14ac:dyDescent="0.2">
      <c r="A35" s="49" t="s">
        <v>193</v>
      </c>
      <c r="B35" s="55">
        <f>B22/B$11</f>
        <v>0.17750120825953289</v>
      </c>
      <c r="C35" s="55">
        <f>C22/C$11</f>
        <v>0.19279164833323059</v>
      </c>
      <c r="D35" s="55">
        <f>D22/D$11</f>
        <v>0.1783267830917612</v>
      </c>
    </row>
    <row r="36" spans="1:4" x14ac:dyDescent="0.2">
      <c r="A36" s="49" t="s">
        <v>194</v>
      </c>
      <c r="B36" s="55">
        <f t="shared" ref="B36:C38" si="2">B23/B$11</f>
        <v>7.2901953892441071E-2</v>
      </c>
      <c r="C36" s="55">
        <f t="shared" si="2"/>
        <v>8.4133215728005153E-2</v>
      </c>
      <c r="D36" s="55">
        <f t="shared" ref="D36" si="3">D23/D$11</f>
        <v>7.3508362018101112E-2</v>
      </c>
    </row>
    <row r="37" spans="1:4" x14ac:dyDescent="0.2">
      <c r="A37" s="49" t="s">
        <v>195</v>
      </c>
      <c r="B37" s="55">
        <f t="shared" si="2"/>
        <v>0.1045992543670918</v>
      </c>
      <c r="C37" s="55">
        <f t="shared" si="2"/>
        <v>0.10865843260522542</v>
      </c>
      <c r="D37" s="55">
        <f t="shared" ref="D37" si="4">D24/D$11</f>
        <v>0.10481842107366009</v>
      </c>
    </row>
    <row r="38" spans="1:4" x14ac:dyDescent="0.2">
      <c r="A38" s="49" t="s">
        <v>196</v>
      </c>
      <c r="B38" s="55">
        <f t="shared" si="2"/>
        <v>0.222433714666711</v>
      </c>
      <c r="C38" s="55">
        <f t="shared" si="2"/>
        <v>0.11118197881078788</v>
      </c>
      <c r="D38" s="55">
        <f t="shared" ref="D38" si="5">D25/D$11</f>
        <v>0.21642691350718413</v>
      </c>
    </row>
    <row r="39" spans="1:4" x14ac:dyDescent="0.2">
      <c r="A39" s="49" t="s">
        <v>91</v>
      </c>
      <c r="B39" s="55">
        <f>SUM(B24:B25)/B$11</f>
        <v>0.3270329690338028</v>
      </c>
      <c r="C39" s="55">
        <f t="shared" ref="C39:D39" si="6">SUM(C24:C25)/C$11</f>
        <v>0.21984041141601332</v>
      </c>
      <c r="D39" s="55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199</v>
      </c>
      <c r="C3" t="s">
        <v>200</v>
      </c>
      <c r="D3" t="s">
        <v>201</v>
      </c>
      <c r="E3" t="s">
        <v>202</v>
      </c>
    </row>
    <row r="4" spans="1:5" x14ac:dyDescent="0.25">
      <c r="A4" t="s">
        <v>203</v>
      </c>
    </row>
    <row r="5" spans="1:5" x14ac:dyDescent="0.25">
      <c r="A5" t="s">
        <v>204</v>
      </c>
    </row>
    <row r="7" spans="1:5" x14ac:dyDescent="0.25">
      <c r="A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2020-06-23T11:58:19Z</dcterms:modified>
</cp:coreProperties>
</file>