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89335A70-8DC4-4AF0-BC9D-8DF14CAA4CB9}" xr6:coauthVersionLast="47" xr6:coauthVersionMax="47" xr10:uidLastSave="{00000000-0000-0000-0000-000000000000}"/>
  <bookViews>
    <workbookView xWindow="-110" yWindow="-110" windowWidth="38620" windowHeight="21220" tabRatio="524" xr2:uid="{00000000-000D-0000-FFFF-FFFF00000000}"/>
  </bookViews>
  <sheets>
    <sheet name="params_sim" sheetId="22" r:id="rId1"/>
    <sheet name="params_val" sheetId="27" r:id="rId2"/>
    <sheet name="GlobalParams" sheetId="3" r:id="rId3"/>
    <sheet name="returns" sheetId="2" r:id="rId4"/>
    <sheet name="targeVals_raw" sheetId="23" r:id="rId5"/>
    <sheet name="groupWgts" sheetId="24" r:id="rId6"/>
    <sheet name="Note1" sheetId="2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23" l="1"/>
  <c r="C26" i="23"/>
  <c r="D26" i="23"/>
  <c r="F26" i="23"/>
  <c r="G26" i="23"/>
  <c r="H26" i="23"/>
  <c r="I26" i="23"/>
  <c r="K26" i="23"/>
  <c r="B26" i="23"/>
  <c r="K40" i="23" l="1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6" i="23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10" i="2" l="1"/>
  <c r="E10" i="2" s="1"/>
  <c r="F3" i="2"/>
  <c r="E3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tc={CAF507CB-F634-4E84-8E7F-17CD8E2A0EDC}</author>
    <author>tc={8515E407-C037-4E97-A4C6-62FC0108B1A6}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N4" authorId="2" shapeId="0" xr:uid="{CAF507CB-F634-4E84-8E7F-17CD8E2A0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S4" authorId="3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W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G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sharedStrings.xml><?xml version="1.0" encoding="utf-8"?>
<sst xmlns="http://schemas.openxmlformats.org/spreadsheetml/2006/main" count="952" uniqueCount="313">
  <si>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</si>
  <si>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</si>
  <si>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</si>
  <si>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</si>
  <si>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</si>
  <si>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</si>
  <si>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</si>
  <si>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</si>
  <si>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</si>
  <si>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</si>
  <si>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</si>
  <si>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</si>
  <si>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</si>
  <si>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</si>
  <si>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</si>
  <si>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</si>
  <si>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</si>
  <si>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</si>
  <si>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</si>
  <si>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</si>
  <si>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</si>
  <si>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</si>
  <si>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</si>
  <si>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</si>
  <si>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</si>
  <si>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</si>
  <si>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</si>
  <si>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</si>
  <si>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</si>
  <si>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</si>
  <si>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</si>
  <si>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</si>
  <si>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</si>
  <si>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</si>
  <si>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</si>
  <si>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</si>
  <si>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</si>
  <si>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</si>
  <si>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</si>
  <si>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</si>
  <si>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</si>
  <si>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</si>
  <si>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</si>
  <si>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</si>
  <si>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</si>
  <si>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</si>
  <si>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</si>
  <si>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</si>
  <si>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</si>
  <si>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</si>
  <si>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</si>
  <si>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</si>
  <si>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</si>
  <si>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</si>
  <si>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</si>
  <si>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</si>
  <si>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</si>
  <si>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</si>
  <si>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</si>
  <si>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</si>
  <si>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</si>
  <si>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</si>
  <si>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</si>
  <si>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</si>
  <si>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</si>
  <si>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</si>
  <si>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</si>
  <si>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</si>
  <si>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</si>
  <si>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</si>
  <si>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</si>
  <si>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Dev_2tiers</t>
  </si>
  <si>
    <t>new_entrants</t>
  </si>
  <si>
    <t>Demographics</t>
  </si>
  <si>
    <t>tier_mode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</si>
  <si>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</si>
  <si>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</si>
  <si>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</si>
  <si>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</si>
  <si>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</si>
  <si>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</si>
  <si>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</si>
  <si>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</si>
  <si>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</si>
  <si>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</si>
  <si>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</si>
  <si>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</si>
  <si>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</si>
  <si>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</si>
  <si>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</si>
  <si>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</si>
  <si>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</si>
  <si>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</si>
  <si>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</si>
  <si>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</si>
  <si>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</si>
  <si>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</si>
  <si>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</si>
  <si>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</si>
  <si>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</si>
  <si>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</si>
  <si>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</si>
  <si>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</si>
  <si>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</si>
  <si>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</si>
  <si>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</si>
  <si>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</si>
  <si>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</si>
  <si>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year_reduction</t>
  </si>
  <si>
    <t>2019-2020</t>
  </si>
  <si>
    <t>2021-2049</t>
  </si>
  <si>
    <t>RS_shock</t>
  </si>
  <si>
    <t>2024-2049</t>
  </si>
  <si>
    <t>internal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</si>
  <si>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</si>
  <si>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</si>
  <si>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</si>
  <si>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</si>
  <si>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</si>
  <si>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</si>
  <si>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</si>
  <si>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</si>
  <si>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</si>
  <si>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</si>
  <si>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</si>
  <si>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</si>
  <si>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</si>
  <si>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</si>
  <si>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</si>
  <si>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</si>
  <si>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immediate cost reduction</t>
  </si>
  <si>
    <t>use_baselineMA</t>
  </si>
  <si>
    <t>cola_assumed_override</t>
  </si>
  <si>
    <t>combine the two "lowERC" runs</t>
  </si>
  <si>
    <t>combine the two "highERC" runs</t>
  </si>
  <si>
    <t>industrial</t>
  </si>
  <si>
    <t>safety</t>
  </si>
  <si>
    <t>POFF</t>
  </si>
  <si>
    <t>CHP</t>
  </si>
  <si>
    <t>COLA suspension</t>
  </si>
  <si>
    <t>lower cola assumption, high UAAL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</si>
  <si>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</si>
  <si>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</si>
  <si>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</si>
  <si>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</si>
  <si>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</si>
  <si>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</si>
  <si>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</si>
  <si>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</si>
  <si>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</si>
  <si>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</si>
  <si>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</si>
  <si>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</si>
  <si>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</si>
  <si>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</si>
  <si>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</si>
  <si>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</si>
  <si>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</si>
  <si>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</si>
  <si>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</si>
  <si>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</si>
  <si>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</si>
  <si>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</si>
  <si>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Keep high contributions( high UAAL)</t>
  </si>
  <si>
    <t>Calibration</t>
  </si>
  <si>
    <t>Initial terminated members</t>
  </si>
  <si>
    <t>Values on June 30, 2018 (ep18-22)</t>
  </si>
  <si>
    <t>poff</t>
  </si>
  <si>
    <t>chp</t>
  </si>
  <si>
    <t>safety+poff+chp</t>
  </si>
  <si>
    <t>Misc members: baseline</t>
  </si>
  <si>
    <t>Misc members: lesser ben cuts</t>
  </si>
  <si>
    <t xml:space="preserve">PERF A policy for misc and inds </t>
  </si>
  <si>
    <t>PERF A policy for sfty, poff, chp</t>
  </si>
  <si>
    <t>safety members: baseline</t>
  </si>
  <si>
    <t>safety members: lesser ben cuts</t>
  </si>
  <si>
    <t>safety members: extreme ben cuts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</si>
  <si>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</si>
  <si>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</si>
  <si>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</si>
  <si>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</si>
  <si>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</si>
  <si>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</si>
  <si>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</si>
  <si>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</si>
  <si>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</si>
  <si>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</si>
  <si>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</si>
  <si>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</si>
  <si>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Contingent COLA based on lower discount rate</t>
  </si>
  <si>
    <t>use_lowerDR</t>
  </si>
  <si>
    <t>cola_lowerDR_fixedALratio</t>
  </si>
  <si>
    <t>"misc_classic","misc_pepra"</t>
  </si>
  <si>
    <t>misc2t_bf100_cola2</t>
  </si>
  <si>
    <t>misc2t_bf75_cola2</t>
  </si>
  <si>
    <t>misc2t_bf50_cola2</t>
  </si>
  <si>
    <t>misc2t_bf100_cola1</t>
  </si>
  <si>
    <t>misc2t_bf75_cola1</t>
  </si>
  <si>
    <t>misc2t_bf50_cola1</t>
  </si>
  <si>
    <t>misc2t_bf100_cola1p5</t>
  </si>
  <si>
    <t>misc2t_bf75_cola1p5</t>
  </si>
  <si>
    <t>misc2t_bf50_cola1p5</t>
  </si>
  <si>
    <t>Misc 2 tiers, 2%bfactor, 2%cola, current policy</t>
  </si>
  <si>
    <t>Misc 2 tiers, 1.5%bfactor(new), 2%cola</t>
  </si>
  <si>
    <t>Misc 2 tiers, 1%bfactor(new), 2%cola</t>
  </si>
  <si>
    <t>Misc 2 tiers, 2%bfactor, 1%cola</t>
  </si>
  <si>
    <t>Misc 2 tiers, 1.5%bfactor(new), 1%cola</t>
  </si>
  <si>
    <t>Misc 2 tiers, 1%bfactor(new), 1%cola</t>
  </si>
  <si>
    <t>Misc 2 tiers, 2%bfactor, 1.5%cola</t>
  </si>
  <si>
    <t>Misc 2 tiers, 1.5%bfactor(new), 1.5%cola</t>
  </si>
  <si>
    <t>Misc 2 tiers, 1%bfactor(new), 1.5%cola</t>
  </si>
  <si>
    <t>misc2t_baseline</t>
  </si>
  <si>
    <t>misc2t_benCut1_lowERC</t>
  </si>
  <si>
    <t>misc2t_benCut1_highERC</t>
  </si>
  <si>
    <t>misc2t_colaCut1_lowERC</t>
  </si>
  <si>
    <t>misc2t_colaCut1_highERC</t>
  </si>
  <si>
    <t>misc2t_benCut1_colaCut1_lowERC</t>
  </si>
  <si>
    <t>misc2t_benCut1_colaCut1_highERC</t>
  </si>
  <si>
    <t>misc2t_benCut2_lowERC</t>
  </si>
  <si>
    <t>misc2t_benCut2_highERC</t>
  </si>
  <si>
    <t>misc2t_colaCut2_lowERC</t>
  </si>
  <si>
    <t>misc2t_colaCut2_highERC</t>
  </si>
  <si>
    <t>misc2t_benCut2_colaCut2_lowERC</t>
  </si>
  <si>
    <t>misc2t_benCut2_colaCut2_highERC</t>
  </si>
  <si>
    <t>ramp</t>
  </si>
  <si>
    <t>method2</t>
  </si>
  <si>
    <t>sfty2t_baseline</t>
  </si>
  <si>
    <t>sfty2t_benCut1_lowERC</t>
  </si>
  <si>
    <t>sfty2t_benCut1_highERC</t>
  </si>
  <si>
    <t>sfty2t_colaCut1_lowERC</t>
  </si>
  <si>
    <t>sfty2t_colaCut1_highERC</t>
  </si>
  <si>
    <t>sfty2t_benCut1_colaCut1_lowERC</t>
  </si>
  <si>
    <t>sfty2t_benCut1_colaCut1_highERC</t>
  </si>
  <si>
    <t>sfty2t_benCut2_lowERC</t>
  </si>
  <si>
    <t>sfty2t_benCut2_highERC</t>
  </si>
  <si>
    <t>sfty2t_colaCut2_lowERC</t>
  </si>
  <si>
    <t>sfty2t_colaCut2_highERC</t>
  </si>
  <si>
    <t>sfty2t_benCut2_colaCut2_lowERC</t>
  </si>
  <si>
    <t>sfty2t_benCut2_colaCut2_highERC</t>
  </si>
  <si>
    <t>sfty2t_bf100_cola2</t>
  </si>
  <si>
    <t>sfty2t, 3%bfactor, 2%cola, current policy</t>
  </si>
  <si>
    <t>sfty2t_bf75_cola2</t>
  </si>
  <si>
    <t>sfty2t, 2.25%bfactor(new), 2%cola</t>
  </si>
  <si>
    <t>sfty2t_bf50_cola2</t>
  </si>
  <si>
    <t>sfty2t, 1.5%bfactor(new), 2%cola</t>
  </si>
  <si>
    <t>sfty2t_bf100_cola1</t>
  </si>
  <si>
    <t>sfty2t, 3%bfactor, 1%cola(cola suspension)</t>
  </si>
  <si>
    <t>sfty2t_bf75_cola1</t>
  </si>
  <si>
    <t>sfty2t, 2.25%bfactor(new), 1%cola(cola suspension)</t>
  </si>
  <si>
    <t>sfty2t_bf50_cola1</t>
  </si>
  <si>
    <t>sfty2t, 1.5%bfactor(new), 1%cola(cola suspension)</t>
  </si>
  <si>
    <t>sfty2t_bf100_cola1p5</t>
  </si>
  <si>
    <t>sfty2t, 3%bfactor, 1.5%cola(cola suspension)</t>
  </si>
  <si>
    <t>sfty2t_bf75_cola1p5</t>
  </si>
  <si>
    <t>sfty2t, 2.25%bfactor(new), 1.5%cola(cola suspension)</t>
  </si>
  <si>
    <t>sfty2t_bf50_cola1p5</t>
  </si>
  <si>
    <t>sfty2t, 1.5%bfactor(new), 1.5%cola(cola suspension)</t>
  </si>
  <si>
    <t>"sfty_classic","sfty_pepra"</t>
  </si>
  <si>
    <t>All members</t>
  </si>
  <si>
    <t>misc2t_bf100_colap5</t>
  </si>
  <si>
    <t>sfty2t_bf100_colap5</t>
  </si>
  <si>
    <t>Misc 2 tiers, 2%bfactor, 0.5%cola</t>
  </si>
  <si>
    <t>sfty2t, 3%bfactor, 0.5%cola(cola suspension)</t>
  </si>
  <si>
    <t>misc2t_colaCut1lowerDR_lowERC</t>
  </si>
  <si>
    <t>misc2t_colaCut1lowerDR_highERC</t>
  </si>
  <si>
    <t>sfty2t_colaCut1lowerDR_lowERC</t>
  </si>
  <si>
    <t>sfty2t_colaCut1lowerDR_highERC</t>
  </si>
  <si>
    <t>newBasisPolicyChg</t>
  </si>
  <si>
    <t>misc2t_colaCut2lowerDR_lowERC</t>
  </si>
  <si>
    <t>misc2t_colaCut2lowerDR_highERC</t>
  </si>
  <si>
    <t>sfty2t_colaCut2lowerDR_lowERC</t>
  </si>
  <si>
    <t>sfty2t_colaCut2lowerDR_highERC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</si>
  <si>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</si>
  <si>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</si>
  <si>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</si>
  <si>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</si>
  <si>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poff2t_bf100_cola2</t>
  </si>
  <si>
    <t>poff2t, 3%bfactor, 2%cola, current policy</t>
  </si>
  <si>
    <t>poff2t_bf75_cola2</t>
  </si>
  <si>
    <t>poff2t, 2.25%bfactor(new), 2%cola</t>
  </si>
  <si>
    <t>poff2t_bf50_cola2</t>
  </si>
  <si>
    <t>poff2t, 1.5%bfactor(new), 2%cola</t>
  </si>
  <si>
    <t>poff2t_bf100_cola1</t>
  </si>
  <si>
    <t>poff2t, 3%bfactor, 1%cola(cola suspension)</t>
  </si>
  <si>
    <t>poff2t_bf75_cola1</t>
  </si>
  <si>
    <t>poff2t, 2.25%bfactor(new), 1%cola(cola suspension)</t>
  </si>
  <si>
    <t>poff2t_bf50_cola1</t>
  </si>
  <si>
    <t>poff2t, 1.5%bfactor(new), 1%cola(cola suspension)</t>
  </si>
  <si>
    <t>poff2t_bf100_cola1p5</t>
  </si>
  <si>
    <t>poff2t, 3%bfactor, 1.5%cola(cola suspension)</t>
  </si>
  <si>
    <t>poff2t_bf75_cola1p5</t>
  </si>
  <si>
    <t>poff2t, 2.25%bfactor(new), 1.5%cola(cola suspension)</t>
  </si>
  <si>
    <t>poff2t_bf50_cola1p5</t>
  </si>
  <si>
    <t>poff2t, 1.5%bfactor(new), 1.5%cola(cola suspension)</t>
  </si>
  <si>
    <t>poff2t_bf100_colap5</t>
  </si>
  <si>
    <t>poff2t, 3%bfactor, 0.5%cola(cola suspension)</t>
  </si>
  <si>
    <t>"poff_classic","poff_pepra"</t>
  </si>
  <si>
    <t>poff members: baseline</t>
  </si>
  <si>
    <t>poff2t_baseline</t>
  </si>
  <si>
    <t>PERF A policy for poff, poff, chp</t>
  </si>
  <si>
    <t>poff2t_benCut1_lowERC</t>
  </si>
  <si>
    <t>poff2t_benCut1_highERC</t>
  </si>
  <si>
    <t>poff2t_colaCut1_lowERC</t>
  </si>
  <si>
    <t>poff2t_colaCut1_highERC</t>
  </si>
  <si>
    <t>poff2t_benCut1_colaCut1_lowERC</t>
  </si>
  <si>
    <t>poff2t_benCut1_colaCut1_highERC</t>
  </si>
  <si>
    <t>poff2t_benCut2_lowERC</t>
  </si>
  <si>
    <t>poff2t_benCut2_highERC</t>
  </si>
  <si>
    <t>poff2t_colaCut2_lowERC</t>
  </si>
  <si>
    <t>poff2t_colaCut2_highERC</t>
  </si>
  <si>
    <t>poff2t_benCut2_colaCut2_lowERC</t>
  </si>
  <si>
    <t>poff2t_benCut2_colaCut2_highERC</t>
  </si>
  <si>
    <t>total employer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</si>
</sst>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4" fillId="0" borderId="0" xfId="0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1" fillId="0" borderId="0" xfId="0" applyFont="1" applyAlignment="1">
      <alignment horizontal="center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N4" dT="2020-08-16T01:43:29.52" personId="{00000000-0000-0000-0000-000000000000}" id="{CAF507CB-F634-4E84-8E7F-17CD8E2A0EDC}">
    <text>the DR used in determining COLA. Leave blank (NA when loaded) if the DR for regular valuation is used.</text>
  </threadedComment>
  <threadedComment ref="S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K4" dT="2020-08-13T20:45:58.44" personId="{00000000-0000-0000-0000-000000000000}" id="{F5769092-1632-411C-A719-C700B72F16AC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S91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C94" sqref="C94"/>
    </sheetView>
  </sheetViews>
  <sheetFormatPr defaultRowHeight="14.5"/>
  <cols>
    <col min="1" max="1" width="35.453125" customWidth="1"/>
    <col min="2" max="2" width="32.81640625" customWidth="1"/>
    <col min="3" max="3" width="17.81640625" customWidth="1"/>
    <col min="4" max="4" width="10.453125" bestFit="1" customWidth="1"/>
    <col min="5" max="5" width="25.453125" customWidth="1"/>
    <col min="6" max="6" width="12.81640625" customWidth="1"/>
    <col min="7" max="7" width="18.81640625" customWidth="1"/>
    <col min="8" max="8" width="17.453125" customWidth="1"/>
    <col min="9" max="9" width="19.7265625" customWidth="1"/>
    <col min="10" max="10" width="16.81640625" customWidth="1"/>
    <col min="11" max="12" width="14.54296875" customWidth="1"/>
    <col min="13" max="13" width="12.1796875" bestFit="1" customWidth="1"/>
    <col min="14" max="14" width="13.81640625" customWidth="1"/>
    <col min="15" max="15" width="24.453125" customWidth="1"/>
    <col min="16" max="16" width="15.54296875" customWidth="1"/>
    <col min="17" max="17" width="11.26953125" bestFit="1" customWidth="1"/>
    <col min="18" max="18" width="7.81640625" customWidth="1"/>
    <col min="19" max="19" width="16.1796875" bestFit="1" customWidth="1"/>
    <col min="20" max="20" width="16" bestFit="1" customWidth="1"/>
    <col min="21" max="21" width="7.7265625" bestFit="1" customWidth="1"/>
    <col min="22" max="22" width="7.54296875" bestFit="1" customWidth="1"/>
    <col min="23" max="23" width="15.81640625" bestFit="1" customWidth="1"/>
    <col min="24" max="24" width="8.7265625" customWidth="1"/>
    <col min="25" max="25" width="12.54296875" customWidth="1"/>
    <col min="26" max="26" width="14.81640625" customWidth="1"/>
    <col min="32" max="32" width="17.453125" customWidth="1"/>
    <col min="33" max="33" width="13.7265625" customWidth="1"/>
    <col min="34" max="34" width="9.81640625" bestFit="1" customWidth="1"/>
    <col min="35" max="35" width="9.26953125" bestFit="1" customWidth="1"/>
    <col min="36" max="37" width="12.453125" customWidth="1"/>
    <col min="38" max="38" width="23" customWidth="1"/>
    <col min="39" max="39" width="16.54296875" customWidth="1"/>
    <col min="40" max="40" width="12" bestFit="1" customWidth="1"/>
    <col min="41" max="41" width="18" bestFit="1" customWidth="1"/>
    <col min="42" max="42" width="14.26953125" bestFit="1" customWidth="1"/>
    <col min="43" max="43" width="12.26953125" customWidth="1"/>
    <col min="44" max="44" width="11.453125" customWidth="1"/>
    <col min="45" max="45" width="14.26953125" customWidth="1"/>
  </cols>
  <sheetData>
    <row r="2" spans="1:45">
      <c r="AH2" s="23"/>
      <c r="AI2" s="23"/>
    </row>
    <row r="3" spans="1:45" s="21" customFormat="1" ht="18.5">
      <c r="A3" s="14"/>
      <c r="B3" s="14"/>
      <c r="C3" s="14"/>
      <c r="D3" s="14"/>
      <c r="E3" s="19" t="s">
        <v>78</v>
      </c>
      <c r="F3" s="19"/>
      <c r="G3" s="44" t="s">
        <v>126</v>
      </c>
      <c r="H3" s="44"/>
      <c r="I3" s="44"/>
      <c r="J3" s="44"/>
      <c r="K3" s="38" t="s">
        <v>114</v>
      </c>
      <c r="L3" s="38"/>
      <c r="M3" s="38"/>
      <c r="N3" s="38"/>
      <c r="O3" s="38"/>
      <c r="P3" s="16" t="s">
        <v>50</v>
      </c>
      <c r="Q3" s="16"/>
      <c r="R3" s="16"/>
      <c r="S3" s="16"/>
      <c r="T3" s="17" t="s">
        <v>51</v>
      </c>
      <c r="U3" s="17"/>
      <c r="V3" s="17"/>
      <c r="W3" s="17"/>
      <c r="X3" s="17"/>
      <c r="Y3" s="19" t="s">
        <v>46</v>
      </c>
      <c r="Z3" s="19"/>
      <c r="AA3" s="19"/>
      <c r="AB3" s="19"/>
      <c r="AC3" s="19"/>
      <c r="AD3" s="19"/>
      <c r="AE3" s="19"/>
      <c r="AF3" s="15" t="s">
        <v>55</v>
      </c>
      <c r="AG3" s="15"/>
      <c r="AH3" s="15"/>
      <c r="AI3" s="15"/>
      <c r="AJ3" s="15"/>
      <c r="AK3" s="15"/>
      <c r="AL3" s="15"/>
      <c r="AM3" s="20" t="s">
        <v>59</v>
      </c>
      <c r="AN3" s="20"/>
      <c r="AO3" s="20"/>
      <c r="AP3" s="20"/>
      <c r="AQ3" s="20"/>
      <c r="AR3" s="20"/>
      <c r="AS3" s="20"/>
    </row>
    <row r="4" spans="1:45" s="1" customFormat="1">
      <c r="A4" s="11" t="s">
        <v>80</v>
      </c>
      <c r="B4" s="11" t="s">
        <v>37</v>
      </c>
      <c r="C4" s="11" t="s">
        <v>13</v>
      </c>
      <c r="D4" s="11" t="s">
        <v>38</v>
      </c>
      <c r="E4" s="7" t="s">
        <v>75</v>
      </c>
      <c r="F4" s="7" t="s">
        <v>79</v>
      </c>
      <c r="G4" s="45" t="s">
        <v>128</v>
      </c>
      <c r="H4" s="45" t="s">
        <v>127</v>
      </c>
      <c r="I4" s="45" t="s">
        <v>267</v>
      </c>
      <c r="J4" s="45" t="s">
        <v>131</v>
      </c>
      <c r="K4" s="39" t="s">
        <v>117</v>
      </c>
      <c r="L4" s="39" t="s">
        <v>115</v>
      </c>
      <c r="M4" s="39" t="s">
        <v>116</v>
      </c>
      <c r="N4" s="39" t="s">
        <v>190</v>
      </c>
      <c r="O4" s="39" t="s">
        <v>191</v>
      </c>
      <c r="P4" s="10" t="s">
        <v>11</v>
      </c>
      <c r="Q4" s="10" t="s">
        <v>34</v>
      </c>
      <c r="R4" s="10" t="s">
        <v>9</v>
      </c>
      <c r="S4" s="10" t="s">
        <v>10</v>
      </c>
      <c r="T4" s="9" t="s">
        <v>12</v>
      </c>
      <c r="U4" s="9" t="s">
        <v>52</v>
      </c>
      <c r="V4" s="9" t="s">
        <v>53</v>
      </c>
      <c r="W4" s="9" t="s">
        <v>54</v>
      </c>
      <c r="X4" s="9" t="s">
        <v>66</v>
      </c>
      <c r="Y4" s="7" t="s">
        <v>21</v>
      </c>
      <c r="Z4" s="7" t="s">
        <v>23</v>
      </c>
      <c r="AA4" s="7" t="s">
        <v>6</v>
      </c>
      <c r="AB4" s="7" t="s">
        <v>7</v>
      </c>
      <c r="AC4" s="7" t="s">
        <v>8</v>
      </c>
      <c r="AD4" s="7" t="s">
        <v>47</v>
      </c>
      <c r="AE4" s="7" t="s">
        <v>106</v>
      </c>
      <c r="AF4" s="8" t="s">
        <v>56</v>
      </c>
      <c r="AG4" s="8" t="s">
        <v>57</v>
      </c>
      <c r="AH4" s="8" t="s">
        <v>29</v>
      </c>
      <c r="AI4" s="8" t="s">
        <v>30</v>
      </c>
      <c r="AJ4" s="8" t="s">
        <v>32</v>
      </c>
      <c r="AK4" s="8" t="s">
        <v>33</v>
      </c>
      <c r="AL4" s="8" t="s">
        <v>119</v>
      </c>
      <c r="AM4" s="12" t="s">
        <v>58</v>
      </c>
      <c r="AN4" s="12" t="s">
        <v>27</v>
      </c>
      <c r="AO4" s="12" t="s">
        <v>28</v>
      </c>
      <c r="AP4" s="12" t="s">
        <v>26</v>
      </c>
      <c r="AQ4" s="12" t="s">
        <v>15</v>
      </c>
      <c r="AR4" s="12" t="s">
        <v>4</v>
      </c>
      <c r="AS4" s="12" t="s">
        <v>5</v>
      </c>
    </row>
    <row r="5" spans="1:45">
      <c r="A5" t="s">
        <v>77</v>
      </c>
      <c r="C5" t="b">
        <v>0</v>
      </c>
      <c r="D5" t="b">
        <v>0</v>
      </c>
      <c r="E5" t="s">
        <v>71</v>
      </c>
      <c r="F5" t="b">
        <v>0</v>
      </c>
      <c r="G5" t="s">
        <v>77</v>
      </c>
      <c r="H5" t="b">
        <v>0</v>
      </c>
      <c r="J5" t="b">
        <v>0</v>
      </c>
      <c r="K5" t="b">
        <v>0</v>
      </c>
      <c r="L5">
        <v>0.02</v>
      </c>
      <c r="M5">
        <v>0</v>
      </c>
      <c r="P5" t="s">
        <v>36</v>
      </c>
      <c r="Q5" t="s">
        <v>35</v>
      </c>
      <c r="R5">
        <v>20</v>
      </c>
      <c r="S5">
        <v>3.5000000000000003E-2</v>
      </c>
      <c r="T5">
        <v>5</v>
      </c>
      <c r="U5">
        <v>999</v>
      </c>
      <c r="V5">
        <v>0</v>
      </c>
      <c r="W5" t="s">
        <v>225</v>
      </c>
      <c r="X5" t="b">
        <v>0</v>
      </c>
      <c r="Y5" t="s">
        <v>113</v>
      </c>
      <c r="Z5" t="s">
        <v>20</v>
      </c>
      <c r="AA5">
        <v>7.0000000000000007E-2</v>
      </c>
      <c r="AB5">
        <v>7.7200000000000005E-2</v>
      </c>
      <c r="AC5" s="3">
        <v>0.12</v>
      </c>
      <c r="AD5" s="5">
        <v>2.5000000000000001E-2</v>
      </c>
      <c r="AE5" s="37">
        <v>123</v>
      </c>
      <c r="AF5" t="s">
        <v>31</v>
      </c>
      <c r="AG5" t="s">
        <v>31</v>
      </c>
      <c r="AH5" s="23">
        <v>0.6976</v>
      </c>
      <c r="AI5" s="23">
        <v>0.6976</v>
      </c>
      <c r="AL5" s="42">
        <v>0.1</v>
      </c>
      <c r="AM5" t="b">
        <v>1</v>
      </c>
      <c r="AN5" t="b">
        <v>1</v>
      </c>
      <c r="AO5" t="b">
        <v>0</v>
      </c>
      <c r="AP5">
        <v>0</v>
      </c>
      <c r="AQ5" t="s">
        <v>3</v>
      </c>
      <c r="AR5" t="b">
        <v>1</v>
      </c>
      <c r="AS5" s="22" t="b">
        <v>1</v>
      </c>
    </row>
    <row r="6" spans="1:45">
      <c r="AC6" s="3"/>
      <c r="AD6" s="5"/>
      <c r="AE6" s="37"/>
      <c r="AH6" s="23"/>
      <c r="AI6" s="23"/>
      <c r="AL6" s="42"/>
      <c r="AS6" s="22"/>
    </row>
    <row r="7" spans="1:45">
      <c r="B7" s="53" t="s">
        <v>170</v>
      </c>
    </row>
    <row r="8" spans="1:45">
      <c r="A8" t="s">
        <v>211</v>
      </c>
      <c r="B8" t="s">
        <v>172</v>
      </c>
      <c r="C8" t="b">
        <v>1</v>
      </c>
      <c r="D8" t="b">
        <v>0</v>
      </c>
      <c r="E8" t="s">
        <v>193</v>
      </c>
      <c r="F8" t="b">
        <v>0</v>
      </c>
      <c r="G8" t="s">
        <v>211</v>
      </c>
      <c r="H8" t="b">
        <v>0</v>
      </c>
      <c r="I8" t="b">
        <v>0</v>
      </c>
      <c r="J8" t="b">
        <v>0</v>
      </c>
      <c r="K8" t="b">
        <v>0</v>
      </c>
      <c r="L8">
        <v>0.02</v>
      </c>
      <c r="M8">
        <v>0</v>
      </c>
      <c r="P8" t="s">
        <v>224</v>
      </c>
      <c r="Q8" t="s">
        <v>35</v>
      </c>
      <c r="R8">
        <v>20</v>
      </c>
      <c r="S8">
        <v>3.5000000000000003E-2</v>
      </c>
      <c r="T8">
        <v>5</v>
      </c>
      <c r="U8">
        <v>999</v>
      </c>
      <c r="V8">
        <v>0</v>
      </c>
      <c r="W8" t="s">
        <v>225</v>
      </c>
      <c r="X8" t="b">
        <v>0</v>
      </c>
      <c r="Y8" t="s">
        <v>113</v>
      </c>
      <c r="Z8" t="s">
        <v>20</v>
      </c>
      <c r="AA8">
        <v>7.0000000000000007E-2</v>
      </c>
      <c r="AB8">
        <v>7.7200000000000005E-2</v>
      </c>
      <c r="AC8" s="3">
        <v>0.12</v>
      </c>
      <c r="AD8" s="5">
        <v>2.5000000000000001E-2</v>
      </c>
      <c r="AE8" s="37">
        <v>123</v>
      </c>
      <c r="AF8" t="s">
        <v>31</v>
      </c>
      <c r="AG8" t="s">
        <v>31</v>
      </c>
      <c r="AH8" s="23">
        <v>0.6976</v>
      </c>
      <c r="AI8" s="23">
        <v>0.6976</v>
      </c>
      <c r="AL8" s="42">
        <v>0.1</v>
      </c>
      <c r="AM8" t="b">
        <v>1</v>
      </c>
      <c r="AN8" t="b">
        <v>1</v>
      </c>
      <c r="AO8" t="b">
        <v>0</v>
      </c>
      <c r="AP8">
        <v>0</v>
      </c>
      <c r="AQ8" t="s">
        <v>3</v>
      </c>
      <c r="AR8" t="b">
        <v>1</v>
      </c>
      <c r="AS8" s="22" t="b">
        <v>1</v>
      </c>
    </row>
    <row r="9" spans="1:45">
      <c r="AC9" s="3"/>
      <c r="AD9" s="5"/>
      <c r="AE9" s="37"/>
      <c r="AH9" s="23"/>
      <c r="AI9" s="23"/>
      <c r="AL9" s="42"/>
      <c r="AS9" s="22"/>
    </row>
    <row r="10" spans="1:45">
      <c r="A10" t="s">
        <v>212</v>
      </c>
      <c r="B10" t="s">
        <v>130</v>
      </c>
      <c r="C10" t="b">
        <v>0</v>
      </c>
      <c r="D10" t="b">
        <v>0</v>
      </c>
      <c r="E10" t="s">
        <v>195</v>
      </c>
      <c r="F10" t="b">
        <v>0</v>
      </c>
      <c r="G10" t="s">
        <v>211</v>
      </c>
      <c r="H10" t="b">
        <v>1</v>
      </c>
      <c r="I10" t="b">
        <v>1</v>
      </c>
      <c r="J10" t="b">
        <v>1</v>
      </c>
      <c r="K10" t="b">
        <v>0</v>
      </c>
      <c r="L10">
        <v>0.02</v>
      </c>
      <c r="M10">
        <v>0</v>
      </c>
      <c r="P10" t="s">
        <v>224</v>
      </c>
      <c r="Q10" t="s">
        <v>35</v>
      </c>
      <c r="R10">
        <v>20</v>
      </c>
      <c r="S10">
        <v>3.5000000000000003E-2</v>
      </c>
      <c r="T10">
        <v>5</v>
      </c>
      <c r="U10">
        <v>999</v>
      </c>
      <c r="V10">
        <v>0</v>
      </c>
      <c r="W10" t="s">
        <v>225</v>
      </c>
      <c r="X10" t="b">
        <v>0</v>
      </c>
      <c r="Y10" t="s">
        <v>113</v>
      </c>
      <c r="Z10" t="s">
        <v>20</v>
      </c>
      <c r="AA10">
        <v>7.0000000000000007E-2</v>
      </c>
      <c r="AB10">
        <v>7.7200000000000005E-2</v>
      </c>
      <c r="AC10" s="3">
        <v>0.12</v>
      </c>
      <c r="AD10" s="5">
        <v>2.5000000000000001E-2</v>
      </c>
      <c r="AE10" s="37">
        <v>123</v>
      </c>
      <c r="AF10" t="s">
        <v>123</v>
      </c>
      <c r="AG10" t="s">
        <v>124</v>
      </c>
      <c r="AH10" s="23"/>
      <c r="AI10" s="23"/>
      <c r="AJ10" s="43">
        <v>81825573157</v>
      </c>
      <c r="AK10" s="43">
        <v>81825573157</v>
      </c>
      <c r="AL10" s="42">
        <v>0.1</v>
      </c>
      <c r="AM10" t="b">
        <v>1</v>
      </c>
      <c r="AN10" t="b">
        <v>1</v>
      </c>
      <c r="AO10" t="b">
        <v>0</v>
      </c>
      <c r="AP10">
        <v>0</v>
      </c>
      <c r="AQ10" t="s">
        <v>3</v>
      </c>
      <c r="AR10" t="b">
        <v>1</v>
      </c>
      <c r="AS10" s="22" t="b">
        <v>1</v>
      </c>
    </row>
    <row r="11" spans="1:45">
      <c r="A11" t="s">
        <v>213</v>
      </c>
      <c r="B11" t="s">
        <v>163</v>
      </c>
      <c r="C11" t="b">
        <v>0</v>
      </c>
      <c r="D11" t="b">
        <v>0</v>
      </c>
      <c r="E11" t="s">
        <v>195</v>
      </c>
      <c r="F11" t="b">
        <v>0</v>
      </c>
      <c r="G11" t="s">
        <v>211</v>
      </c>
      <c r="H11" t="b">
        <v>1</v>
      </c>
      <c r="I11" t="b">
        <v>0</v>
      </c>
      <c r="J11" t="b">
        <v>1</v>
      </c>
      <c r="K11" t="b">
        <v>0</v>
      </c>
      <c r="L11">
        <v>0.02</v>
      </c>
      <c r="M11">
        <v>0</v>
      </c>
      <c r="P11" t="s">
        <v>224</v>
      </c>
      <c r="Q11" t="s">
        <v>35</v>
      </c>
      <c r="R11">
        <v>20</v>
      </c>
      <c r="S11">
        <v>3.5000000000000003E-2</v>
      </c>
      <c r="T11">
        <v>5</v>
      </c>
      <c r="U11">
        <v>999</v>
      </c>
      <c r="V11">
        <v>0</v>
      </c>
      <c r="W11" t="s">
        <v>225</v>
      </c>
      <c r="X11" t="b">
        <v>0</v>
      </c>
      <c r="Y11" t="s">
        <v>113</v>
      </c>
      <c r="Z11" t="s">
        <v>20</v>
      </c>
      <c r="AA11">
        <v>7.0000000000000007E-2</v>
      </c>
      <c r="AB11">
        <v>7.7200000000000005E-2</v>
      </c>
      <c r="AC11" s="3">
        <v>0.12</v>
      </c>
      <c r="AD11" s="5">
        <v>2.5000000000000001E-2</v>
      </c>
      <c r="AE11" s="37">
        <v>123</v>
      </c>
      <c r="AF11" t="s">
        <v>123</v>
      </c>
      <c r="AG11" t="s">
        <v>124</v>
      </c>
      <c r="AH11" s="23"/>
      <c r="AI11" s="23"/>
      <c r="AJ11" s="43">
        <v>81825573157</v>
      </c>
      <c r="AK11" s="43">
        <v>81825573157</v>
      </c>
      <c r="AL11" s="42">
        <v>0.1</v>
      </c>
      <c r="AM11" t="b">
        <v>1</v>
      </c>
      <c r="AN11" t="b">
        <v>1</v>
      </c>
      <c r="AO11" t="b">
        <v>0</v>
      </c>
      <c r="AP11">
        <v>0</v>
      </c>
      <c r="AQ11" t="s">
        <v>3</v>
      </c>
      <c r="AR11" t="b">
        <v>1</v>
      </c>
      <c r="AS11" s="22" t="b">
        <v>1</v>
      </c>
    </row>
    <row r="13" spans="1:45">
      <c r="A13" t="s">
        <v>214</v>
      </c>
      <c r="B13" t="s">
        <v>129</v>
      </c>
      <c r="C13" t="b">
        <v>0</v>
      </c>
      <c r="D13" t="b">
        <v>0</v>
      </c>
      <c r="E13" t="s">
        <v>196</v>
      </c>
      <c r="F13" t="b">
        <v>0</v>
      </c>
      <c r="G13" t="s">
        <v>211</v>
      </c>
      <c r="H13" t="b">
        <v>1</v>
      </c>
      <c r="I13" t="b">
        <v>1</v>
      </c>
      <c r="J13" t="b">
        <v>1</v>
      </c>
      <c r="K13" t="b">
        <v>1</v>
      </c>
      <c r="L13">
        <v>0.02</v>
      </c>
      <c r="M13">
        <v>0</v>
      </c>
      <c r="P13" t="s">
        <v>224</v>
      </c>
      <c r="Q13" t="s">
        <v>35</v>
      </c>
      <c r="R13">
        <v>20</v>
      </c>
      <c r="S13">
        <v>3.5000000000000003E-2</v>
      </c>
      <c r="T13">
        <v>5</v>
      </c>
      <c r="U13">
        <v>999</v>
      </c>
      <c r="V13">
        <v>0</v>
      </c>
      <c r="W13" t="s">
        <v>225</v>
      </c>
      <c r="X13" t="b">
        <v>0</v>
      </c>
      <c r="Y13" t="s">
        <v>113</v>
      </c>
      <c r="Z13" t="s">
        <v>20</v>
      </c>
      <c r="AA13">
        <v>7.0000000000000007E-2</v>
      </c>
      <c r="AB13">
        <v>7.7200000000000005E-2</v>
      </c>
      <c r="AC13" s="3">
        <v>0.12</v>
      </c>
      <c r="AD13" s="5">
        <v>2.5000000000000001E-2</v>
      </c>
      <c r="AE13" s="37">
        <v>123</v>
      </c>
      <c r="AF13" t="s">
        <v>31</v>
      </c>
      <c r="AG13" t="s">
        <v>31</v>
      </c>
      <c r="AH13" s="23">
        <v>0.6976</v>
      </c>
      <c r="AI13" s="23">
        <v>0.6976</v>
      </c>
      <c r="AL13" s="42">
        <v>0.1</v>
      </c>
      <c r="AM13" t="b">
        <v>1</v>
      </c>
      <c r="AN13" t="b">
        <v>1</v>
      </c>
      <c r="AO13" t="b">
        <v>0</v>
      </c>
      <c r="AP13">
        <v>0</v>
      </c>
      <c r="AQ13" t="s">
        <v>3</v>
      </c>
      <c r="AR13" t="b">
        <v>1</v>
      </c>
      <c r="AS13" s="22" t="b">
        <v>1</v>
      </c>
    </row>
    <row r="14" spans="1:45">
      <c r="A14" t="s">
        <v>215</v>
      </c>
      <c r="B14" t="s">
        <v>140</v>
      </c>
      <c r="C14" t="b">
        <v>0</v>
      </c>
      <c r="D14" t="b">
        <v>0</v>
      </c>
      <c r="E14" t="s">
        <v>196</v>
      </c>
      <c r="F14" t="b">
        <v>0</v>
      </c>
      <c r="G14" t="s">
        <v>211</v>
      </c>
      <c r="H14" t="b">
        <v>1</v>
      </c>
      <c r="I14" t="b">
        <v>0</v>
      </c>
      <c r="J14" t="b">
        <v>1</v>
      </c>
      <c r="K14" t="b">
        <v>1</v>
      </c>
      <c r="L14">
        <v>0.02</v>
      </c>
      <c r="M14">
        <v>0</v>
      </c>
      <c r="P14" t="s">
        <v>224</v>
      </c>
      <c r="Q14" t="s">
        <v>35</v>
      </c>
      <c r="R14">
        <v>20</v>
      </c>
      <c r="S14">
        <v>3.5000000000000003E-2</v>
      </c>
      <c r="T14">
        <v>5</v>
      </c>
      <c r="U14">
        <v>999</v>
      </c>
      <c r="V14">
        <v>0</v>
      </c>
      <c r="W14" t="s">
        <v>225</v>
      </c>
      <c r="X14" t="b">
        <v>0</v>
      </c>
      <c r="Y14" t="s">
        <v>113</v>
      </c>
      <c r="Z14" t="s">
        <v>20</v>
      </c>
      <c r="AA14">
        <v>7.0000000000000007E-2</v>
      </c>
      <c r="AB14">
        <v>7.7200000000000005E-2</v>
      </c>
      <c r="AC14" s="3">
        <v>0.12</v>
      </c>
      <c r="AD14" s="5">
        <v>2.5000000000000001E-2</v>
      </c>
      <c r="AE14" s="37">
        <v>123</v>
      </c>
      <c r="AF14" t="s">
        <v>31</v>
      </c>
      <c r="AG14" t="s">
        <v>31</v>
      </c>
      <c r="AH14" s="23">
        <v>0.6976</v>
      </c>
      <c r="AI14" s="23">
        <v>0.6976</v>
      </c>
      <c r="AL14" s="42">
        <v>0.1</v>
      </c>
      <c r="AM14" t="b">
        <v>1</v>
      </c>
      <c r="AN14" t="b">
        <v>1</v>
      </c>
      <c r="AO14" t="b">
        <v>0</v>
      </c>
      <c r="AP14">
        <v>0</v>
      </c>
      <c r="AQ14" t="s">
        <v>3</v>
      </c>
      <c r="AR14" t="b">
        <v>1</v>
      </c>
      <c r="AS14" s="22" t="b">
        <v>1</v>
      </c>
    </row>
    <row r="16" spans="1:45">
      <c r="A16" t="s">
        <v>216</v>
      </c>
      <c r="B16" t="s">
        <v>133</v>
      </c>
      <c r="C16" t="b">
        <v>0</v>
      </c>
      <c r="D16" t="b">
        <v>0</v>
      </c>
      <c r="E16" t="s">
        <v>198</v>
      </c>
      <c r="F16" t="b">
        <v>0</v>
      </c>
      <c r="G16" t="s">
        <v>211</v>
      </c>
      <c r="H16" t="b">
        <v>1</v>
      </c>
      <c r="I16" t="b">
        <v>1</v>
      </c>
      <c r="J16" t="b">
        <v>1</v>
      </c>
      <c r="K16" t="b">
        <v>1</v>
      </c>
      <c r="L16">
        <v>0.02</v>
      </c>
      <c r="M16">
        <v>0</v>
      </c>
      <c r="P16" t="s">
        <v>224</v>
      </c>
      <c r="Q16" t="s">
        <v>35</v>
      </c>
      <c r="R16">
        <v>20</v>
      </c>
      <c r="S16">
        <v>3.5000000000000003E-2</v>
      </c>
      <c r="T16">
        <v>5</v>
      </c>
      <c r="U16">
        <v>999</v>
      </c>
      <c r="V16">
        <v>0</v>
      </c>
      <c r="W16" t="s">
        <v>225</v>
      </c>
      <c r="X16" t="b">
        <v>0</v>
      </c>
      <c r="Y16" t="s">
        <v>113</v>
      </c>
      <c r="Z16" t="s">
        <v>20</v>
      </c>
      <c r="AA16">
        <v>7.0000000000000007E-2</v>
      </c>
      <c r="AB16">
        <v>7.7200000000000005E-2</v>
      </c>
      <c r="AC16" s="3">
        <v>0.12</v>
      </c>
      <c r="AD16" s="5">
        <v>2.5000000000000001E-2</v>
      </c>
      <c r="AE16" s="37">
        <v>123</v>
      </c>
      <c r="AF16" t="s">
        <v>31</v>
      </c>
      <c r="AG16" t="s">
        <v>31</v>
      </c>
      <c r="AH16" s="23">
        <v>0.6976</v>
      </c>
      <c r="AI16" s="23">
        <v>0.6976</v>
      </c>
      <c r="AL16" s="42">
        <v>0.1</v>
      </c>
      <c r="AM16" t="b">
        <v>1</v>
      </c>
      <c r="AN16" t="b">
        <v>1</v>
      </c>
      <c r="AO16" t="b">
        <v>0</v>
      </c>
      <c r="AP16">
        <v>0</v>
      </c>
      <c r="AQ16" t="s">
        <v>3</v>
      </c>
      <c r="AR16" t="b">
        <v>1</v>
      </c>
      <c r="AS16" s="22" t="b">
        <v>1</v>
      </c>
    </row>
    <row r="17" spans="1:45">
      <c r="A17" t="s">
        <v>217</v>
      </c>
      <c r="B17" t="s">
        <v>134</v>
      </c>
      <c r="C17" t="b">
        <v>0</v>
      </c>
      <c r="D17" t="b">
        <v>0</v>
      </c>
      <c r="E17" t="s">
        <v>198</v>
      </c>
      <c r="F17" t="b">
        <v>0</v>
      </c>
      <c r="G17" t="s">
        <v>211</v>
      </c>
      <c r="H17" t="b">
        <v>1</v>
      </c>
      <c r="I17" t="b">
        <v>0</v>
      </c>
      <c r="J17" t="b">
        <v>1</v>
      </c>
      <c r="K17" t="b">
        <v>1</v>
      </c>
      <c r="L17">
        <v>0.02</v>
      </c>
      <c r="M17">
        <v>0</v>
      </c>
      <c r="P17" t="s">
        <v>224</v>
      </c>
      <c r="Q17" t="s">
        <v>35</v>
      </c>
      <c r="R17">
        <v>20</v>
      </c>
      <c r="S17">
        <v>3.5000000000000003E-2</v>
      </c>
      <c r="T17">
        <v>5</v>
      </c>
      <c r="U17">
        <v>999</v>
      </c>
      <c r="V17">
        <v>0</v>
      </c>
      <c r="W17" t="s">
        <v>225</v>
      </c>
      <c r="X17" t="b">
        <v>0</v>
      </c>
      <c r="Y17" t="s">
        <v>113</v>
      </c>
      <c r="Z17" t="s">
        <v>20</v>
      </c>
      <c r="AA17">
        <v>7.0000000000000007E-2</v>
      </c>
      <c r="AB17">
        <v>7.7200000000000005E-2</v>
      </c>
      <c r="AC17" s="3">
        <v>0.12</v>
      </c>
      <c r="AD17" s="5">
        <v>2.5000000000000001E-2</v>
      </c>
      <c r="AE17" s="37">
        <v>123</v>
      </c>
      <c r="AF17" t="s">
        <v>31</v>
      </c>
      <c r="AG17" t="s">
        <v>31</v>
      </c>
      <c r="AH17" s="23">
        <v>0.6976</v>
      </c>
      <c r="AI17" s="23">
        <v>0.6976</v>
      </c>
      <c r="AL17" s="42">
        <v>0.1</v>
      </c>
      <c r="AM17" t="b">
        <v>1</v>
      </c>
      <c r="AN17" t="b">
        <v>1</v>
      </c>
      <c r="AO17" t="b">
        <v>0</v>
      </c>
      <c r="AP17">
        <v>0</v>
      </c>
      <c r="AQ17" t="s">
        <v>3</v>
      </c>
      <c r="AR17" t="b">
        <v>1</v>
      </c>
      <c r="AS17" s="22" t="b">
        <v>1</v>
      </c>
    </row>
    <row r="18" spans="1:45">
      <c r="AC18" s="3"/>
      <c r="AD18" s="5"/>
      <c r="AE18" s="37"/>
      <c r="AH18" s="23"/>
      <c r="AI18" s="23"/>
      <c r="AL18" s="42"/>
      <c r="AS18" s="22"/>
    </row>
    <row r="19" spans="1:45">
      <c r="B19" s="53" t="s">
        <v>171</v>
      </c>
      <c r="C19" t="b">
        <v>0</v>
      </c>
    </row>
    <row r="20" spans="1:45">
      <c r="A20" t="s">
        <v>218</v>
      </c>
      <c r="B20" t="s">
        <v>130</v>
      </c>
      <c r="C20" t="b">
        <v>0</v>
      </c>
      <c r="D20" t="b">
        <v>0</v>
      </c>
      <c r="E20" t="s">
        <v>194</v>
      </c>
      <c r="F20" t="b">
        <v>0</v>
      </c>
      <c r="G20" t="s">
        <v>211</v>
      </c>
      <c r="H20" t="b">
        <v>1</v>
      </c>
      <c r="I20" t="b">
        <v>1</v>
      </c>
      <c r="J20" t="b">
        <v>1</v>
      </c>
      <c r="K20" t="b">
        <v>0</v>
      </c>
      <c r="L20">
        <v>0.02</v>
      </c>
      <c r="M20">
        <v>0</v>
      </c>
      <c r="P20" t="s">
        <v>224</v>
      </c>
      <c r="Q20" t="s">
        <v>35</v>
      </c>
      <c r="R20">
        <v>20</v>
      </c>
      <c r="S20">
        <v>3.5000000000000003E-2</v>
      </c>
      <c r="T20">
        <v>5</v>
      </c>
      <c r="U20">
        <v>999</v>
      </c>
      <c r="V20">
        <v>0</v>
      </c>
      <c r="W20" t="s">
        <v>225</v>
      </c>
      <c r="X20" t="b">
        <v>0</v>
      </c>
      <c r="Y20" t="s">
        <v>113</v>
      </c>
      <c r="Z20" t="s">
        <v>20</v>
      </c>
      <c r="AA20">
        <v>7.0000000000000007E-2</v>
      </c>
      <c r="AB20">
        <v>7.7200000000000005E-2</v>
      </c>
      <c r="AC20" s="3">
        <v>0.12</v>
      </c>
      <c r="AD20" s="5">
        <v>2.5000000000000001E-2</v>
      </c>
      <c r="AE20" s="37">
        <v>123</v>
      </c>
      <c r="AF20" t="s">
        <v>123</v>
      </c>
      <c r="AG20" t="s">
        <v>124</v>
      </c>
      <c r="AH20" s="23"/>
      <c r="AI20" s="23"/>
      <c r="AJ20" s="43">
        <v>81825573157</v>
      </c>
      <c r="AK20" s="43">
        <v>81825573157</v>
      </c>
      <c r="AL20" s="42">
        <v>0.1</v>
      </c>
      <c r="AM20" t="b">
        <v>1</v>
      </c>
      <c r="AN20" t="b">
        <v>1</v>
      </c>
      <c r="AO20" t="b">
        <v>0</v>
      </c>
      <c r="AP20">
        <v>0</v>
      </c>
      <c r="AQ20" t="s">
        <v>3</v>
      </c>
      <c r="AR20" t="b">
        <v>1</v>
      </c>
      <c r="AS20" s="22" t="b">
        <v>1</v>
      </c>
    </row>
    <row r="21" spans="1:45">
      <c r="A21" t="s">
        <v>219</v>
      </c>
      <c r="B21" t="s">
        <v>163</v>
      </c>
      <c r="C21" t="b">
        <v>0</v>
      </c>
      <c r="D21" t="b">
        <v>0</v>
      </c>
      <c r="E21" t="s">
        <v>194</v>
      </c>
      <c r="F21" t="b">
        <v>0</v>
      </c>
      <c r="G21" t="s">
        <v>211</v>
      </c>
      <c r="H21" t="b">
        <v>1</v>
      </c>
      <c r="I21" t="b">
        <v>0</v>
      </c>
      <c r="J21" t="b">
        <v>1</v>
      </c>
      <c r="K21" t="b">
        <v>0</v>
      </c>
      <c r="L21">
        <v>0.02</v>
      </c>
      <c r="M21">
        <v>0</v>
      </c>
      <c r="P21" t="s">
        <v>224</v>
      </c>
      <c r="Q21" t="s">
        <v>35</v>
      </c>
      <c r="R21">
        <v>20</v>
      </c>
      <c r="S21">
        <v>3.5000000000000003E-2</v>
      </c>
      <c r="T21">
        <v>5</v>
      </c>
      <c r="U21">
        <v>999</v>
      </c>
      <c r="V21">
        <v>0</v>
      </c>
      <c r="W21" t="s">
        <v>225</v>
      </c>
      <c r="X21" t="b">
        <v>0</v>
      </c>
      <c r="Y21" t="s">
        <v>113</v>
      </c>
      <c r="Z21" t="s">
        <v>20</v>
      </c>
      <c r="AA21">
        <v>7.0000000000000007E-2</v>
      </c>
      <c r="AB21">
        <v>7.7200000000000005E-2</v>
      </c>
      <c r="AC21" s="3">
        <v>0.12</v>
      </c>
      <c r="AD21" s="5">
        <v>2.5000000000000001E-2</v>
      </c>
      <c r="AE21" s="37">
        <v>123</v>
      </c>
      <c r="AF21" t="s">
        <v>123</v>
      </c>
      <c r="AG21" t="s">
        <v>124</v>
      </c>
      <c r="AH21" s="23"/>
      <c r="AI21" s="23"/>
      <c r="AJ21" s="43">
        <v>81825573157</v>
      </c>
      <c r="AK21" s="43">
        <v>81825573157</v>
      </c>
      <c r="AL21" s="42">
        <v>0.1</v>
      </c>
      <c r="AM21" t="b">
        <v>1</v>
      </c>
      <c r="AN21" t="b">
        <v>1</v>
      </c>
      <c r="AO21" t="b">
        <v>0</v>
      </c>
      <c r="AP21">
        <v>0</v>
      </c>
      <c r="AQ21" t="s">
        <v>3</v>
      </c>
      <c r="AR21" t="b">
        <v>1</v>
      </c>
      <c r="AS21" s="22" t="b">
        <v>1</v>
      </c>
    </row>
    <row r="23" spans="1:45">
      <c r="A23" t="s">
        <v>220</v>
      </c>
      <c r="B23" t="s">
        <v>129</v>
      </c>
      <c r="C23" t="b">
        <v>0</v>
      </c>
      <c r="D23" t="b">
        <v>0</v>
      </c>
      <c r="E23" t="s">
        <v>199</v>
      </c>
      <c r="F23" t="b">
        <v>0</v>
      </c>
      <c r="G23" t="s">
        <v>211</v>
      </c>
      <c r="H23" t="b">
        <v>1</v>
      </c>
      <c r="I23" t="b">
        <v>1</v>
      </c>
      <c r="J23" t="b">
        <v>1</v>
      </c>
      <c r="K23" t="b">
        <v>1</v>
      </c>
      <c r="L23">
        <v>0.02</v>
      </c>
      <c r="M23">
        <v>0.01</v>
      </c>
      <c r="P23" t="s">
        <v>224</v>
      </c>
      <c r="Q23" t="s">
        <v>35</v>
      </c>
      <c r="R23">
        <v>20</v>
      </c>
      <c r="S23">
        <v>3.5000000000000003E-2</v>
      </c>
      <c r="T23">
        <v>5</v>
      </c>
      <c r="U23">
        <v>999</v>
      </c>
      <c r="V23">
        <v>0</v>
      </c>
      <c r="W23" t="s">
        <v>225</v>
      </c>
      <c r="X23" t="b">
        <v>0</v>
      </c>
      <c r="Y23" t="s">
        <v>113</v>
      </c>
      <c r="Z23" t="s">
        <v>20</v>
      </c>
      <c r="AA23">
        <v>7.0000000000000007E-2</v>
      </c>
      <c r="AB23">
        <v>7.7200000000000005E-2</v>
      </c>
      <c r="AC23" s="3">
        <v>0.12</v>
      </c>
      <c r="AD23" s="5">
        <v>2.5000000000000001E-2</v>
      </c>
      <c r="AE23" s="37">
        <v>123</v>
      </c>
      <c r="AF23" t="s">
        <v>31</v>
      </c>
      <c r="AG23" t="s">
        <v>31</v>
      </c>
      <c r="AH23" s="23">
        <v>0.6976</v>
      </c>
      <c r="AI23" s="23">
        <v>0.6976</v>
      </c>
      <c r="AL23" s="42">
        <v>0.1</v>
      </c>
      <c r="AM23" t="b">
        <v>1</v>
      </c>
      <c r="AN23" t="b">
        <v>1</v>
      </c>
      <c r="AO23" t="b">
        <v>0</v>
      </c>
      <c r="AP23">
        <v>0</v>
      </c>
      <c r="AQ23" t="s">
        <v>3</v>
      </c>
      <c r="AR23" t="b">
        <v>1</v>
      </c>
      <c r="AS23" s="22" t="b">
        <v>1</v>
      </c>
    </row>
    <row r="24" spans="1:45">
      <c r="A24" t="s">
        <v>221</v>
      </c>
      <c r="B24" t="s">
        <v>140</v>
      </c>
      <c r="C24" t="b">
        <v>0</v>
      </c>
      <c r="D24" t="b">
        <v>0</v>
      </c>
      <c r="E24" t="s">
        <v>199</v>
      </c>
      <c r="F24" t="b">
        <v>0</v>
      </c>
      <c r="G24" t="s">
        <v>211</v>
      </c>
      <c r="H24" t="b">
        <v>1</v>
      </c>
      <c r="I24" t="b">
        <v>0</v>
      </c>
      <c r="J24" t="b">
        <v>1</v>
      </c>
      <c r="K24" t="b">
        <v>1</v>
      </c>
      <c r="L24">
        <v>0.02</v>
      </c>
      <c r="M24">
        <v>0.01</v>
      </c>
      <c r="P24" t="s">
        <v>224</v>
      </c>
      <c r="Q24" t="s">
        <v>35</v>
      </c>
      <c r="R24">
        <v>20</v>
      </c>
      <c r="S24">
        <v>3.5000000000000003E-2</v>
      </c>
      <c r="T24">
        <v>5</v>
      </c>
      <c r="U24">
        <v>999</v>
      </c>
      <c r="V24">
        <v>0</v>
      </c>
      <c r="W24" t="s">
        <v>225</v>
      </c>
      <c r="X24" t="b">
        <v>0</v>
      </c>
      <c r="Y24" t="s">
        <v>113</v>
      </c>
      <c r="Z24" t="s">
        <v>20</v>
      </c>
      <c r="AA24">
        <v>7.0000000000000007E-2</v>
      </c>
      <c r="AB24">
        <v>7.7200000000000005E-2</v>
      </c>
      <c r="AC24" s="3">
        <v>0.12</v>
      </c>
      <c r="AD24" s="5">
        <v>2.5000000000000001E-2</v>
      </c>
      <c r="AE24" s="37">
        <v>123</v>
      </c>
      <c r="AF24" t="s">
        <v>31</v>
      </c>
      <c r="AG24" t="s">
        <v>31</v>
      </c>
      <c r="AH24" s="23">
        <v>0.6976</v>
      </c>
      <c r="AI24" s="23">
        <v>0.6976</v>
      </c>
      <c r="AL24" s="42">
        <v>0.1</v>
      </c>
      <c r="AM24" t="b">
        <v>1</v>
      </c>
      <c r="AN24" t="b">
        <v>1</v>
      </c>
      <c r="AO24" t="b">
        <v>0</v>
      </c>
      <c r="AP24">
        <v>0</v>
      </c>
      <c r="AQ24" t="s">
        <v>3</v>
      </c>
      <c r="AR24" t="b">
        <v>1</v>
      </c>
      <c r="AS24" s="22" t="b">
        <v>1</v>
      </c>
    </row>
    <row r="26" spans="1:45">
      <c r="A26" t="s">
        <v>222</v>
      </c>
      <c r="B26" t="s">
        <v>133</v>
      </c>
      <c r="C26" t="b">
        <v>0</v>
      </c>
      <c r="D26" t="b">
        <v>0</v>
      </c>
      <c r="E26" t="s">
        <v>200</v>
      </c>
      <c r="F26" t="b">
        <v>0</v>
      </c>
      <c r="G26" t="s">
        <v>211</v>
      </c>
      <c r="H26" t="b">
        <v>1</v>
      </c>
      <c r="I26" t="b">
        <v>1</v>
      </c>
      <c r="J26" t="b">
        <v>1</v>
      </c>
      <c r="K26" t="b">
        <v>1</v>
      </c>
      <c r="L26">
        <v>0.02</v>
      </c>
      <c r="M26">
        <v>0.01</v>
      </c>
      <c r="P26" t="s">
        <v>224</v>
      </c>
      <c r="Q26" t="s">
        <v>35</v>
      </c>
      <c r="R26">
        <v>20</v>
      </c>
      <c r="S26">
        <v>3.5000000000000003E-2</v>
      </c>
      <c r="T26">
        <v>5</v>
      </c>
      <c r="U26">
        <v>999</v>
      </c>
      <c r="V26">
        <v>0</v>
      </c>
      <c r="W26" t="s">
        <v>225</v>
      </c>
      <c r="X26" t="b">
        <v>0</v>
      </c>
      <c r="Y26" t="s">
        <v>113</v>
      </c>
      <c r="Z26" t="s">
        <v>20</v>
      </c>
      <c r="AA26">
        <v>7.0000000000000007E-2</v>
      </c>
      <c r="AB26">
        <v>7.7200000000000005E-2</v>
      </c>
      <c r="AC26" s="3">
        <v>0.12</v>
      </c>
      <c r="AD26" s="5">
        <v>2.5000000000000001E-2</v>
      </c>
      <c r="AE26" s="37">
        <v>123</v>
      </c>
      <c r="AF26" t="s">
        <v>31</v>
      </c>
      <c r="AG26" t="s">
        <v>31</v>
      </c>
      <c r="AH26" s="23">
        <v>0.6976</v>
      </c>
      <c r="AI26" s="23">
        <v>0.6976</v>
      </c>
      <c r="AL26" s="42">
        <v>0.1</v>
      </c>
      <c r="AM26" t="b">
        <v>1</v>
      </c>
      <c r="AN26" t="b">
        <v>1</v>
      </c>
      <c r="AO26" t="b">
        <v>0</v>
      </c>
      <c r="AP26">
        <v>0</v>
      </c>
      <c r="AQ26" t="s">
        <v>3</v>
      </c>
      <c r="AR26" t="b">
        <v>1</v>
      </c>
      <c r="AS26" s="22" t="b">
        <v>1</v>
      </c>
    </row>
    <row r="27" spans="1:45">
      <c r="A27" t="s">
        <v>223</v>
      </c>
      <c r="B27" t="s">
        <v>134</v>
      </c>
      <c r="C27" t="b">
        <v>0</v>
      </c>
      <c r="D27" t="b">
        <v>0</v>
      </c>
      <c r="E27" t="s">
        <v>200</v>
      </c>
      <c r="F27" t="b">
        <v>0</v>
      </c>
      <c r="G27" t="s">
        <v>211</v>
      </c>
      <c r="H27" t="b">
        <v>1</v>
      </c>
      <c r="I27" t="b">
        <v>0</v>
      </c>
      <c r="J27" t="b">
        <v>1</v>
      </c>
      <c r="K27" t="b">
        <v>1</v>
      </c>
      <c r="L27">
        <v>0.02</v>
      </c>
      <c r="M27">
        <v>0.01</v>
      </c>
      <c r="P27" t="s">
        <v>224</v>
      </c>
      <c r="Q27" t="s">
        <v>35</v>
      </c>
      <c r="R27">
        <v>20</v>
      </c>
      <c r="S27">
        <v>3.5000000000000003E-2</v>
      </c>
      <c r="T27">
        <v>5</v>
      </c>
      <c r="U27">
        <v>999</v>
      </c>
      <c r="V27">
        <v>0</v>
      </c>
      <c r="W27" t="s">
        <v>225</v>
      </c>
      <c r="X27" t="b">
        <v>0</v>
      </c>
      <c r="Y27" t="s">
        <v>113</v>
      </c>
      <c r="Z27" t="s">
        <v>20</v>
      </c>
      <c r="AA27">
        <v>7.0000000000000007E-2</v>
      </c>
      <c r="AB27">
        <v>7.7200000000000005E-2</v>
      </c>
      <c r="AC27" s="3">
        <v>0.12</v>
      </c>
      <c r="AD27" s="5">
        <v>2.5000000000000001E-2</v>
      </c>
      <c r="AE27" s="37">
        <v>123</v>
      </c>
      <c r="AF27" t="s">
        <v>31</v>
      </c>
      <c r="AG27" t="s">
        <v>31</v>
      </c>
      <c r="AH27" s="23">
        <v>0.6976</v>
      </c>
      <c r="AI27" s="23">
        <v>0.6976</v>
      </c>
      <c r="AL27" s="42">
        <v>0.1</v>
      </c>
      <c r="AM27" t="b">
        <v>1</v>
      </c>
      <c r="AN27" t="b">
        <v>1</v>
      </c>
      <c r="AO27" t="b">
        <v>0</v>
      </c>
      <c r="AP27">
        <v>0</v>
      </c>
      <c r="AQ27" t="s">
        <v>3</v>
      </c>
      <c r="AR27" t="b">
        <v>1</v>
      </c>
      <c r="AS27" s="22" t="b">
        <v>1</v>
      </c>
    </row>
    <row r="31" spans="1:45">
      <c r="B31" s="53" t="s">
        <v>174</v>
      </c>
    </row>
    <row r="32" spans="1:45">
      <c r="A32" t="s">
        <v>226</v>
      </c>
      <c r="B32" t="s">
        <v>173</v>
      </c>
      <c r="C32" t="b">
        <v>0</v>
      </c>
      <c r="D32" t="b">
        <v>0</v>
      </c>
      <c r="E32" t="s">
        <v>239</v>
      </c>
      <c r="F32" t="b">
        <v>0</v>
      </c>
      <c r="G32" t="s">
        <v>226</v>
      </c>
      <c r="H32" t="b">
        <v>0</v>
      </c>
      <c r="I32" t="b">
        <v>0</v>
      </c>
      <c r="J32" t="b">
        <v>0</v>
      </c>
      <c r="K32" t="b">
        <v>0</v>
      </c>
      <c r="L32">
        <v>0.02</v>
      </c>
      <c r="M32">
        <v>0</v>
      </c>
      <c r="P32" t="s">
        <v>224</v>
      </c>
      <c r="Q32" t="s">
        <v>35</v>
      </c>
      <c r="R32">
        <v>20</v>
      </c>
      <c r="S32">
        <v>3.5000000000000003E-2</v>
      </c>
      <c r="T32">
        <v>5</v>
      </c>
      <c r="U32">
        <v>999</v>
      </c>
      <c r="V32">
        <v>0</v>
      </c>
      <c r="W32" t="s">
        <v>225</v>
      </c>
      <c r="X32" t="b">
        <v>0</v>
      </c>
      <c r="Y32" t="s">
        <v>113</v>
      </c>
      <c r="Z32" t="s">
        <v>20</v>
      </c>
      <c r="AA32">
        <v>7.0000000000000007E-2</v>
      </c>
      <c r="AB32">
        <v>7.7200000000000005E-2</v>
      </c>
      <c r="AC32" s="3">
        <v>0.12</v>
      </c>
      <c r="AD32" s="5">
        <v>2.5000000000000001E-2</v>
      </c>
      <c r="AE32" s="37">
        <v>123</v>
      </c>
      <c r="AF32" t="s">
        <v>31</v>
      </c>
      <c r="AG32" t="s">
        <v>31</v>
      </c>
      <c r="AH32" s="23">
        <v>0.69179999999999997</v>
      </c>
      <c r="AI32" s="23">
        <v>0.69179999999999997</v>
      </c>
      <c r="AL32" s="42">
        <v>0.1</v>
      </c>
      <c r="AM32" t="b">
        <v>1</v>
      </c>
      <c r="AN32" t="b">
        <v>1</v>
      </c>
      <c r="AO32" t="b">
        <v>0</v>
      </c>
      <c r="AP32">
        <v>0</v>
      </c>
      <c r="AQ32" t="s">
        <v>3</v>
      </c>
      <c r="AR32" t="b">
        <v>1</v>
      </c>
      <c r="AS32" s="22" t="b">
        <v>1</v>
      </c>
    </row>
    <row r="33" spans="1:45">
      <c r="AC33" s="3"/>
      <c r="AD33" s="5"/>
      <c r="AE33" s="37"/>
      <c r="AH33" s="23"/>
      <c r="AI33" s="23"/>
      <c r="AL33" s="42"/>
      <c r="AS33" s="22"/>
    </row>
    <row r="34" spans="1:45">
      <c r="B34" s="53" t="s">
        <v>176</v>
      </c>
      <c r="AC34" s="3"/>
      <c r="AD34" s="5"/>
      <c r="AE34" s="37"/>
      <c r="AH34" s="23"/>
      <c r="AI34" s="23"/>
      <c r="AL34" s="42"/>
      <c r="AS34" s="22"/>
    </row>
    <row r="35" spans="1:45">
      <c r="A35" t="s">
        <v>227</v>
      </c>
      <c r="B35" t="s">
        <v>130</v>
      </c>
      <c r="C35" t="b">
        <v>0</v>
      </c>
      <c r="D35" t="b">
        <v>0</v>
      </c>
      <c r="E35" t="s">
        <v>243</v>
      </c>
      <c r="F35" t="b">
        <v>0</v>
      </c>
      <c r="G35" t="s">
        <v>226</v>
      </c>
      <c r="H35" t="b">
        <v>1</v>
      </c>
      <c r="I35" t="b">
        <v>1</v>
      </c>
      <c r="J35" t="b">
        <v>1</v>
      </c>
      <c r="K35" t="b">
        <v>0</v>
      </c>
      <c r="L35">
        <v>0.02</v>
      </c>
      <c r="M35">
        <v>0</v>
      </c>
      <c r="P35" t="s">
        <v>224</v>
      </c>
      <c r="Q35" t="s">
        <v>35</v>
      </c>
      <c r="R35">
        <v>20</v>
      </c>
      <c r="S35">
        <v>3.5000000000000003E-2</v>
      </c>
      <c r="T35">
        <v>5</v>
      </c>
      <c r="U35">
        <v>999</v>
      </c>
      <c r="V35">
        <v>0</v>
      </c>
      <c r="W35" t="s">
        <v>225</v>
      </c>
      <c r="X35" t="b">
        <v>0</v>
      </c>
      <c r="Y35" t="s">
        <v>113</v>
      </c>
      <c r="Z35" t="s">
        <v>20</v>
      </c>
      <c r="AA35">
        <v>7.0000000000000007E-2</v>
      </c>
      <c r="AB35">
        <v>7.7200000000000005E-2</v>
      </c>
      <c r="AC35" s="3">
        <v>0.12</v>
      </c>
      <c r="AD35" s="5">
        <v>2.5000000000000001E-2</v>
      </c>
      <c r="AE35" s="37">
        <v>123</v>
      </c>
      <c r="AF35" t="s">
        <v>123</v>
      </c>
      <c r="AG35" t="s">
        <v>124</v>
      </c>
      <c r="AH35" s="23"/>
      <c r="AI35" s="23"/>
      <c r="AJ35" s="43">
        <v>81825573157</v>
      </c>
      <c r="AK35" s="43">
        <v>81825573157</v>
      </c>
      <c r="AL35" s="42">
        <v>0.1</v>
      </c>
      <c r="AM35" t="b">
        <v>1</v>
      </c>
      <c r="AN35" t="b">
        <v>1</v>
      </c>
      <c r="AO35" t="b">
        <v>0</v>
      </c>
      <c r="AP35">
        <v>0</v>
      </c>
      <c r="AQ35" t="s">
        <v>3</v>
      </c>
      <c r="AR35" t="b">
        <v>1</v>
      </c>
      <c r="AS35" s="22" t="b">
        <v>1</v>
      </c>
    </row>
    <row r="36" spans="1:45">
      <c r="A36" t="s">
        <v>228</v>
      </c>
      <c r="B36" t="s">
        <v>163</v>
      </c>
      <c r="C36" t="b">
        <v>0</v>
      </c>
      <c r="D36" t="b">
        <v>0</v>
      </c>
      <c r="E36" t="s">
        <v>243</v>
      </c>
      <c r="F36" t="b">
        <v>0</v>
      </c>
      <c r="G36" t="s">
        <v>226</v>
      </c>
      <c r="H36" t="b">
        <v>1</v>
      </c>
      <c r="I36" t="b">
        <v>0</v>
      </c>
      <c r="J36" t="b">
        <v>1</v>
      </c>
      <c r="K36" t="b">
        <v>0</v>
      </c>
      <c r="L36">
        <v>0.02</v>
      </c>
      <c r="M36">
        <v>0</v>
      </c>
      <c r="P36" t="s">
        <v>224</v>
      </c>
      <c r="Q36" t="s">
        <v>35</v>
      </c>
      <c r="R36">
        <v>20</v>
      </c>
      <c r="S36">
        <v>3.5000000000000003E-2</v>
      </c>
      <c r="T36">
        <v>5</v>
      </c>
      <c r="U36">
        <v>999</v>
      </c>
      <c r="V36">
        <v>0</v>
      </c>
      <c r="W36" t="s">
        <v>225</v>
      </c>
      <c r="X36" t="b">
        <v>0</v>
      </c>
      <c r="Y36" t="s">
        <v>113</v>
      </c>
      <c r="Z36" t="s">
        <v>20</v>
      </c>
      <c r="AA36">
        <v>7.0000000000000007E-2</v>
      </c>
      <c r="AB36">
        <v>7.7200000000000005E-2</v>
      </c>
      <c r="AC36" s="3">
        <v>0.12</v>
      </c>
      <c r="AD36" s="5">
        <v>2.5000000000000001E-2</v>
      </c>
      <c r="AE36" s="37">
        <v>123</v>
      </c>
      <c r="AF36" t="s">
        <v>123</v>
      </c>
      <c r="AG36" t="s">
        <v>124</v>
      </c>
      <c r="AH36" s="23"/>
      <c r="AI36" s="23"/>
      <c r="AJ36" s="43">
        <v>81825573157</v>
      </c>
      <c r="AK36" s="43">
        <v>81825573157</v>
      </c>
      <c r="AL36" s="42">
        <v>0.1</v>
      </c>
      <c r="AM36" t="b">
        <v>1</v>
      </c>
      <c r="AN36" t="b">
        <v>1</v>
      </c>
      <c r="AO36" t="b">
        <v>0</v>
      </c>
      <c r="AP36">
        <v>0</v>
      </c>
      <c r="AQ36" t="s">
        <v>3</v>
      </c>
      <c r="AR36" t="b">
        <v>1</v>
      </c>
      <c r="AS36" s="22" t="b">
        <v>1</v>
      </c>
    </row>
    <row r="37" spans="1:45">
      <c r="AH37" s="23"/>
      <c r="AI37" s="23"/>
    </row>
    <row r="38" spans="1:45">
      <c r="A38" t="s">
        <v>229</v>
      </c>
      <c r="B38" t="s">
        <v>129</v>
      </c>
      <c r="C38" t="b">
        <v>0</v>
      </c>
      <c r="D38" t="b">
        <v>0</v>
      </c>
      <c r="E38" t="s">
        <v>245</v>
      </c>
      <c r="F38" t="b">
        <v>0</v>
      </c>
      <c r="G38" t="s">
        <v>226</v>
      </c>
      <c r="H38" t="b">
        <v>1</v>
      </c>
      <c r="I38" t="b">
        <v>1</v>
      </c>
      <c r="J38" t="b">
        <v>1</v>
      </c>
      <c r="K38" t="b">
        <v>1</v>
      </c>
      <c r="L38">
        <v>0.02</v>
      </c>
      <c r="M38">
        <v>0</v>
      </c>
      <c r="P38" t="s">
        <v>224</v>
      </c>
      <c r="Q38" t="s">
        <v>35</v>
      </c>
      <c r="R38">
        <v>20</v>
      </c>
      <c r="S38">
        <v>3.5000000000000003E-2</v>
      </c>
      <c r="T38">
        <v>5</v>
      </c>
      <c r="U38">
        <v>999</v>
      </c>
      <c r="V38">
        <v>0</v>
      </c>
      <c r="W38" t="s">
        <v>225</v>
      </c>
      <c r="X38" t="b">
        <v>0</v>
      </c>
      <c r="Y38" t="s">
        <v>113</v>
      </c>
      <c r="Z38" t="s">
        <v>20</v>
      </c>
      <c r="AA38">
        <v>7.0000000000000007E-2</v>
      </c>
      <c r="AB38">
        <v>7.7200000000000005E-2</v>
      </c>
      <c r="AC38" s="3">
        <v>0.12</v>
      </c>
      <c r="AD38" s="5">
        <v>2.5000000000000001E-2</v>
      </c>
      <c r="AE38" s="37">
        <v>123</v>
      </c>
      <c r="AF38" t="s">
        <v>31</v>
      </c>
      <c r="AG38" t="s">
        <v>31</v>
      </c>
      <c r="AH38" s="23">
        <v>0.69179999999999997</v>
      </c>
      <c r="AI38" s="23">
        <v>0.69179999999999997</v>
      </c>
      <c r="AL38" s="42">
        <v>0.1</v>
      </c>
      <c r="AM38" t="b">
        <v>1</v>
      </c>
      <c r="AN38" t="b">
        <v>1</v>
      </c>
      <c r="AO38" t="b">
        <v>0</v>
      </c>
      <c r="AP38">
        <v>0</v>
      </c>
      <c r="AQ38" t="s">
        <v>3</v>
      </c>
      <c r="AR38" t="b">
        <v>1</v>
      </c>
      <c r="AS38" s="22" t="b">
        <v>1</v>
      </c>
    </row>
    <row r="39" spans="1:45">
      <c r="A39" t="s">
        <v>230</v>
      </c>
      <c r="B39" t="s">
        <v>140</v>
      </c>
      <c r="C39" t="b">
        <v>0</v>
      </c>
      <c r="D39" t="b">
        <v>0</v>
      </c>
      <c r="E39" t="s">
        <v>245</v>
      </c>
      <c r="F39" t="b">
        <v>0</v>
      </c>
      <c r="G39" t="s">
        <v>226</v>
      </c>
      <c r="H39" t="b">
        <v>1</v>
      </c>
      <c r="I39" t="b">
        <v>0</v>
      </c>
      <c r="J39" t="b">
        <v>1</v>
      </c>
      <c r="K39" t="b">
        <v>1</v>
      </c>
      <c r="L39">
        <v>0.02</v>
      </c>
      <c r="M39">
        <v>0</v>
      </c>
      <c r="P39" t="s">
        <v>224</v>
      </c>
      <c r="Q39" t="s">
        <v>35</v>
      </c>
      <c r="R39">
        <v>20</v>
      </c>
      <c r="S39">
        <v>3.5000000000000003E-2</v>
      </c>
      <c r="T39">
        <v>5</v>
      </c>
      <c r="U39">
        <v>999</v>
      </c>
      <c r="V39">
        <v>0</v>
      </c>
      <c r="W39" t="s">
        <v>225</v>
      </c>
      <c r="X39" t="b">
        <v>0</v>
      </c>
      <c r="Y39" t="s">
        <v>113</v>
      </c>
      <c r="Z39" t="s">
        <v>20</v>
      </c>
      <c r="AA39">
        <v>7.0000000000000007E-2</v>
      </c>
      <c r="AB39">
        <v>7.7200000000000005E-2</v>
      </c>
      <c r="AC39" s="3">
        <v>0.12</v>
      </c>
      <c r="AD39" s="5">
        <v>2.5000000000000001E-2</v>
      </c>
      <c r="AE39" s="37">
        <v>123</v>
      </c>
      <c r="AF39" t="s">
        <v>31</v>
      </c>
      <c r="AG39" t="s">
        <v>31</v>
      </c>
      <c r="AH39" s="23">
        <v>0.69179999999999997</v>
      </c>
      <c r="AI39" s="23">
        <v>0.69179999999999997</v>
      </c>
      <c r="AL39" s="42">
        <v>0.1</v>
      </c>
      <c r="AM39" t="b">
        <v>1</v>
      </c>
      <c r="AN39" t="b">
        <v>1</v>
      </c>
      <c r="AO39" t="b">
        <v>0</v>
      </c>
      <c r="AP39">
        <v>0</v>
      </c>
      <c r="AQ39" t="s">
        <v>3</v>
      </c>
      <c r="AR39" t="b">
        <v>1</v>
      </c>
      <c r="AS39" s="22" t="b">
        <v>1</v>
      </c>
    </row>
    <row r="41" spans="1:45">
      <c r="A41" t="s">
        <v>231</v>
      </c>
      <c r="B41" t="s">
        <v>133</v>
      </c>
      <c r="C41" t="b">
        <v>0</v>
      </c>
      <c r="D41" t="b">
        <v>0</v>
      </c>
      <c r="E41" t="s">
        <v>249</v>
      </c>
      <c r="F41" t="b">
        <v>0</v>
      </c>
      <c r="G41" t="s">
        <v>226</v>
      </c>
      <c r="H41" t="b">
        <v>1</v>
      </c>
      <c r="I41" t="b">
        <v>1</v>
      </c>
      <c r="J41" t="b">
        <v>1</v>
      </c>
      <c r="K41" t="b">
        <v>1</v>
      </c>
      <c r="L41">
        <v>0.02</v>
      </c>
      <c r="M41">
        <v>0</v>
      </c>
      <c r="P41" t="s">
        <v>224</v>
      </c>
      <c r="Q41" t="s">
        <v>35</v>
      </c>
      <c r="R41">
        <v>20</v>
      </c>
      <c r="S41">
        <v>3.5000000000000003E-2</v>
      </c>
      <c r="T41">
        <v>5</v>
      </c>
      <c r="U41">
        <v>999</v>
      </c>
      <c r="V41">
        <v>0</v>
      </c>
      <c r="W41" t="s">
        <v>225</v>
      </c>
      <c r="X41" t="b">
        <v>0</v>
      </c>
      <c r="Y41" t="s">
        <v>113</v>
      </c>
      <c r="Z41" t="s">
        <v>20</v>
      </c>
      <c r="AA41">
        <v>7.0000000000000007E-2</v>
      </c>
      <c r="AB41">
        <v>7.7200000000000005E-2</v>
      </c>
      <c r="AC41" s="3">
        <v>0.12</v>
      </c>
      <c r="AD41" s="5">
        <v>2.5000000000000001E-2</v>
      </c>
      <c r="AE41" s="37">
        <v>123</v>
      </c>
      <c r="AF41" t="s">
        <v>31</v>
      </c>
      <c r="AG41" t="s">
        <v>31</v>
      </c>
      <c r="AH41" s="23">
        <v>0.69179999999999997</v>
      </c>
      <c r="AI41" s="23">
        <v>0.69179999999999997</v>
      </c>
      <c r="AL41" s="42">
        <v>0.1</v>
      </c>
      <c r="AM41" t="b">
        <v>1</v>
      </c>
      <c r="AN41" t="b">
        <v>1</v>
      </c>
      <c r="AO41" t="b">
        <v>0</v>
      </c>
      <c r="AP41">
        <v>0</v>
      </c>
      <c r="AQ41" t="s">
        <v>3</v>
      </c>
      <c r="AR41" t="b">
        <v>1</v>
      </c>
      <c r="AS41" s="22" t="b">
        <v>1</v>
      </c>
    </row>
    <row r="42" spans="1:45">
      <c r="A42" t="s">
        <v>232</v>
      </c>
      <c r="B42" t="s">
        <v>134</v>
      </c>
      <c r="C42" t="b">
        <v>0</v>
      </c>
      <c r="D42" t="b">
        <v>0</v>
      </c>
      <c r="E42" t="s">
        <v>249</v>
      </c>
      <c r="F42" t="b">
        <v>0</v>
      </c>
      <c r="G42" t="s">
        <v>226</v>
      </c>
      <c r="H42" t="b">
        <v>1</v>
      </c>
      <c r="I42" t="b">
        <v>0</v>
      </c>
      <c r="J42" t="b">
        <v>1</v>
      </c>
      <c r="K42" t="b">
        <v>1</v>
      </c>
      <c r="L42">
        <v>0.02</v>
      </c>
      <c r="M42">
        <v>0</v>
      </c>
      <c r="P42" t="s">
        <v>224</v>
      </c>
      <c r="Q42" t="s">
        <v>35</v>
      </c>
      <c r="R42">
        <v>20</v>
      </c>
      <c r="S42">
        <v>3.5000000000000003E-2</v>
      </c>
      <c r="T42">
        <v>5</v>
      </c>
      <c r="U42">
        <v>999</v>
      </c>
      <c r="V42">
        <v>0</v>
      </c>
      <c r="W42" t="s">
        <v>225</v>
      </c>
      <c r="X42" t="b">
        <v>0</v>
      </c>
      <c r="Y42" t="s">
        <v>113</v>
      </c>
      <c r="Z42" t="s">
        <v>20</v>
      </c>
      <c r="AA42">
        <v>7.0000000000000007E-2</v>
      </c>
      <c r="AB42">
        <v>7.7200000000000005E-2</v>
      </c>
      <c r="AC42" s="3">
        <v>0.12</v>
      </c>
      <c r="AD42" s="5">
        <v>2.5000000000000001E-2</v>
      </c>
      <c r="AE42" s="37">
        <v>123</v>
      </c>
      <c r="AF42" t="s">
        <v>31</v>
      </c>
      <c r="AG42" t="s">
        <v>31</v>
      </c>
      <c r="AH42" s="23">
        <v>0.69179999999999997</v>
      </c>
      <c r="AI42" s="23">
        <v>0.69179999999999997</v>
      </c>
      <c r="AL42" s="42">
        <v>0.1</v>
      </c>
      <c r="AM42" t="b">
        <v>1</v>
      </c>
      <c r="AN42" t="b">
        <v>1</v>
      </c>
      <c r="AO42" t="b">
        <v>0</v>
      </c>
      <c r="AP42">
        <v>0</v>
      </c>
      <c r="AQ42" t="s">
        <v>3</v>
      </c>
      <c r="AR42" t="b">
        <v>1</v>
      </c>
      <c r="AS42" s="22" t="b">
        <v>1</v>
      </c>
    </row>
    <row r="43" spans="1:45">
      <c r="AC43" s="3"/>
      <c r="AD43" s="5"/>
      <c r="AE43" s="37"/>
      <c r="AH43" s="23"/>
      <c r="AI43" s="23"/>
      <c r="AL43" s="42"/>
      <c r="AS43" s="22"/>
    </row>
    <row r="44" spans="1:45">
      <c r="B44" s="53" t="s">
        <v>175</v>
      </c>
      <c r="C44" t="b">
        <v>0</v>
      </c>
      <c r="AC44" s="3"/>
      <c r="AD44" s="5"/>
      <c r="AE44" s="37"/>
      <c r="AH44" s="23"/>
      <c r="AI44" s="23"/>
      <c r="AL44" s="42"/>
      <c r="AS44" s="22"/>
    </row>
    <row r="45" spans="1:45">
      <c r="A45" t="s">
        <v>233</v>
      </c>
      <c r="B45" t="s">
        <v>130</v>
      </c>
      <c r="C45" t="b">
        <v>0</v>
      </c>
      <c r="D45" t="b">
        <v>0</v>
      </c>
      <c r="E45" t="s">
        <v>241</v>
      </c>
      <c r="F45" t="b">
        <v>0</v>
      </c>
      <c r="G45" t="s">
        <v>226</v>
      </c>
      <c r="H45" t="b">
        <v>1</v>
      </c>
      <c r="I45" t="b">
        <v>1</v>
      </c>
      <c r="J45" t="b">
        <v>1</v>
      </c>
      <c r="K45" t="b">
        <v>0</v>
      </c>
      <c r="L45">
        <v>0.02</v>
      </c>
      <c r="M45">
        <v>0</v>
      </c>
      <c r="P45" t="s">
        <v>224</v>
      </c>
      <c r="Q45" t="s">
        <v>35</v>
      </c>
      <c r="R45">
        <v>20</v>
      </c>
      <c r="S45">
        <v>3.5000000000000003E-2</v>
      </c>
      <c r="T45">
        <v>5</v>
      </c>
      <c r="U45">
        <v>999</v>
      </c>
      <c r="V45">
        <v>0</v>
      </c>
      <c r="W45" t="s">
        <v>225</v>
      </c>
      <c r="X45" t="b">
        <v>0</v>
      </c>
      <c r="Y45" t="s">
        <v>113</v>
      </c>
      <c r="Z45" t="s">
        <v>20</v>
      </c>
      <c r="AA45">
        <v>7.0000000000000007E-2</v>
      </c>
      <c r="AB45">
        <v>7.7200000000000005E-2</v>
      </c>
      <c r="AC45" s="3">
        <v>0.12</v>
      </c>
      <c r="AD45" s="5">
        <v>2.5000000000000001E-2</v>
      </c>
      <c r="AE45" s="37">
        <v>123</v>
      </c>
      <c r="AF45" t="s">
        <v>123</v>
      </c>
      <c r="AG45" t="s">
        <v>124</v>
      </c>
      <c r="AH45" s="23"/>
      <c r="AI45" s="23"/>
      <c r="AJ45" s="43">
        <v>81825573157</v>
      </c>
      <c r="AK45" s="43">
        <v>81825573157</v>
      </c>
      <c r="AL45" s="42">
        <v>0.1</v>
      </c>
      <c r="AM45" t="b">
        <v>1</v>
      </c>
      <c r="AN45" t="b">
        <v>1</v>
      </c>
      <c r="AO45" t="b">
        <v>0</v>
      </c>
      <c r="AP45">
        <v>0</v>
      </c>
      <c r="AQ45" t="s">
        <v>3</v>
      </c>
      <c r="AR45" t="b">
        <v>1</v>
      </c>
      <c r="AS45" s="22" t="b">
        <v>1</v>
      </c>
    </row>
    <row r="46" spans="1:45">
      <c r="A46" t="s">
        <v>234</v>
      </c>
      <c r="B46" t="s">
        <v>163</v>
      </c>
      <c r="C46" t="b">
        <v>0</v>
      </c>
      <c r="D46" t="b">
        <v>0</v>
      </c>
      <c r="E46" t="s">
        <v>241</v>
      </c>
      <c r="F46" t="b">
        <v>0</v>
      </c>
      <c r="G46" t="s">
        <v>226</v>
      </c>
      <c r="H46" t="b">
        <v>1</v>
      </c>
      <c r="I46" t="b">
        <v>0</v>
      </c>
      <c r="J46" t="b">
        <v>1</v>
      </c>
      <c r="K46" t="b">
        <v>0</v>
      </c>
      <c r="L46">
        <v>0.02</v>
      </c>
      <c r="M46">
        <v>0</v>
      </c>
      <c r="P46" t="s">
        <v>224</v>
      </c>
      <c r="Q46" t="s">
        <v>35</v>
      </c>
      <c r="R46">
        <v>20</v>
      </c>
      <c r="S46">
        <v>3.5000000000000003E-2</v>
      </c>
      <c r="T46">
        <v>5</v>
      </c>
      <c r="U46">
        <v>999</v>
      </c>
      <c r="V46">
        <v>0</v>
      </c>
      <c r="W46" t="s">
        <v>225</v>
      </c>
      <c r="X46" t="b">
        <v>0</v>
      </c>
      <c r="Y46" t="s">
        <v>113</v>
      </c>
      <c r="Z46" t="s">
        <v>20</v>
      </c>
      <c r="AA46">
        <v>7.0000000000000007E-2</v>
      </c>
      <c r="AB46">
        <v>7.7200000000000005E-2</v>
      </c>
      <c r="AC46" s="3">
        <v>0.12</v>
      </c>
      <c r="AD46" s="5">
        <v>2.5000000000000001E-2</v>
      </c>
      <c r="AE46" s="37">
        <v>123</v>
      </c>
      <c r="AF46" t="s">
        <v>123</v>
      </c>
      <c r="AG46" t="s">
        <v>124</v>
      </c>
      <c r="AH46" s="23"/>
      <c r="AI46" s="23"/>
      <c r="AJ46" s="43">
        <v>81825573157</v>
      </c>
      <c r="AK46" s="43">
        <v>81825573157</v>
      </c>
      <c r="AL46" s="42">
        <v>0.1</v>
      </c>
      <c r="AM46" t="b">
        <v>1</v>
      </c>
      <c r="AN46" t="b">
        <v>1</v>
      </c>
      <c r="AO46" t="b">
        <v>0</v>
      </c>
      <c r="AP46">
        <v>0</v>
      </c>
      <c r="AQ46" t="s">
        <v>3</v>
      </c>
      <c r="AR46" t="b">
        <v>1</v>
      </c>
      <c r="AS46" s="22" t="b">
        <v>1</v>
      </c>
    </row>
    <row r="47" spans="1:45">
      <c r="AH47" s="23"/>
      <c r="AI47" s="23"/>
    </row>
    <row r="48" spans="1:45">
      <c r="A48" t="s">
        <v>235</v>
      </c>
      <c r="B48" t="s">
        <v>129</v>
      </c>
      <c r="C48" t="b">
        <v>0</v>
      </c>
      <c r="D48" t="b">
        <v>0</v>
      </c>
      <c r="E48" t="s">
        <v>251</v>
      </c>
      <c r="F48" t="b">
        <v>0</v>
      </c>
      <c r="G48" t="s">
        <v>226</v>
      </c>
      <c r="H48" t="b">
        <v>1</v>
      </c>
      <c r="I48" t="b">
        <v>1</v>
      </c>
      <c r="J48" t="b">
        <v>1</v>
      </c>
      <c r="K48" t="b">
        <v>1</v>
      </c>
      <c r="L48">
        <v>0.02</v>
      </c>
      <c r="M48">
        <v>0.01</v>
      </c>
      <c r="P48" t="s">
        <v>224</v>
      </c>
      <c r="Q48" t="s">
        <v>35</v>
      </c>
      <c r="R48">
        <v>20</v>
      </c>
      <c r="S48">
        <v>3.5000000000000003E-2</v>
      </c>
      <c r="T48">
        <v>5</v>
      </c>
      <c r="U48">
        <v>999</v>
      </c>
      <c r="V48">
        <v>0</v>
      </c>
      <c r="W48" t="s">
        <v>225</v>
      </c>
      <c r="X48" t="b">
        <v>0</v>
      </c>
      <c r="Y48" t="s">
        <v>113</v>
      </c>
      <c r="Z48" t="s">
        <v>20</v>
      </c>
      <c r="AA48">
        <v>7.0000000000000007E-2</v>
      </c>
      <c r="AB48">
        <v>7.7200000000000005E-2</v>
      </c>
      <c r="AC48" s="3">
        <v>0.12</v>
      </c>
      <c r="AD48" s="5">
        <v>2.5000000000000001E-2</v>
      </c>
      <c r="AE48" s="37">
        <v>123</v>
      </c>
      <c r="AF48" t="s">
        <v>31</v>
      </c>
      <c r="AG48" t="s">
        <v>31</v>
      </c>
      <c r="AH48" s="23">
        <v>0.69179999999999997</v>
      </c>
      <c r="AI48" s="23">
        <v>0.69179999999999997</v>
      </c>
      <c r="AL48" s="42">
        <v>0.1</v>
      </c>
      <c r="AM48" t="b">
        <v>1</v>
      </c>
      <c r="AN48" t="b">
        <v>1</v>
      </c>
      <c r="AO48" t="b">
        <v>0</v>
      </c>
      <c r="AP48">
        <v>0</v>
      </c>
      <c r="AQ48" t="s">
        <v>3</v>
      </c>
      <c r="AR48" t="b">
        <v>1</v>
      </c>
      <c r="AS48" s="22" t="b">
        <v>1</v>
      </c>
    </row>
    <row r="49" spans="1:45">
      <c r="A49" t="s">
        <v>236</v>
      </c>
      <c r="B49" t="s">
        <v>140</v>
      </c>
      <c r="C49" t="b">
        <v>0</v>
      </c>
      <c r="D49" t="b">
        <v>0</v>
      </c>
      <c r="E49" t="s">
        <v>251</v>
      </c>
      <c r="F49" t="b">
        <v>0</v>
      </c>
      <c r="G49" t="s">
        <v>226</v>
      </c>
      <c r="H49" t="b">
        <v>1</v>
      </c>
      <c r="I49" t="b">
        <v>0</v>
      </c>
      <c r="J49" t="b">
        <v>1</v>
      </c>
      <c r="K49" t="b">
        <v>1</v>
      </c>
      <c r="L49">
        <v>0.02</v>
      </c>
      <c r="M49">
        <v>0.01</v>
      </c>
      <c r="P49" t="s">
        <v>224</v>
      </c>
      <c r="Q49" t="s">
        <v>35</v>
      </c>
      <c r="R49">
        <v>20</v>
      </c>
      <c r="S49">
        <v>3.5000000000000003E-2</v>
      </c>
      <c r="T49">
        <v>5</v>
      </c>
      <c r="U49">
        <v>999</v>
      </c>
      <c r="V49">
        <v>0</v>
      </c>
      <c r="W49" t="s">
        <v>225</v>
      </c>
      <c r="X49" t="b">
        <v>0</v>
      </c>
      <c r="Y49" t="s">
        <v>113</v>
      </c>
      <c r="Z49" t="s">
        <v>20</v>
      </c>
      <c r="AA49">
        <v>7.0000000000000007E-2</v>
      </c>
      <c r="AB49">
        <v>7.7200000000000005E-2</v>
      </c>
      <c r="AC49" s="3">
        <v>0.12</v>
      </c>
      <c r="AD49" s="5">
        <v>2.5000000000000001E-2</v>
      </c>
      <c r="AE49" s="37">
        <v>123</v>
      </c>
      <c r="AF49" t="s">
        <v>31</v>
      </c>
      <c r="AG49" t="s">
        <v>31</v>
      </c>
      <c r="AH49" s="23">
        <v>0.69179999999999997</v>
      </c>
      <c r="AI49" s="23">
        <v>0.69179999999999997</v>
      </c>
      <c r="AL49" s="42">
        <v>0.1</v>
      </c>
      <c r="AM49" t="b">
        <v>1</v>
      </c>
      <c r="AN49" t="b">
        <v>1</v>
      </c>
      <c r="AO49" t="b">
        <v>0</v>
      </c>
      <c r="AP49">
        <v>0</v>
      </c>
      <c r="AQ49" t="s">
        <v>3</v>
      </c>
      <c r="AR49" t="b">
        <v>1</v>
      </c>
      <c r="AS49" s="22" t="b">
        <v>1</v>
      </c>
    </row>
    <row r="51" spans="1:45">
      <c r="A51" t="s">
        <v>237</v>
      </c>
      <c r="B51" t="s">
        <v>133</v>
      </c>
      <c r="C51" t="b">
        <v>0</v>
      </c>
      <c r="D51" t="b">
        <v>0</v>
      </c>
      <c r="E51" t="s">
        <v>253</v>
      </c>
      <c r="F51" t="b">
        <v>0</v>
      </c>
      <c r="G51" t="s">
        <v>226</v>
      </c>
      <c r="H51" t="b">
        <v>1</v>
      </c>
      <c r="I51" t="b">
        <v>1</v>
      </c>
      <c r="J51" t="b">
        <v>1</v>
      </c>
      <c r="K51" t="b">
        <v>1</v>
      </c>
      <c r="L51">
        <v>0.02</v>
      </c>
      <c r="M51">
        <v>0.01</v>
      </c>
      <c r="P51" t="s">
        <v>224</v>
      </c>
      <c r="Q51" t="s">
        <v>35</v>
      </c>
      <c r="R51">
        <v>20</v>
      </c>
      <c r="S51">
        <v>3.5000000000000003E-2</v>
      </c>
      <c r="T51">
        <v>5</v>
      </c>
      <c r="U51">
        <v>999</v>
      </c>
      <c r="V51">
        <v>0</v>
      </c>
      <c r="W51" t="s">
        <v>225</v>
      </c>
      <c r="X51" t="b">
        <v>0</v>
      </c>
      <c r="Y51" t="s">
        <v>113</v>
      </c>
      <c r="Z51" t="s">
        <v>20</v>
      </c>
      <c r="AA51">
        <v>7.0000000000000007E-2</v>
      </c>
      <c r="AB51">
        <v>7.7200000000000005E-2</v>
      </c>
      <c r="AC51" s="3">
        <v>0.12</v>
      </c>
      <c r="AD51" s="5">
        <v>2.5000000000000001E-2</v>
      </c>
      <c r="AE51" s="37">
        <v>123</v>
      </c>
      <c r="AF51" t="s">
        <v>31</v>
      </c>
      <c r="AG51" t="s">
        <v>31</v>
      </c>
      <c r="AH51" s="23">
        <v>0.69179999999999997</v>
      </c>
      <c r="AI51" s="23">
        <v>0.69179999999999997</v>
      </c>
      <c r="AL51" s="42">
        <v>0.1</v>
      </c>
      <c r="AM51" t="b">
        <v>1</v>
      </c>
      <c r="AN51" t="b">
        <v>1</v>
      </c>
      <c r="AO51" t="b">
        <v>0</v>
      </c>
      <c r="AP51">
        <v>0</v>
      </c>
      <c r="AQ51" t="s">
        <v>3</v>
      </c>
      <c r="AR51" t="b">
        <v>1</v>
      </c>
      <c r="AS51" s="22" t="b">
        <v>1</v>
      </c>
    </row>
    <row r="52" spans="1:45">
      <c r="A52" t="s">
        <v>238</v>
      </c>
      <c r="B52" t="s">
        <v>134</v>
      </c>
      <c r="C52" t="b">
        <v>0</v>
      </c>
      <c r="D52" t="b">
        <v>0</v>
      </c>
      <c r="E52" t="s">
        <v>253</v>
      </c>
      <c r="F52" t="b">
        <v>0</v>
      </c>
      <c r="G52" t="s">
        <v>226</v>
      </c>
      <c r="H52" t="b">
        <v>1</v>
      </c>
      <c r="I52" t="b">
        <v>0</v>
      </c>
      <c r="J52" t="b">
        <v>1</v>
      </c>
      <c r="K52" t="b">
        <v>1</v>
      </c>
      <c r="L52">
        <v>0.02</v>
      </c>
      <c r="M52">
        <v>0.01</v>
      </c>
      <c r="P52" t="s">
        <v>224</v>
      </c>
      <c r="Q52" t="s">
        <v>35</v>
      </c>
      <c r="R52">
        <v>20</v>
      </c>
      <c r="S52">
        <v>3.5000000000000003E-2</v>
      </c>
      <c r="T52">
        <v>5</v>
      </c>
      <c r="U52">
        <v>999</v>
      </c>
      <c r="V52">
        <v>0</v>
      </c>
      <c r="W52" t="s">
        <v>225</v>
      </c>
      <c r="X52" t="b">
        <v>0</v>
      </c>
      <c r="Y52" t="s">
        <v>113</v>
      </c>
      <c r="Z52" t="s">
        <v>20</v>
      </c>
      <c r="AA52">
        <v>7.0000000000000007E-2</v>
      </c>
      <c r="AB52">
        <v>7.7200000000000005E-2</v>
      </c>
      <c r="AC52" s="3">
        <v>0.12</v>
      </c>
      <c r="AD52" s="5">
        <v>2.5000000000000001E-2</v>
      </c>
      <c r="AE52" s="37">
        <v>123</v>
      </c>
      <c r="AF52" t="s">
        <v>31</v>
      </c>
      <c r="AG52" t="s">
        <v>31</v>
      </c>
      <c r="AH52" s="23">
        <v>0.69179999999999997</v>
      </c>
      <c r="AI52" s="23">
        <v>0.69179999999999997</v>
      </c>
      <c r="AL52" s="42">
        <v>0.1</v>
      </c>
      <c r="AM52" t="b">
        <v>1</v>
      </c>
      <c r="AN52" t="b">
        <v>1</v>
      </c>
      <c r="AO52" t="b">
        <v>0</v>
      </c>
      <c r="AP52">
        <v>0</v>
      </c>
      <c r="AQ52" t="s">
        <v>3</v>
      </c>
      <c r="AR52" t="b">
        <v>1</v>
      </c>
      <c r="AS52" s="22" t="b">
        <v>1</v>
      </c>
    </row>
    <row r="53" spans="1:45">
      <c r="AC53" s="3"/>
      <c r="AD53" s="5"/>
      <c r="AE53" s="37"/>
      <c r="AH53" s="23"/>
      <c r="AI53" s="23"/>
      <c r="AL53" s="42"/>
      <c r="AS53" s="22"/>
    </row>
    <row r="55" spans="1:45">
      <c r="B55" s="53" t="s">
        <v>189</v>
      </c>
    </row>
    <row r="56" spans="1:45">
      <c r="A56" t="s">
        <v>263</v>
      </c>
      <c r="B56" t="s">
        <v>129</v>
      </c>
      <c r="C56" t="b">
        <v>0</v>
      </c>
      <c r="D56" t="b">
        <v>0</v>
      </c>
      <c r="E56" t="s">
        <v>196</v>
      </c>
      <c r="F56" t="b">
        <v>0</v>
      </c>
      <c r="G56" t="s">
        <v>211</v>
      </c>
      <c r="H56" t="b">
        <v>1</v>
      </c>
      <c r="I56" t="b">
        <v>1</v>
      </c>
      <c r="J56" t="b">
        <v>1</v>
      </c>
      <c r="K56" t="b">
        <v>1</v>
      </c>
      <c r="L56">
        <v>0.02</v>
      </c>
      <c r="M56">
        <v>0</v>
      </c>
      <c r="N56">
        <v>0.05</v>
      </c>
      <c r="O56">
        <v>1.22</v>
      </c>
      <c r="P56" t="s">
        <v>36</v>
      </c>
      <c r="Q56" t="s">
        <v>35</v>
      </c>
      <c r="R56">
        <v>20</v>
      </c>
      <c r="S56">
        <v>3.5000000000000003E-2</v>
      </c>
      <c r="T56">
        <v>5</v>
      </c>
      <c r="U56">
        <v>999</v>
      </c>
      <c r="V56">
        <v>0</v>
      </c>
      <c r="W56" t="s">
        <v>225</v>
      </c>
      <c r="X56" t="b">
        <v>0</v>
      </c>
      <c r="Y56" t="s">
        <v>113</v>
      </c>
      <c r="Z56" t="s">
        <v>20</v>
      </c>
      <c r="AA56">
        <v>7.0000000000000007E-2</v>
      </c>
      <c r="AB56">
        <v>7.7200000000000005E-2</v>
      </c>
      <c r="AC56" s="3">
        <v>0.12</v>
      </c>
      <c r="AD56" s="5">
        <v>2.5000000000000001E-2</v>
      </c>
      <c r="AE56" s="37">
        <v>123</v>
      </c>
      <c r="AF56" t="s">
        <v>31</v>
      </c>
      <c r="AG56" t="s">
        <v>31</v>
      </c>
      <c r="AH56" s="23">
        <v>0.6976</v>
      </c>
      <c r="AI56" s="23">
        <v>0.6976</v>
      </c>
      <c r="AL56" s="42">
        <v>0.1</v>
      </c>
      <c r="AM56" t="b">
        <v>1</v>
      </c>
      <c r="AN56" t="b">
        <v>1</v>
      </c>
      <c r="AO56" t="b">
        <v>0</v>
      </c>
      <c r="AP56">
        <v>0</v>
      </c>
      <c r="AQ56" t="s">
        <v>3</v>
      </c>
      <c r="AR56" t="b">
        <v>1</v>
      </c>
      <c r="AS56" s="22" t="b">
        <v>1</v>
      </c>
    </row>
    <row r="57" spans="1:45">
      <c r="A57" t="s">
        <v>264</v>
      </c>
      <c r="B57" t="s">
        <v>140</v>
      </c>
      <c r="C57" t="b">
        <v>0</v>
      </c>
      <c r="D57" t="b">
        <v>0</v>
      </c>
      <c r="E57" t="s">
        <v>196</v>
      </c>
      <c r="F57" t="b">
        <v>0</v>
      </c>
      <c r="G57" t="s">
        <v>211</v>
      </c>
      <c r="H57" t="b">
        <v>1</v>
      </c>
      <c r="I57" t="b">
        <v>0</v>
      </c>
      <c r="J57" t="b">
        <v>1</v>
      </c>
      <c r="K57" t="b">
        <v>1</v>
      </c>
      <c r="L57">
        <v>0.02</v>
      </c>
      <c r="M57">
        <v>0</v>
      </c>
      <c r="N57">
        <v>0.05</v>
      </c>
      <c r="O57">
        <v>1.22</v>
      </c>
      <c r="P57" t="s">
        <v>36</v>
      </c>
      <c r="Q57" t="s">
        <v>35</v>
      </c>
      <c r="R57">
        <v>20</v>
      </c>
      <c r="S57">
        <v>3.5000000000000003E-2</v>
      </c>
      <c r="T57">
        <v>5</v>
      </c>
      <c r="U57">
        <v>999</v>
      </c>
      <c r="V57">
        <v>0</v>
      </c>
      <c r="W57" t="s">
        <v>225</v>
      </c>
      <c r="X57" t="b">
        <v>0</v>
      </c>
      <c r="Y57" t="s">
        <v>113</v>
      </c>
      <c r="Z57" t="s">
        <v>20</v>
      </c>
      <c r="AA57">
        <v>7.0000000000000007E-2</v>
      </c>
      <c r="AB57">
        <v>7.7200000000000005E-2</v>
      </c>
      <c r="AC57" s="3">
        <v>0.12</v>
      </c>
      <c r="AD57" s="5">
        <v>2.5000000000000001E-2</v>
      </c>
      <c r="AE57" s="37">
        <v>123</v>
      </c>
      <c r="AF57" t="s">
        <v>31</v>
      </c>
      <c r="AG57" t="s">
        <v>31</v>
      </c>
      <c r="AH57" s="23">
        <v>0.6976</v>
      </c>
      <c r="AI57" s="23">
        <v>0.6976</v>
      </c>
      <c r="AL57" s="42">
        <v>0.1</v>
      </c>
      <c r="AM57" t="b">
        <v>1</v>
      </c>
      <c r="AN57" t="b">
        <v>1</v>
      </c>
      <c r="AO57" t="b">
        <v>0</v>
      </c>
      <c r="AP57">
        <v>0</v>
      </c>
      <c r="AQ57" t="s">
        <v>3</v>
      </c>
      <c r="AR57" t="b">
        <v>1</v>
      </c>
      <c r="AS57" s="22" t="b">
        <v>1</v>
      </c>
    </row>
    <row r="58" spans="1:45">
      <c r="AC58" s="3"/>
      <c r="AD58" s="5"/>
      <c r="AE58" s="37"/>
      <c r="AH58" s="23"/>
      <c r="AI58" s="23"/>
      <c r="AL58" s="42"/>
      <c r="AS58" s="22"/>
    </row>
    <row r="59" spans="1:45">
      <c r="A59" t="s">
        <v>265</v>
      </c>
      <c r="B59" t="s">
        <v>129</v>
      </c>
      <c r="C59" t="b">
        <v>0</v>
      </c>
      <c r="D59" t="b">
        <v>0</v>
      </c>
      <c r="E59" t="s">
        <v>245</v>
      </c>
      <c r="F59" t="b">
        <v>0</v>
      </c>
      <c r="G59" t="s">
        <v>226</v>
      </c>
      <c r="H59" t="b">
        <v>1</v>
      </c>
      <c r="I59" t="b">
        <v>1</v>
      </c>
      <c r="J59" t="b">
        <v>1</v>
      </c>
      <c r="K59" t="b">
        <v>1</v>
      </c>
      <c r="L59">
        <v>0.02</v>
      </c>
      <c r="M59">
        <v>0</v>
      </c>
      <c r="N59">
        <v>0.05</v>
      </c>
      <c r="O59">
        <v>1.25</v>
      </c>
      <c r="P59" t="s">
        <v>36</v>
      </c>
      <c r="Q59" t="s">
        <v>35</v>
      </c>
      <c r="R59">
        <v>20</v>
      </c>
      <c r="S59">
        <v>3.5000000000000003E-2</v>
      </c>
      <c r="T59">
        <v>5</v>
      </c>
      <c r="U59">
        <v>999</v>
      </c>
      <c r="V59">
        <v>0</v>
      </c>
      <c r="W59" t="s">
        <v>225</v>
      </c>
      <c r="X59" t="b">
        <v>0</v>
      </c>
      <c r="Y59" t="s">
        <v>113</v>
      </c>
      <c r="Z59" t="s">
        <v>20</v>
      </c>
      <c r="AA59">
        <v>7.0000000000000007E-2</v>
      </c>
      <c r="AB59">
        <v>7.7200000000000005E-2</v>
      </c>
      <c r="AC59" s="3">
        <v>0.12</v>
      </c>
      <c r="AD59" s="5">
        <v>2.5000000000000001E-2</v>
      </c>
      <c r="AE59" s="37">
        <v>123</v>
      </c>
      <c r="AF59" t="s">
        <v>31</v>
      </c>
      <c r="AG59" t="s">
        <v>31</v>
      </c>
      <c r="AH59" s="23">
        <v>0.69179999999999997</v>
      </c>
      <c r="AI59" s="23">
        <v>0.69179999999999997</v>
      </c>
      <c r="AL59" s="42">
        <v>0.1</v>
      </c>
      <c r="AM59" t="b">
        <v>1</v>
      </c>
      <c r="AN59" t="b">
        <v>1</v>
      </c>
      <c r="AO59" t="b">
        <v>0</v>
      </c>
      <c r="AP59">
        <v>0</v>
      </c>
      <c r="AQ59" t="s">
        <v>3</v>
      </c>
      <c r="AR59" t="b">
        <v>1</v>
      </c>
      <c r="AS59" s="22" t="b">
        <v>1</v>
      </c>
    </row>
    <row r="60" spans="1:45">
      <c r="A60" t="s">
        <v>266</v>
      </c>
      <c r="B60" t="s">
        <v>140</v>
      </c>
      <c r="C60" t="b">
        <v>0</v>
      </c>
      <c r="D60" t="b">
        <v>0</v>
      </c>
      <c r="E60" t="s">
        <v>245</v>
      </c>
      <c r="F60" t="b">
        <v>0</v>
      </c>
      <c r="G60" t="s">
        <v>226</v>
      </c>
      <c r="H60" t="b">
        <v>1</v>
      </c>
      <c r="I60" t="b">
        <v>0</v>
      </c>
      <c r="J60" t="b">
        <v>1</v>
      </c>
      <c r="K60" t="b">
        <v>1</v>
      </c>
      <c r="L60">
        <v>0.02</v>
      </c>
      <c r="M60">
        <v>0</v>
      </c>
      <c r="N60">
        <v>0.05</v>
      </c>
      <c r="O60">
        <v>1.25</v>
      </c>
      <c r="P60" t="s">
        <v>36</v>
      </c>
      <c r="Q60" t="s">
        <v>35</v>
      </c>
      <c r="R60">
        <v>20</v>
      </c>
      <c r="S60">
        <v>3.5000000000000003E-2</v>
      </c>
      <c r="T60">
        <v>5</v>
      </c>
      <c r="U60">
        <v>999</v>
      </c>
      <c r="V60">
        <v>0</v>
      </c>
      <c r="W60" t="s">
        <v>225</v>
      </c>
      <c r="X60" t="b">
        <v>0</v>
      </c>
      <c r="Y60" t="s">
        <v>113</v>
      </c>
      <c r="Z60" t="s">
        <v>20</v>
      </c>
      <c r="AA60">
        <v>7.0000000000000007E-2</v>
      </c>
      <c r="AB60">
        <v>7.7200000000000005E-2</v>
      </c>
      <c r="AC60" s="3">
        <v>0.12</v>
      </c>
      <c r="AD60" s="5">
        <v>2.5000000000000001E-2</v>
      </c>
      <c r="AE60" s="37">
        <v>123</v>
      </c>
      <c r="AF60" t="s">
        <v>31</v>
      </c>
      <c r="AG60" t="s">
        <v>31</v>
      </c>
      <c r="AH60" s="23">
        <v>0.69179999999999997</v>
      </c>
      <c r="AI60" s="23">
        <v>0.69179999999999997</v>
      </c>
      <c r="AL60" s="42">
        <v>0.1</v>
      </c>
      <c r="AM60" t="b">
        <v>1</v>
      </c>
      <c r="AN60" t="b">
        <v>1</v>
      </c>
      <c r="AO60" t="b">
        <v>0</v>
      </c>
      <c r="AP60">
        <v>0</v>
      </c>
      <c r="AQ60" t="s">
        <v>3</v>
      </c>
      <c r="AR60" t="b">
        <v>1</v>
      </c>
      <c r="AS60" s="22" t="b">
        <v>1</v>
      </c>
    </row>
    <row r="61" spans="1:45">
      <c r="AC61" s="3"/>
      <c r="AD61" s="5"/>
      <c r="AE61" s="37"/>
      <c r="AH61" s="23"/>
      <c r="AI61" s="23"/>
      <c r="AL61" s="42"/>
      <c r="AS61" s="22"/>
    </row>
    <row r="62" spans="1:45">
      <c r="A62" t="s">
        <v>268</v>
      </c>
      <c r="B62" t="s">
        <v>129</v>
      </c>
      <c r="C62" t="b">
        <v>0</v>
      </c>
      <c r="D62" t="b">
        <v>0</v>
      </c>
      <c r="E62" t="s">
        <v>199</v>
      </c>
      <c r="F62" t="b">
        <v>0</v>
      </c>
      <c r="G62" t="s">
        <v>211</v>
      </c>
      <c r="H62" t="b">
        <v>1</v>
      </c>
      <c r="I62" t="b">
        <v>1</v>
      </c>
      <c r="J62" t="b">
        <v>1</v>
      </c>
      <c r="K62" t="b">
        <v>1</v>
      </c>
      <c r="L62">
        <v>0.02</v>
      </c>
      <c r="M62">
        <v>0.01</v>
      </c>
      <c r="N62">
        <v>0.05</v>
      </c>
      <c r="O62">
        <v>1.22</v>
      </c>
      <c r="P62" t="s">
        <v>36</v>
      </c>
      <c r="Q62" t="s">
        <v>35</v>
      </c>
      <c r="R62">
        <v>20</v>
      </c>
      <c r="S62">
        <v>3.5000000000000003E-2</v>
      </c>
      <c r="T62">
        <v>5</v>
      </c>
      <c r="U62">
        <v>999</v>
      </c>
      <c r="V62">
        <v>0</v>
      </c>
      <c r="W62" t="s">
        <v>225</v>
      </c>
      <c r="X62" t="b">
        <v>0</v>
      </c>
      <c r="Y62" t="s">
        <v>113</v>
      </c>
      <c r="Z62" t="s">
        <v>20</v>
      </c>
      <c r="AA62">
        <v>7.0000000000000007E-2</v>
      </c>
      <c r="AB62">
        <v>7.7200000000000005E-2</v>
      </c>
      <c r="AC62" s="3">
        <v>0.12</v>
      </c>
      <c r="AD62" s="5">
        <v>2.5000000000000001E-2</v>
      </c>
      <c r="AE62" s="37">
        <v>123</v>
      </c>
      <c r="AF62" t="s">
        <v>31</v>
      </c>
      <c r="AG62" t="s">
        <v>31</v>
      </c>
      <c r="AH62" s="23">
        <v>0.6976</v>
      </c>
      <c r="AI62" s="23">
        <v>0.6976</v>
      </c>
      <c r="AL62" s="42">
        <v>0.1</v>
      </c>
      <c r="AM62" t="b">
        <v>1</v>
      </c>
      <c r="AN62" t="b">
        <v>1</v>
      </c>
      <c r="AO62" t="b">
        <v>0</v>
      </c>
      <c r="AP62">
        <v>0</v>
      </c>
      <c r="AQ62" t="s">
        <v>3</v>
      </c>
      <c r="AR62" t="b">
        <v>1</v>
      </c>
      <c r="AS62" s="22" t="b">
        <v>1</v>
      </c>
    </row>
    <row r="63" spans="1:45">
      <c r="A63" t="s">
        <v>269</v>
      </c>
      <c r="B63" t="s">
        <v>140</v>
      </c>
      <c r="C63" t="b">
        <v>0</v>
      </c>
      <c r="D63" t="b">
        <v>0</v>
      </c>
      <c r="E63" t="s">
        <v>199</v>
      </c>
      <c r="F63" t="b">
        <v>0</v>
      </c>
      <c r="G63" t="s">
        <v>211</v>
      </c>
      <c r="H63" t="b">
        <v>1</v>
      </c>
      <c r="I63" t="b">
        <v>0</v>
      </c>
      <c r="J63" t="b">
        <v>1</v>
      </c>
      <c r="K63" t="b">
        <v>1</v>
      </c>
      <c r="L63">
        <v>0.02</v>
      </c>
      <c r="M63">
        <v>0.01</v>
      </c>
      <c r="N63">
        <v>0.05</v>
      </c>
      <c r="O63">
        <v>1.22</v>
      </c>
      <c r="P63" t="s">
        <v>36</v>
      </c>
      <c r="Q63" t="s">
        <v>35</v>
      </c>
      <c r="R63">
        <v>20</v>
      </c>
      <c r="S63">
        <v>3.5000000000000003E-2</v>
      </c>
      <c r="T63">
        <v>5</v>
      </c>
      <c r="U63">
        <v>999</v>
      </c>
      <c r="V63">
        <v>0</v>
      </c>
      <c r="W63" t="s">
        <v>225</v>
      </c>
      <c r="X63" t="b">
        <v>0</v>
      </c>
      <c r="Y63" t="s">
        <v>113</v>
      </c>
      <c r="Z63" t="s">
        <v>20</v>
      </c>
      <c r="AA63">
        <v>7.0000000000000007E-2</v>
      </c>
      <c r="AB63">
        <v>7.7200000000000005E-2</v>
      </c>
      <c r="AC63" s="3">
        <v>0.12</v>
      </c>
      <c r="AD63" s="5">
        <v>2.5000000000000001E-2</v>
      </c>
      <c r="AE63" s="37">
        <v>123</v>
      </c>
      <c r="AF63" t="s">
        <v>31</v>
      </c>
      <c r="AG63" t="s">
        <v>31</v>
      </c>
      <c r="AH63" s="23">
        <v>0.6976</v>
      </c>
      <c r="AI63" s="23">
        <v>0.6976</v>
      </c>
      <c r="AL63" s="42">
        <v>0.1</v>
      </c>
      <c r="AM63" t="b">
        <v>1</v>
      </c>
      <c r="AN63" t="b">
        <v>1</v>
      </c>
      <c r="AO63" t="b">
        <v>0</v>
      </c>
      <c r="AP63">
        <v>0</v>
      </c>
      <c r="AQ63" t="s">
        <v>3</v>
      </c>
      <c r="AR63" t="b">
        <v>1</v>
      </c>
      <c r="AS63" s="22" t="b">
        <v>1</v>
      </c>
    </row>
    <row r="64" spans="1:45">
      <c r="AC64" s="3"/>
      <c r="AD64" s="5"/>
      <c r="AE64" s="37"/>
      <c r="AH64" s="23"/>
      <c r="AI64" s="23"/>
      <c r="AL64" s="42"/>
      <c r="AS64" s="22"/>
    </row>
    <row r="65" spans="1:45">
      <c r="A65" t="s">
        <v>270</v>
      </c>
      <c r="B65" t="s">
        <v>129</v>
      </c>
      <c r="C65" t="b">
        <v>0</v>
      </c>
      <c r="D65" t="b">
        <v>0</v>
      </c>
      <c r="E65" t="s">
        <v>251</v>
      </c>
      <c r="F65" t="b">
        <v>0</v>
      </c>
      <c r="G65" t="s">
        <v>226</v>
      </c>
      <c r="H65" t="b">
        <v>1</v>
      </c>
      <c r="I65" t="b">
        <v>1</v>
      </c>
      <c r="J65" t="b">
        <v>1</v>
      </c>
      <c r="K65" t="b">
        <v>1</v>
      </c>
      <c r="L65">
        <v>0.02</v>
      </c>
      <c r="M65">
        <v>0.01</v>
      </c>
      <c r="N65">
        <v>0.05</v>
      </c>
      <c r="O65">
        <v>1.25</v>
      </c>
      <c r="P65" t="s">
        <v>36</v>
      </c>
      <c r="Q65" t="s">
        <v>35</v>
      </c>
      <c r="R65">
        <v>20</v>
      </c>
      <c r="S65">
        <v>3.5000000000000003E-2</v>
      </c>
      <c r="T65">
        <v>5</v>
      </c>
      <c r="U65">
        <v>999</v>
      </c>
      <c r="V65">
        <v>0</v>
      </c>
      <c r="W65" t="s">
        <v>225</v>
      </c>
      <c r="X65" t="b">
        <v>0</v>
      </c>
      <c r="Y65" t="s">
        <v>113</v>
      </c>
      <c r="Z65" t="s">
        <v>20</v>
      </c>
      <c r="AA65">
        <v>7.0000000000000007E-2</v>
      </c>
      <c r="AB65">
        <v>7.7200000000000005E-2</v>
      </c>
      <c r="AC65" s="3">
        <v>0.12</v>
      </c>
      <c r="AD65" s="5">
        <v>2.5000000000000001E-2</v>
      </c>
      <c r="AE65" s="37">
        <v>123</v>
      </c>
      <c r="AF65" t="s">
        <v>31</v>
      </c>
      <c r="AG65" t="s">
        <v>31</v>
      </c>
      <c r="AH65" s="23">
        <v>0.69179999999999997</v>
      </c>
      <c r="AI65" s="23">
        <v>0.69179999999999997</v>
      </c>
      <c r="AL65" s="42">
        <v>0.1</v>
      </c>
      <c r="AM65" t="b">
        <v>1</v>
      </c>
      <c r="AN65" t="b">
        <v>1</v>
      </c>
      <c r="AO65" t="b">
        <v>0</v>
      </c>
      <c r="AP65">
        <v>0</v>
      </c>
      <c r="AQ65" t="s">
        <v>3</v>
      </c>
      <c r="AR65" t="b">
        <v>1</v>
      </c>
      <c r="AS65" s="22" t="b">
        <v>1</v>
      </c>
    </row>
    <row r="66" spans="1:45">
      <c r="A66" t="s">
        <v>271</v>
      </c>
      <c r="B66" t="s">
        <v>140</v>
      </c>
      <c r="C66" t="b">
        <v>0</v>
      </c>
      <c r="D66" t="b">
        <v>0</v>
      </c>
      <c r="E66" t="s">
        <v>251</v>
      </c>
      <c r="F66" t="b">
        <v>0</v>
      </c>
      <c r="G66" t="s">
        <v>226</v>
      </c>
      <c r="H66" t="b">
        <v>1</v>
      </c>
      <c r="I66" t="b">
        <v>0</v>
      </c>
      <c r="J66" t="b">
        <v>1</v>
      </c>
      <c r="K66" t="b">
        <v>1</v>
      </c>
      <c r="L66">
        <v>0.02</v>
      </c>
      <c r="M66">
        <v>0.01</v>
      </c>
      <c r="N66">
        <v>0.05</v>
      </c>
      <c r="O66">
        <v>1.25</v>
      </c>
      <c r="P66" t="s">
        <v>36</v>
      </c>
      <c r="Q66" t="s">
        <v>35</v>
      </c>
      <c r="R66">
        <v>20</v>
      </c>
      <c r="S66">
        <v>3.5000000000000003E-2</v>
      </c>
      <c r="T66">
        <v>5</v>
      </c>
      <c r="U66">
        <v>999</v>
      </c>
      <c r="V66">
        <v>0</v>
      </c>
      <c r="W66" t="s">
        <v>225</v>
      </c>
      <c r="X66" t="b">
        <v>0</v>
      </c>
      <c r="Y66" t="s">
        <v>113</v>
      </c>
      <c r="Z66" t="s">
        <v>20</v>
      </c>
      <c r="AA66">
        <v>7.0000000000000007E-2</v>
      </c>
      <c r="AB66">
        <v>7.7200000000000005E-2</v>
      </c>
      <c r="AC66" s="3">
        <v>0.12</v>
      </c>
      <c r="AD66" s="5">
        <v>2.5000000000000001E-2</v>
      </c>
      <c r="AE66" s="37">
        <v>123</v>
      </c>
      <c r="AF66" t="s">
        <v>31</v>
      </c>
      <c r="AG66" t="s">
        <v>31</v>
      </c>
      <c r="AH66" s="23">
        <v>0.69179999999999997</v>
      </c>
      <c r="AI66" s="23">
        <v>0.69179999999999997</v>
      </c>
      <c r="AL66" s="42">
        <v>0.1</v>
      </c>
      <c r="AM66" t="b">
        <v>1</v>
      </c>
      <c r="AN66" t="b">
        <v>1</v>
      </c>
      <c r="AO66" t="b">
        <v>0</v>
      </c>
      <c r="AP66">
        <v>0</v>
      </c>
      <c r="AQ66" t="s">
        <v>3</v>
      </c>
      <c r="AR66" t="b">
        <v>1</v>
      </c>
      <c r="AS66" s="22" t="b">
        <v>1</v>
      </c>
    </row>
    <row r="67" spans="1:45">
      <c r="AC67" s="3"/>
      <c r="AD67" s="5"/>
      <c r="AE67" s="37"/>
      <c r="AH67" s="23"/>
      <c r="AI67" s="23"/>
      <c r="AL67" s="42"/>
      <c r="AS67" s="22"/>
    </row>
    <row r="68" spans="1:45">
      <c r="AC68" s="3"/>
      <c r="AD68" s="5"/>
      <c r="AE68" s="37"/>
      <c r="AH68" s="23"/>
      <c r="AI68" s="23"/>
      <c r="AL68" s="42"/>
      <c r="AS68" s="22"/>
    </row>
    <row r="69" spans="1:45">
      <c r="AC69" s="3"/>
      <c r="AD69" s="5"/>
      <c r="AE69" s="37"/>
      <c r="AH69" s="23"/>
      <c r="AI69" s="23"/>
      <c r="AL69" s="42"/>
      <c r="AS69" s="22"/>
    </row>
    <row r="70" spans="1:45">
      <c r="B70" s="53" t="s">
        <v>297</v>
      </c>
    </row>
    <row r="71" spans="1:45">
      <c r="A71" t="s">
        <v>298</v>
      </c>
      <c r="B71" t="s">
        <v>299</v>
      </c>
      <c r="C71" t="b">
        <v>0</v>
      </c>
      <c r="D71" t="b">
        <v>0</v>
      </c>
      <c r="E71" t="s">
        <v>276</v>
      </c>
      <c r="F71" t="b">
        <v>0</v>
      </c>
      <c r="G71" t="s">
        <v>298</v>
      </c>
      <c r="H71" t="b">
        <v>0</v>
      </c>
      <c r="I71" t="b">
        <v>0</v>
      </c>
      <c r="J71" t="b">
        <v>0</v>
      </c>
      <c r="K71" t="b">
        <v>0</v>
      </c>
      <c r="L71">
        <v>0.02</v>
      </c>
      <c r="M71">
        <v>0</v>
      </c>
      <c r="P71" t="s">
        <v>224</v>
      </c>
      <c r="Q71" t="s">
        <v>35</v>
      </c>
      <c r="R71">
        <v>20</v>
      </c>
      <c r="S71">
        <v>3.5000000000000003E-2</v>
      </c>
      <c r="T71">
        <v>5</v>
      </c>
      <c r="U71">
        <v>999</v>
      </c>
      <c r="V71">
        <v>0</v>
      </c>
      <c r="W71" t="s">
        <v>225</v>
      </c>
      <c r="X71" t="b">
        <v>0</v>
      </c>
      <c r="Y71" t="s">
        <v>113</v>
      </c>
      <c r="Z71" t="s">
        <v>20</v>
      </c>
      <c r="AA71">
        <v>7.0000000000000007E-2</v>
      </c>
      <c r="AB71">
        <v>7.7200000000000005E-2</v>
      </c>
      <c r="AC71" s="3">
        <v>0.12</v>
      </c>
      <c r="AD71" s="5">
        <v>2.5000000000000001E-2</v>
      </c>
      <c r="AE71" s="37">
        <v>123</v>
      </c>
      <c r="AF71" t="s">
        <v>31</v>
      </c>
      <c r="AG71" t="s">
        <v>31</v>
      </c>
      <c r="AH71" s="23">
        <v>0.68300000000000005</v>
      </c>
      <c r="AI71" s="23">
        <v>0.68300000000000005</v>
      </c>
      <c r="AL71" s="42">
        <v>0.1</v>
      </c>
      <c r="AM71" t="b">
        <v>1</v>
      </c>
      <c r="AN71" t="b">
        <v>1</v>
      </c>
      <c r="AO71" t="b">
        <v>0</v>
      </c>
      <c r="AP71">
        <v>0</v>
      </c>
      <c r="AQ71" t="s">
        <v>3</v>
      </c>
      <c r="AR71" t="b">
        <v>1</v>
      </c>
      <c r="AS71" s="22" t="b">
        <v>1</v>
      </c>
    </row>
    <row r="72" spans="1:45">
      <c r="AC72" s="3"/>
      <c r="AD72" s="5"/>
      <c r="AE72" s="37"/>
      <c r="AH72" s="23"/>
      <c r="AI72" s="23"/>
      <c r="AL72" s="42"/>
      <c r="AS72" s="22"/>
    </row>
    <row r="73" spans="1:45">
      <c r="B73" s="53" t="s">
        <v>176</v>
      </c>
      <c r="AC73" s="3"/>
      <c r="AD73" s="5"/>
      <c r="AE73" s="37"/>
      <c r="AH73" s="23"/>
      <c r="AI73" s="23"/>
      <c r="AL73" s="42"/>
      <c r="AS73" s="22"/>
    </row>
    <row r="74" spans="1:45">
      <c r="A74" t="s">
        <v>300</v>
      </c>
      <c r="B74" t="s">
        <v>130</v>
      </c>
      <c r="C74" t="b">
        <v>0</v>
      </c>
      <c r="D74" t="b">
        <v>0</v>
      </c>
      <c r="E74" t="s">
        <v>280</v>
      </c>
      <c r="F74" t="b">
        <v>0</v>
      </c>
      <c r="G74" t="s">
        <v>298</v>
      </c>
      <c r="H74" t="b">
        <v>1</v>
      </c>
      <c r="I74" t="b">
        <v>1</v>
      </c>
      <c r="J74" t="b">
        <v>1</v>
      </c>
      <c r="K74" t="b">
        <v>0</v>
      </c>
      <c r="L74">
        <v>0.02</v>
      </c>
      <c r="M74">
        <v>0</v>
      </c>
      <c r="P74" t="s">
        <v>224</v>
      </c>
      <c r="Q74" t="s">
        <v>35</v>
      </c>
      <c r="R74">
        <v>20</v>
      </c>
      <c r="S74">
        <v>3.5000000000000003E-2</v>
      </c>
      <c r="T74">
        <v>5</v>
      </c>
      <c r="U74">
        <v>999</v>
      </c>
      <c r="V74">
        <v>0</v>
      </c>
      <c r="W74" t="s">
        <v>225</v>
      </c>
      <c r="X74" t="b">
        <v>0</v>
      </c>
      <c r="Y74" t="s">
        <v>113</v>
      </c>
      <c r="Z74" t="s">
        <v>20</v>
      </c>
      <c r="AA74">
        <v>7.0000000000000007E-2</v>
      </c>
      <c r="AB74">
        <v>7.7200000000000005E-2</v>
      </c>
      <c r="AC74" s="3">
        <v>0.12</v>
      </c>
      <c r="AD74" s="5">
        <v>2.5000000000000001E-2</v>
      </c>
      <c r="AE74" s="37">
        <v>123</v>
      </c>
      <c r="AF74" t="s">
        <v>123</v>
      </c>
      <c r="AG74" t="s">
        <v>124</v>
      </c>
      <c r="AH74" s="23"/>
      <c r="AI74" s="23"/>
      <c r="AJ74" s="43">
        <v>81825573157</v>
      </c>
      <c r="AK74" s="43">
        <v>81825573157</v>
      </c>
      <c r="AL74" s="42">
        <v>0.1</v>
      </c>
      <c r="AM74" t="b">
        <v>1</v>
      </c>
      <c r="AN74" t="b">
        <v>1</v>
      </c>
      <c r="AO74" t="b">
        <v>0</v>
      </c>
      <c r="AP74">
        <v>0</v>
      </c>
      <c r="AQ74" t="s">
        <v>3</v>
      </c>
      <c r="AR74" t="b">
        <v>1</v>
      </c>
      <c r="AS74" s="22" t="b">
        <v>1</v>
      </c>
    </row>
    <row r="75" spans="1:45">
      <c r="A75" t="s">
        <v>301</v>
      </c>
      <c r="B75" t="s">
        <v>163</v>
      </c>
      <c r="C75" t="b">
        <v>0</v>
      </c>
      <c r="D75" t="b">
        <v>0</v>
      </c>
      <c r="E75" t="s">
        <v>280</v>
      </c>
      <c r="F75" t="b">
        <v>0</v>
      </c>
      <c r="G75" t="s">
        <v>298</v>
      </c>
      <c r="H75" t="b">
        <v>1</v>
      </c>
      <c r="I75" t="b">
        <v>0</v>
      </c>
      <c r="J75" t="b">
        <v>1</v>
      </c>
      <c r="K75" t="b">
        <v>0</v>
      </c>
      <c r="L75">
        <v>0.02</v>
      </c>
      <c r="M75">
        <v>0</v>
      </c>
      <c r="P75" t="s">
        <v>224</v>
      </c>
      <c r="Q75" t="s">
        <v>35</v>
      </c>
      <c r="R75">
        <v>20</v>
      </c>
      <c r="S75">
        <v>3.5000000000000003E-2</v>
      </c>
      <c r="T75">
        <v>5</v>
      </c>
      <c r="U75">
        <v>999</v>
      </c>
      <c r="V75">
        <v>0</v>
      </c>
      <c r="W75" t="s">
        <v>225</v>
      </c>
      <c r="X75" t="b">
        <v>0</v>
      </c>
      <c r="Y75" t="s">
        <v>113</v>
      </c>
      <c r="Z75" t="s">
        <v>20</v>
      </c>
      <c r="AA75">
        <v>7.0000000000000007E-2</v>
      </c>
      <c r="AB75">
        <v>7.7200000000000005E-2</v>
      </c>
      <c r="AC75" s="3">
        <v>0.12</v>
      </c>
      <c r="AD75" s="5">
        <v>2.5000000000000001E-2</v>
      </c>
      <c r="AE75" s="37">
        <v>123</v>
      </c>
      <c r="AF75" t="s">
        <v>123</v>
      </c>
      <c r="AG75" t="s">
        <v>124</v>
      </c>
      <c r="AH75" s="23"/>
      <c r="AI75" s="23"/>
      <c r="AJ75" s="43">
        <v>81825573157</v>
      </c>
      <c r="AK75" s="43">
        <v>81825573157</v>
      </c>
      <c r="AL75" s="42">
        <v>0.1</v>
      </c>
      <c r="AM75" t="b">
        <v>1</v>
      </c>
      <c r="AN75" t="b">
        <v>1</v>
      </c>
      <c r="AO75" t="b">
        <v>0</v>
      </c>
      <c r="AP75">
        <v>0</v>
      </c>
      <c r="AQ75" t="s">
        <v>3</v>
      </c>
      <c r="AR75" t="b">
        <v>1</v>
      </c>
      <c r="AS75" s="22" t="b">
        <v>1</v>
      </c>
    </row>
    <row r="76" spans="1:45">
      <c r="AH76" s="23"/>
      <c r="AI76" s="23"/>
    </row>
    <row r="77" spans="1:45">
      <c r="A77" t="s">
        <v>302</v>
      </c>
      <c r="B77" t="s">
        <v>129</v>
      </c>
      <c r="C77" t="b">
        <v>0</v>
      </c>
      <c r="D77" t="b">
        <v>0</v>
      </c>
      <c r="E77" t="s">
        <v>282</v>
      </c>
      <c r="F77" t="b">
        <v>0</v>
      </c>
      <c r="G77" t="s">
        <v>298</v>
      </c>
      <c r="H77" t="b">
        <v>1</v>
      </c>
      <c r="I77" t="b">
        <v>1</v>
      </c>
      <c r="J77" t="b">
        <v>1</v>
      </c>
      <c r="K77" t="b">
        <v>1</v>
      </c>
      <c r="L77">
        <v>0.02</v>
      </c>
      <c r="M77">
        <v>0</v>
      </c>
      <c r="P77" t="s">
        <v>224</v>
      </c>
      <c r="Q77" t="s">
        <v>35</v>
      </c>
      <c r="R77">
        <v>20</v>
      </c>
      <c r="S77">
        <v>3.5000000000000003E-2</v>
      </c>
      <c r="T77">
        <v>5</v>
      </c>
      <c r="U77">
        <v>999</v>
      </c>
      <c r="V77">
        <v>0</v>
      </c>
      <c r="W77" t="s">
        <v>225</v>
      </c>
      <c r="X77" t="b">
        <v>0</v>
      </c>
      <c r="Y77" t="s">
        <v>113</v>
      </c>
      <c r="Z77" t="s">
        <v>20</v>
      </c>
      <c r="AA77">
        <v>7.0000000000000007E-2</v>
      </c>
      <c r="AB77">
        <v>7.7200000000000005E-2</v>
      </c>
      <c r="AC77" s="3">
        <v>0.12</v>
      </c>
      <c r="AD77" s="5">
        <v>2.5000000000000001E-2</v>
      </c>
      <c r="AE77" s="37">
        <v>123</v>
      </c>
      <c r="AF77" t="s">
        <v>31</v>
      </c>
      <c r="AG77" t="s">
        <v>31</v>
      </c>
      <c r="AH77" s="23">
        <v>0.68300000000000005</v>
      </c>
      <c r="AI77" s="23">
        <v>0.68300000000000005</v>
      </c>
      <c r="AL77" s="42">
        <v>0.1</v>
      </c>
      <c r="AM77" t="b">
        <v>1</v>
      </c>
      <c r="AN77" t="b">
        <v>1</v>
      </c>
      <c r="AO77" t="b">
        <v>0</v>
      </c>
      <c r="AP77">
        <v>0</v>
      </c>
      <c r="AQ77" t="s">
        <v>3</v>
      </c>
      <c r="AR77" t="b">
        <v>1</v>
      </c>
      <c r="AS77" s="22" t="b">
        <v>1</v>
      </c>
    </row>
    <row r="78" spans="1:45">
      <c r="A78" t="s">
        <v>303</v>
      </c>
      <c r="B78" t="s">
        <v>140</v>
      </c>
      <c r="C78" t="b">
        <v>0</v>
      </c>
      <c r="D78" t="b">
        <v>0</v>
      </c>
      <c r="E78" t="s">
        <v>282</v>
      </c>
      <c r="F78" t="b">
        <v>0</v>
      </c>
      <c r="G78" t="s">
        <v>298</v>
      </c>
      <c r="H78" t="b">
        <v>1</v>
      </c>
      <c r="I78" t="b">
        <v>0</v>
      </c>
      <c r="J78" t="b">
        <v>1</v>
      </c>
      <c r="K78" t="b">
        <v>1</v>
      </c>
      <c r="L78">
        <v>0.02</v>
      </c>
      <c r="M78">
        <v>0</v>
      </c>
      <c r="P78" t="s">
        <v>224</v>
      </c>
      <c r="Q78" t="s">
        <v>35</v>
      </c>
      <c r="R78">
        <v>20</v>
      </c>
      <c r="S78">
        <v>3.5000000000000003E-2</v>
      </c>
      <c r="T78">
        <v>5</v>
      </c>
      <c r="U78">
        <v>999</v>
      </c>
      <c r="V78">
        <v>0</v>
      </c>
      <c r="W78" t="s">
        <v>225</v>
      </c>
      <c r="X78" t="b">
        <v>0</v>
      </c>
      <c r="Y78" t="s">
        <v>113</v>
      </c>
      <c r="Z78" t="s">
        <v>20</v>
      </c>
      <c r="AA78">
        <v>7.0000000000000007E-2</v>
      </c>
      <c r="AB78">
        <v>7.7200000000000005E-2</v>
      </c>
      <c r="AC78" s="3">
        <v>0.12</v>
      </c>
      <c r="AD78" s="5">
        <v>2.5000000000000001E-2</v>
      </c>
      <c r="AE78" s="37">
        <v>123</v>
      </c>
      <c r="AF78" t="s">
        <v>31</v>
      </c>
      <c r="AG78" t="s">
        <v>31</v>
      </c>
      <c r="AH78" s="23">
        <v>0.68300000000000005</v>
      </c>
      <c r="AI78" s="23">
        <v>0.68300000000000005</v>
      </c>
      <c r="AL78" s="42">
        <v>0.1</v>
      </c>
      <c r="AM78" t="b">
        <v>1</v>
      </c>
      <c r="AN78" t="b">
        <v>1</v>
      </c>
      <c r="AO78" t="b">
        <v>0</v>
      </c>
      <c r="AP78">
        <v>0</v>
      </c>
      <c r="AQ78" t="s">
        <v>3</v>
      </c>
      <c r="AR78" t="b">
        <v>1</v>
      </c>
      <c r="AS78" s="22" t="b">
        <v>1</v>
      </c>
    </row>
    <row r="80" spans="1:45">
      <c r="A80" t="s">
        <v>304</v>
      </c>
      <c r="B80" t="s">
        <v>133</v>
      </c>
      <c r="C80" t="b">
        <v>0</v>
      </c>
      <c r="D80" t="b">
        <v>0</v>
      </c>
      <c r="E80" t="s">
        <v>286</v>
      </c>
      <c r="F80" t="b">
        <v>0</v>
      </c>
      <c r="G80" t="s">
        <v>298</v>
      </c>
      <c r="H80" t="b">
        <v>1</v>
      </c>
      <c r="I80" t="b">
        <v>1</v>
      </c>
      <c r="J80" t="b">
        <v>1</v>
      </c>
      <c r="K80" t="b">
        <v>1</v>
      </c>
      <c r="L80">
        <v>0.02</v>
      </c>
      <c r="M80">
        <v>0</v>
      </c>
      <c r="P80" t="s">
        <v>224</v>
      </c>
      <c r="Q80" t="s">
        <v>35</v>
      </c>
      <c r="R80">
        <v>20</v>
      </c>
      <c r="S80">
        <v>3.5000000000000003E-2</v>
      </c>
      <c r="T80">
        <v>5</v>
      </c>
      <c r="U80">
        <v>999</v>
      </c>
      <c r="V80">
        <v>0</v>
      </c>
      <c r="W80" t="s">
        <v>225</v>
      </c>
      <c r="X80" t="b">
        <v>0</v>
      </c>
      <c r="Y80" t="s">
        <v>113</v>
      </c>
      <c r="Z80" t="s">
        <v>20</v>
      </c>
      <c r="AA80">
        <v>7.0000000000000007E-2</v>
      </c>
      <c r="AB80">
        <v>7.7200000000000005E-2</v>
      </c>
      <c r="AC80" s="3">
        <v>0.12</v>
      </c>
      <c r="AD80" s="5">
        <v>2.5000000000000001E-2</v>
      </c>
      <c r="AE80" s="37">
        <v>123</v>
      </c>
      <c r="AF80" t="s">
        <v>31</v>
      </c>
      <c r="AG80" t="s">
        <v>31</v>
      </c>
      <c r="AH80" s="23">
        <v>0.68300000000000005</v>
      </c>
      <c r="AI80" s="23">
        <v>0.68300000000000005</v>
      </c>
      <c r="AL80" s="42">
        <v>0.1</v>
      </c>
      <c r="AM80" t="b">
        <v>1</v>
      </c>
      <c r="AN80" t="b">
        <v>1</v>
      </c>
      <c r="AO80" t="b">
        <v>0</v>
      </c>
      <c r="AP80">
        <v>0</v>
      </c>
      <c r="AQ80" t="s">
        <v>3</v>
      </c>
      <c r="AR80" t="b">
        <v>1</v>
      </c>
      <c r="AS80" s="22" t="b">
        <v>1</v>
      </c>
    </row>
    <row r="81" spans="1:45">
      <c r="A81" t="s">
        <v>305</v>
      </c>
      <c r="B81" t="s">
        <v>134</v>
      </c>
      <c r="C81" t="b">
        <v>0</v>
      </c>
      <c r="D81" t="b">
        <v>0</v>
      </c>
      <c r="E81" t="s">
        <v>286</v>
      </c>
      <c r="F81" t="b">
        <v>0</v>
      </c>
      <c r="G81" t="s">
        <v>298</v>
      </c>
      <c r="H81" t="b">
        <v>1</v>
      </c>
      <c r="I81" t="b">
        <v>0</v>
      </c>
      <c r="J81" t="b">
        <v>1</v>
      </c>
      <c r="K81" t="b">
        <v>1</v>
      </c>
      <c r="L81">
        <v>0.02</v>
      </c>
      <c r="M81">
        <v>0</v>
      </c>
      <c r="P81" t="s">
        <v>224</v>
      </c>
      <c r="Q81" t="s">
        <v>35</v>
      </c>
      <c r="R81">
        <v>20</v>
      </c>
      <c r="S81">
        <v>3.5000000000000003E-2</v>
      </c>
      <c r="T81">
        <v>5</v>
      </c>
      <c r="U81">
        <v>999</v>
      </c>
      <c r="V81">
        <v>0</v>
      </c>
      <c r="W81" t="s">
        <v>225</v>
      </c>
      <c r="X81" t="b">
        <v>0</v>
      </c>
      <c r="Y81" t="s">
        <v>113</v>
      </c>
      <c r="Z81" t="s">
        <v>20</v>
      </c>
      <c r="AA81">
        <v>7.0000000000000007E-2</v>
      </c>
      <c r="AB81">
        <v>7.7200000000000005E-2</v>
      </c>
      <c r="AC81" s="3">
        <v>0.12</v>
      </c>
      <c r="AD81" s="5">
        <v>2.5000000000000001E-2</v>
      </c>
      <c r="AE81" s="37">
        <v>123</v>
      </c>
      <c r="AF81" t="s">
        <v>31</v>
      </c>
      <c r="AG81" t="s">
        <v>31</v>
      </c>
      <c r="AH81" s="23">
        <v>0.68300000000000005</v>
      </c>
      <c r="AI81" s="23">
        <v>0.68300000000000005</v>
      </c>
      <c r="AL81" s="42">
        <v>0.1</v>
      </c>
      <c r="AM81" t="b">
        <v>1</v>
      </c>
      <c r="AN81" t="b">
        <v>1</v>
      </c>
      <c r="AO81" t="b">
        <v>0</v>
      </c>
      <c r="AP81">
        <v>0</v>
      </c>
      <c r="AQ81" t="s">
        <v>3</v>
      </c>
      <c r="AR81" t="b">
        <v>1</v>
      </c>
      <c r="AS81" s="22" t="b">
        <v>1</v>
      </c>
    </row>
    <row r="82" spans="1:45">
      <c r="AC82" s="3"/>
      <c r="AD82" s="5"/>
      <c r="AE82" s="37"/>
      <c r="AH82" s="23"/>
      <c r="AI82" s="23"/>
      <c r="AL82" s="42"/>
      <c r="AS82" s="22"/>
    </row>
    <row r="83" spans="1:45">
      <c r="B83" s="53" t="s">
        <v>175</v>
      </c>
      <c r="AC83" s="3"/>
      <c r="AD83" s="5"/>
      <c r="AE83" s="37"/>
      <c r="AH83" s="23"/>
      <c r="AI83" s="23"/>
      <c r="AL83" s="42"/>
      <c r="AS83" s="22"/>
    </row>
    <row r="84" spans="1:45">
      <c r="A84" t="s">
        <v>306</v>
      </c>
      <c r="B84" t="s">
        <v>130</v>
      </c>
      <c r="C84" t="b">
        <v>0</v>
      </c>
      <c r="D84" t="b">
        <v>0</v>
      </c>
      <c r="E84" t="s">
        <v>278</v>
      </c>
      <c r="F84" t="b">
        <v>0</v>
      </c>
      <c r="G84" t="s">
        <v>298</v>
      </c>
      <c r="H84" t="b">
        <v>1</v>
      </c>
      <c r="I84" t="b">
        <v>1</v>
      </c>
      <c r="J84" t="b">
        <v>1</v>
      </c>
      <c r="K84" t="b">
        <v>0</v>
      </c>
      <c r="L84">
        <v>0.02</v>
      </c>
      <c r="M84">
        <v>0</v>
      </c>
      <c r="P84" t="s">
        <v>224</v>
      </c>
      <c r="Q84" t="s">
        <v>35</v>
      </c>
      <c r="R84">
        <v>20</v>
      </c>
      <c r="S84">
        <v>3.5000000000000003E-2</v>
      </c>
      <c r="T84">
        <v>5</v>
      </c>
      <c r="U84">
        <v>999</v>
      </c>
      <c r="V84">
        <v>0</v>
      </c>
      <c r="W84" t="s">
        <v>225</v>
      </c>
      <c r="X84" t="b">
        <v>0</v>
      </c>
      <c r="Y84" t="s">
        <v>113</v>
      </c>
      <c r="Z84" t="s">
        <v>20</v>
      </c>
      <c r="AA84">
        <v>7.0000000000000007E-2</v>
      </c>
      <c r="AB84">
        <v>7.7200000000000005E-2</v>
      </c>
      <c r="AC84" s="3">
        <v>0.12</v>
      </c>
      <c r="AD84" s="5">
        <v>2.5000000000000001E-2</v>
      </c>
      <c r="AE84" s="37">
        <v>123</v>
      </c>
      <c r="AF84" t="s">
        <v>123</v>
      </c>
      <c r="AG84" t="s">
        <v>124</v>
      </c>
      <c r="AH84" s="23"/>
      <c r="AI84" s="23"/>
      <c r="AJ84" s="43">
        <v>81825573157</v>
      </c>
      <c r="AK84" s="43">
        <v>81825573157</v>
      </c>
      <c r="AL84" s="42">
        <v>0.1</v>
      </c>
      <c r="AM84" t="b">
        <v>1</v>
      </c>
      <c r="AN84" t="b">
        <v>1</v>
      </c>
      <c r="AO84" t="b">
        <v>0</v>
      </c>
      <c r="AP84">
        <v>0</v>
      </c>
      <c r="AQ84" t="s">
        <v>3</v>
      </c>
      <c r="AR84" t="b">
        <v>1</v>
      </c>
      <c r="AS84" s="22" t="b">
        <v>1</v>
      </c>
    </row>
    <row r="85" spans="1:45">
      <c r="A85" t="s">
        <v>307</v>
      </c>
      <c r="B85" t="s">
        <v>163</v>
      </c>
      <c r="C85" t="b">
        <v>0</v>
      </c>
      <c r="D85" t="b">
        <v>0</v>
      </c>
      <c r="E85" t="s">
        <v>278</v>
      </c>
      <c r="F85" t="b">
        <v>0</v>
      </c>
      <c r="G85" t="s">
        <v>298</v>
      </c>
      <c r="H85" t="b">
        <v>1</v>
      </c>
      <c r="I85" t="b">
        <v>0</v>
      </c>
      <c r="J85" t="b">
        <v>1</v>
      </c>
      <c r="K85" t="b">
        <v>0</v>
      </c>
      <c r="L85">
        <v>0.02</v>
      </c>
      <c r="M85">
        <v>0</v>
      </c>
      <c r="P85" t="s">
        <v>224</v>
      </c>
      <c r="Q85" t="s">
        <v>35</v>
      </c>
      <c r="R85">
        <v>20</v>
      </c>
      <c r="S85">
        <v>3.5000000000000003E-2</v>
      </c>
      <c r="T85">
        <v>5</v>
      </c>
      <c r="U85">
        <v>999</v>
      </c>
      <c r="V85">
        <v>0</v>
      </c>
      <c r="W85" t="s">
        <v>225</v>
      </c>
      <c r="X85" t="b">
        <v>0</v>
      </c>
      <c r="Y85" t="s">
        <v>113</v>
      </c>
      <c r="Z85" t="s">
        <v>20</v>
      </c>
      <c r="AA85">
        <v>7.0000000000000007E-2</v>
      </c>
      <c r="AB85">
        <v>7.7200000000000005E-2</v>
      </c>
      <c r="AC85" s="3">
        <v>0.12</v>
      </c>
      <c r="AD85" s="5">
        <v>2.5000000000000001E-2</v>
      </c>
      <c r="AE85" s="37">
        <v>123</v>
      </c>
      <c r="AF85" t="s">
        <v>123</v>
      </c>
      <c r="AG85" t="s">
        <v>124</v>
      </c>
      <c r="AH85" s="23"/>
      <c r="AI85" s="23"/>
      <c r="AJ85" s="43">
        <v>81825573157</v>
      </c>
      <c r="AK85" s="43">
        <v>81825573157</v>
      </c>
      <c r="AL85" s="42">
        <v>0.1</v>
      </c>
      <c r="AM85" t="b">
        <v>1</v>
      </c>
      <c r="AN85" t="b">
        <v>1</v>
      </c>
      <c r="AO85" t="b">
        <v>0</v>
      </c>
      <c r="AP85">
        <v>0</v>
      </c>
      <c r="AQ85" t="s">
        <v>3</v>
      </c>
      <c r="AR85" t="b">
        <v>1</v>
      </c>
      <c r="AS85" s="22" t="b">
        <v>1</v>
      </c>
    </row>
    <row r="86" spans="1:45">
      <c r="AH86" s="23"/>
      <c r="AI86" s="23"/>
    </row>
    <row r="87" spans="1:45">
      <c r="A87" t="s">
        <v>308</v>
      </c>
      <c r="B87" t="s">
        <v>129</v>
      </c>
      <c r="C87" t="b">
        <v>0</v>
      </c>
      <c r="D87" t="b">
        <v>0</v>
      </c>
      <c r="E87" t="s">
        <v>288</v>
      </c>
      <c r="F87" t="b">
        <v>0</v>
      </c>
      <c r="G87" t="s">
        <v>298</v>
      </c>
      <c r="H87" t="b">
        <v>1</v>
      </c>
      <c r="I87" t="b">
        <v>1</v>
      </c>
      <c r="J87" t="b">
        <v>1</v>
      </c>
      <c r="K87" t="b">
        <v>1</v>
      </c>
      <c r="L87">
        <v>0.02</v>
      </c>
      <c r="M87">
        <v>0.01</v>
      </c>
      <c r="P87" t="s">
        <v>224</v>
      </c>
      <c r="Q87" t="s">
        <v>35</v>
      </c>
      <c r="R87">
        <v>20</v>
      </c>
      <c r="S87">
        <v>3.5000000000000003E-2</v>
      </c>
      <c r="T87">
        <v>5</v>
      </c>
      <c r="U87">
        <v>999</v>
      </c>
      <c r="V87">
        <v>0</v>
      </c>
      <c r="W87" t="s">
        <v>225</v>
      </c>
      <c r="X87" t="b">
        <v>0</v>
      </c>
      <c r="Y87" t="s">
        <v>113</v>
      </c>
      <c r="Z87" t="s">
        <v>20</v>
      </c>
      <c r="AA87">
        <v>7.0000000000000007E-2</v>
      </c>
      <c r="AB87">
        <v>7.7200000000000005E-2</v>
      </c>
      <c r="AC87" s="3">
        <v>0.12</v>
      </c>
      <c r="AD87" s="5">
        <v>2.5000000000000001E-2</v>
      </c>
      <c r="AE87" s="37">
        <v>123</v>
      </c>
      <c r="AF87" t="s">
        <v>31</v>
      </c>
      <c r="AG87" t="s">
        <v>31</v>
      </c>
      <c r="AH87" s="23">
        <v>0.68300000000000005</v>
      </c>
      <c r="AI87" s="23">
        <v>0.68300000000000005</v>
      </c>
      <c r="AL87" s="42">
        <v>0.1</v>
      </c>
      <c r="AM87" t="b">
        <v>1</v>
      </c>
      <c r="AN87" t="b">
        <v>1</v>
      </c>
      <c r="AO87" t="b">
        <v>0</v>
      </c>
      <c r="AP87">
        <v>0</v>
      </c>
      <c r="AQ87" t="s">
        <v>3</v>
      </c>
      <c r="AR87" t="b">
        <v>1</v>
      </c>
      <c r="AS87" s="22" t="b">
        <v>1</v>
      </c>
    </row>
    <row r="88" spans="1:45">
      <c r="A88" t="s">
        <v>309</v>
      </c>
      <c r="B88" t="s">
        <v>140</v>
      </c>
      <c r="C88" t="b">
        <v>0</v>
      </c>
      <c r="D88" t="b">
        <v>0</v>
      </c>
      <c r="E88" t="s">
        <v>288</v>
      </c>
      <c r="F88" t="b">
        <v>0</v>
      </c>
      <c r="G88" t="s">
        <v>298</v>
      </c>
      <c r="H88" t="b">
        <v>1</v>
      </c>
      <c r="I88" t="b">
        <v>0</v>
      </c>
      <c r="J88" t="b">
        <v>1</v>
      </c>
      <c r="K88" t="b">
        <v>1</v>
      </c>
      <c r="L88">
        <v>0.02</v>
      </c>
      <c r="M88">
        <v>0.01</v>
      </c>
      <c r="P88" t="s">
        <v>224</v>
      </c>
      <c r="Q88" t="s">
        <v>35</v>
      </c>
      <c r="R88">
        <v>20</v>
      </c>
      <c r="S88">
        <v>3.5000000000000003E-2</v>
      </c>
      <c r="T88">
        <v>5</v>
      </c>
      <c r="U88">
        <v>999</v>
      </c>
      <c r="V88">
        <v>0</v>
      </c>
      <c r="W88" t="s">
        <v>225</v>
      </c>
      <c r="X88" t="b">
        <v>0</v>
      </c>
      <c r="Y88" t="s">
        <v>113</v>
      </c>
      <c r="Z88" t="s">
        <v>20</v>
      </c>
      <c r="AA88">
        <v>7.0000000000000007E-2</v>
      </c>
      <c r="AB88">
        <v>7.7200000000000005E-2</v>
      </c>
      <c r="AC88" s="3">
        <v>0.12</v>
      </c>
      <c r="AD88" s="5">
        <v>2.5000000000000001E-2</v>
      </c>
      <c r="AE88" s="37">
        <v>123</v>
      </c>
      <c r="AF88" t="s">
        <v>31</v>
      </c>
      <c r="AG88" t="s">
        <v>31</v>
      </c>
      <c r="AH88" s="23">
        <v>0.68300000000000005</v>
      </c>
      <c r="AI88" s="23">
        <v>0.68300000000000005</v>
      </c>
      <c r="AL88" s="42">
        <v>0.1</v>
      </c>
      <c r="AM88" t="b">
        <v>1</v>
      </c>
      <c r="AN88" t="b">
        <v>1</v>
      </c>
      <c r="AO88" t="b">
        <v>0</v>
      </c>
      <c r="AP88">
        <v>0</v>
      </c>
      <c r="AQ88" t="s">
        <v>3</v>
      </c>
      <c r="AR88" t="b">
        <v>1</v>
      </c>
      <c r="AS88" s="22" t="b">
        <v>1</v>
      </c>
    </row>
    <row r="90" spans="1:45">
      <c r="A90" t="s">
        <v>310</v>
      </c>
      <c r="B90" t="s">
        <v>133</v>
      </c>
      <c r="C90" t="b">
        <v>0</v>
      </c>
      <c r="D90" t="b">
        <v>0</v>
      </c>
      <c r="E90" t="s">
        <v>290</v>
      </c>
      <c r="F90" t="b">
        <v>0</v>
      </c>
      <c r="G90" t="s">
        <v>298</v>
      </c>
      <c r="H90" t="b">
        <v>1</v>
      </c>
      <c r="I90" t="b">
        <v>1</v>
      </c>
      <c r="J90" t="b">
        <v>1</v>
      </c>
      <c r="K90" t="b">
        <v>1</v>
      </c>
      <c r="L90">
        <v>0.02</v>
      </c>
      <c r="M90">
        <v>0.01</v>
      </c>
      <c r="P90" t="s">
        <v>224</v>
      </c>
      <c r="Q90" t="s">
        <v>35</v>
      </c>
      <c r="R90">
        <v>20</v>
      </c>
      <c r="S90">
        <v>3.5000000000000003E-2</v>
      </c>
      <c r="T90">
        <v>5</v>
      </c>
      <c r="U90">
        <v>999</v>
      </c>
      <c r="V90">
        <v>0</v>
      </c>
      <c r="W90" t="s">
        <v>225</v>
      </c>
      <c r="X90" t="b">
        <v>0</v>
      </c>
      <c r="Y90" t="s">
        <v>113</v>
      </c>
      <c r="Z90" t="s">
        <v>20</v>
      </c>
      <c r="AA90">
        <v>7.0000000000000007E-2</v>
      </c>
      <c r="AB90">
        <v>7.7200000000000005E-2</v>
      </c>
      <c r="AC90" s="3">
        <v>0.12</v>
      </c>
      <c r="AD90" s="5">
        <v>2.5000000000000001E-2</v>
      </c>
      <c r="AE90" s="37">
        <v>123</v>
      </c>
      <c r="AF90" t="s">
        <v>31</v>
      </c>
      <c r="AG90" t="s">
        <v>31</v>
      </c>
      <c r="AH90" s="23">
        <v>0.68300000000000005</v>
      </c>
      <c r="AI90" s="23">
        <v>0.68300000000000005</v>
      </c>
      <c r="AL90" s="42">
        <v>0.1</v>
      </c>
      <c r="AM90" t="b">
        <v>1</v>
      </c>
      <c r="AN90" t="b">
        <v>1</v>
      </c>
      <c r="AO90" t="b">
        <v>0</v>
      </c>
      <c r="AP90">
        <v>0</v>
      </c>
      <c r="AQ90" t="s">
        <v>3</v>
      </c>
      <c r="AR90" t="b">
        <v>1</v>
      </c>
      <c r="AS90" s="22" t="b">
        <v>1</v>
      </c>
    </row>
    <row r="91" spans="1:45">
      <c r="A91" t="s">
        <v>311</v>
      </c>
      <c r="B91" t="s">
        <v>134</v>
      </c>
      <c r="C91" t="b">
        <v>0</v>
      </c>
      <c r="D91" t="b">
        <v>0</v>
      </c>
      <c r="E91" t="s">
        <v>290</v>
      </c>
      <c r="F91" t="b">
        <v>0</v>
      </c>
      <c r="G91" t="s">
        <v>298</v>
      </c>
      <c r="H91" t="b">
        <v>1</v>
      </c>
      <c r="I91" t="b">
        <v>0</v>
      </c>
      <c r="J91" t="b">
        <v>1</v>
      </c>
      <c r="K91" t="b">
        <v>1</v>
      </c>
      <c r="L91">
        <v>0.02</v>
      </c>
      <c r="M91">
        <v>0.01</v>
      </c>
      <c r="P91" t="s">
        <v>224</v>
      </c>
      <c r="Q91" t="s">
        <v>35</v>
      </c>
      <c r="R91">
        <v>20</v>
      </c>
      <c r="S91">
        <v>3.5000000000000003E-2</v>
      </c>
      <c r="T91">
        <v>5</v>
      </c>
      <c r="U91">
        <v>999</v>
      </c>
      <c r="V91">
        <v>0</v>
      </c>
      <c r="W91" t="s">
        <v>225</v>
      </c>
      <c r="X91" t="b">
        <v>0</v>
      </c>
      <c r="Y91" t="s">
        <v>113</v>
      </c>
      <c r="Z91" t="s">
        <v>20</v>
      </c>
      <c r="AA91">
        <v>7.0000000000000007E-2</v>
      </c>
      <c r="AB91">
        <v>7.7200000000000005E-2</v>
      </c>
      <c r="AC91" s="3">
        <v>0.12</v>
      </c>
      <c r="AD91" s="5">
        <v>2.5000000000000001E-2</v>
      </c>
      <c r="AE91" s="37">
        <v>123</v>
      </c>
      <c r="AF91" t="s">
        <v>31</v>
      </c>
      <c r="AG91" t="s">
        <v>31</v>
      </c>
      <c r="AH91" s="23">
        <v>0.68300000000000005</v>
      </c>
      <c r="AI91" s="23">
        <v>0.68300000000000005</v>
      </c>
      <c r="AL91" s="42">
        <v>0.1</v>
      </c>
      <c r="AM91" t="b">
        <v>1</v>
      </c>
      <c r="AN91" t="b">
        <v>1</v>
      </c>
      <c r="AO91" t="b">
        <v>0</v>
      </c>
      <c r="AP91">
        <v>0</v>
      </c>
      <c r="AQ91" t="s">
        <v>3</v>
      </c>
      <c r="AR91" t="b">
        <v>1</v>
      </c>
      <c r="AS91" s="22" t="b">
        <v>1</v>
      </c>
    </row>
  </sheetData>
  <phoneticPr fontId="15" type="noConversion"/>
  <dataValidations count="3">
    <dataValidation type="list" allowBlank="1" showInputMessage="1" showErrorMessage="1" sqref="AN5:AO6 C5:C6 AN48:AO49 AN51:AO53 AN13:AO14 AN41:AO46 AN16:AO18 AN20:AO21 AN23:AO24 AN38:AO39 AN26:AO27 C32:C33 AN32:AO36 AN8:AO11 C8:C27 C56:C69 AN56:AO69 C35:C53 AN87:AO88 AN90:AO91 AN80:AO85 AN77:AO78 C71:C72 AN71:AO75 C74:C91" xr:uid="{1240F49A-5091-456D-B77A-0673AD56E758}">
      <formula1>"TRUE, FALSE"</formula1>
    </dataValidation>
    <dataValidation type="list" allowBlank="1" showInputMessage="1" showErrorMessage="1" sqref="Y5:Y6 Y48:Y49 Y26:Y27 Y51:Y53 Y13:Y14 Y16:Y18 Y20:Y21 Y23:Y24 Y32:Y36 Y41:Y46 Y38:Y39 Y8:Y11 Y56:Y69 Y87:Y88 Y90:Y91 Y71:Y75 Y80:Y85 Y77:Y78" xr:uid="{8909875A-86FC-4594-BBAF-A364A5851F3C}">
      <formula1>"simple, internal"</formula1>
    </dataValidation>
    <dataValidation type="list" allowBlank="1" showInputMessage="1" showErrorMessage="1" sqref="D5:D6 D48:D49 D26:D27 D51:D53 D13:D14 D16:D18 D20:D21 D23:D24 D32:D36 D41:D46 D38:D39 D8:D11 D56:D69 D87:D88 D90:D91 D71:D75 D80:D85 D77:D78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R51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C35" sqref="C35"/>
    </sheetView>
  </sheetViews>
  <sheetFormatPr defaultRowHeight="14.5"/>
  <cols>
    <col min="1" max="1" width="25.1796875" customWidth="1"/>
    <col min="2" max="2" width="53.1796875" customWidth="1"/>
    <col min="3" max="3" width="13.1796875" customWidth="1"/>
    <col min="4" max="4" width="16.54296875" customWidth="1"/>
    <col min="5" max="5" width="29.1796875" customWidth="1"/>
    <col min="6" max="6" width="17.1796875" customWidth="1"/>
    <col min="7" max="7" width="21.7265625" customWidth="1"/>
    <col min="8" max="9" width="17.453125" customWidth="1"/>
    <col min="10" max="10" width="24" customWidth="1"/>
    <col min="11" max="11" width="19.7265625" customWidth="1"/>
    <col min="12" max="12" width="22" customWidth="1"/>
    <col min="13" max="13" width="23.453125" customWidth="1"/>
    <col min="14" max="14" width="14.54296875" customWidth="1"/>
    <col min="15" max="15" width="25.7265625" customWidth="1"/>
    <col min="17" max="17" width="13.1796875" customWidth="1"/>
    <col min="18" max="18" width="14.26953125" customWidth="1"/>
    <col min="19" max="19" width="25.1796875" customWidth="1"/>
  </cols>
  <sheetData>
    <row r="3" spans="1:18" s="21" customFormat="1" ht="18.5">
      <c r="A3" s="14"/>
      <c r="B3" s="14"/>
      <c r="C3" s="14"/>
      <c r="D3" s="19" t="s">
        <v>68</v>
      </c>
      <c r="E3" s="19"/>
      <c r="F3" s="15" t="s">
        <v>49</v>
      </c>
      <c r="G3" s="15"/>
      <c r="H3" s="18" t="s">
        <v>73</v>
      </c>
      <c r="I3" s="18"/>
      <c r="J3" s="40" t="s">
        <v>105</v>
      </c>
      <c r="K3" s="38" t="s">
        <v>118</v>
      </c>
      <c r="L3" s="38"/>
      <c r="M3" s="38" t="s">
        <v>139</v>
      </c>
      <c r="N3" s="19" t="s">
        <v>165</v>
      </c>
      <c r="O3" s="19"/>
      <c r="P3" s="15" t="s">
        <v>164</v>
      </c>
      <c r="Q3" s="15"/>
      <c r="R3" s="15"/>
    </row>
    <row r="4" spans="1:18" s="1" customFormat="1">
      <c r="A4" s="11" t="s">
        <v>75</v>
      </c>
      <c r="B4" s="11" t="s">
        <v>37</v>
      </c>
      <c r="C4" s="11" t="s">
        <v>13</v>
      </c>
      <c r="D4" s="7" t="s">
        <v>74</v>
      </c>
      <c r="E4" s="7" t="s">
        <v>76</v>
      </c>
      <c r="F4" s="8" t="s">
        <v>48</v>
      </c>
      <c r="G4" s="8" t="s">
        <v>60</v>
      </c>
      <c r="H4" s="13" t="s">
        <v>25</v>
      </c>
      <c r="I4" s="13" t="s">
        <v>72</v>
      </c>
      <c r="J4" s="41" t="s">
        <v>6</v>
      </c>
      <c r="K4" s="39" t="s">
        <v>107</v>
      </c>
      <c r="L4" s="39" t="s">
        <v>108</v>
      </c>
      <c r="M4" s="39" t="s">
        <v>132</v>
      </c>
      <c r="N4" s="7" t="s">
        <v>58</v>
      </c>
      <c r="O4" s="7" t="s">
        <v>125</v>
      </c>
      <c r="P4" s="8" t="s">
        <v>120</v>
      </c>
      <c r="Q4" s="8" t="s">
        <v>121</v>
      </c>
      <c r="R4" s="8" t="s">
        <v>122</v>
      </c>
    </row>
    <row r="5" spans="1:18">
      <c r="O5" s="42"/>
    </row>
    <row r="6" spans="1:18">
      <c r="A6" s="56" t="s">
        <v>193</v>
      </c>
      <c r="B6" t="s">
        <v>202</v>
      </c>
      <c r="C6" t="b">
        <v>1</v>
      </c>
      <c r="D6" t="s">
        <v>69</v>
      </c>
      <c r="E6" t="s">
        <v>192</v>
      </c>
      <c r="F6" t="s">
        <v>67</v>
      </c>
      <c r="G6">
        <v>2.75E-2</v>
      </c>
      <c r="H6">
        <v>0</v>
      </c>
      <c r="I6" t="b">
        <v>1</v>
      </c>
      <c r="J6">
        <v>7.0000000000000007E-2</v>
      </c>
      <c r="K6">
        <v>0</v>
      </c>
      <c r="L6">
        <v>2018</v>
      </c>
      <c r="N6" t="b">
        <v>1</v>
      </c>
      <c r="O6" s="42">
        <v>0.11</v>
      </c>
      <c r="P6">
        <v>0.02</v>
      </c>
      <c r="Q6">
        <v>0.05</v>
      </c>
      <c r="R6">
        <v>0</v>
      </c>
    </row>
    <row r="7" spans="1:18">
      <c r="A7" s="56" t="s">
        <v>194</v>
      </c>
      <c r="B7" t="s">
        <v>203</v>
      </c>
      <c r="C7" t="b">
        <v>0</v>
      </c>
      <c r="D7" t="s">
        <v>69</v>
      </c>
      <c r="E7" t="s">
        <v>192</v>
      </c>
      <c r="F7" t="s">
        <v>67</v>
      </c>
      <c r="G7">
        <v>2.75E-2</v>
      </c>
      <c r="H7">
        <v>0</v>
      </c>
      <c r="I7" t="b">
        <v>1</v>
      </c>
      <c r="J7">
        <v>7.0000000000000007E-2</v>
      </c>
      <c r="K7">
        <v>0.25</v>
      </c>
      <c r="L7">
        <v>2018</v>
      </c>
      <c r="N7" t="b">
        <v>1</v>
      </c>
      <c r="O7" s="42">
        <v>0.11</v>
      </c>
      <c r="P7">
        <v>0.02</v>
      </c>
      <c r="Q7">
        <v>0.05</v>
      </c>
      <c r="R7">
        <v>0</v>
      </c>
    </row>
    <row r="8" spans="1:18">
      <c r="A8" s="56" t="s">
        <v>195</v>
      </c>
      <c r="B8" t="s">
        <v>204</v>
      </c>
      <c r="C8" t="b">
        <v>0</v>
      </c>
      <c r="D8" t="s">
        <v>69</v>
      </c>
      <c r="E8" t="s">
        <v>192</v>
      </c>
      <c r="F8" t="s">
        <v>67</v>
      </c>
      <c r="G8">
        <v>2.75E-2</v>
      </c>
      <c r="H8">
        <v>0</v>
      </c>
      <c r="I8" t="b">
        <v>1</v>
      </c>
      <c r="J8">
        <v>7.0000000000000007E-2</v>
      </c>
      <c r="K8">
        <v>0.5</v>
      </c>
      <c r="L8">
        <v>2018</v>
      </c>
      <c r="N8" t="b">
        <v>1</v>
      </c>
      <c r="O8" s="42">
        <v>0.11</v>
      </c>
      <c r="P8">
        <v>0.02</v>
      </c>
      <c r="Q8">
        <v>0.05</v>
      </c>
      <c r="R8">
        <v>0</v>
      </c>
    </row>
    <row r="9" spans="1:18">
      <c r="A9" s="56"/>
      <c r="O9" s="42"/>
    </row>
    <row r="10" spans="1:18">
      <c r="A10" s="56" t="s">
        <v>196</v>
      </c>
      <c r="B10" t="s">
        <v>205</v>
      </c>
      <c r="C10" t="b">
        <v>0</v>
      </c>
      <c r="D10" t="s">
        <v>69</v>
      </c>
      <c r="E10" t="s">
        <v>192</v>
      </c>
      <c r="F10" t="s">
        <v>67</v>
      </c>
      <c r="G10">
        <v>2.75E-2</v>
      </c>
      <c r="H10">
        <v>0</v>
      </c>
      <c r="I10" t="b">
        <v>1</v>
      </c>
      <c r="J10">
        <v>7.0000000000000007E-2</v>
      </c>
      <c r="K10">
        <v>0</v>
      </c>
      <c r="L10">
        <v>2018</v>
      </c>
      <c r="M10">
        <v>0.01</v>
      </c>
      <c r="N10" t="b">
        <v>1</v>
      </c>
      <c r="O10" s="42">
        <v>0.11</v>
      </c>
      <c r="P10">
        <v>0.02</v>
      </c>
      <c r="Q10">
        <v>0.05</v>
      </c>
      <c r="R10">
        <v>0</v>
      </c>
    </row>
    <row r="11" spans="1:18">
      <c r="A11" s="56" t="s">
        <v>197</v>
      </c>
      <c r="B11" t="s">
        <v>206</v>
      </c>
      <c r="C11" t="b">
        <v>0</v>
      </c>
      <c r="D11" t="s">
        <v>69</v>
      </c>
      <c r="E11" t="s">
        <v>192</v>
      </c>
      <c r="F11" t="s">
        <v>67</v>
      </c>
      <c r="G11">
        <v>2.75E-2</v>
      </c>
      <c r="H11">
        <v>0</v>
      </c>
      <c r="I11" t="b">
        <v>1</v>
      </c>
      <c r="J11">
        <v>7.0000000000000007E-2</v>
      </c>
      <c r="K11">
        <v>0.25</v>
      </c>
      <c r="L11">
        <v>2018</v>
      </c>
      <c r="M11">
        <v>0.01</v>
      </c>
      <c r="N11" t="b">
        <v>1</v>
      </c>
      <c r="O11" s="42">
        <v>0.11</v>
      </c>
      <c r="P11">
        <v>0.02</v>
      </c>
      <c r="Q11">
        <v>0.05</v>
      </c>
      <c r="R11">
        <v>0</v>
      </c>
    </row>
    <row r="12" spans="1:18">
      <c r="A12" s="56" t="s">
        <v>198</v>
      </c>
      <c r="B12" t="s">
        <v>207</v>
      </c>
      <c r="C12" t="b">
        <v>0</v>
      </c>
      <c r="D12" t="s">
        <v>69</v>
      </c>
      <c r="E12" t="s">
        <v>192</v>
      </c>
      <c r="F12" t="s">
        <v>67</v>
      </c>
      <c r="G12">
        <v>2.75E-2</v>
      </c>
      <c r="H12">
        <v>0</v>
      </c>
      <c r="I12" t="b">
        <v>1</v>
      </c>
      <c r="J12">
        <v>7.0000000000000007E-2</v>
      </c>
      <c r="K12">
        <v>0.5</v>
      </c>
      <c r="L12">
        <v>2018</v>
      </c>
      <c r="M12">
        <v>0.01</v>
      </c>
      <c r="N12" t="b">
        <v>1</v>
      </c>
      <c r="O12" s="42">
        <v>0.11</v>
      </c>
      <c r="P12">
        <v>0.02</v>
      </c>
      <c r="Q12">
        <v>0.05</v>
      </c>
      <c r="R12">
        <v>0</v>
      </c>
    </row>
    <row r="13" spans="1:18">
      <c r="A13" s="56"/>
    </row>
    <row r="14" spans="1:18">
      <c r="A14" s="56" t="s">
        <v>199</v>
      </c>
      <c r="B14" t="s">
        <v>208</v>
      </c>
      <c r="C14" t="b">
        <v>0</v>
      </c>
      <c r="D14" t="s">
        <v>69</v>
      </c>
      <c r="E14" t="s">
        <v>192</v>
      </c>
      <c r="F14" t="s">
        <v>67</v>
      </c>
      <c r="G14">
        <v>2.75E-2</v>
      </c>
      <c r="H14">
        <v>0</v>
      </c>
      <c r="I14" t="b">
        <v>1</v>
      </c>
      <c r="J14">
        <v>7.0000000000000007E-2</v>
      </c>
      <c r="K14">
        <v>0</v>
      </c>
      <c r="L14">
        <v>2018</v>
      </c>
      <c r="M14">
        <v>1.4999999999999999E-2</v>
      </c>
      <c r="N14" t="b">
        <v>1</v>
      </c>
      <c r="O14" s="42">
        <v>0.11</v>
      </c>
      <c r="P14">
        <v>0.02</v>
      </c>
      <c r="Q14">
        <v>0.05</v>
      </c>
      <c r="R14">
        <v>0</v>
      </c>
    </row>
    <row r="15" spans="1:18">
      <c r="A15" s="56" t="s">
        <v>200</v>
      </c>
      <c r="B15" t="s">
        <v>209</v>
      </c>
      <c r="C15" t="b">
        <v>0</v>
      </c>
      <c r="D15" t="s">
        <v>69</v>
      </c>
      <c r="E15" t="s">
        <v>192</v>
      </c>
      <c r="F15" t="s">
        <v>67</v>
      </c>
      <c r="G15">
        <v>2.75E-2</v>
      </c>
      <c r="H15">
        <v>0</v>
      </c>
      <c r="I15" t="b">
        <v>1</v>
      </c>
      <c r="J15">
        <v>7.0000000000000007E-2</v>
      </c>
      <c r="K15">
        <v>0.25</v>
      </c>
      <c r="L15">
        <v>2018</v>
      </c>
      <c r="M15">
        <v>1.4999999999999999E-2</v>
      </c>
      <c r="N15" t="b">
        <v>1</v>
      </c>
      <c r="O15" s="42">
        <v>0.11</v>
      </c>
      <c r="P15">
        <v>0.02</v>
      </c>
      <c r="Q15">
        <v>0.05</v>
      </c>
      <c r="R15">
        <v>0</v>
      </c>
    </row>
    <row r="16" spans="1:18">
      <c r="A16" s="56" t="s">
        <v>201</v>
      </c>
      <c r="B16" t="s">
        <v>210</v>
      </c>
      <c r="C16" t="b">
        <v>0</v>
      </c>
      <c r="D16" t="s">
        <v>69</v>
      </c>
      <c r="E16" t="s">
        <v>192</v>
      </c>
      <c r="F16" t="s">
        <v>67</v>
      </c>
      <c r="G16">
        <v>2.75E-2</v>
      </c>
      <c r="H16">
        <v>0</v>
      </c>
      <c r="I16" t="b">
        <v>1</v>
      </c>
      <c r="J16">
        <v>7.0000000000000007E-2</v>
      </c>
      <c r="K16">
        <v>0.5</v>
      </c>
      <c r="L16">
        <v>2018</v>
      </c>
      <c r="M16">
        <v>1.4999999999999999E-2</v>
      </c>
      <c r="N16" t="b">
        <v>1</v>
      </c>
      <c r="O16" s="42">
        <v>0.11</v>
      </c>
      <c r="P16">
        <v>0.02</v>
      </c>
      <c r="Q16">
        <v>0.05</v>
      </c>
      <c r="R16">
        <v>0</v>
      </c>
    </row>
    <row r="17" spans="1:18">
      <c r="A17" s="56"/>
    </row>
    <row r="18" spans="1:18">
      <c r="A18" s="56" t="s">
        <v>259</v>
      </c>
      <c r="B18" t="s">
        <v>261</v>
      </c>
      <c r="C18" t="b">
        <v>0</v>
      </c>
      <c r="D18" t="s">
        <v>69</v>
      </c>
      <c r="E18" t="s">
        <v>192</v>
      </c>
      <c r="F18" t="s">
        <v>67</v>
      </c>
      <c r="G18">
        <v>2.75E-2</v>
      </c>
      <c r="H18">
        <v>0</v>
      </c>
      <c r="I18" t="b">
        <v>1</v>
      </c>
      <c r="J18">
        <v>7.0000000000000007E-2</v>
      </c>
      <c r="K18">
        <v>0</v>
      </c>
      <c r="L18">
        <v>2018</v>
      </c>
      <c r="M18">
        <v>5.0000000000000001E-3</v>
      </c>
      <c r="N18" t="b">
        <v>1</v>
      </c>
      <c r="O18" s="42">
        <v>0.11</v>
      </c>
      <c r="P18">
        <v>0.02</v>
      </c>
      <c r="Q18">
        <v>0.05</v>
      </c>
      <c r="R18">
        <v>0</v>
      </c>
    </row>
    <row r="19" spans="1:18">
      <c r="A19" s="56"/>
      <c r="O19" s="42"/>
    </row>
    <row r="20" spans="1:18">
      <c r="A20" s="56"/>
    </row>
    <row r="21" spans="1:18" ht="13.5" customHeight="1">
      <c r="A21" s="56" t="s">
        <v>239</v>
      </c>
      <c r="B21" t="s">
        <v>240</v>
      </c>
      <c r="C21" t="b">
        <v>0</v>
      </c>
      <c r="D21" t="s">
        <v>69</v>
      </c>
      <c r="E21" t="s">
        <v>257</v>
      </c>
      <c r="F21" t="s">
        <v>67</v>
      </c>
      <c r="G21">
        <v>2.75E-2</v>
      </c>
      <c r="H21">
        <v>0</v>
      </c>
      <c r="I21" t="b">
        <v>1</v>
      </c>
      <c r="J21">
        <v>7.0000000000000007E-2</v>
      </c>
      <c r="K21">
        <v>0</v>
      </c>
      <c r="L21">
        <v>2018</v>
      </c>
      <c r="N21" t="b">
        <v>1</v>
      </c>
      <c r="O21" s="42">
        <v>0.04</v>
      </c>
      <c r="P21">
        <v>0</v>
      </c>
      <c r="Q21">
        <v>0.05</v>
      </c>
      <c r="R21">
        <v>0</v>
      </c>
    </row>
    <row r="22" spans="1:18">
      <c r="A22" s="56" t="s">
        <v>241</v>
      </c>
      <c r="B22" t="s">
        <v>242</v>
      </c>
      <c r="C22" t="b">
        <v>0</v>
      </c>
      <c r="D22" t="s">
        <v>69</v>
      </c>
      <c r="E22" t="s">
        <v>257</v>
      </c>
      <c r="F22" t="s">
        <v>67</v>
      </c>
      <c r="G22">
        <v>2.75E-2</v>
      </c>
      <c r="H22">
        <v>0</v>
      </c>
      <c r="I22" t="b">
        <v>1</v>
      </c>
      <c r="J22">
        <v>7.0000000000000007E-2</v>
      </c>
      <c r="K22">
        <v>0.25</v>
      </c>
      <c r="L22">
        <v>2018</v>
      </c>
      <c r="N22" t="b">
        <v>1</v>
      </c>
      <c r="O22" s="42">
        <v>0.04</v>
      </c>
      <c r="P22">
        <v>0</v>
      </c>
      <c r="Q22">
        <v>0.05</v>
      </c>
      <c r="R22">
        <v>0</v>
      </c>
    </row>
    <row r="23" spans="1:18">
      <c r="A23" s="56" t="s">
        <v>243</v>
      </c>
      <c r="B23" t="s">
        <v>244</v>
      </c>
      <c r="C23" t="b">
        <v>0</v>
      </c>
      <c r="D23" t="s">
        <v>69</v>
      </c>
      <c r="E23" t="s">
        <v>257</v>
      </c>
      <c r="F23" t="s">
        <v>67</v>
      </c>
      <c r="G23">
        <v>2.75E-2</v>
      </c>
      <c r="H23">
        <v>0</v>
      </c>
      <c r="I23" t="b">
        <v>1</v>
      </c>
      <c r="J23">
        <v>7.0000000000000007E-2</v>
      </c>
      <c r="K23">
        <v>0.5</v>
      </c>
      <c r="L23">
        <v>2018</v>
      </c>
      <c r="N23" t="b">
        <v>1</v>
      </c>
      <c r="O23" s="42">
        <v>0.04</v>
      </c>
      <c r="P23">
        <v>0</v>
      </c>
      <c r="Q23">
        <v>0.05</v>
      </c>
      <c r="R23">
        <v>0</v>
      </c>
    </row>
    <row r="24" spans="1:18">
      <c r="A24" s="56"/>
      <c r="O24" s="42"/>
    </row>
    <row r="25" spans="1:18">
      <c r="A25" s="56" t="s">
        <v>245</v>
      </c>
      <c r="B25" t="s">
        <v>246</v>
      </c>
      <c r="C25" t="b">
        <v>0</v>
      </c>
      <c r="D25" t="s">
        <v>69</v>
      </c>
      <c r="E25" t="s">
        <v>257</v>
      </c>
      <c r="F25" t="s">
        <v>67</v>
      </c>
      <c r="G25">
        <v>2.75E-2</v>
      </c>
      <c r="H25">
        <v>0</v>
      </c>
      <c r="I25" t="b">
        <v>1</v>
      </c>
      <c r="J25">
        <v>7.0000000000000007E-2</v>
      </c>
      <c r="K25">
        <v>0</v>
      </c>
      <c r="L25">
        <v>2018</v>
      </c>
      <c r="M25">
        <v>0.01</v>
      </c>
      <c r="N25" t="b">
        <v>1</v>
      </c>
      <c r="O25" s="42">
        <v>0.04</v>
      </c>
      <c r="P25">
        <v>0</v>
      </c>
      <c r="Q25">
        <v>0.05</v>
      </c>
      <c r="R25">
        <v>0</v>
      </c>
    </row>
    <row r="26" spans="1:18">
      <c r="A26" s="56" t="s">
        <v>247</v>
      </c>
      <c r="B26" t="s">
        <v>248</v>
      </c>
      <c r="C26" t="b">
        <v>0</v>
      </c>
      <c r="D26" t="s">
        <v>69</v>
      </c>
      <c r="E26" t="s">
        <v>257</v>
      </c>
      <c r="F26" t="s">
        <v>67</v>
      </c>
      <c r="G26">
        <v>2.75E-2</v>
      </c>
      <c r="H26">
        <v>0</v>
      </c>
      <c r="I26" t="b">
        <v>1</v>
      </c>
      <c r="J26">
        <v>7.0000000000000007E-2</v>
      </c>
      <c r="K26">
        <v>0.25</v>
      </c>
      <c r="L26">
        <v>2018</v>
      </c>
      <c r="M26">
        <v>0.01</v>
      </c>
      <c r="N26" t="b">
        <v>1</v>
      </c>
      <c r="O26" s="42">
        <v>0.04</v>
      </c>
      <c r="P26">
        <v>0</v>
      </c>
      <c r="Q26">
        <v>0.05</v>
      </c>
      <c r="R26">
        <v>0</v>
      </c>
    </row>
    <row r="27" spans="1:18">
      <c r="A27" s="56" t="s">
        <v>249</v>
      </c>
      <c r="B27" t="s">
        <v>250</v>
      </c>
      <c r="C27" t="b">
        <v>0</v>
      </c>
      <c r="D27" t="s">
        <v>69</v>
      </c>
      <c r="E27" t="s">
        <v>257</v>
      </c>
      <c r="F27" t="s">
        <v>67</v>
      </c>
      <c r="G27">
        <v>2.75E-2</v>
      </c>
      <c r="H27">
        <v>0</v>
      </c>
      <c r="I27" t="b">
        <v>1</v>
      </c>
      <c r="J27">
        <v>7.0000000000000007E-2</v>
      </c>
      <c r="K27">
        <v>0.5</v>
      </c>
      <c r="L27">
        <v>2018</v>
      </c>
      <c r="M27">
        <v>0.01</v>
      </c>
      <c r="N27" t="b">
        <v>1</v>
      </c>
      <c r="O27" s="42">
        <v>0.04</v>
      </c>
      <c r="P27">
        <v>0</v>
      </c>
      <c r="Q27">
        <v>0.05</v>
      </c>
      <c r="R27">
        <v>0</v>
      </c>
    </row>
    <row r="28" spans="1:18">
      <c r="A28" s="56"/>
      <c r="O28" s="42"/>
    </row>
    <row r="29" spans="1:18">
      <c r="A29" s="56" t="s">
        <v>251</v>
      </c>
      <c r="B29" t="s">
        <v>252</v>
      </c>
      <c r="C29" t="b">
        <v>0</v>
      </c>
      <c r="D29" t="s">
        <v>69</v>
      </c>
      <c r="E29" t="s">
        <v>257</v>
      </c>
      <c r="F29" t="s">
        <v>67</v>
      </c>
      <c r="G29">
        <v>2.75E-2</v>
      </c>
      <c r="H29">
        <v>0</v>
      </c>
      <c r="I29" t="b">
        <v>1</v>
      </c>
      <c r="J29">
        <v>7.0000000000000007E-2</v>
      </c>
      <c r="K29">
        <v>0</v>
      </c>
      <c r="L29">
        <v>2018</v>
      </c>
      <c r="M29">
        <v>1.4999999999999999E-2</v>
      </c>
      <c r="N29" t="b">
        <v>1</v>
      </c>
      <c r="O29" s="42">
        <v>0.04</v>
      </c>
      <c r="P29">
        <v>0</v>
      </c>
      <c r="Q29">
        <v>0.05</v>
      </c>
      <c r="R29">
        <v>0</v>
      </c>
    </row>
    <row r="30" spans="1:18">
      <c r="A30" s="56" t="s">
        <v>253</v>
      </c>
      <c r="B30" t="s">
        <v>254</v>
      </c>
      <c r="C30" t="b">
        <v>0</v>
      </c>
      <c r="D30" t="s">
        <v>69</v>
      </c>
      <c r="E30" t="s">
        <v>257</v>
      </c>
      <c r="F30" t="s">
        <v>67</v>
      </c>
      <c r="G30">
        <v>2.75E-2</v>
      </c>
      <c r="H30">
        <v>0</v>
      </c>
      <c r="I30" t="b">
        <v>1</v>
      </c>
      <c r="J30">
        <v>7.0000000000000007E-2</v>
      </c>
      <c r="K30">
        <v>0.25</v>
      </c>
      <c r="L30">
        <v>2018</v>
      </c>
      <c r="M30">
        <v>1.4999999999999999E-2</v>
      </c>
      <c r="N30" t="b">
        <v>1</v>
      </c>
      <c r="O30" s="42">
        <v>0.04</v>
      </c>
      <c r="P30">
        <v>0</v>
      </c>
      <c r="Q30">
        <v>0.05</v>
      </c>
      <c r="R30">
        <v>0</v>
      </c>
    </row>
    <row r="31" spans="1:18">
      <c r="A31" s="56" t="s">
        <v>255</v>
      </c>
      <c r="B31" t="s">
        <v>256</v>
      </c>
      <c r="C31" t="b">
        <v>0</v>
      </c>
      <c r="D31" t="s">
        <v>69</v>
      </c>
      <c r="E31" t="s">
        <v>257</v>
      </c>
      <c r="F31" t="s">
        <v>67</v>
      </c>
      <c r="G31">
        <v>2.75E-2</v>
      </c>
      <c r="H31">
        <v>0</v>
      </c>
      <c r="I31" t="b">
        <v>1</v>
      </c>
      <c r="J31">
        <v>7.0000000000000007E-2</v>
      </c>
      <c r="K31">
        <v>0.5</v>
      </c>
      <c r="L31">
        <v>2018</v>
      </c>
      <c r="M31">
        <v>1.4999999999999999E-2</v>
      </c>
      <c r="N31" t="b">
        <v>1</v>
      </c>
      <c r="O31" s="42">
        <v>0.04</v>
      </c>
      <c r="P31">
        <v>0</v>
      </c>
      <c r="Q31">
        <v>0.05</v>
      </c>
      <c r="R31">
        <v>0</v>
      </c>
    </row>
    <row r="32" spans="1:18">
      <c r="A32" s="56"/>
      <c r="O32" s="42"/>
    </row>
    <row r="33" spans="1:18">
      <c r="A33" s="56" t="s">
        <v>260</v>
      </c>
      <c r="B33" t="s">
        <v>262</v>
      </c>
      <c r="C33" t="b">
        <v>0</v>
      </c>
      <c r="D33" t="s">
        <v>69</v>
      </c>
      <c r="E33" t="s">
        <v>257</v>
      </c>
      <c r="F33" t="s">
        <v>67</v>
      </c>
      <c r="G33">
        <v>2.75E-2</v>
      </c>
      <c r="H33">
        <v>0</v>
      </c>
      <c r="I33" t="b">
        <v>1</v>
      </c>
      <c r="J33">
        <v>7.0000000000000007E-2</v>
      </c>
      <c r="K33">
        <v>0</v>
      </c>
      <c r="L33">
        <v>2018</v>
      </c>
      <c r="M33">
        <v>5.0000000000000001E-3</v>
      </c>
      <c r="N33" t="b">
        <v>1</v>
      </c>
      <c r="O33" s="42">
        <v>0.04</v>
      </c>
      <c r="P33">
        <v>0</v>
      </c>
      <c r="Q33">
        <v>0.05</v>
      </c>
      <c r="R33">
        <v>0</v>
      </c>
    </row>
    <row r="39" spans="1:18">
      <c r="A39" s="56" t="s">
        <v>276</v>
      </c>
      <c r="B39" t="s">
        <v>277</v>
      </c>
      <c r="C39" t="b">
        <v>0</v>
      </c>
      <c r="D39" t="s">
        <v>69</v>
      </c>
      <c r="E39" t="s">
        <v>296</v>
      </c>
      <c r="F39" t="s">
        <v>67</v>
      </c>
      <c r="G39">
        <v>2.75E-2</v>
      </c>
      <c r="H39">
        <v>0</v>
      </c>
      <c r="I39" t="b">
        <v>1</v>
      </c>
      <c r="J39">
        <v>7.0000000000000007E-2</v>
      </c>
      <c r="K39">
        <v>0</v>
      </c>
      <c r="L39">
        <v>2018</v>
      </c>
      <c r="N39" t="b">
        <v>1</v>
      </c>
      <c r="O39" s="42">
        <v>0.04</v>
      </c>
      <c r="P39">
        <v>0</v>
      </c>
      <c r="Q39">
        <v>0.05</v>
      </c>
      <c r="R39">
        <v>0</v>
      </c>
    </row>
    <row r="40" spans="1:18">
      <c r="A40" s="56" t="s">
        <v>278</v>
      </c>
      <c r="B40" t="s">
        <v>279</v>
      </c>
      <c r="C40" t="b">
        <v>0</v>
      </c>
      <c r="D40" t="s">
        <v>69</v>
      </c>
      <c r="E40" t="s">
        <v>296</v>
      </c>
      <c r="F40" t="s">
        <v>67</v>
      </c>
      <c r="G40">
        <v>2.75E-2</v>
      </c>
      <c r="H40">
        <v>0</v>
      </c>
      <c r="I40" t="b">
        <v>1</v>
      </c>
      <c r="J40">
        <v>7.0000000000000007E-2</v>
      </c>
      <c r="K40">
        <v>0.25</v>
      </c>
      <c r="L40">
        <v>2018</v>
      </c>
      <c r="N40" t="b">
        <v>1</v>
      </c>
      <c r="O40" s="42">
        <v>0.04</v>
      </c>
      <c r="P40">
        <v>0</v>
      </c>
      <c r="Q40">
        <v>0.05</v>
      </c>
      <c r="R40">
        <v>0</v>
      </c>
    </row>
    <row r="41" spans="1:18">
      <c r="A41" s="56" t="s">
        <v>280</v>
      </c>
      <c r="B41" t="s">
        <v>281</v>
      </c>
      <c r="C41" t="b">
        <v>0</v>
      </c>
      <c r="D41" t="s">
        <v>69</v>
      </c>
      <c r="E41" t="s">
        <v>296</v>
      </c>
      <c r="F41" t="s">
        <v>67</v>
      </c>
      <c r="G41">
        <v>2.75E-2</v>
      </c>
      <c r="H41">
        <v>0</v>
      </c>
      <c r="I41" t="b">
        <v>1</v>
      </c>
      <c r="J41">
        <v>7.0000000000000007E-2</v>
      </c>
      <c r="K41">
        <v>0.5</v>
      </c>
      <c r="L41">
        <v>2018</v>
      </c>
      <c r="N41" t="b">
        <v>1</v>
      </c>
      <c r="O41" s="42">
        <v>0.04</v>
      </c>
      <c r="P41">
        <v>0</v>
      </c>
      <c r="Q41">
        <v>0.05</v>
      </c>
      <c r="R41">
        <v>0</v>
      </c>
    </row>
    <row r="42" spans="1:18">
      <c r="A42" s="56"/>
      <c r="O42" s="42"/>
    </row>
    <row r="43" spans="1:18">
      <c r="A43" s="56" t="s">
        <v>282</v>
      </c>
      <c r="B43" t="s">
        <v>283</v>
      </c>
      <c r="C43" t="b">
        <v>0</v>
      </c>
      <c r="D43" t="s">
        <v>69</v>
      </c>
      <c r="E43" t="s">
        <v>296</v>
      </c>
      <c r="F43" t="s">
        <v>67</v>
      </c>
      <c r="G43">
        <v>2.75E-2</v>
      </c>
      <c r="H43">
        <v>0</v>
      </c>
      <c r="I43" t="b">
        <v>1</v>
      </c>
      <c r="J43">
        <v>7.0000000000000007E-2</v>
      </c>
      <c r="K43">
        <v>0</v>
      </c>
      <c r="L43">
        <v>2018</v>
      </c>
      <c r="M43">
        <v>0.01</v>
      </c>
      <c r="N43" t="b">
        <v>1</v>
      </c>
      <c r="O43" s="42">
        <v>0.04</v>
      </c>
      <c r="P43">
        <v>0</v>
      </c>
      <c r="Q43">
        <v>0.05</v>
      </c>
      <c r="R43">
        <v>0</v>
      </c>
    </row>
    <row r="44" spans="1:18">
      <c r="A44" s="56" t="s">
        <v>284</v>
      </c>
      <c r="B44" t="s">
        <v>285</v>
      </c>
      <c r="C44" t="b">
        <v>0</v>
      </c>
      <c r="D44" t="s">
        <v>69</v>
      </c>
      <c r="E44" t="s">
        <v>296</v>
      </c>
      <c r="F44" t="s">
        <v>67</v>
      </c>
      <c r="G44">
        <v>2.75E-2</v>
      </c>
      <c r="H44">
        <v>0</v>
      </c>
      <c r="I44" t="b">
        <v>1</v>
      </c>
      <c r="J44">
        <v>7.0000000000000007E-2</v>
      </c>
      <c r="K44">
        <v>0.25</v>
      </c>
      <c r="L44">
        <v>2018</v>
      </c>
      <c r="M44">
        <v>0.01</v>
      </c>
      <c r="N44" t="b">
        <v>1</v>
      </c>
      <c r="O44" s="42">
        <v>0.04</v>
      </c>
      <c r="P44">
        <v>0</v>
      </c>
      <c r="Q44">
        <v>0.05</v>
      </c>
      <c r="R44">
        <v>0</v>
      </c>
    </row>
    <row r="45" spans="1:18">
      <c r="A45" s="56" t="s">
        <v>286</v>
      </c>
      <c r="B45" t="s">
        <v>287</v>
      </c>
      <c r="C45" t="b">
        <v>0</v>
      </c>
      <c r="D45" t="s">
        <v>69</v>
      </c>
      <c r="E45" t="s">
        <v>296</v>
      </c>
      <c r="F45" t="s">
        <v>67</v>
      </c>
      <c r="G45">
        <v>2.75E-2</v>
      </c>
      <c r="H45">
        <v>0</v>
      </c>
      <c r="I45" t="b">
        <v>1</v>
      </c>
      <c r="J45">
        <v>7.0000000000000007E-2</v>
      </c>
      <c r="K45">
        <v>0.5</v>
      </c>
      <c r="L45">
        <v>2018</v>
      </c>
      <c r="M45">
        <v>0.01</v>
      </c>
      <c r="N45" t="b">
        <v>1</v>
      </c>
      <c r="O45" s="42">
        <v>0.04</v>
      </c>
      <c r="P45">
        <v>0</v>
      </c>
      <c r="Q45">
        <v>0.05</v>
      </c>
      <c r="R45">
        <v>0</v>
      </c>
    </row>
    <row r="46" spans="1:18">
      <c r="A46" s="56"/>
      <c r="O46" s="42"/>
    </row>
    <row r="47" spans="1:18">
      <c r="A47" s="56" t="s">
        <v>288</v>
      </c>
      <c r="B47" t="s">
        <v>289</v>
      </c>
      <c r="C47" t="b">
        <v>0</v>
      </c>
      <c r="D47" t="s">
        <v>69</v>
      </c>
      <c r="E47" t="s">
        <v>296</v>
      </c>
      <c r="F47" t="s">
        <v>67</v>
      </c>
      <c r="G47">
        <v>2.75E-2</v>
      </c>
      <c r="H47">
        <v>0</v>
      </c>
      <c r="I47" t="b">
        <v>1</v>
      </c>
      <c r="J47">
        <v>7.0000000000000007E-2</v>
      </c>
      <c r="K47">
        <v>0</v>
      </c>
      <c r="L47">
        <v>2018</v>
      </c>
      <c r="M47">
        <v>1.4999999999999999E-2</v>
      </c>
      <c r="N47" t="b">
        <v>1</v>
      </c>
      <c r="O47" s="42">
        <v>0.04</v>
      </c>
      <c r="P47">
        <v>0</v>
      </c>
      <c r="Q47">
        <v>0.05</v>
      </c>
      <c r="R47">
        <v>0</v>
      </c>
    </row>
    <row r="48" spans="1:18">
      <c r="A48" s="56" t="s">
        <v>290</v>
      </c>
      <c r="B48" t="s">
        <v>291</v>
      </c>
      <c r="C48" t="b">
        <v>0</v>
      </c>
      <c r="D48" t="s">
        <v>69</v>
      </c>
      <c r="E48" t="s">
        <v>296</v>
      </c>
      <c r="F48" t="s">
        <v>67</v>
      </c>
      <c r="G48">
        <v>2.75E-2</v>
      </c>
      <c r="H48">
        <v>0</v>
      </c>
      <c r="I48" t="b">
        <v>1</v>
      </c>
      <c r="J48">
        <v>7.0000000000000007E-2</v>
      </c>
      <c r="K48">
        <v>0.25</v>
      </c>
      <c r="L48">
        <v>2018</v>
      </c>
      <c r="M48">
        <v>1.4999999999999999E-2</v>
      </c>
      <c r="N48" t="b">
        <v>1</v>
      </c>
      <c r="O48" s="42">
        <v>0.04</v>
      </c>
      <c r="P48">
        <v>0</v>
      </c>
      <c r="Q48">
        <v>0.05</v>
      </c>
      <c r="R48">
        <v>0</v>
      </c>
    </row>
    <row r="49" spans="1:18">
      <c r="A49" s="56" t="s">
        <v>292</v>
      </c>
      <c r="B49" t="s">
        <v>293</v>
      </c>
      <c r="C49" t="b">
        <v>0</v>
      </c>
      <c r="D49" t="s">
        <v>69</v>
      </c>
      <c r="E49" t="s">
        <v>296</v>
      </c>
      <c r="F49" t="s">
        <v>67</v>
      </c>
      <c r="G49">
        <v>2.75E-2</v>
      </c>
      <c r="H49">
        <v>0</v>
      </c>
      <c r="I49" t="b">
        <v>1</v>
      </c>
      <c r="J49">
        <v>7.0000000000000007E-2</v>
      </c>
      <c r="K49">
        <v>0.5</v>
      </c>
      <c r="L49">
        <v>2018</v>
      </c>
      <c r="M49">
        <v>1.4999999999999999E-2</v>
      </c>
      <c r="N49" t="b">
        <v>1</v>
      </c>
      <c r="O49" s="42">
        <v>0.04</v>
      </c>
      <c r="P49">
        <v>0</v>
      </c>
      <c r="Q49">
        <v>0.05</v>
      </c>
      <c r="R49">
        <v>0</v>
      </c>
    </row>
    <row r="50" spans="1:18">
      <c r="A50" s="56"/>
      <c r="O50" s="42"/>
    </row>
    <row r="51" spans="1:18">
      <c r="A51" s="56" t="s">
        <v>294</v>
      </c>
      <c r="B51" t="s">
        <v>295</v>
      </c>
      <c r="C51" t="b">
        <v>0</v>
      </c>
      <c r="D51" t="s">
        <v>69</v>
      </c>
      <c r="E51" t="s">
        <v>296</v>
      </c>
      <c r="F51" t="s">
        <v>67</v>
      </c>
      <c r="G51">
        <v>2.75E-2</v>
      </c>
      <c r="H51">
        <v>0</v>
      </c>
      <c r="I51" t="b">
        <v>1</v>
      </c>
      <c r="J51">
        <v>7.0000000000000007E-2</v>
      </c>
      <c r="K51">
        <v>0</v>
      </c>
      <c r="L51">
        <v>2018</v>
      </c>
      <c r="M51">
        <v>5.0000000000000001E-3</v>
      </c>
      <c r="N51" t="b">
        <v>1</v>
      </c>
      <c r="O51" s="42">
        <v>0.04</v>
      </c>
      <c r="P51">
        <v>0</v>
      </c>
      <c r="Q51">
        <v>0.05</v>
      </c>
      <c r="R51">
        <v>0</v>
      </c>
    </row>
  </sheetData>
  <dataValidations count="2">
    <dataValidation type="list" allowBlank="1" showInputMessage="1" showErrorMessage="1" sqref="C5:C51" xr:uid="{CE4DB086-8939-4E0F-A217-D1528E507A37}">
      <formula1>"TRUE, FALSE"</formula1>
    </dataValidation>
    <dataValidation type="list" allowBlank="1" showInputMessage="1" showErrorMessage="1" sqref="D6:D8 D10:D12 D14:D16 D25:D27 D29:D31 D21:D23 D18:D19 D33 D43:D45 D47:D49 D39:D41 D51 D5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G51" sqref="G51"/>
    </sheetView>
  </sheetViews>
  <sheetFormatPr defaultRowHeight="14.5"/>
  <cols>
    <col min="2" max="2" width="10.81640625" customWidth="1"/>
    <col min="9" max="9" width="12" customWidth="1"/>
    <col min="10" max="10" width="11.726562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2018</v>
      </c>
      <c r="B4">
        <v>50</v>
      </c>
      <c r="C4">
        <v>50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F46" sqref="F46"/>
    </sheetView>
  </sheetViews>
  <sheetFormatPr defaultRowHeight="14.5"/>
  <cols>
    <col min="1" max="1" width="20.81640625" customWidth="1"/>
    <col min="2" max="2" width="12.54296875" customWidth="1"/>
    <col min="3" max="3" width="8.54296875" customWidth="1"/>
    <col min="5" max="5" width="13.1796875" customWidth="1"/>
    <col min="6" max="6" width="14.269531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61</v>
      </c>
    </row>
    <row r="3" spans="1:7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109</v>
      </c>
    </row>
    <row r="4" spans="1:7">
      <c r="A4" s="1" t="s">
        <v>20</v>
      </c>
      <c r="B4" s="4">
        <v>7.7200000000000005E-2</v>
      </c>
      <c r="C4" s="3">
        <v>0.12</v>
      </c>
      <c r="D4">
        <v>48</v>
      </c>
      <c r="E4" s="4">
        <f t="shared" si="0"/>
        <v>7.0000000000000007E-2</v>
      </c>
      <c r="F4" s="6">
        <f t="shared" ref="F4" si="2">B4 - C4^2/2</f>
        <v>7.0000000000000007E-2</v>
      </c>
      <c r="G4" t="s">
        <v>110</v>
      </c>
    </row>
    <row r="5" spans="1:7">
      <c r="A5" s="1" t="s">
        <v>111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61</v>
      </c>
    </row>
    <row r="6" spans="1:7">
      <c r="A6" s="1" t="s">
        <v>111</v>
      </c>
      <c r="B6" s="4">
        <v>0.03</v>
      </c>
      <c r="C6" s="3">
        <v>0</v>
      </c>
      <c r="D6">
        <v>1</v>
      </c>
      <c r="E6" s="4">
        <f t="shared" si="0"/>
        <v>0.03</v>
      </c>
      <c r="F6" s="6">
        <v>0.03</v>
      </c>
      <c r="G6" t="s">
        <v>109</v>
      </c>
    </row>
    <row r="7" spans="1:7">
      <c r="A7" s="1" t="s">
        <v>111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62</v>
      </c>
    </row>
    <row r="8" spans="1:7">
      <c r="A8" s="1" t="s">
        <v>111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63</v>
      </c>
    </row>
    <row r="9" spans="1:7">
      <c r="A9" s="1" t="s">
        <v>111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64</v>
      </c>
    </row>
    <row r="10" spans="1:7">
      <c r="A10" s="1" t="s">
        <v>111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65</v>
      </c>
    </row>
    <row r="11" spans="1:7">
      <c r="A11" s="1" t="s">
        <v>111</v>
      </c>
      <c r="B11" s="4">
        <v>7.0000000000000007E-2</v>
      </c>
      <c r="C11" s="3">
        <v>0</v>
      </c>
      <c r="D11">
        <v>44</v>
      </c>
      <c r="E11" s="4">
        <f t="shared" si="0"/>
        <v>7.0000000000000007E-2</v>
      </c>
      <c r="F11" s="6">
        <f t="shared" si="4"/>
        <v>7.0000000000000007E-2</v>
      </c>
      <c r="G11" t="s">
        <v>112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56" sqref="C56"/>
    </sheetView>
  </sheetViews>
  <sheetFormatPr defaultColWidth="9.1796875" defaultRowHeight="12.5"/>
  <cols>
    <col min="1" max="1" width="34.54296875" style="25" customWidth="1"/>
    <col min="2" max="2" width="20" style="26" customWidth="1"/>
    <col min="3" max="3" width="14.26953125" style="26" customWidth="1"/>
    <col min="4" max="4" width="16.54296875" style="26" customWidth="1"/>
    <col min="5" max="5" width="9.1796875" style="25"/>
    <col min="6" max="9" width="14.81640625" style="25" customWidth="1"/>
    <col min="10" max="10" width="9.1796875" style="25"/>
    <col min="11" max="11" width="18.54296875" style="25" customWidth="1"/>
    <col min="12" max="16384" width="9.1796875" style="25"/>
  </cols>
  <sheetData>
    <row r="1" spans="1:11">
      <c r="A1" s="25" t="s">
        <v>166</v>
      </c>
    </row>
    <row r="3" spans="1:11" ht="13">
      <c r="B3" s="27" t="s">
        <v>81</v>
      </c>
      <c r="C3" s="27" t="s">
        <v>82</v>
      </c>
      <c r="D3" s="27" t="s">
        <v>83</v>
      </c>
      <c r="F3" s="28" t="s">
        <v>136</v>
      </c>
      <c r="G3" s="28" t="s">
        <v>167</v>
      </c>
      <c r="H3" s="28" t="s">
        <v>168</v>
      </c>
      <c r="I3" s="28" t="s">
        <v>169</v>
      </c>
      <c r="K3" s="55" t="s">
        <v>258</v>
      </c>
    </row>
    <row r="4" spans="1:11" ht="13">
      <c r="A4" s="28" t="s">
        <v>84</v>
      </c>
    </row>
    <row r="5" spans="1:11">
      <c r="A5" s="25" t="s">
        <v>87</v>
      </c>
      <c r="B5" s="26">
        <v>174402</v>
      </c>
      <c r="C5" s="26">
        <v>11811</v>
      </c>
      <c r="D5" s="26">
        <f>SUM(B5:C5)</f>
        <v>186213</v>
      </c>
      <c r="F5" s="26">
        <v>28335</v>
      </c>
      <c r="G5" s="26">
        <v>41289</v>
      </c>
      <c r="H5" s="25">
        <v>7311</v>
      </c>
      <c r="I5" s="26">
        <f t="shared" ref="I5:I6" si="0">SUM(F5:H5)</f>
        <v>76935</v>
      </c>
      <c r="K5" s="54">
        <f>SUM(D5,I5)</f>
        <v>263148</v>
      </c>
    </row>
    <row r="6" spans="1:11">
      <c r="A6" s="25" t="s">
        <v>88</v>
      </c>
      <c r="B6" s="26">
        <v>37586</v>
      </c>
      <c r="C6" s="26">
        <v>8909</v>
      </c>
      <c r="D6" s="26">
        <f t="shared" ref="D6:D25" si="1">SUM(B6:C6)</f>
        <v>46495</v>
      </c>
      <c r="F6" s="26">
        <v>5956</v>
      </c>
      <c r="G6" s="26">
        <v>6173</v>
      </c>
      <c r="H6" s="25">
        <v>265</v>
      </c>
      <c r="I6" s="26">
        <f t="shared" si="0"/>
        <v>12394</v>
      </c>
      <c r="K6" s="54">
        <f t="shared" ref="K6:K12" si="2">SUM(D6,I6)</f>
        <v>58889</v>
      </c>
    </row>
    <row r="7" spans="1:11">
      <c r="A7" s="25" t="s">
        <v>89</v>
      </c>
      <c r="B7" s="26">
        <v>61005</v>
      </c>
      <c r="C7" s="26">
        <v>3566</v>
      </c>
      <c r="D7" s="26">
        <f t="shared" si="1"/>
        <v>64571</v>
      </c>
      <c r="F7" s="26">
        <v>7103</v>
      </c>
      <c r="G7" s="26">
        <v>7078</v>
      </c>
      <c r="H7" s="26">
        <v>451</v>
      </c>
      <c r="I7" s="26">
        <f>SUM(F7:H7)</f>
        <v>14632</v>
      </c>
      <c r="K7" s="54">
        <f t="shared" si="2"/>
        <v>79203</v>
      </c>
    </row>
    <row r="8" spans="1:11">
      <c r="A8" s="25" t="s">
        <v>90</v>
      </c>
      <c r="B8" s="26">
        <v>195158</v>
      </c>
      <c r="C8" s="26">
        <v>14642</v>
      </c>
      <c r="D8" s="26">
        <f t="shared" si="1"/>
        <v>209800</v>
      </c>
      <c r="F8" s="26">
        <v>25749</v>
      </c>
      <c r="G8" s="26">
        <v>39947</v>
      </c>
      <c r="H8" s="26">
        <v>9158</v>
      </c>
      <c r="I8" s="26">
        <f t="shared" ref="I8:I25" si="3">SUM(F8:H8)</f>
        <v>74854</v>
      </c>
      <c r="K8" s="54">
        <f t="shared" si="2"/>
        <v>284654</v>
      </c>
    </row>
    <row r="9" spans="1:11">
      <c r="A9" s="25" t="s">
        <v>70</v>
      </c>
      <c r="B9" s="26">
        <v>468151</v>
      </c>
      <c r="C9" s="26">
        <v>38928</v>
      </c>
      <c r="D9" s="26">
        <f t="shared" si="1"/>
        <v>507079</v>
      </c>
      <c r="F9" s="26">
        <v>67143</v>
      </c>
      <c r="G9" s="26">
        <v>94487</v>
      </c>
      <c r="H9" s="26">
        <v>17185</v>
      </c>
      <c r="I9" s="26">
        <f t="shared" si="3"/>
        <v>178815</v>
      </c>
      <c r="K9" s="54">
        <f t="shared" si="2"/>
        <v>685894</v>
      </c>
    </row>
    <row r="10" spans="1:11">
      <c r="G10" s="26"/>
      <c r="H10" s="26"/>
      <c r="I10" s="26"/>
    </row>
    <row r="11" spans="1:11" ht="15" customHeight="1">
      <c r="A11" s="29" t="s">
        <v>96</v>
      </c>
      <c r="B11" s="26">
        <v>12251583453</v>
      </c>
      <c r="C11" s="26">
        <v>699252899</v>
      </c>
      <c r="D11" s="26">
        <f t="shared" si="1"/>
        <v>12950836352</v>
      </c>
      <c r="F11" s="26">
        <v>2316124913</v>
      </c>
      <c r="G11" s="49">
        <v>3522647266</v>
      </c>
      <c r="H11" s="26">
        <v>871895121</v>
      </c>
      <c r="I11" s="26">
        <f t="shared" si="3"/>
        <v>6710667300</v>
      </c>
      <c r="K11" s="54">
        <f t="shared" si="2"/>
        <v>19661503652</v>
      </c>
    </row>
    <row r="12" spans="1:11" ht="15" customHeight="1">
      <c r="A12" s="29" t="s">
        <v>97</v>
      </c>
      <c r="B12" s="26">
        <v>12934685803</v>
      </c>
      <c r="C12" s="26">
        <v>738240618</v>
      </c>
      <c r="D12" s="26">
        <f t="shared" si="1"/>
        <v>13672926421</v>
      </c>
      <c r="F12" s="26">
        <v>2445263353</v>
      </c>
      <c r="G12" s="49">
        <v>3719056868</v>
      </c>
      <c r="H12" s="26">
        <v>920508723</v>
      </c>
      <c r="I12" s="26">
        <f t="shared" si="3"/>
        <v>7084828944</v>
      </c>
      <c r="K12" s="54">
        <f t="shared" si="2"/>
        <v>20757755365</v>
      </c>
    </row>
    <row r="13" spans="1:11" ht="15" customHeight="1">
      <c r="A13" s="29"/>
      <c r="B13" s="30"/>
      <c r="G13" s="26"/>
      <c r="H13" s="26"/>
      <c r="I13" s="26"/>
    </row>
    <row r="14" spans="1:11" ht="13">
      <c r="A14" s="28" t="s">
        <v>85</v>
      </c>
      <c r="G14" s="26"/>
      <c r="H14" s="26"/>
      <c r="I14" s="26"/>
    </row>
    <row r="15" spans="1:11">
      <c r="A15" s="29" t="s">
        <v>91</v>
      </c>
      <c r="B15" s="26">
        <v>132446673597</v>
      </c>
      <c r="C15" s="26">
        <v>5746905539</v>
      </c>
      <c r="D15" s="26">
        <f t="shared" si="1"/>
        <v>138193579136</v>
      </c>
      <c r="F15" s="48">
        <v>17751712839</v>
      </c>
      <c r="G15" s="26">
        <v>57779361435</v>
      </c>
      <c r="H15" s="26">
        <v>15894543442</v>
      </c>
      <c r="I15" s="26">
        <f t="shared" si="3"/>
        <v>91425617716</v>
      </c>
      <c r="K15" s="54">
        <f t="shared" ref="K15:K18" si="4">SUM(D15,I15)</f>
        <v>229619196852</v>
      </c>
    </row>
    <row r="16" spans="1:11">
      <c r="A16" s="29" t="s">
        <v>92</v>
      </c>
      <c r="B16" s="26">
        <v>115469058970</v>
      </c>
      <c r="C16" s="26">
        <v>4670036601</v>
      </c>
      <c r="D16" s="26">
        <f t="shared" si="1"/>
        <v>120139095571</v>
      </c>
      <c r="F16" s="48">
        <v>13590778296</v>
      </c>
      <c r="G16" s="26">
        <v>48792433542</v>
      </c>
      <c r="H16" s="26">
        <v>13383782393</v>
      </c>
      <c r="I16" s="26">
        <f t="shared" si="3"/>
        <v>75766994231</v>
      </c>
      <c r="K16" s="54">
        <f t="shared" si="4"/>
        <v>195906089802</v>
      </c>
    </row>
    <row r="17" spans="1:11">
      <c r="A17" s="29" t="s">
        <v>93</v>
      </c>
      <c r="B17" s="26">
        <v>80223069956</v>
      </c>
      <c r="C17" s="26">
        <v>3589902866</v>
      </c>
      <c r="D17" s="26">
        <f t="shared" si="1"/>
        <v>83812972822</v>
      </c>
      <c r="F17" s="48">
        <v>10551342261</v>
      </c>
      <c r="G17" s="26">
        <v>33326594392</v>
      </c>
      <c r="H17" s="26">
        <v>8540511923</v>
      </c>
      <c r="I17" s="26">
        <f t="shared" si="3"/>
        <v>52418448576</v>
      </c>
      <c r="K17" s="54">
        <f t="shared" si="4"/>
        <v>136231421398</v>
      </c>
    </row>
    <row r="18" spans="1:11">
      <c r="A18" s="29" t="s">
        <v>94</v>
      </c>
      <c r="B18" s="26">
        <v>35245989014</v>
      </c>
      <c r="C18" s="26">
        <v>1080133735</v>
      </c>
      <c r="D18" s="26">
        <f t="shared" si="1"/>
        <v>36326122749</v>
      </c>
      <c r="F18" s="48">
        <v>3039436035</v>
      </c>
      <c r="G18" s="26">
        <v>15465839150</v>
      </c>
      <c r="H18" s="26">
        <v>4843270470</v>
      </c>
      <c r="I18" s="26">
        <f t="shared" si="3"/>
        <v>23348545655</v>
      </c>
      <c r="K18" s="54">
        <f t="shared" si="4"/>
        <v>59674668404</v>
      </c>
    </row>
    <row r="19" spans="1:11">
      <c r="A19" s="29" t="s">
        <v>95</v>
      </c>
      <c r="B19" s="31">
        <v>0.69499999999999995</v>
      </c>
      <c r="C19" s="31">
        <v>0.76900000000000002</v>
      </c>
      <c r="D19" s="35">
        <f>D17/D16</f>
        <v>0.69763279325228544</v>
      </c>
      <c r="F19" s="35">
        <f>F17/F16</f>
        <v>0.77636041374506426</v>
      </c>
      <c r="G19" s="35">
        <f>G17/G16</f>
        <v>0.68302791996043455</v>
      </c>
      <c r="H19" s="35">
        <f>H17/H16</f>
        <v>0.63812393777911902</v>
      </c>
      <c r="I19" s="35">
        <f>I17/I16</f>
        <v>0.69183750930102272</v>
      </c>
      <c r="K19" s="35">
        <f>K17/K16</f>
        <v>0.69539145789540036</v>
      </c>
    </row>
    <row r="20" spans="1:11">
      <c r="A20" s="29"/>
      <c r="G20" s="26"/>
      <c r="H20" s="26"/>
      <c r="I20" s="26"/>
    </row>
    <row r="21" spans="1:11" ht="13">
      <c r="A21" s="28" t="s">
        <v>86</v>
      </c>
      <c r="G21" s="26"/>
      <c r="H21" s="26"/>
      <c r="I21" s="26"/>
    </row>
    <row r="22" spans="1:11">
      <c r="A22" s="29" t="s">
        <v>98</v>
      </c>
      <c r="B22" s="26">
        <v>2174670866</v>
      </c>
      <c r="C22" s="26">
        <v>134810119</v>
      </c>
      <c r="D22" s="26">
        <f t="shared" si="1"/>
        <v>2309480985</v>
      </c>
      <c r="F22" s="49">
        <v>566958761</v>
      </c>
      <c r="G22" s="26">
        <v>1111774860</v>
      </c>
      <c r="H22" s="49">
        <v>274753444</v>
      </c>
      <c r="I22" s="26">
        <f t="shared" si="3"/>
        <v>1953487065</v>
      </c>
      <c r="K22" s="54">
        <f t="shared" ref="K22:K25" si="5">SUM(D22,I22)</f>
        <v>4262968050</v>
      </c>
    </row>
    <row r="23" spans="1:11">
      <c r="A23" s="29" t="s">
        <v>99</v>
      </c>
      <c r="B23" s="26">
        <v>893164372</v>
      </c>
      <c r="C23" s="26">
        <v>58830395</v>
      </c>
      <c r="D23" s="26">
        <f t="shared" si="1"/>
        <v>951994767</v>
      </c>
      <c r="F23" s="49">
        <v>256385863</v>
      </c>
      <c r="G23" s="26">
        <v>426055155</v>
      </c>
      <c r="H23" s="49">
        <v>96865133</v>
      </c>
      <c r="I23" s="26">
        <f t="shared" si="3"/>
        <v>779306151</v>
      </c>
      <c r="K23" s="54">
        <f t="shared" si="5"/>
        <v>1731300918</v>
      </c>
    </row>
    <row r="24" spans="1:11">
      <c r="A24" s="29" t="s">
        <v>100</v>
      </c>
      <c r="B24" s="26">
        <v>1281506494</v>
      </c>
      <c r="C24" s="26">
        <v>75979724</v>
      </c>
      <c r="D24" s="26">
        <f t="shared" si="1"/>
        <v>1357486218</v>
      </c>
      <c r="F24" s="49">
        <v>310572898</v>
      </c>
      <c r="G24" s="26">
        <v>685719705</v>
      </c>
      <c r="H24" s="49">
        <v>177888311</v>
      </c>
      <c r="I24" s="26">
        <f t="shared" si="3"/>
        <v>1174180914</v>
      </c>
      <c r="K24" s="54">
        <f t="shared" si="5"/>
        <v>2531667132</v>
      </c>
    </row>
    <row r="25" spans="1:11" ht="15" customHeight="1">
      <c r="A25" s="29" t="s">
        <v>101</v>
      </c>
      <c r="B25" s="26">
        <v>2725165218</v>
      </c>
      <c r="C25" s="26">
        <v>77744321</v>
      </c>
      <c r="D25" s="26">
        <f t="shared" si="1"/>
        <v>2802909539</v>
      </c>
      <c r="F25" s="49">
        <v>215802566</v>
      </c>
      <c r="G25" s="26">
        <v>1069586142</v>
      </c>
      <c r="H25" s="49">
        <v>354215017</v>
      </c>
      <c r="I25" s="26">
        <f t="shared" si="3"/>
        <v>1639603725</v>
      </c>
      <c r="K25" s="54">
        <f t="shared" si="5"/>
        <v>4442513264</v>
      </c>
    </row>
    <row r="26" spans="1:11" ht="15" customHeight="1">
      <c r="A26" s="32" t="s">
        <v>312</v>
      </c>
      <c r="B26" s="26">
        <f>B24+B25</f>
        <v>4006671712</v>
      </c>
      <c r="C26" s="26">
        <f t="shared" ref="C26:K26" si="6">C24+C25</f>
        <v>153724045</v>
      </c>
      <c r="D26" s="26">
        <f t="shared" si="6"/>
        <v>4160395757</v>
      </c>
      <c r="E26" s="26"/>
      <c r="F26" s="26">
        <f t="shared" si="6"/>
        <v>526375464</v>
      </c>
      <c r="G26" s="26">
        <f t="shared" si="6"/>
        <v>1755305847</v>
      </c>
      <c r="H26" s="26">
        <f t="shared" si="6"/>
        <v>532103328</v>
      </c>
      <c r="I26" s="26">
        <f t="shared" si="6"/>
        <v>2813784639</v>
      </c>
      <c r="J26" s="26"/>
      <c r="K26" s="26">
        <f t="shared" si="6"/>
        <v>6974180396</v>
      </c>
    </row>
    <row r="28" spans="1:11" ht="13">
      <c r="A28" s="32" t="s">
        <v>102</v>
      </c>
    </row>
    <row r="29" spans="1:11">
      <c r="A29" s="29" t="s">
        <v>98</v>
      </c>
      <c r="B29" s="33">
        <v>0.16813</v>
      </c>
      <c r="C29" s="36">
        <v>0.18260999999999999</v>
      </c>
      <c r="D29" s="35">
        <f>D22/$D$12</f>
        <v>0.16890904798938361</v>
      </c>
      <c r="F29" s="50">
        <v>0.23186000000000001</v>
      </c>
      <c r="G29" s="50">
        <v>0.29893999999999998</v>
      </c>
      <c r="H29" s="50">
        <v>0.29848000000000002</v>
      </c>
      <c r="I29" s="35">
        <f>I22/$I$12</f>
        <v>0.27572819053794789</v>
      </c>
      <c r="K29" s="35">
        <f>K22/$K$12</f>
        <v>0.20536748675571453</v>
      </c>
    </row>
    <row r="30" spans="1:11">
      <c r="A30" s="29" t="s">
        <v>99</v>
      </c>
      <c r="B30" s="33">
        <v>6.905E-2</v>
      </c>
      <c r="C30" s="36">
        <v>7.9689999999999997E-2</v>
      </c>
      <c r="D30" s="35">
        <f t="shared" ref="D30:D32" si="7">D23/$D$12</f>
        <v>6.9626262709777217E-2</v>
      </c>
      <c r="F30" s="50">
        <v>0.10485</v>
      </c>
      <c r="G30" s="50">
        <v>0.11456</v>
      </c>
      <c r="H30" s="50">
        <v>0.10523</v>
      </c>
      <c r="I30" s="35">
        <f t="shared" ref="I30:I32" si="8">I23/$I$12</f>
        <v>0.10999646669803917</v>
      </c>
      <c r="K30" s="35">
        <f t="shared" ref="K30:K32" si="9">K23/$K$12</f>
        <v>8.3405015983528522E-2</v>
      </c>
    </row>
    <row r="31" spans="1:11">
      <c r="A31" s="29" t="s">
        <v>100</v>
      </c>
      <c r="B31" s="33">
        <v>9.9080000000000001E-2</v>
      </c>
      <c r="C31" s="36">
        <v>0.10292</v>
      </c>
      <c r="D31" s="35">
        <f t="shared" si="7"/>
        <v>9.9282785279606378E-2</v>
      </c>
      <c r="F31" s="50">
        <v>0.12701000000000001</v>
      </c>
      <c r="G31" s="50">
        <v>0.18437999999999999</v>
      </c>
      <c r="H31" s="50">
        <v>0.19325000000000001</v>
      </c>
      <c r="I31" s="35">
        <f t="shared" si="8"/>
        <v>0.1657317238399087</v>
      </c>
      <c r="K31" s="35">
        <f t="shared" si="9"/>
        <v>0.12196247077218601</v>
      </c>
    </row>
    <row r="32" spans="1:11" ht="15" customHeight="1">
      <c r="A32" s="29" t="s">
        <v>101</v>
      </c>
      <c r="B32" s="33">
        <v>0.21068999999999999</v>
      </c>
      <c r="C32" s="36">
        <v>0.10531</v>
      </c>
      <c r="D32" s="35">
        <f t="shared" si="7"/>
        <v>0.20499704691565238</v>
      </c>
      <c r="F32" s="50">
        <v>8.8249999999999995E-2</v>
      </c>
      <c r="G32" s="50">
        <v>0.28760000000000002</v>
      </c>
      <c r="H32" s="50">
        <v>0.38479999999999998</v>
      </c>
      <c r="I32" s="35">
        <f t="shared" si="8"/>
        <v>0.23142460290287567</v>
      </c>
      <c r="K32" s="35">
        <f t="shared" si="9"/>
        <v>0.21401703536262867</v>
      </c>
    </row>
    <row r="33" spans="1:11">
      <c r="A33" s="29" t="s">
        <v>70</v>
      </c>
      <c r="B33" s="34">
        <v>0.30976999999999999</v>
      </c>
      <c r="C33" s="36">
        <v>0.20823</v>
      </c>
      <c r="D33" s="35">
        <f>SUM(D24:D25)/D12</f>
        <v>0.30427983219525878</v>
      </c>
      <c r="F33" s="51">
        <v>0.21526000000000001</v>
      </c>
      <c r="G33" s="51">
        <v>0.47198000000000001</v>
      </c>
      <c r="H33" s="51">
        <v>0.57811000000000001</v>
      </c>
      <c r="I33" s="35">
        <f>SUM(I24:I25)/$I$12</f>
        <v>0.39715632674278439</v>
      </c>
      <c r="K33" s="35">
        <f>SUM(K24:K25)/$K$12</f>
        <v>0.3359795061348147</v>
      </c>
    </row>
    <row r="35" spans="1:11" ht="26">
      <c r="A35" s="32" t="s">
        <v>103</v>
      </c>
    </row>
    <row r="36" spans="1:11">
      <c r="A36" s="29" t="s">
        <v>98</v>
      </c>
      <c r="B36" s="35">
        <f>B22/B$11</f>
        <v>0.17750120825953289</v>
      </c>
      <c r="C36" s="35">
        <f>C22/C$11</f>
        <v>0.19279164833323059</v>
      </c>
      <c r="D36" s="35">
        <f>D22/D$11</f>
        <v>0.1783267830917612</v>
      </c>
      <c r="F36" s="35">
        <f>F22/F$11</f>
        <v>0.24478764414551246</v>
      </c>
      <c r="G36" s="35">
        <f>G22/G$11</f>
        <v>0.31560777337278823</v>
      </c>
      <c r="H36" s="35">
        <f>H22/H$11</f>
        <v>0.31512212579521937</v>
      </c>
      <c r="I36" s="35">
        <f>I22/I$11</f>
        <v>0.29110176047618991</v>
      </c>
      <c r="K36" s="35">
        <f>K22/K$11</f>
        <v>0.21681800768917101</v>
      </c>
    </row>
    <row r="37" spans="1:11">
      <c r="A37" s="29" t="s">
        <v>99</v>
      </c>
      <c r="B37" s="35">
        <f t="shared" ref="B37:C39" si="10">B23/B$11</f>
        <v>7.2901953892441071E-2</v>
      </c>
      <c r="C37" s="35">
        <f t="shared" si="10"/>
        <v>8.4133215728005153E-2</v>
      </c>
      <c r="D37" s="35">
        <f t="shared" ref="D37:F37" si="11">D23/D$11</f>
        <v>7.3508362018101112E-2</v>
      </c>
      <c r="F37" s="35">
        <f t="shared" si="11"/>
        <v>0.110696043016053</v>
      </c>
      <c r="G37" s="35">
        <f t="shared" ref="G37:H37" si="12">G23/G$11</f>
        <v>0.12094743606951874</v>
      </c>
      <c r="H37" s="35">
        <f t="shared" si="12"/>
        <v>0.11109723023670871</v>
      </c>
      <c r="I37" s="35">
        <f t="shared" ref="I37:K37" si="13">I23/I$11</f>
        <v>0.11612945720018038</v>
      </c>
      <c r="K37" s="35">
        <f t="shared" si="13"/>
        <v>8.8055366905973612E-2</v>
      </c>
    </row>
    <row r="38" spans="1:11">
      <c r="A38" s="29" t="s">
        <v>100</v>
      </c>
      <c r="B38" s="35">
        <f t="shared" si="10"/>
        <v>0.1045992543670918</v>
      </c>
      <c r="C38" s="35">
        <f t="shared" si="10"/>
        <v>0.10865843260522542</v>
      </c>
      <c r="D38" s="35">
        <f t="shared" ref="D38:F38" si="14">D24/D$11</f>
        <v>0.10481842107366009</v>
      </c>
      <c r="F38" s="35">
        <f t="shared" si="14"/>
        <v>0.13409160112945948</v>
      </c>
      <c r="G38" s="35">
        <f t="shared" ref="G38:H38" si="15">G24/G$11</f>
        <v>0.19466033730326945</v>
      </c>
      <c r="H38" s="35">
        <f t="shared" si="15"/>
        <v>0.20402489555851064</v>
      </c>
      <c r="I38" s="35">
        <f t="shared" ref="I38:K38" si="16">I24/I$11</f>
        <v>0.17497230327600952</v>
      </c>
      <c r="K38" s="35">
        <f t="shared" si="16"/>
        <v>0.12876264078319741</v>
      </c>
    </row>
    <row r="39" spans="1:11">
      <c r="A39" s="29" t="s">
        <v>101</v>
      </c>
      <c r="B39" s="35">
        <f t="shared" si="10"/>
        <v>0.222433714666711</v>
      </c>
      <c r="C39" s="35">
        <f t="shared" si="10"/>
        <v>0.11118197881078788</v>
      </c>
      <c r="D39" s="35">
        <f t="shared" ref="D39:F39" si="17">D25/D$11</f>
        <v>0.21642691350718413</v>
      </c>
      <c r="F39" s="35">
        <f t="shared" si="17"/>
        <v>9.3173975543692972E-2</v>
      </c>
      <c r="G39" s="35">
        <f t="shared" ref="G39:H39" si="18">G25/G$11</f>
        <v>0.30363134916273504</v>
      </c>
      <c r="H39" s="35">
        <f t="shared" si="18"/>
        <v>0.40625874427848757</v>
      </c>
      <c r="I39" s="35">
        <f t="shared" ref="I39:K39" si="19">I25/I$11</f>
        <v>0.24432797093070013</v>
      </c>
      <c r="K39" s="35">
        <f t="shared" si="19"/>
        <v>0.22594982269060079</v>
      </c>
    </row>
    <row r="40" spans="1:11">
      <c r="A40" s="29" t="s">
        <v>70</v>
      </c>
      <c r="B40" s="35">
        <f>SUM(B24:B25)/B$11</f>
        <v>0.3270329690338028</v>
      </c>
      <c r="C40" s="35">
        <f t="shared" ref="C40:D40" si="20">SUM(C24:C25)/C$11</f>
        <v>0.21984041141601332</v>
      </c>
      <c r="D40" s="35">
        <f t="shared" si="20"/>
        <v>0.3212453345808442</v>
      </c>
      <c r="F40" s="35">
        <f t="shared" ref="F40:G40" si="21">SUM(F24:F25)/F$11</f>
        <v>0.22726557667315242</v>
      </c>
      <c r="G40" s="35">
        <f t="shared" si="21"/>
        <v>0.49829168646600452</v>
      </c>
      <c r="H40" s="35">
        <f t="shared" ref="H40:I40" si="22">SUM(H24:H25)/H$11</f>
        <v>0.61028363983699829</v>
      </c>
      <c r="I40" s="35">
        <f t="shared" si="22"/>
        <v>0.41930027420670968</v>
      </c>
      <c r="K40" s="35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G52" sqref="G52"/>
    </sheetView>
  </sheetViews>
  <sheetFormatPr defaultRowHeight="14.5"/>
  <cols>
    <col min="1" max="1" width="22.81640625" customWidth="1"/>
    <col min="2" max="2" width="8.26953125" customWidth="1"/>
    <col min="8" max="8" width="25.7265625" customWidth="1"/>
    <col min="9" max="10" width="14.54296875" customWidth="1"/>
    <col min="11" max="11" width="13.453125" customWidth="1"/>
    <col min="12" max="12" width="13.7265625" customWidth="1"/>
    <col min="13" max="13" width="13.453125" customWidth="1"/>
    <col min="14" max="14" width="14" customWidth="1"/>
    <col min="16" max="16" width="23.1796875" customWidth="1"/>
    <col min="17" max="17" width="14" customWidth="1"/>
    <col min="18" max="18" width="12.26953125" customWidth="1"/>
  </cols>
  <sheetData>
    <row r="2" spans="1:18">
      <c r="B2" t="s">
        <v>179</v>
      </c>
      <c r="I2" t="s">
        <v>183</v>
      </c>
      <c r="Q2" s="1" t="s">
        <v>186</v>
      </c>
    </row>
    <row r="3" spans="1:18">
      <c r="B3" s="57" t="s">
        <v>177</v>
      </c>
      <c r="C3" s="57"/>
      <c r="D3" s="57" t="s">
        <v>178</v>
      </c>
      <c r="E3" s="57"/>
      <c r="F3" s="57"/>
    </row>
    <row r="4" spans="1:18">
      <c r="A4" s="1"/>
      <c r="B4" s="1" t="s">
        <v>141</v>
      </c>
      <c r="C4" s="1" t="s">
        <v>135</v>
      </c>
      <c r="D4" s="1" t="s">
        <v>136</v>
      </c>
      <c r="E4" s="1" t="s">
        <v>137</v>
      </c>
      <c r="F4" s="1" t="s">
        <v>138</v>
      </c>
      <c r="I4" s="1" t="s">
        <v>143</v>
      </c>
      <c r="J4" s="1" t="s">
        <v>144</v>
      </c>
      <c r="K4" s="1" t="s">
        <v>145</v>
      </c>
      <c r="L4" s="1" t="s">
        <v>146</v>
      </c>
      <c r="M4" s="1" t="s">
        <v>149</v>
      </c>
      <c r="N4" s="1" t="s">
        <v>150</v>
      </c>
      <c r="Q4" s="1" t="s">
        <v>180</v>
      </c>
      <c r="R4" s="1" t="s">
        <v>181</v>
      </c>
    </row>
    <row r="5" spans="1:18">
      <c r="A5" s="1" t="s">
        <v>104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104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104</v>
      </c>
      <c r="Q5" s="24">
        <v>170997</v>
      </c>
      <c r="R5" s="24">
        <v>3405</v>
      </c>
    </row>
    <row r="6" spans="1:18">
      <c r="A6" s="1" t="s">
        <v>142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148</v>
      </c>
      <c r="I6" s="24"/>
      <c r="M6" s="24">
        <v>595483</v>
      </c>
      <c r="N6" s="24">
        <v>534</v>
      </c>
      <c r="P6" s="1" t="s">
        <v>184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147</v>
      </c>
      <c r="M7" s="24">
        <v>98457</v>
      </c>
      <c r="N7">
        <v>96</v>
      </c>
      <c r="P7" s="1" t="s">
        <v>185</v>
      </c>
      <c r="Q7">
        <f>10827+2402</f>
        <v>13229</v>
      </c>
      <c r="R7">
        <f>1420+74</f>
        <v>1494</v>
      </c>
    </row>
    <row r="8" spans="1:18">
      <c r="A8" s="46" t="s">
        <v>182</v>
      </c>
      <c r="B8" s="24"/>
      <c r="C8" s="24"/>
      <c r="D8" s="24"/>
      <c r="E8" s="24"/>
      <c r="F8" s="24"/>
      <c r="H8" s="1"/>
      <c r="M8" s="24"/>
    </row>
    <row r="9" spans="1:18">
      <c r="A9" s="1" t="s">
        <v>104</v>
      </c>
      <c r="B9" s="47">
        <f>B5/SUM($B5:$C5)</f>
        <v>0.93657263456364481</v>
      </c>
      <c r="C9" s="47">
        <f>C5/SUM($B5:$C5)</f>
        <v>6.3427365436355146E-2</v>
      </c>
      <c r="D9" s="47">
        <f>D5/SUM($D5:$F5)</f>
        <v>0.36829791382335736</v>
      </c>
      <c r="E9" s="47">
        <f t="shared" ref="E9:F10" si="0">E5/SUM($D5:$F5)</f>
        <v>0.5366738155585884</v>
      </c>
      <c r="F9" s="47">
        <f t="shared" si="0"/>
        <v>9.5028270618054203E-2</v>
      </c>
      <c r="H9" s="46" t="s">
        <v>161</v>
      </c>
      <c r="P9" s="46" t="s">
        <v>187</v>
      </c>
    </row>
    <row r="10" spans="1:18">
      <c r="A10" s="1" t="s">
        <v>142</v>
      </c>
      <c r="B10" s="47">
        <f>B6/SUM($B6:$C6)</f>
        <v>0.93020972354623455</v>
      </c>
      <c r="C10" s="47">
        <f>C6/SUM($B6:$C6)</f>
        <v>6.9790276453765496E-2</v>
      </c>
      <c r="D10" s="47">
        <f>D6/SUM($D6:$F6)</f>
        <v>0.34398963315253694</v>
      </c>
      <c r="E10" s="47">
        <f t="shared" si="0"/>
        <v>0.53366553557592111</v>
      </c>
      <c r="F10" s="47">
        <f t="shared" si="0"/>
        <v>0.12234483127154193</v>
      </c>
      <c r="H10" s="1" t="s">
        <v>104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104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148</v>
      </c>
      <c r="M11" s="23">
        <f>M6/SUM($M6:$N6)</f>
        <v>0.99910405240118993</v>
      </c>
      <c r="N11" s="23">
        <f>N6/SUM($M6:$N6)</f>
        <v>8.9594759881010102E-4</v>
      </c>
      <c r="P11" s="1" t="s">
        <v>184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147</v>
      </c>
      <c r="M12" s="23">
        <f>M7/SUM($M7:$N7)</f>
        <v>0.9990259048430794</v>
      </c>
      <c r="N12" s="23">
        <f>N7/SUM($M7:$N7)</f>
        <v>9.7409515692064165E-4</v>
      </c>
      <c r="P12" s="1" t="s">
        <v>185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151</v>
      </c>
    </row>
    <row r="15" spans="1:18">
      <c r="A15" s="1" t="s">
        <v>155</v>
      </c>
    </row>
    <row r="16" spans="1:18">
      <c r="A16" s="1" t="s">
        <v>81</v>
      </c>
      <c r="B16" s="47">
        <f>B9</f>
        <v>0.93657263456364481</v>
      </c>
    </row>
    <row r="17" spans="1:2">
      <c r="A17" t="s">
        <v>143</v>
      </c>
      <c r="B17" s="47">
        <f>B16*I10</f>
        <v>0.67873244648882858</v>
      </c>
    </row>
    <row r="18" spans="1:2">
      <c r="A18" t="s">
        <v>152</v>
      </c>
      <c r="B18" s="47">
        <f>B16*J10</f>
        <v>0.25784018807481618</v>
      </c>
    </row>
    <row r="19" spans="1:2">
      <c r="A19" s="52" t="s">
        <v>180</v>
      </c>
      <c r="B19" s="47">
        <f>B16*Q10</f>
        <v>0.91828712281097447</v>
      </c>
    </row>
    <row r="20" spans="1:2">
      <c r="A20" s="52" t="s">
        <v>181</v>
      </c>
      <c r="B20" s="47">
        <f>B16*R10</f>
        <v>1.828551175267033E-2</v>
      </c>
    </row>
    <row r="21" spans="1:2">
      <c r="B21" s="47"/>
    </row>
    <row r="22" spans="1:2">
      <c r="A22" s="1" t="s">
        <v>188</v>
      </c>
      <c r="B22" s="47">
        <f>1-B16</f>
        <v>6.3427365436355188E-2</v>
      </c>
    </row>
    <row r="23" spans="1:2">
      <c r="A23" t="s">
        <v>153</v>
      </c>
      <c r="B23" s="47">
        <f>B22*I10</f>
        <v>4.5965693773463379E-2</v>
      </c>
    </row>
    <row r="24" spans="1:2">
      <c r="A24" t="s">
        <v>154</v>
      </c>
      <c r="B24" s="47">
        <f>B22*J10</f>
        <v>1.7461671662891802E-2</v>
      </c>
    </row>
    <row r="27" spans="1:2">
      <c r="A27" s="1" t="s">
        <v>162</v>
      </c>
    </row>
    <row r="28" spans="1:2">
      <c r="A28" s="1" t="s">
        <v>155</v>
      </c>
    </row>
    <row r="29" spans="1:2">
      <c r="A29" t="s">
        <v>145</v>
      </c>
      <c r="B29" s="4">
        <f>D9*K10</f>
        <v>0.26053509332975827</v>
      </c>
    </row>
    <row r="30" spans="1:2">
      <c r="A30" t="s">
        <v>156</v>
      </c>
      <c r="B30" s="4">
        <f>D9*L10</f>
        <v>0.10776282049359907</v>
      </c>
    </row>
    <row r="31" spans="1:2">
      <c r="A31" t="s">
        <v>157</v>
      </c>
      <c r="B31" s="4">
        <f>E9*K10</f>
        <v>0.37964473155081663</v>
      </c>
    </row>
    <row r="32" spans="1:2">
      <c r="A32" t="s">
        <v>158</v>
      </c>
      <c r="B32" s="4">
        <f>E9*L10</f>
        <v>0.15702908400777174</v>
      </c>
    </row>
    <row r="33" spans="1:2">
      <c r="A33" t="s">
        <v>159</v>
      </c>
      <c r="B33" s="4">
        <f>F9*K10</f>
        <v>6.7223295123834931E-2</v>
      </c>
    </row>
    <row r="34" spans="1:2">
      <c r="A34" t="s">
        <v>160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1" sqref="D31"/>
    </sheetView>
  </sheetViews>
  <sheetFormatPr defaultRowHeight="14.5"/>
  <cols>
    <col min="2" max="2" width="20" customWidth="1"/>
    <col min="3" max="3" width="21.453125" customWidth="1"/>
    <col min="4" max="4" width="74.54296875" customWidth="1"/>
  </cols>
  <sheetData>
    <row r="2" spans="2:4">
      <c r="B2" t="s">
        <v>272</v>
      </c>
    </row>
    <row r="3" spans="2:4">
      <c r="B3" s="45" t="s">
        <v>127</v>
      </c>
      <c r="C3" s="45" t="s">
        <v>267</v>
      </c>
    </row>
    <row r="4" spans="2:4">
      <c r="B4" t="b">
        <v>0</v>
      </c>
      <c r="C4" t="b">
        <v>0</v>
      </c>
      <c r="D4" t="s">
        <v>273</v>
      </c>
    </row>
    <row r="5" spans="2:4">
      <c r="B5" t="b">
        <v>1</v>
      </c>
      <c r="C5" t="b">
        <v>1</v>
      </c>
      <c r="D5" t="s">
        <v>274</v>
      </c>
    </row>
    <row r="6" spans="2:4">
      <c r="B6" t="b">
        <v>1</v>
      </c>
      <c r="C6" t="b">
        <v>0</v>
      </c>
      <c r="D6" t="s">
        <v>275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params_sim</vt:lpstr>
      <vt:lpstr>params_val</vt:lpstr>
      <vt:lpstr>GlobalParams</vt:lpstr>
      <vt:lpstr>returns</vt:lpstr>
      <vt:lpstr>targeVals_raw</vt:lpstr>
      <vt:lpstr>groupWgts</vt:lpstr>
      <vt:lpstr>Note1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2022-04-28T13:01:34Z</dcterms:modified>
</cp:coreProperties>
</file>