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C7CDCF41-23CF-4B52-A579-6C2743222A88}" xr6:coauthVersionLast="45" xr6:coauthVersionMax="45" xr10:uidLastSave="{00000000-0000-0000-0000-000000000000}"/>
  <bookViews>
    <workbookView xWindow="-28920" yWindow="1845" windowWidth="29040" windowHeight="15840" tabRatio="524" xr2:uid="{00000000-000D-0000-FFFF-FFFF00000000}"/>
  </bookViews>
  <sheets>
    <sheet name="params_sim" sheetId="22" r:id="rId1"/>
    <sheet name="params_val" sheetId="27" r:id="rId2"/>
    <sheet name="params_sim_old" sheetId="28" r:id="rId3"/>
    <sheet name="params_val_old" sheetId="21" r:id="rId4"/>
    <sheet name="GlobalParams" sheetId="3" r:id="rId5"/>
    <sheet name="params_byTier" sheetId="19" r:id="rId6"/>
    <sheet name="returns" sheetId="2" r:id="rId7"/>
    <sheet name="targeVals_raw" sheetId="23" r:id="rId8"/>
    <sheet name="groupWgts" sheetId="24" r:id="rId9"/>
    <sheet name="Sheet1" sheetId="25" r:id="rId10"/>
    <sheet name="Sheet2" sheetId="2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25" l="1"/>
  <c r="E19" i="25" l="1"/>
  <c r="E3" i="25"/>
  <c r="E4" i="25"/>
  <c r="E5" i="25"/>
  <c r="E6" i="25"/>
  <c r="E7" i="25"/>
  <c r="E8" i="25"/>
  <c r="E9" i="25"/>
  <c r="E10" i="25"/>
  <c r="E11" i="25"/>
  <c r="E18" i="25"/>
  <c r="K39" i="23"/>
  <c r="K38" i="23"/>
  <c r="K37" i="23"/>
  <c r="K36" i="23"/>
  <c r="K35" i="23"/>
  <c r="K32" i="23"/>
  <c r="K29" i="23"/>
  <c r="K30" i="23"/>
  <c r="K31" i="23"/>
  <c r="K28" i="23"/>
  <c r="K23" i="23"/>
  <c r="K24" i="23"/>
  <c r="K25" i="23"/>
  <c r="K22" i="23"/>
  <c r="K19" i="23"/>
  <c r="K16" i="23"/>
  <c r="K17" i="23"/>
  <c r="K18" i="23"/>
  <c r="K15" i="23"/>
  <c r="K12" i="23"/>
  <c r="K11" i="23"/>
  <c r="K6" i="23"/>
  <c r="K7" i="23"/>
  <c r="K8" i="23"/>
  <c r="K9" i="23"/>
  <c r="K5" i="23"/>
  <c r="I5" i="23"/>
  <c r="I6" i="23"/>
  <c r="B24" i="24" l="1"/>
  <c r="B23" i="24"/>
  <c r="B20" i="24"/>
  <c r="B19" i="24"/>
  <c r="R10" i="24"/>
  <c r="Q10" i="24"/>
  <c r="R7" i="24"/>
  <c r="R12" i="24" s="1"/>
  <c r="R6" i="24"/>
  <c r="Q7" i="24"/>
  <c r="Q6" i="24"/>
  <c r="Q11" i="24" s="1"/>
  <c r="I35" i="23"/>
  <c r="I36" i="23"/>
  <c r="I37" i="23"/>
  <c r="I38" i="23"/>
  <c r="I39" i="23"/>
  <c r="I32" i="23"/>
  <c r="I29" i="23"/>
  <c r="I30" i="23"/>
  <c r="I31" i="23"/>
  <c r="I28" i="23"/>
  <c r="I19" i="23"/>
  <c r="I8" i="23"/>
  <c r="I9" i="23"/>
  <c r="I11" i="23"/>
  <c r="I12" i="23"/>
  <c r="I15" i="23"/>
  <c r="I16" i="23"/>
  <c r="I17" i="23"/>
  <c r="I18" i="23"/>
  <c r="I22" i="23"/>
  <c r="I23" i="23"/>
  <c r="I24" i="23"/>
  <c r="I25" i="23"/>
  <c r="I7" i="23"/>
  <c r="H35" i="23"/>
  <c r="H36" i="23"/>
  <c r="H37" i="23"/>
  <c r="H38" i="23"/>
  <c r="H39" i="23"/>
  <c r="H19" i="23"/>
  <c r="G35" i="23"/>
  <c r="G36" i="23"/>
  <c r="G37" i="23"/>
  <c r="G38" i="23"/>
  <c r="G39" i="23"/>
  <c r="G19" i="23"/>
  <c r="F39" i="23"/>
  <c r="F38" i="23"/>
  <c r="F37" i="23"/>
  <c r="F36" i="23"/>
  <c r="F35" i="23"/>
  <c r="F19" i="23"/>
  <c r="Q12" i="24" l="1"/>
  <c r="R11" i="24"/>
  <c r="D10" i="24"/>
  <c r="E10" i="24"/>
  <c r="F10" i="24"/>
  <c r="E9" i="24"/>
  <c r="F9" i="24"/>
  <c r="D9" i="24"/>
  <c r="B10" i="24"/>
  <c r="C10" i="24"/>
  <c r="C9" i="24"/>
  <c r="B9" i="24"/>
  <c r="B16" i="24" s="1"/>
  <c r="N11" i="24"/>
  <c r="N12" i="24"/>
  <c r="M12" i="24"/>
  <c r="M11" i="24"/>
  <c r="L10" i="24"/>
  <c r="B30" i="24" s="1"/>
  <c r="K10" i="24"/>
  <c r="B29" i="24" s="1"/>
  <c r="J10" i="24"/>
  <c r="I10" i="24"/>
  <c r="B22" i="24" l="1"/>
  <c r="B18" i="24"/>
  <c r="B17" i="24"/>
  <c r="B32" i="24"/>
  <c r="B34" i="24"/>
  <c r="B33" i="24"/>
  <c r="B31" i="24"/>
  <c r="F8" i="26"/>
  <c r="B16" i="25"/>
  <c r="B13" i="25"/>
  <c r="E4" i="26"/>
  <c r="D4" i="26"/>
  <c r="C3" i="26"/>
  <c r="C4" i="26"/>
  <c r="C5" i="26"/>
  <c r="C6" i="26"/>
  <c r="C7" i="26"/>
  <c r="C8" i="26"/>
  <c r="C2" i="26"/>
  <c r="B4" i="26"/>
  <c r="B8" i="26"/>
  <c r="B7" i="26"/>
  <c r="B6" i="26"/>
  <c r="B3" i="26"/>
  <c r="B5" i="26"/>
  <c r="F10" i="2" l="1"/>
  <c r="E10" i="2" s="1"/>
  <c r="F3" i="2"/>
  <c r="E3" i="2" s="1"/>
  <c r="C39" i="23" l="1"/>
  <c r="D39" i="23"/>
  <c r="B39" i="23"/>
  <c r="D35" i="23"/>
  <c r="D36" i="23"/>
  <c r="D37" i="23"/>
  <c r="D38" i="23"/>
  <c r="C35" i="23"/>
  <c r="C36" i="23"/>
  <c r="C37" i="23"/>
  <c r="C38" i="23"/>
  <c r="B36" i="23"/>
  <c r="B37" i="23"/>
  <c r="B38" i="23"/>
  <c r="B35" i="23"/>
  <c r="D32" i="23"/>
  <c r="D29" i="23"/>
  <c r="D30" i="23"/>
  <c r="D31" i="23"/>
  <c r="D28" i="23"/>
  <c r="D19" i="23"/>
  <c r="D6" i="23"/>
  <c r="D7" i="23"/>
  <c r="D8" i="23"/>
  <c r="D9" i="23"/>
  <c r="D11" i="23"/>
  <c r="D12" i="23"/>
  <c r="D15" i="23"/>
  <c r="D16" i="23"/>
  <c r="D17" i="23"/>
  <c r="D18" i="23"/>
  <c r="D22" i="23"/>
  <c r="D23" i="23"/>
  <c r="D24" i="23"/>
  <c r="D25" i="23"/>
  <c r="D5" i="23"/>
  <c r="F2" i="2" l="1"/>
  <c r="E2" i="2" s="1"/>
  <c r="F11" i="2"/>
  <c r="E11" i="2" s="1"/>
  <c r="F9" i="2"/>
  <c r="E9" i="2" s="1"/>
  <c r="F8" i="2"/>
  <c r="E8" i="2" s="1"/>
  <c r="F7" i="2"/>
  <c r="E7" i="2" s="1"/>
  <c r="E6" i="2"/>
  <c r="F5" i="2"/>
  <c r="E5" i="2" s="1"/>
  <c r="F4" i="2"/>
  <c r="E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tc={CAF507CB-F634-4E84-8E7F-17CD8E2A0EDC}</author>
  </authors>
  <commentList>
    <comment ref="E4" authorId="0" shapeId="0" xr:uid="{CDE40F89-78CF-4C3B-B38C-D04825AF5F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M4" authorId="1" shapeId="0" xr:uid="{CAF507CB-F634-4E84-8E7F-17CD8E2A0ED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DR used in determining COLA. Leave blank (NA when loaded) if the DR for regular valuation is used.</t>
      </text>
    </comment>
    <comment ref="V4" authorId="0" shapeId="0" xr:uid="{568404F5-400A-46EF-8AA1-93D4C44E46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F4" authorId="0" shapeId="0" xr:uid="{148CF5FB-6519-420B-97E2-DCE9E3F8AE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tc={6BDCD84A-4C3D-403D-98A0-9875F32B2E9E}</author>
    <author>tc={F5769092-1632-411C-A719-C700B72F16AC}</author>
  </authors>
  <commentList>
    <comment ref="D4" authorId="0" shapeId="0" xr:uid="{237F3C91-A00E-4CD6-BA61-109676D4BB0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E4" authorId="1" shapeId="0" xr:uid="{6BDCD84A-4C3D-403D-98A0-9875F32B2E9E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tier names</t>
      </text>
    </comment>
    <comment ref="K4" authorId="2" shapeId="0" xr:uid="{F5769092-1632-411C-A719-C700B72F16AC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tc={8817C446-3285-4538-B377-BF2847480A00}</author>
  </authors>
  <commentList>
    <comment ref="E4" authorId="0" shapeId="0" xr:uid="{8541B9B0-2075-4A0A-98BC-698B8E81127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M4" authorId="1" shapeId="0" xr:uid="{8817C446-3285-4538-B377-BF2847480A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DR used in determining COLA. Leave blank (NA when loaded) if the DR for regular valuation is used.</t>
      </text>
    </comment>
    <comment ref="V4" authorId="0" shapeId="0" xr:uid="{C1206D62-5D50-4594-8502-B210B3BC61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F4" authorId="0" shapeId="0" xr:uid="{758364EC-8D4B-4824-9904-80D2746A9A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tc={193EA9F6-E97A-4C0F-8458-C4A79EA80C2A}</author>
    <author>tc={40CDABE9-5A5B-449C-BBAD-87E2F4D3D2EA}</author>
  </authors>
  <commentList>
    <comment ref="D4" authorId="0" shapeId="0" xr:uid="{03C2B8DE-A041-40C7-A6E1-06D6FD91B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E4" authorId="1" shapeId="0" xr:uid="{193EA9F6-E97A-4C0F-8458-C4A79EA80C2A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tier names</t>
      </text>
    </comment>
    <comment ref="K4" authorId="2" shapeId="0" xr:uid="{40CDABE9-5A5B-449C-BBAD-87E2F4D3D2EA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tc={415E75A4-D874-4451-9738-3804C711237C}</author>
  </authors>
  <commentList>
    <comment ref="A15" authorId="0" shapeId="0" xr:uid="{415E75A4-D874-4451-9738-3804C711237C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shares for actives for all types of decrements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tc={93424A45-F774-4C6F-930A-67B094E0E6D5}</author>
  </authors>
  <commentList>
    <comment ref="A10" authorId="0" shapeId="0" xr:uid="{93424A45-F774-4C6F-930A-67B094E0E6D5}">
      <text>
        <t>[Threaded comment]
Your version of Excel allows you to read this threaded comment; however, any edits to it will get removed if the file is opened in a newer version of Excel. Learn more: https://go.microsoft.com/fwlink/?linkid=870924
Comment:
    CAFR2017-2018 ep46-47</t>
      </text>
    </comment>
  </commentList>
</comments>
</file>

<file path=xl/sharedStrings.xml><?xml version="1.0" encoding="utf-8"?>
<sst xmlns="http://schemas.openxmlformats.org/spreadsheetml/2006/main" count="1619" uniqueCount="393">
  <si>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</si>
  <si>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</si>
  <si>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</si>
  <si>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</si>
  <si>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</si>
  <si>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</si>
  <si>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</si>
  <si>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</si>
  <si>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</si>
  <si>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</si>
  <si>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</si>
  <si>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</si>
  <si>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</si>
  <si>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</si>
  <si>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</si>
  <si>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</si>
  <si>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</si>
  <si>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</si>
  <si>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</si>
  <si>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</si>
  <si>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</si>
  <si>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</si>
  <si>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</si>
  <si>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</si>
  <si>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</si>
  <si>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</si>
  <si>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</si>
  <si>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</si>
  <si>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</si>
  <si>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</si>
  <si>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</si>
  <si>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</si>
  <si>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MA_0</t>
  </si>
  <si>
    <t>AA_0</t>
  </si>
  <si>
    <t>amort_type</t>
  </si>
  <si>
    <t>closed</t>
  </si>
  <si>
    <t>cd</t>
  </si>
  <si>
    <t>notes</t>
  </si>
  <si>
    <t>calibration</t>
  </si>
  <si>
    <t>init_year</t>
  </si>
  <si>
    <t>min_age</t>
  </si>
  <si>
    <t>max_age</t>
  </si>
  <si>
    <t>min_ea</t>
  </si>
  <si>
    <t>max_ea</t>
  </si>
  <si>
    <t>max_retAge</t>
  </si>
  <si>
    <t>min_retAge</t>
  </si>
  <si>
    <t>Return Assumptions</t>
  </si>
  <si>
    <t>infl</t>
  </si>
  <si>
    <t>actuarial_method</t>
  </si>
  <si>
    <t>Actuarial Methods and assumptions</t>
  </si>
  <si>
    <t>Amortization</t>
  </si>
  <si>
    <t>Asset Smoothing</t>
  </si>
  <si>
    <t>s.upper</t>
  </si>
  <si>
    <t>s.lower</t>
  </si>
  <si>
    <t>smooth_method</t>
  </si>
  <si>
    <t>method1</t>
  </si>
  <si>
    <t>Initial Funding</t>
  </si>
  <si>
    <t>init_MA_type</t>
  </si>
  <si>
    <t>init_AA_type</t>
  </si>
  <si>
    <t>estInitTerm</t>
  </si>
  <si>
    <t>Model Assumptions</t>
  </si>
  <si>
    <t>startingSalgrowth</t>
  </si>
  <si>
    <t>2018-2019</t>
  </si>
  <si>
    <t>2020-2021</t>
  </si>
  <si>
    <t>2021-2022</t>
  </si>
  <si>
    <t>2022-2023</t>
  </si>
  <si>
    <t>2023-2024</t>
  </si>
  <si>
    <t>corridor</t>
  </si>
  <si>
    <t>EAN.CP</t>
  </si>
  <si>
    <t>Tiers</t>
  </si>
  <si>
    <t>singleTier</t>
  </si>
  <si>
    <t>Total</t>
  </si>
  <si>
    <t>Dev_2tiers</t>
  </si>
  <si>
    <t>new_entrants</t>
  </si>
  <si>
    <t>Demographics</t>
  </si>
  <si>
    <t>tier_mode</t>
  </si>
  <si>
    <t>"miscAll"</t>
  </si>
  <si>
    <t>val_name</t>
  </si>
  <si>
    <t>tier_include</t>
  </si>
  <si>
    <t>Dev</t>
  </si>
  <si>
    <t>valuation</t>
  </si>
  <si>
    <t>run_val</t>
  </si>
  <si>
    <t>sim_name</t>
  </si>
  <si>
    <t>misc</t>
  </si>
  <si>
    <t>inds</t>
  </si>
  <si>
    <t>misc+inds</t>
  </si>
  <si>
    <t>Members</t>
  </si>
  <si>
    <t>Funded status</t>
  </si>
  <si>
    <t>Employer contribution</t>
  </si>
  <si>
    <t>Active Members</t>
  </si>
  <si>
    <t>Transfers from State Miscellaneous</t>
  </si>
  <si>
    <t>Vested Terminations2</t>
  </si>
  <si>
    <t>Receiving Payments</t>
  </si>
  <si>
    <t>Present Value of Benefits</t>
  </si>
  <si>
    <t>Accrued Liability</t>
  </si>
  <si>
    <t>Market Value of Assets</t>
  </si>
  <si>
    <t>Unfunded Liability/(Surplus)</t>
  </si>
  <si>
    <t>Funded Status</t>
  </si>
  <si>
    <t>Covered Payroll in Fiscal Year Ending on Valuation Date</t>
  </si>
  <si>
    <t>Projected Payroll for Contribution Rate</t>
  </si>
  <si>
    <t>Total Normal Cost</t>
  </si>
  <si>
    <t>Employee Contribution</t>
  </si>
  <si>
    <t>Employer Normal Costs</t>
  </si>
  <si>
    <t>Amortization of Unfunded Liability</t>
  </si>
  <si>
    <t>Contribution required (% proj payroll)</t>
  </si>
  <si>
    <t>Contribution required (% current payroll)</t>
  </si>
  <si>
    <t>actives</t>
  </si>
  <si>
    <t>discount rate</t>
  </si>
  <si>
    <t>seed</t>
  </si>
  <si>
    <t>bfactor_reduction</t>
  </si>
  <si>
    <t>Dev_2tiers_bf2</t>
  </si>
  <si>
    <t>Dev_bf2</t>
  </si>
  <si>
    <t>Dev_2tiers_bf1</t>
  </si>
  <si>
    <t>year_reduction</t>
  </si>
  <si>
    <t>Dev_bf1</t>
  </si>
  <si>
    <t>2019-2020</t>
  </si>
  <si>
    <t>2021-2049</t>
  </si>
  <si>
    <t>RS_shock</t>
  </si>
  <si>
    <t>2024-2049</t>
  </si>
  <si>
    <t>internal</t>
  </si>
  <si>
    <t>Dev_cola</t>
  </si>
  <si>
    <t>Contingent COLA</t>
  </si>
  <si>
    <t>cola_max_FR</t>
  </si>
  <si>
    <t>cola_min_FR</t>
  </si>
  <si>
    <t>useContingentCOLA</t>
  </si>
  <si>
    <t>California Rule</t>
  </si>
  <si>
    <t>AL_defrRet_pctALactive</t>
  </si>
  <si>
    <t>B_adjust</t>
  </si>
  <si>
    <t>cali_bfactor</t>
  </si>
  <si>
    <t>calib_qxm.post</t>
  </si>
  <si>
    <t>MA0</t>
  </si>
  <si>
    <t>AA0</t>
  </si>
  <si>
    <t>AL_defrRet_pctALservRet</t>
  </si>
  <si>
    <t>Special settings</t>
  </si>
  <si>
    <t>use_baselineUAAL</t>
  </si>
  <si>
    <t>sim_name_baseline</t>
  </si>
  <si>
    <t>lower cola assumption</t>
  </si>
  <si>
    <t>keep cola assumption</t>
  </si>
  <si>
    <t>immediate cost reduction</t>
  </si>
  <si>
    <t>twoTiers_baseline</t>
  </si>
  <si>
    <t>use_baselineMA</t>
  </si>
  <si>
    <t>cola_assumed_override</t>
  </si>
  <si>
    <t>twoTiers_bf2</t>
  </si>
  <si>
    <t>twoTiers_bf1</t>
  </si>
  <si>
    <t>twoTiers_cola_highERC</t>
  </si>
  <si>
    <t>combine the two "lowERC" runs</t>
  </si>
  <si>
    <t>combine the two "highERC" runs</t>
  </si>
  <si>
    <t>Net position</t>
  </si>
  <si>
    <t>PERF B</t>
  </si>
  <si>
    <t>PERF C</t>
  </si>
  <si>
    <t>LRF</t>
  </si>
  <si>
    <t>JRF</t>
  </si>
  <si>
    <t>JRFII</t>
  </si>
  <si>
    <t>DCF</t>
  </si>
  <si>
    <t>SCPF</t>
  </si>
  <si>
    <t>CalPERS total</t>
  </si>
  <si>
    <t>PERF A</t>
  </si>
  <si>
    <t>2019 June 30</t>
  </si>
  <si>
    <t>2018 June 30</t>
  </si>
  <si>
    <t>Misc</t>
  </si>
  <si>
    <t>industrial</t>
  </si>
  <si>
    <t>safety</t>
  </si>
  <si>
    <t>POFF</t>
  </si>
  <si>
    <t>CHP</t>
  </si>
  <si>
    <t>State Total</t>
  </si>
  <si>
    <t>Assets</t>
  </si>
  <si>
    <t>Misc+inds</t>
  </si>
  <si>
    <t>COLA suspension</t>
  </si>
  <si>
    <t>lower cola assumption, high UAAL</t>
  </si>
  <si>
    <t xml:space="preserve">misc </t>
  </si>
  <si>
    <t>receiving pmt</t>
  </si>
  <si>
    <t>misc-classic</t>
  </si>
  <si>
    <t>misc-PEPRA</t>
  </si>
  <si>
    <t>safety-classic</t>
  </si>
  <si>
    <t>safety-PEPRA</t>
  </si>
  <si>
    <t>survivors&amp;beneficiaires</t>
  </si>
  <si>
    <t>retireed</t>
  </si>
  <si>
    <t>Total-classic</t>
  </si>
  <si>
    <t>Total-PEPRA</t>
  </si>
  <si>
    <t>For tier miscAll</t>
  </si>
  <si>
    <t>misc-pepra</t>
  </si>
  <si>
    <t>inds-classic</t>
  </si>
  <si>
    <t>inds-pepra</t>
  </si>
  <si>
    <t>Actives</t>
  </si>
  <si>
    <t>safety-pepra</t>
  </si>
  <si>
    <t>poff-classic</t>
  </si>
  <si>
    <t>poff-pepra</t>
  </si>
  <si>
    <t>chp-classic</t>
  </si>
  <si>
    <t>chp-pepra</t>
  </si>
  <si>
    <t>classic/pepra shares in type</t>
  </si>
  <si>
    <t>For tier sftyAll</t>
  </si>
  <si>
    <t>miscAll, 1%bfactor(new), 2%cola</t>
  </si>
  <si>
    <t>miscAll, 1%bfactor(new), 1%cola</t>
  </si>
  <si>
    <t>miscAll, 1%bfactor(new), 1.5%cola</t>
  </si>
  <si>
    <t>miscAll, 2%bfactor, 1%cola</t>
  </si>
  <si>
    <t>miscAll, 2%bfactor, 1.5%cola</t>
  </si>
  <si>
    <t>Keep high contributions( high UAAL)</t>
  </si>
  <si>
    <t>"sftyAll"</t>
  </si>
  <si>
    <t>Calibration</t>
  </si>
  <si>
    <t>Initial terminated members</t>
  </si>
  <si>
    <t>miscAll, 2%bfactor, 2%cola, current policy</t>
  </si>
  <si>
    <t>sftyAll, 3%bfactor, 2%cola, current policy</t>
  </si>
  <si>
    <t>sftyAll_baseline</t>
  </si>
  <si>
    <t>Values on June 30, 2018 (ep18-22)</t>
  </si>
  <si>
    <t>poff</t>
  </si>
  <si>
    <t>chp</t>
  </si>
  <si>
    <t>safety+poff+chp</t>
  </si>
  <si>
    <t>sftyAll_bf100_cola2</t>
  </si>
  <si>
    <t>sftyAll_bf75_cola2</t>
  </si>
  <si>
    <t>sftyAll_bf100_cola1</t>
  </si>
  <si>
    <t>sftyAll_bf75_cola1</t>
  </si>
  <si>
    <t>sftyAll_colaCut1_lowERC</t>
  </si>
  <si>
    <t>sftyAll_colaCut2_highERC</t>
  </si>
  <si>
    <t>sftyAll_colaCut1_highERC</t>
  </si>
  <si>
    <t>sftyAll_benCut2_lowERC</t>
  </si>
  <si>
    <t>sftyAll_benCut2_highERC</t>
  </si>
  <si>
    <t>sftyAll_colaCut2_lowERC</t>
  </si>
  <si>
    <t>sftyAll_bf100_cola1p5</t>
  </si>
  <si>
    <t>sftyAll_bf75_cola1p5</t>
  </si>
  <si>
    <t>miscAll_baseline</t>
  </si>
  <si>
    <t>miscAll_bf100_cola2</t>
  </si>
  <si>
    <t>miscAll_bf50_cola2</t>
  </si>
  <si>
    <t>miscAll_bf100_cola1</t>
  </si>
  <si>
    <t>miscAll_bf50_cola1</t>
  </si>
  <si>
    <t>miscAll_bf100_cola1p5</t>
  </si>
  <si>
    <t>miscAll_bf50_cola1p5</t>
  </si>
  <si>
    <t>Archived runs</t>
  </si>
  <si>
    <t>miscAll_benCut1_lowERC</t>
  </si>
  <si>
    <t>miscAll_benCut1_highERC</t>
  </si>
  <si>
    <t>miscAll_colaCut1_lowERC</t>
  </si>
  <si>
    <t>miscAll_colaCut1_highERC</t>
  </si>
  <si>
    <t>Misc members: baseline</t>
  </si>
  <si>
    <t>Misc members: extreme ben cuts</t>
  </si>
  <si>
    <t>Misc members: lesser ben cuts</t>
  </si>
  <si>
    <t xml:space="preserve">PERF A policy for misc and inds </t>
  </si>
  <si>
    <t>PERF A policy for sfty, poff, chp</t>
  </si>
  <si>
    <t>safety members: baseline</t>
  </si>
  <si>
    <t>safety members: lesser ben cuts</t>
  </si>
  <si>
    <t>safety members: extreme ben cuts</t>
  </si>
  <si>
    <t>sftyAll_benCut1_lowERC</t>
  </si>
  <si>
    <t>sftyAll_benCut1_highERC</t>
  </si>
  <si>
    <t>miscAll_benCut2_lowERC</t>
  </si>
  <si>
    <t>miscAll_benCut2_highERC</t>
  </si>
  <si>
    <t>miscAll_colaCut2_lowERC</t>
  </si>
  <si>
    <t>miscAll_colaCut2_highERC</t>
  </si>
  <si>
    <t>sftyAll_bf50_cola2</t>
  </si>
  <si>
    <t>sftyAll_bf50_cola1</t>
  </si>
  <si>
    <t>sftyAll_bf50_cola1p5</t>
  </si>
  <si>
    <t>sftyAll, 2.25%bfactor(new), 2%cola</t>
  </si>
  <si>
    <t>sftyAll, 1.5%bfactor(new), 2%cola</t>
  </si>
  <si>
    <t>sftyAll, 3%bfactor, 1%cola(cola suspension)</t>
  </si>
  <si>
    <t>sftyAll, 2.25%bfactor(new), 1%cola(cola suspension)</t>
  </si>
  <si>
    <t>sftyAll, 1.5%bfactor(new), 1%cola(cola suspension)</t>
  </si>
  <si>
    <t>sftyAll, 3%bfactor, 1.5%cola(cola suspension)</t>
  </si>
  <si>
    <t>sftyAll, 2.25%bfactor(new), 1.5%cola(cola suspension)</t>
  </si>
  <si>
    <t>sftyAll, 1.5%bfactor(new), 1.5%cola(cola suspension)</t>
  </si>
  <si>
    <t>miscAll_bf75_cola2</t>
  </si>
  <si>
    <t>miscAll_bf75_cola1</t>
  </si>
  <si>
    <t>miscAll_bf75_cola1p5</t>
  </si>
  <si>
    <t>miscAll, 1.5%bfactor(new), 2%cola</t>
  </si>
  <si>
    <t>miscAll, 1.5%bfactor(new), 1%cola</t>
  </si>
  <si>
    <t>miscAll, 1.5%bfactor(new), 1.5%cola</t>
  </si>
  <si>
    <t>miscAll_benCut1_colaCut1_lowERC</t>
  </si>
  <si>
    <t>miscAll_benCut1_colaCut1_highERC</t>
  </si>
  <si>
    <t>miscAll_benCut2_colaCut2_lowERC</t>
  </si>
  <si>
    <t>miscAll_benCut2_colaCut2_highERC</t>
  </si>
  <si>
    <t>sftyAll_benCut1_colaCut1_lowERC</t>
  </si>
  <si>
    <t>sftyAll_benCut2_colaCut2_lowERC</t>
  </si>
  <si>
    <t>twoTiers_bf1_cola_highERC</t>
  </si>
  <si>
    <t>Group1</t>
  </si>
  <si>
    <t>Group2</t>
  </si>
  <si>
    <r>
      <rPr>
        <b/>
        <sz val="11"/>
        <color theme="1"/>
        <rFont val="Calibri"/>
        <family val="2"/>
        <scheme val="minor"/>
      </rPr>
      <t>Member types:</t>
    </r>
    <r>
      <rPr>
        <sz val="11"/>
        <color theme="1"/>
        <rFont val="Calibri"/>
        <family val="2"/>
        <scheme val="minor"/>
      </rPr>
      <t xml:space="preserve"> AV2018 np15-19 2018-06-30</t>
    </r>
  </si>
  <si>
    <t>misc-Tier1</t>
  </si>
  <si>
    <t>misc-Tier2</t>
  </si>
  <si>
    <t>share in group</t>
  </si>
  <si>
    <r>
      <rPr>
        <b/>
        <sz val="11"/>
        <color theme="1"/>
        <rFont val="Calibri"/>
        <family val="2"/>
        <scheme val="minor"/>
      </rPr>
      <t xml:space="preserve">Classic vs PEPRA: </t>
    </r>
    <r>
      <rPr>
        <sz val="11"/>
        <color theme="1"/>
        <rFont val="Calibri"/>
        <family val="2"/>
        <scheme val="minor"/>
      </rPr>
      <t>CAFR2018-19 ep159 state members column 2018</t>
    </r>
  </si>
  <si>
    <t>servRet+survivors</t>
  </si>
  <si>
    <t>disbRet</t>
  </si>
  <si>
    <r>
      <t xml:space="preserve">Tier 1 vs Tier 2 </t>
    </r>
    <r>
      <rPr>
        <sz val="11"/>
        <color theme="1"/>
        <rFont val="Calibri"/>
        <family val="2"/>
        <scheme val="minor"/>
      </rPr>
      <t>AV2018 Appendix C</t>
    </r>
    <r>
      <rPr>
        <b/>
        <sz val="11"/>
        <color theme="1"/>
        <rFont val="Calibri"/>
        <family val="2"/>
        <scheme val="minor"/>
      </rPr>
      <t xml:space="preserve"> 2018-06-30</t>
    </r>
  </si>
  <si>
    <t>tier1/tier2 shares in type</t>
  </si>
  <si>
    <t>ind</t>
  </si>
  <si>
    <t>miscAll_bf100_cola2_DR5</t>
  </si>
  <si>
    <t>sftyAll_bf100_cola2_DR5</t>
  </si>
  <si>
    <t>miscAll_bf50_cola1_DR5</t>
  </si>
  <si>
    <t>sftyAll_bf50_cola1_DR5</t>
  </si>
  <si>
    <t>miscAll, 2%bfactor, 2%cola, current policy, 5% discount</t>
  </si>
  <si>
    <t>sftyAll, 3%bfactor, 2%cola, current policy, 5% discount</t>
  </si>
  <si>
    <t>miscAll, 1%bfactor(new), 1%cola, 5% discount</t>
  </si>
  <si>
    <t>sftyAll, 1.5%bfactor(new), 1%cola(cola suspension), 5% discount</t>
  </si>
  <si>
    <t>Contingent COLA based on lower discount rate</t>
  </si>
  <si>
    <t>use_lowerDR</t>
  </si>
  <si>
    <t>cola_lowerDR_fixedALratio</t>
  </si>
  <si>
    <t>miscAll_colaCut2lowerDR_lowERC</t>
  </si>
  <si>
    <t>miscAll_colaCut2lowerDR_highERC</t>
  </si>
  <si>
    <t>sftyAll_colaCut2lowerDR_lowERC</t>
  </si>
  <si>
    <t>sftyAll_colaCut2lowerDR_highERC</t>
  </si>
  <si>
    <t>mix_bf100_cola2</t>
  </si>
  <si>
    <t xml:space="preserve">mix of miscAll and sftyAll, current policy, for testing </t>
  </si>
  <si>
    <t>"miscAll","sftyAll"</t>
  </si>
  <si>
    <t>mix_baseline</t>
  </si>
  <si>
    <t>misc_bf100_cola2</t>
  </si>
  <si>
    <t xml:space="preserve">mix of misc_classic and misc_pepra, current policy, for testing </t>
  </si>
  <si>
    <t>"misc_classic","misc_pepra"</t>
  </si>
  <si>
    <t>test runs</t>
  </si>
  <si>
    <t>sftyAll_benCut2_colaCut2_highERC</t>
  </si>
  <si>
    <t>sftyAll_benCut1_colaCut1_highERC</t>
  </si>
  <si>
    <t>misc_bf100_colaCut</t>
  </si>
  <si>
    <t>misc2t_bf100_cola2</t>
  </si>
  <si>
    <t>misc2t_bf75_cola2</t>
  </si>
  <si>
    <t>misc2t_bf50_cola2</t>
  </si>
  <si>
    <t>misc2t_bf100_cola1</t>
  </si>
  <si>
    <t>misc2t_bf75_cola1</t>
  </si>
  <si>
    <t>misc2t_bf50_cola1</t>
  </si>
  <si>
    <t>misc2t_bf100_cola1p5</t>
  </si>
  <si>
    <t>misc2t_bf75_cola1p5</t>
  </si>
  <si>
    <t>misc2t_bf50_cola1p5</t>
  </si>
  <si>
    <t>Misc 2 tiers, 2%bfactor, 2%cola, current policy</t>
  </si>
  <si>
    <t>Misc 2 tiers, 1.5%bfactor(new), 2%cola</t>
  </si>
  <si>
    <t>Misc 2 tiers, 1%bfactor(new), 2%cola</t>
  </si>
  <si>
    <t>Misc 2 tiers, 2%bfactor, 1%cola</t>
  </si>
  <si>
    <t>Misc 2 tiers, 1.5%bfactor(new), 1%cola</t>
  </si>
  <si>
    <t>Misc 2 tiers, 1%bfactor(new), 1%cola</t>
  </si>
  <si>
    <t>Misc 2 tiers, 2%bfactor, 1.5%cola</t>
  </si>
  <si>
    <t>Misc 2 tiers, 1.5%bfactor(new), 1.5%cola</t>
  </si>
  <si>
    <t>Misc 2 tiers, 1%bfactor(new), 1.5%cola</t>
  </si>
  <si>
    <t>misc2t_baseline</t>
  </si>
  <si>
    <t>misc2t_benCut1_lowERC</t>
  </si>
  <si>
    <t>misc2t_benCut1_highERC</t>
  </si>
  <si>
    <t>misc2t_colaCut1_lowERC</t>
  </si>
  <si>
    <t>misc2t_colaCut1_highERC</t>
  </si>
  <si>
    <t>misc2t_benCut1_colaCut1_lowERC</t>
  </si>
  <si>
    <t>misc2t_benCut1_colaCut1_highERC</t>
  </si>
  <si>
    <t>misc2t_benCut2_lowERC</t>
  </si>
  <si>
    <t>misc2t_benCut2_highERC</t>
  </si>
  <si>
    <t>misc2t_colaCut2_lowERC</t>
  </si>
  <si>
    <t>misc2t_colaCut2_highERC</t>
  </si>
  <si>
    <t>misc2t_benCut2_colaCut2_lowERC</t>
  </si>
  <si>
    <t>misc2t_benCut2_colaCut2_highERC</t>
  </si>
  <si>
    <t>ramp</t>
  </si>
  <si>
    <t>method2</t>
  </si>
  <si>
    <t>sfty2t_baseline</t>
  </si>
  <si>
    <t>sfty2t_benCut1_lowERC</t>
  </si>
  <si>
    <t>sfty2t_benCut1_highERC</t>
  </si>
  <si>
    <t>sfty2t_colaCut1_lowERC</t>
  </si>
  <si>
    <t>sfty2t_colaCut1_highERC</t>
  </si>
  <si>
    <t>sfty2t_benCut1_colaCut1_lowERC</t>
  </si>
  <si>
    <t>sfty2t_benCut1_colaCut1_highERC</t>
  </si>
  <si>
    <t>sfty2t_benCut2_lowERC</t>
  </si>
  <si>
    <t>sfty2t_benCut2_highERC</t>
  </si>
  <si>
    <t>sfty2t_colaCut2_lowERC</t>
  </si>
  <si>
    <t>sfty2t_colaCut2_highERC</t>
  </si>
  <si>
    <t>sfty2t_benCut2_colaCut2_lowERC</t>
  </si>
  <si>
    <t>sfty2t_benCut2_colaCut2_highERC</t>
  </si>
  <si>
    <t>sfty2t_bf100_cola2</t>
  </si>
  <si>
    <t>sfty2t, 3%bfactor, 2%cola, current policy</t>
  </si>
  <si>
    <t>sfty2t_bf75_cola2</t>
  </si>
  <si>
    <t>sfty2t, 2.25%bfactor(new), 2%cola</t>
  </si>
  <si>
    <t>sfty2t_bf50_cola2</t>
  </si>
  <si>
    <t>sfty2t, 1.5%bfactor(new), 2%cola</t>
  </si>
  <si>
    <t>sfty2t_bf100_cola1</t>
  </si>
  <si>
    <t>sfty2t, 3%bfactor, 1%cola(cola suspension)</t>
  </si>
  <si>
    <t>sfty2t_bf75_cola1</t>
  </si>
  <si>
    <t>sfty2t, 2.25%bfactor(new), 1%cola(cola suspension)</t>
  </si>
  <si>
    <t>sfty2t_bf50_cola1</t>
  </si>
  <si>
    <t>sfty2t, 1.5%bfactor(new), 1%cola(cola suspension)</t>
  </si>
  <si>
    <t>sfty2t_bf100_cola1p5</t>
  </si>
  <si>
    <t>sfty2t, 3%bfactor, 1.5%cola(cola suspension)</t>
  </si>
  <si>
    <t>sfty2t_bf75_cola1p5</t>
  </si>
  <si>
    <t>sfty2t, 2.25%bfactor(new), 1.5%cola(cola suspension)</t>
  </si>
  <si>
    <t>sfty2t_bf50_cola1p5</t>
  </si>
  <si>
    <t>sfty2t, 1.5%bfactor(new), 1.5%cola(cola suspension)</t>
  </si>
  <si>
    <t>"sfty_classic","sfty_pepra"</t>
  </si>
  <si>
    <t>All members</t>
  </si>
  <si>
    <t>state members</t>
  </si>
  <si>
    <t>of CalPERS</t>
  </si>
  <si>
    <t>of PERF A</t>
  </si>
  <si>
    <t>misc2t_bf100_cola2_DR5</t>
  </si>
  <si>
    <t>misc2t, 2%bfactor, 2%cola, current policy, 5% discount</t>
  </si>
  <si>
    <t>sfty2t_bf100_cola2_DR5</t>
  </si>
  <si>
    <t>sfty2t, 3%bfactor, 2%cola, current policy, 5% discount</t>
  </si>
  <si>
    <t>misc2t_bf50_cola1_DR5</t>
  </si>
  <si>
    <t>misc2t, 1%bfactor(new), 1%cola, 5% discount</t>
  </si>
  <si>
    <t>sfty2t_bf50_cola1_DR5</t>
  </si>
  <si>
    <t>sfty2t, 1.5%bfactor(new), 1%cola(cola suspension), 5% discount</t>
  </si>
  <si>
    <t>misc2t_bf100_colap5</t>
  </si>
  <si>
    <t>sfty2t_bf100_colap5</t>
  </si>
  <si>
    <t>Misc 2 tiers, 2%bfactor, 0.5%cola</t>
  </si>
  <si>
    <t>sfty2t, 3%bfactor, 0.5%cola(cola suspension)</t>
  </si>
  <si>
    <t>misc2t_colaCut1lowerDR_lowERC</t>
  </si>
  <si>
    <t>misc2t_colaCut1lowerDR_highERC</t>
  </si>
  <si>
    <t>sfty2t_colaCut1lowerDR_lowERC</t>
  </si>
  <si>
    <t>sfty2t_colaCut1lowerDR_highERC</t>
  </si>
  <si>
    <t>of PERF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</si>
</sst>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  <numFmt numFmtId="167" formatCode="0.0%"/>
    <numFmt numFmtId="168" formatCode="0.000%"/>
    <numFmt numFmtId="169" formatCode="#,##0.00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Lucida Console"/>
      <family val="3"/>
    </font>
    <font>
      <b/>
      <i/>
      <sz val="11"/>
      <color theme="1"/>
      <name val="Calibri"/>
      <family val="2"/>
      <scheme val="minor"/>
    </font>
    <font>
      <sz val="9"/>
      <color rgb="FF000000"/>
      <name val="Liberation Sans Narrow"/>
      <family val="2"/>
    </font>
    <font>
      <b/>
      <sz val="11"/>
      <color theme="5" tint="-0.249977111117893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/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37" fontId="6" fillId="0" borderId="1">
      <alignment vertical="center"/>
      <protection locked="0"/>
    </xf>
    <xf numFmtId="44" fontId="6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3" fontId="0" fillId="0" borderId="0" xfId="0" applyNumberFormat="1"/>
    <xf numFmtId="167" fontId="0" fillId="0" borderId="0" xfId="1" applyNumberFormat="1" applyFont="1"/>
    <xf numFmtId="0" fontId="7" fillId="0" borderId="0" xfId="0" applyFont="1"/>
    <xf numFmtId="166" fontId="7" fillId="0" borderId="0" xfId="2" applyNumberFormat="1" applyFont="1"/>
    <xf numFmtId="166" fontId="8" fillId="0" borderId="0" xfId="2" applyNumberFormat="1" applyFont="1"/>
    <xf numFmtId="0" fontId="8" fillId="0" borderId="0" xfId="0" applyFont="1"/>
    <xf numFmtId="0" fontId="6" fillId="0" borderId="0" xfId="0" applyFont="1" applyAlignment="1">
      <alignment vertical="top" wrapText="1"/>
    </xf>
    <xf numFmtId="166" fontId="9" fillId="0" borderId="0" xfId="2" applyNumberFormat="1" applyFont="1" applyBorder="1" applyAlignment="1">
      <alignment horizontal="left" vertical="top" indent="2" shrinkToFit="1"/>
    </xf>
    <xf numFmtId="167" fontId="7" fillId="0" borderId="0" xfId="1" applyNumberFormat="1" applyFont="1"/>
    <xf numFmtId="0" fontId="10" fillId="0" borderId="0" xfId="0" applyFont="1" applyAlignment="1">
      <alignment vertical="top" wrapText="1"/>
    </xf>
    <xf numFmtId="168" fontId="9" fillId="0" borderId="0" xfId="0" applyNumberFormat="1" applyFont="1" applyAlignment="1">
      <alignment horizontal="right" vertical="top" shrinkToFit="1"/>
    </xf>
    <xf numFmtId="168" fontId="9" fillId="0" borderId="2" xfId="0" applyNumberFormat="1" applyFont="1" applyBorder="1" applyAlignment="1">
      <alignment horizontal="right" vertical="top" shrinkToFit="1"/>
    </xf>
    <xf numFmtId="10" fontId="7" fillId="0" borderId="0" xfId="1" applyNumberFormat="1" applyFont="1"/>
    <xf numFmtId="168" fontId="7" fillId="0" borderId="0" xfId="1" applyNumberFormat="1" applyFont="1"/>
    <xf numFmtId="1" fontId="0" fillId="0" borderId="0" xfId="0" applyNumberFormat="1" applyAlignment="1">
      <alignment horizontal="right"/>
    </xf>
    <xf numFmtId="0" fontId="5" fillId="10" borderId="0" xfId="0" applyFont="1" applyFill="1"/>
    <xf numFmtId="0" fontId="1" fillId="10" borderId="0" xfId="0" applyFont="1" applyFill="1"/>
    <xf numFmtId="0" fontId="5" fillId="11" borderId="0" xfId="0" applyFont="1" applyFill="1"/>
    <xf numFmtId="0" fontId="1" fillId="11" borderId="0" xfId="0" applyFont="1" applyFill="1"/>
    <xf numFmtId="2" fontId="0" fillId="0" borderId="0" xfId="2" applyNumberFormat="1" applyFont="1"/>
    <xf numFmtId="0" fontId="11" fillId="0" borderId="0" xfId="0" applyFont="1" applyAlignment="1">
      <alignment vertical="center"/>
    </xf>
    <xf numFmtId="0" fontId="5" fillId="12" borderId="0" xfId="0" applyFont="1" applyFill="1"/>
    <xf numFmtId="0" fontId="1" fillId="12" borderId="0" xfId="0" applyFont="1" applyFill="1"/>
    <xf numFmtId="1" fontId="0" fillId="0" borderId="0" xfId="0" applyNumberFormat="1"/>
    <xf numFmtId="9" fontId="0" fillId="0" borderId="0" xfId="1" applyFont="1"/>
    <xf numFmtId="0" fontId="12" fillId="0" borderId="0" xfId="0" applyFont="1"/>
    <xf numFmtId="169" fontId="0" fillId="0" borderId="0" xfId="0" applyNumberFormat="1"/>
    <xf numFmtId="3" fontId="7" fillId="0" borderId="0" xfId="0" applyNumberFormat="1" applyFont="1"/>
    <xf numFmtId="166" fontId="13" fillId="0" borderId="3" xfId="2" applyNumberFormat="1" applyFont="1" applyBorder="1" applyAlignment="1">
      <alignment horizontal="right" vertical="top" shrinkToFit="1"/>
    </xf>
    <xf numFmtId="168" fontId="13" fillId="0" borderId="0" xfId="0" applyNumberFormat="1" applyFont="1" applyAlignment="1">
      <alignment horizontal="right" vertical="top" shrinkToFit="1"/>
    </xf>
    <xf numFmtId="10" fontId="7" fillId="0" borderId="0" xfId="0" applyNumberFormat="1" applyFont="1"/>
    <xf numFmtId="0" fontId="0" fillId="0" borderId="0" xfId="0" applyFont="1"/>
    <xf numFmtId="0" fontId="14" fillId="0" borderId="0" xfId="0" applyFont="1"/>
    <xf numFmtId="166" fontId="7" fillId="0" borderId="0" xfId="0" applyNumberFormat="1" applyFont="1"/>
    <xf numFmtId="0" fontId="8" fillId="0" borderId="0" xfId="0" applyFont="1" applyAlignment="1">
      <alignment horizontal="center"/>
    </xf>
    <xf numFmtId="0" fontId="0" fillId="8" borderId="0" xfId="0" applyFill="1"/>
    <xf numFmtId="0" fontId="1" fillId="0" borderId="0" xfId="0" applyFont="1" applyAlignment="1">
      <alignment horizontal="center"/>
    </xf>
  </cellXfs>
  <cellStyles count="6">
    <cellStyle name="Comma" xfId="2" builtinId="3"/>
    <cellStyle name="Currency 2" xfId="5" xr:uid="{E1CC2806-A2AF-4747-949B-C94DA1D813F1}"/>
    <cellStyle name="Normal" xfId="0" builtinId="0"/>
    <cellStyle name="Normal 2" xfId="3" xr:uid="{FA7D1D9A-352E-4AEA-A1C2-E11916AE8568}"/>
    <cellStyle name="NumericGeneral" xfId="4" xr:uid="{BFC01E0A-97D3-4746-B68A-574A3215257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4" dT="2020-08-16T01:43:29.52" personId="{00000000-0000-0000-0000-000000000000}" id="{CAF507CB-F634-4E84-8E7F-17CD8E2A0EDC}">
    <text>the DR used in determining COLA. Leave blank (NA when loaded) if the DR for regular valuation is used.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4" dT="2020-06-24T14:51:37.17" personId="{00000000-0000-0000-0000-000000000000}" id="{6BDCD84A-4C3D-403D-98A0-9875F32B2E9E}">
    <text>comma separated tier names</text>
  </threadedComment>
  <threadedComment ref="K4" dT="2020-08-13T20:45:58.44" personId="{00000000-0000-0000-0000-000000000000}" id="{F5769092-1632-411C-A719-C700B72F16AC}">
    <text>x% reduction of benefit factor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M4" dT="2020-08-16T01:43:29.52" personId="{00000000-0000-0000-0000-000000000000}" id="{8817C446-3285-4538-B377-BF2847480A00}">
    <text>the DR used in determining COLA. Leave blank (NA when loaded) if the DR for regular valuation is used.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4" dT="2020-06-24T14:51:37.17" personId="{00000000-0000-0000-0000-000000000000}" id="{193EA9F6-E97A-4C0F-8458-C4A79EA80C2A}">
    <text>comma separated tier names</text>
  </threadedComment>
  <threadedComment ref="K4" dT="2020-08-13T20:45:58.44" personId="{00000000-0000-0000-0000-000000000000}" id="{40CDABE9-5A5B-449C-BBAD-87E2F4D3D2EA}">
    <text>x% reduction of benefit factor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15" dT="2020-08-15T15:43:50.44" personId="{00000000-0000-0000-0000-000000000000}" id="{415E75A4-D874-4451-9738-3804C711237C}">
    <text>Use shares for actives for all types of decrements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0" dT="2020-06-27T12:51:24.17" personId="{00000000-0000-0000-0000-000000000000}" id="{93424A45-F774-4C6F-930A-67B094E0E6D5}">
    <text>CAFR2017-2018 ep46-47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B46A-D012-4D18-AEAB-1D829080B2CE}">
  <dimension ref="A2:AR73"/>
  <sheetViews>
    <sheetView tabSelected="1" zoomScaleNormal="100" workbookViewId="0">
      <pane xSplit="3" ySplit="4" topLeftCell="D29" activePane="bottomRight" state="frozen"/>
      <selection pane="topRight" activeCell="E1" sqref="E1"/>
      <selection pane="bottomLeft" activeCell="A5" sqref="A5"/>
      <selection pane="bottomRight" activeCell="A37" sqref="A37"/>
    </sheetView>
  </sheetViews>
  <sheetFormatPr defaultRowHeight="15"/>
  <cols>
    <col min="1" max="1" width="35.42578125" customWidth="1"/>
    <col min="2" max="2" width="32.85546875" customWidth="1"/>
    <col min="3" max="3" width="17.85546875" customWidth="1"/>
    <col min="4" max="4" width="10.42578125" bestFit="1" customWidth="1"/>
    <col min="5" max="5" width="25.42578125" customWidth="1"/>
    <col min="6" max="6" width="12.85546875" customWidth="1"/>
    <col min="7" max="7" width="18.85546875" customWidth="1"/>
    <col min="8" max="8" width="17.42578125" customWidth="1"/>
    <col min="9" max="9" width="16.85546875" customWidth="1"/>
    <col min="10" max="11" width="14.5703125" customWidth="1"/>
    <col min="12" max="12" width="12.140625" bestFit="1" customWidth="1"/>
    <col min="13" max="13" width="13.85546875" customWidth="1"/>
    <col min="14" max="14" width="24.42578125" customWidth="1"/>
    <col min="15" max="15" width="15.5703125" customWidth="1"/>
    <col min="16" max="16" width="11.28515625" bestFit="1" customWidth="1"/>
    <col min="17" max="17" width="7.85546875" customWidth="1"/>
    <col min="18" max="18" width="16.140625" bestFit="1" customWidth="1"/>
    <col min="19" max="19" width="16" bestFit="1" customWidth="1"/>
    <col min="20" max="20" width="7.7109375" bestFit="1" customWidth="1"/>
    <col min="21" max="21" width="7.5703125" bestFit="1" customWidth="1"/>
    <col min="22" max="22" width="15.85546875" bestFit="1" customWidth="1"/>
    <col min="23" max="23" width="8.7109375" customWidth="1"/>
    <col min="24" max="24" width="12.5703125" customWidth="1"/>
    <col min="25" max="25" width="14.85546875" customWidth="1"/>
    <col min="31" max="31" width="17.42578125" customWidth="1"/>
    <col min="32" max="32" width="13.7109375" customWidth="1"/>
    <col min="33" max="33" width="9.85546875" bestFit="1" customWidth="1"/>
    <col min="34" max="34" width="9.28515625" bestFit="1" customWidth="1"/>
    <col min="35" max="36" width="12.42578125" customWidth="1"/>
    <col min="37" max="37" width="23" customWidth="1"/>
    <col min="38" max="38" width="16.5703125" customWidth="1"/>
    <col min="39" max="39" width="12" bestFit="1" customWidth="1"/>
    <col min="40" max="40" width="18" bestFit="1" customWidth="1"/>
    <col min="41" max="41" width="14.28515625" bestFit="1" customWidth="1"/>
    <col min="42" max="42" width="12.28515625" customWidth="1"/>
    <col min="43" max="43" width="11.42578125" customWidth="1"/>
    <col min="44" max="44" width="14.28515625" customWidth="1"/>
  </cols>
  <sheetData>
    <row r="2" spans="1:44">
      <c r="AG2" s="23"/>
      <c r="AH2" s="23"/>
    </row>
    <row r="3" spans="1:44" s="21" customFormat="1" ht="18.75">
      <c r="A3" s="14"/>
      <c r="B3" s="14"/>
      <c r="C3" s="14"/>
      <c r="D3" s="14"/>
      <c r="E3" s="19" t="s">
        <v>80</v>
      </c>
      <c r="F3" s="19"/>
      <c r="G3" s="45" t="s">
        <v>133</v>
      </c>
      <c r="H3" s="45"/>
      <c r="I3" s="45"/>
      <c r="J3" s="39" t="s">
        <v>121</v>
      </c>
      <c r="K3" s="39"/>
      <c r="L3" s="39"/>
      <c r="M3" s="39"/>
      <c r="N3" s="39"/>
      <c r="O3" s="16" t="s">
        <v>50</v>
      </c>
      <c r="P3" s="16"/>
      <c r="Q3" s="16"/>
      <c r="R3" s="16"/>
      <c r="S3" s="17" t="s">
        <v>51</v>
      </c>
      <c r="T3" s="17"/>
      <c r="U3" s="17"/>
      <c r="V3" s="17"/>
      <c r="W3" s="17"/>
      <c r="X3" s="19" t="s">
        <v>46</v>
      </c>
      <c r="Y3" s="19"/>
      <c r="Z3" s="19"/>
      <c r="AA3" s="19"/>
      <c r="AB3" s="19"/>
      <c r="AC3" s="19"/>
      <c r="AD3" s="19"/>
      <c r="AE3" s="15" t="s">
        <v>56</v>
      </c>
      <c r="AF3" s="15"/>
      <c r="AG3" s="15"/>
      <c r="AH3" s="15"/>
      <c r="AI3" s="15"/>
      <c r="AJ3" s="15"/>
      <c r="AK3" s="15"/>
      <c r="AL3" s="20" t="s">
        <v>60</v>
      </c>
      <c r="AM3" s="20"/>
      <c r="AN3" s="20"/>
      <c r="AO3" s="20"/>
      <c r="AP3" s="20"/>
      <c r="AQ3" s="20"/>
      <c r="AR3" s="20"/>
    </row>
    <row r="4" spans="1:44" s="1" customFormat="1">
      <c r="A4" s="11" t="s">
        <v>82</v>
      </c>
      <c r="B4" s="11" t="s">
        <v>37</v>
      </c>
      <c r="C4" s="11" t="s">
        <v>13</v>
      </c>
      <c r="D4" s="11" t="s">
        <v>38</v>
      </c>
      <c r="E4" s="7" t="s">
        <v>77</v>
      </c>
      <c r="F4" s="7" t="s">
        <v>81</v>
      </c>
      <c r="G4" s="46" t="s">
        <v>135</v>
      </c>
      <c r="H4" s="46" t="s">
        <v>134</v>
      </c>
      <c r="I4" s="46" t="s">
        <v>140</v>
      </c>
      <c r="J4" s="40" t="s">
        <v>124</v>
      </c>
      <c r="K4" s="40" t="s">
        <v>122</v>
      </c>
      <c r="L4" s="40" t="s">
        <v>123</v>
      </c>
      <c r="M4" s="40" t="s">
        <v>290</v>
      </c>
      <c r="N4" s="40" t="s">
        <v>291</v>
      </c>
      <c r="O4" s="10" t="s">
        <v>11</v>
      </c>
      <c r="P4" s="10" t="s">
        <v>34</v>
      </c>
      <c r="Q4" s="10" t="s">
        <v>9</v>
      </c>
      <c r="R4" s="10" t="s">
        <v>10</v>
      </c>
      <c r="S4" s="9" t="s">
        <v>12</v>
      </c>
      <c r="T4" s="9" t="s">
        <v>52</v>
      </c>
      <c r="U4" s="9" t="s">
        <v>53</v>
      </c>
      <c r="V4" s="9" t="s">
        <v>54</v>
      </c>
      <c r="W4" s="9" t="s">
        <v>67</v>
      </c>
      <c r="X4" s="7" t="s">
        <v>21</v>
      </c>
      <c r="Y4" s="7" t="s">
        <v>23</v>
      </c>
      <c r="Z4" s="7" t="s">
        <v>6</v>
      </c>
      <c r="AA4" s="7" t="s">
        <v>7</v>
      </c>
      <c r="AB4" s="7" t="s">
        <v>8</v>
      </c>
      <c r="AC4" s="7" t="s">
        <v>47</v>
      </c>
      <c r="AD4" s="7" t="s">
        <v>108</v>
      </c>
      <c r="AE4" s="8" t="s">
        <v>57</v>
      </c>
      <c r="AF4" s="8" t="s">
        <v>58</v>
      </c>
      <c r="AG4" s="8" t="s">
        <v>29</v>
      </c>
      <c r="AH4" s="8" t="s">
        <v>30</v>
      </c>
      <c r="AI4" s="8" t="s">
        <v>32</v>
      </c>
      <c r="AJ4" s="8" t="s">
        <v>33</v>
      </c>
      <c r="AK4" s="8" t="s">
        <v>126</v>
      </c>
      <c r="AL4" s="12" t="s">
        <v>59</v>
      </c>
      <c r="AM4" s="12" t="s">
        <v>27</v>
      </c>
      <c r="AN4" s="12" t="s">
        <v>28</v>
      </c>
      <c r="AO4" s="12" t="s">
        <v>26</v>
      </c>
      <c r="AP4" s="12" t="s">
        <v>15</v>
      </c>
      <c r="AQ4" s="12" t="s">
        <v>4</v>
      </c>
      <c r="AR4" s="12" t="s">
        <v>5</v>
      </c>
    </row>
    <row r="5" spans="1:44">
      <c r="A5" t="s">
        <v>79</v>
      </c>
      <c r="C5" t="b">
        <v>0</v>
      </c>
      <c r="D5" t="b">
        <v>0</v>
      </c>
      <c r="E5" t="s">
        <v>72</v>
      </c>
      <c r="F5" t="b">
        <v>0</v>
      </c>
      <c r="G5" t="s">
        <v>79</v>
      </c>
      <c r="H5" t="b">
        <v>0</v>
      </c>
      <c r="I5" t="b">
        <v>0</v>
      </c>
      <c r="J5" t="b">
        <v>0</v>
      </c>
      <c r="K5">
        <v>0.02</v>
      </c>
      <c r="L5">
        <v>0</v>
      </c>
      <c r="O5" t="s">
        <v>36</v>
      </c>
      <c r="P5" t="s">
        <v>35</v>
      </c>
      <c r="Q5">
        <v>20</v>
      </c>
      <c r="R5">
        <v>2.75E-2</v>
      </c>
      <c r="S5">
        <v>5</v>
      </c>
      <c r="T5">
        <v>999</v>
      </c>
      <c r="U5">
        <v>0</v>
      </c>
      <c r="V5" t="s">
        <v>339</v>
      </c>
      <c r="W5" t="b">
        <v>0</v>
      </c>
      <c r="X5" t="s">
        <v>119</v>
      </c>
      <c r="Y5" t="s">
        <v>20</v>
      </c>
      <c r="Z5">
        <v>7.0000000000000007E-2</v>
      </c>
      <c r="AA5">
        <v>7.7200000000000005E-2</v>
      </c>
      <c r="AB5" s="3">
        <v>0.12</v>
      </c>
      <c r="AC5" s="5">
        <v>2.5000000000000001E-2</v>
      </c>
      <c r="AD5" s="38">
        <v>123</v>
      </c>
      <c r="AE5" t="s">
        <v>31</v>
      </c>
      <c r="AF5" t="s">
        <v>31</v>
      </c>
      <c r="AG5" s="23">
        <v>0.6976</v>
      </c>
      <c r="AH5" s="23">
        <v>0.6976</v>
      </c>
      <c r="AK5" s="43">
        <v>0.1</v>
      </c>
      <c r="AL5" t="b">
        <v>1</v>
      </c>
      <c r="AM5" t="b">
        <v>1</v>
      </c>
      <c r="AN5" t="b">
        <v>0</v>
      </c>
      <c r="AO5">
        <v>0</v>
      </c>
      <c r="AP5" t="s">
        <v>3</v>
      </c>
      <c r="AQ5" t="b">
        <v>1</v>
      </c>
      <c r="AR5" s="22" t="b">
        <v>1</v>
      </c>
    </row>
    <row r="6" spans="1:44">
      <c r="A6" t="s">
        <v>111</v>
      </c>
      <c r="C6" t="b">
        <v>0</v>
      </c>
      <c r="D6" t="b">
        <v>0</v>
      </c>
      <c r="E6" t="s">
        <v>110</v>
      </c>
      <c r="F6" t="b">
        <v>0</v>
      </c>
      <c r="G6" t="s">
        <v>111</v>
      </c>
      <c r="H6" t="b">
        <v>0</v>
      </c>
      <c r="I6" t="b">
        <v>0</v>
      </c>
      <c r="J6" t="b">
        <v>0</v>
      </c>
      <c r="K6">
        <v>0.02</v>
      </c>
      <c r="L6">
        <v>0</v>
      </c>
      <c r="O6" t="s">
        <v>36</v>
      </c>
      <c r="P6" t="s">
        <v>35</v>
      </c>
      <c r="Q6">
        <v>20</v>
      </c>
      <c r="R6">
        <v>2.75E-2</v>
      </c>
      <c r="S6">
        <v>5</v>
      </c>
      <c r="T6">
        <v>999</v>
      </c>
      <c r="U6">
        <v>0</v>
      </c>
      <c r="V6" t="s">
        <v>339</v>
      </c>
      <c r="W6" t="b">
        <v>0</v>
      </c>
      <c r="X6" t="s">
        <v>119</v>
      </c>
      <c r="Y6" t="s">
        <v>20</v>
      </c>
      <c r="Z6">
        <v>7.0000000000000007E-2</v>
      </c>
      <c r="AA6">
        <v>7.7200000000000005E-2</v>
      </c>
      <c r="AB6" s="3">
        <v>0.12</v>
      </c>
      <c r="AC6" s="5">
        <v>2.5000000000000001E-2</v>
      </c>
      <c r="AD6" s="38">
        <v>123</v>
      </c>
      <c r="AE6" t="s">
        <v>31</v>
      </c>
      <c r="AF6" t="s">
        <v>31</v>
      </c>
      <c r="AG6" s="23">
        <v>0.6976</v>
      </c>
      <c r="AH6" s="23">
        <v>0.6976</v>
      </c>
      <c r="AK6" s="43">
        <v>0.1</v>
      </c>
      <c r="AL6" t="b">
        <v>1</v>
      </c>
      <c r="AM6" t="b">
        <v>1</v>
      </c>
      <c r="AN6" t="b">
        <v>0</v>
      </c>
      <c r="AO6">
        <v>0</v>
      </c>
      <c r="AP6" t="s">
        <v>3</v>
      </c>
      <c r="AQ6" t="b">
        <v>1</v>
      </c>
      <c r="AR6" s="22" t="b">
        <v>1</v>
      </c>
    </row>
    <row r="7" spans="1:44">
      <c r="A7" t="s">
        <v>114</v>
      </c>
      <c r="C7" t="b">
        <v>0</v>
      </c>
      <c r="D7" t="b">
        <v>0</v>
      </c>
      <c r="E7" t="s">
        <v>112</v>
      </c>
      <c r="F7" t="b">
        <v>0</v>
      </c>
      <c r="G7" t="s">
        <v>111</v>
      </c>
      <c r="H7" t="b">
        <v>0</v>
      </c>
      <c r="I7" t="b">
        <v>1</v>
      </c>
      <c r="J7" t="b">
        <v>0</v>
      </c>
      <c r="K7">
        <v>0.02</v>
      </c>
      <c r="L7">
        <v>0</v>
      </c>
      <c r="O7" t="s">
        <v>36</v>
      </c>
      <c r="P7" t="s">
        <v>35</v>
      </c>
      <c r="Q7">
        <v>20</v>
      </c>
      <c r="R7">
        <v>2.75E-2</v>
      </c>
      <c r="S7">
        <v>5</v>
      </c>
      <c r="T7">
        <v>999</v>
      </c>
      <c r="U7">
        <v>0</v>
      </c>
      <c r="V7" t="s">
        <v>339</v>
      </c>
      <c r="W7" t="b">
        <v>0</v>
      </c>
      <c r="X7" t="s">
        <v>119</v>
      </c>
      <c r="Y7" t="s">
        <v>20</v>
      </c>
      <c r="Z7">
        <v>7.0000000000000007E-2</v>
      </c>
      <c r="AA7">
        <v>7.7200000000000005E-2</v>
      </c>
      <c r="AB7" s="3">
        <v>0.12</v>
      </c>
      <c r="AC7" s="5">
        <v>2.5000000000000001E-2</v>
      </c>
      <c r="AD7" s="38">
        <v>123</v>
      </c>
      <c r="AE7" t="s">
        <v>130</v>
      </c>
      <c r="AF7" t="s">
        <v>131</v>
      </c>
      <c r="AG7" s="23"/>
      <c r="AH7" s="23"/>
      <c r="AI7" s="44">
        <v>81825573157</v>
      </c>
      <c r="AJ7" s="44">
        <v>81825573157</v>
      </c>
      <c r="AK7" s="43">
        <v>0.1</v>
      </c>
      <c r="AL7" t="b">
        <v>1</v>
      </c>
      <c r="AM7" t="b">
        <v>1</v>
      </c>
      <c r="AN7" t="b">
        <v>0</v>
      </c>
      <c r="AO7">
        <v>0</v>
      </c>
      <c r="AP7" t="s">
        <v>3</v>
      </c>
      <c r="AQ7" t="b">
        <v>1</v>
      </c>
      <c r="AR7" s="22" t="b">
        <v>1</v>
      </c>
    </row>
    <row r="8" spans="1:44">
      <c r="A8" t="s">
        <v>120</v>
      </c>
      <c r="C8" t="b">
        <v>0</v>
      </c>
      <c r="D8" t="b">
        <v>0</v>
      </c>
      <c r="E8" t="s">
        <v>110</v>
      </c>
      <c r="F8" t="b">
        <v>0</v>
      </c>
      <c r="G8" t="s">
        <v>111</v>
      </c>
      <c r="H8" t="b">
        <v>0</v>
      </c>
      <c r="I8" t="b">
        <v>0</v>
      </c>
      <c r="J8" t="b">
        <v>1</v>
      </c>
      <c r="K8">
        <v>0.02</v>
      </c>
      <c r="L8">
        <v>0</v>
      </c>
      <c r="O8" t="s">
        <v>36</v>
      </c>
      <c r="P8" t="s">
        <v>35</v>
      </c>
      <c r="Q8">
        <v>20</v>
      </c>
      <c r="R8">
        <v>2.75E-2</v>
      </c>
      <c r="S8">
        <v>5</v>
      </c>
      <c r="T8">
        <v>999</v>
      </c>
      <c r="U8">
        <v>0</v>
      </c>
      <c r="V8" t="s">
        <v>339</v>
      </c>
      <c r="W8" t="b">
        <v>0</v>
      </c>
      <c r="X8" t="s">
        <v>119</v>
      </c>
      <c r="Y8" t="s">
        <v>20</v>
      </c>
      <c r="Z8">
        <v>7.0000000000000007E-2</v>
      </c>
      <c r="AA8">
        <v>7.7200000000000005E-2</v>
      </c>
      <c r="AB8" s="3">
        <v>0.12</v>
      </c>
      <c r="AC8" s="5">
        <v>2.5000000000000001E-2</v>
      </c>
      <c r="AD8" s="38">
        <v>123</v>
      </c>
      <c r="AE8" t="s">
        <v>31</v>
      </c>
      <c r="AF8" t="s">
        <v>31</v>
      </c>
      <c r="AG8" s="23">
        <v>0.6976</v>
      </c>
      <c r="AH8" s="23">
        <v>0.6976</v>
      </c>
      <c r="AK8" s="43">
        <v>0.1</v>
      </c>
      <c r="AL8" t="b">
        <v>1</v>
      </c>
      <c r="AM8" t="b">
        <v>1</v>
      </c>
      <c r="AN8" t="b">
        <v>0</v>
      </c>
      <c r="AO8">
        <v>0</v>
      </c>
      <c r="AP8" t="s">
        <v>3</v>
      </c>
      <c r="AQ8" t="b">
        <v>1</v>
      </c>
      <c r="AR8" s="22" t="b">
        <v>1</v>
      </c>
    </row>
    <row r="9" spans="1:44">
      <c r="B9" s="56" t="s">
        <v>231</v>
      </c>
    </row>
    <row r="10" spans="1:44">
      <c r="A10" t="s">
        <v>325</v>
      </c>
      <c r="B10" t="s">
        <v>234</v>
      </c>
      <c r="C10" t="b">
        <v>0</v>
      </c>
      <c r="D10" t="b">
        <v>0</v>
      </c>
      <c r="E10" t="s">
        <v>307</v>
      </c>
      <c r="F10" t="b">
        <v>0</v>
      </c>
      <c r="G10" t="s">
        <v>325</v>
      </c>
      <c r="H10" t="b">
        <v>0</v>
      </c>
      <c r="I10" t="b">
        <v>0</v>
      </c>
      <c r="J10" t="b">
        <v>0</v>
      </c>
      <c r="K10">
        <v>0.02</v>
      </c>
      <c r="L10">
        <v>0</v>
      </c>
      <c r="O10" t="s">
        <v>338</v>
      </c>
      <c r="P10" t="s">
        <v>35</v>
      </c>
      <c r="Q10">
        <v>20</v>
      </c>
      <c r="R10">
        <v>2.75E-2</v>
      </c>
      <c r="S10">
        <v>5</v>
      </c>
      <c r="T10">
        <v>999</v>
      </c>
      <c r="U10">
        <v>0</v>
      </c>
      <c r="V10" t="s">
        <v>339</v>
      </c>
      <c r="W10" t="b">
        <v>0</v>
      </c>
      <c r="X10" t="s">
        <v>119</v>
      </c>
      <c r="Y10" t="s">
        <v>20</v>
      </c>
      <c r="Z10">
        <v>7.0000000000000007E-2</v>
      </c>
      <c r="AA10">
        <v>7.7200000000000005E-2</v>
      </c>
      <c r="AB10" s="3">
        <v>0.12</v>
      </c>
      <c r="AC10" s="5">
        <v>2.5000000000000001E-2</v>
      </c>
      <c r="AD10" s="38">
        <v>123</v>
      </c>
      <c r="AE10" t="s">
        <v>31</v>
      </c>
      <c r="AF10" t="s">
        <v>31</v>
      </c>
      <c r="AG10" s="23">
        <v>0.6976</v>
      </c>
      <c r="AH10" s="23">
        <v>0.6976</v>
      </c>
      <c r="AK10" s="43">
        <v>0.1</v>
      </c>
      <c r="AL10" t="b">
        <v>1</v>
      </c>
      <c r="AM10" t="b">
        <v>1</v>
      </c>
      <c r="AN10" t="b">
        <v>0</v>
      </c>
      <c r="AO10">
        <v>0</v>
      </c>
      <c r="AP10" t="s">
        <v>3</v>
      </c>
      <c r="AQ10" t="b">
        <v>1</v>
      </c>
      <c r="AR10" s="22" t="b">
        <v>1</v>
      </c>
    </row>
    <row r="11" spans="1:44">
      <c r="AB11" s="3"/>
      <c r="AC11" s="5"/>
      <c r="AD11" s="38"/>
      <c r="AG11" s="23"/>
      <c r="AH11" s="23"/>
      <c r="AK11" s="43"/>
      <c r="AR11" s="22"/>
    </row>
    <row r="12" spans="1:44">
      <c r="A12" t="s">
        <v>326</v>
      </c>
      <c r="B12" t="s">
        <v>138</v>
      </c>
      <c r="C12" t="b">
        <v>1</v>
      </c>
      <c r="D12" t="b">
        <v>0</v>
      </c>
      <c r="E12" t="s">
        <v>309</v>
      </c>
      <c r="F12" t="b">
        <v>0</v>
      </c>
      <c r="G12" t="s">
        <v>325</v>
      </c>
      <c r="H12" t="b">
        <v>0</v>
      </c>
      <c r="I12" t="b">
        <v>1</v>
      </c>
      <c r="J12" t="b">
        <v>0</v>
      </c>
      <c r="K12">
        <v>0.02</v>
      </c>
      <c r="L12">
        <v>0</v>
      </c>
      <c r="O12" t="s">
        <v>338</v>
      </c>
      <c r="P12" t="s">
        <v>35</v>
      </c>
      <c r="Q12">
        <v>20</v>
      </c>
      <c r="R12">
        <v>2.75E-2</v>
      </c>
      <c r="S12">
        <v>5</v>
      </c>
      <c r="T12">
        <v>999</v>
      </c>
      <c r="U12">
        <v>0</v>
      </c>
      <c r="V12" t="s">
        <v>339</v>
      </c>
      <c r="W12" t="b">
        <v>0</v>
      </c>
      <c r="X12" t="s">
        <v>119</v>
      </c>
      <c r="Y12" t="s">
        <v>20</v>
      </c>
      <c r="Z12">
        <v>7.0000000000000007E-2</v>
      </c>
      <c r="AA12">
        <v>7.7200000000000005E-2</v>
      </c>
      <c r="AB12" s="3">
        <v>0.12</v>
      </c>
      <c r="AC12" s="5">
        <v>2.5000000000000001E-2</v>
      </c>
      <c r="AD12" s="38">
        <v>123</v>
      </c>
      <c r="AE12" t="s">
        <v>130</v>
      </c>
      <c r="AF12" t="s">
        <v>131</v>
      </c>
      <c r="AG12" s="23"/>
      <c r="AH12" s="23"/>
      <c r="AI12" s="44">
        <v>81825573157</v>
      </c>
      <c r="AJ12" s="44">
        <v>81825573157</v>
      </c>
      <c r="AK12" s="43">
        <v>0.1</v>
      </c>
      <c r="AL12" t="b">
        <v>1</v>
      </c>
      <c r="AM12" t="b">
        <v>1</v>
      </c>
      <c r="AN12" t="b">
        <v>0</v>
      </c>
      <c r="AO12">
        <v>0</v>
      </c>
      <c r="AP12" t="s">
        <v>3</v>
      </c>
      <c r="AQ12" t="b">
        <v>1</v>
      </c>
      <c r="AR12" s="22" t="b">
        <v>1</v>
      </c>
    </row>
    <row r="13" spans="1:44">
      <c r="A13" t="s">
        <v>327</v>
      </c>
      <c r="B13" t="s">
        <v>196</v>
      </c>
      <c r="C13" t="b">
        <v>0</v>
      </c>
      <c r="D13" t="b">
        <v>0</v>
      </c>
      <c r="E13" t="s">
        <v>309</v>
      </c>
      <c r="F13" t="b">
        <v>0</v>
      </c>
      <c r="G13" t="s">
        <v>325</v>
      </c>
      <c r="H13" t="b">
        <v>1</v>
      </c>
      <c r="I13" t="b">
        <v>1</v>
      </c>
      <c r="J13" t="b">
        <v>0</v>
      </c>
      <c r="K13">
        <v>0.02</v>
      </c>
      <c r="L13">
        <v>0</v>
      </c>
      <c r="O13" t="s">
        <v>338</v>
      </c>
      <c r="P13" t="s">
        <v>35</v>
      </c>
      <c r="Q13">
        <v>20</v>
      </c>
      <c r="R13">
        <v>2.75E-2</v>
      </c>
      <c r="S13">
        <v>5</v>
      </c>
      <c r="T13">
        <v>999</v>
      </c>
      <c r="U13">
        <v>0</v>
      </c>
      <c r="V13" t="s">
        <v>339</v>
      </c>
      <c r="W13" t="b">
        <v>0</v>
      </c>
      <c r="X13" t="s">
        <v>119</v>
      </c>
      <c r="Y13" t="s">
        <v>20</v>
      </c>
      <c r="Z13">
        <v>7.0000000000000007E-2</v>
      </c>
      <c r="AA13">
        <v>7.7200000000000005E-2</v>
      </c>
      <c r="AB13" s="3">
        <v>0.12</v>
      </c>
      <c r="AC13" s="5">
        <v>2.5000000000000001E-2</v>
      </c>
      <c r="AD13" s="38">
        <v>123</v>
      </c>
      <c r="AE13" t="s">
        <v>130</v>
      </c>
      <c r="AF13" t="s">
        <v>131</v>
      </c>
      <c r="AG13" s="23"/>
      <c r="AH13" s="23"/>
      <c r="AI13" s="44">
        <v>81825573157</v>
      </c>
      <c r="AJ13" s="44">
        <v>81825573157</v>
      </c>
      <c r="AK13" s="43">
        <v>0.1</v>
      </c>
      <c r="AL13" t="b">
        <v>1</v>
      </c>
      <c r="AM13" t="b">
        <v>1</v>
      </c>
      <c r="AN13" t="b">
        <v>0</v>
      </c>
      <c r="AO13">
        <v>0</v>
      </c>
      <c r="AP13" t="s">
        <v>3</v>
      </c>
      <c r="AQ13" t="b">
        <v>1</v>
      </c>
      <c r="AR13" s="22" t="b">
        <v>1</v>
      </c>
    </row>
    <row r="15" spans="1:44">
      <c r="A15" t="s">
        <v>328</v>
      </c>
      <c r="B15" t="s">
        <v>136</v>
      </c>
      <c r="C15" t="b">
        <v>0</v>
      </c>
      <c r="D15" t="b">
        <v>0</v>
      </c>
      <c r="E15" t="s">
        <v>310</v>
      </c>
      <c r="F15" t="b">
        <v>0</v>
      </c>
      <c r="G15" t="s">
        <v>325</v>
      </c>
      <c r="H15" t="b">
        <v>0</v>
      </c>
      <c r="I15" t="b">
        <v>1</v>
      </c>
      <c r="J15" t="b">
        <v>1</v>
      </c>
      <c r="K15">
        <v>0.02</v>
      </c>
      <c r="L15">
        <v>0</v>
      </c>
      <c r="O15" t="s">
        <v>338</v>
      </c>
      <c r="P15" t="s">
        <v>35</v>
      </c>
      <c r="Q15">
        <v>20</v>
      </c>
      <c r="R15">
        <v>2.75E-2</v>
      </c>
      <c r="S15">
        <v>5</v>
      </c>
      <c r="T15">
        <v>999</v>
      </c>
      <c r="U15">
        <v>0</v>
      </c>
      <c r="V15" t="s">
        <v>339</v>
      </c>
      <c r="W15" t="b">
        <v>0</v>
      </c>
      <c r="X15" t="s">
        <v>119</v>
      </c>
      <c r="Y15" t="s">
        <v>20</v>
      </c>
      <c r="Z15">
        <v>7.0000000000000007E-2</v>
      </c>
      <c r="AA15">
        <v>7.7200000000000005E-2</v>
      </c>
      <c r="AB15" s="3">
        <v>0.12</v>
      </c>
      <c r="AC15" s="5">
        <v>2.5000000000000001E-2</v>
      </c>
      <c r="AD15" s="38">
        <v>123</v>
      </c>
      <c r="AE15" t="s">
        <v>31</v>
      </c>
      <c r="AF15" t="s">
        <v>31</v>
      </c>
      <c r="AG15" s="23">
        <v>0.6976</v>
      </c>
      <c r="AH15" s="23">
        <v>0.6976</v>
      </c>
      <c r="AK15" s="43">
        <v>0.1</v>
      </c>
      <c r="AL15" t="b">
        <v>1</v>
      </c>
      <c r="AM15" t="b">
        <v>1</v>
      </c>
      <c r="AN15" t="b">
        <v>0</v>
      </c>
      <c r="AO15">
        <v>0</v>
      </c>
      <c r="AP15" t="s">
        <v>3</v>
      </c>
      <c r="AQ15" t="b">
        <v>1</v>
      </c>
      <c r="AR15" s="22" t="b">
        <v>1</v>
      </c>
    </row>
    <row r="16" spans="1:44">
      <c r="A16" t="s">
        <v>329</v>
      </c>
      <c r="B16" t="s">
        <v>168</v>
      </c>
      <c r="C16" t="b">
        <v>0</v>
      </c>
      <c r="D16" t="b">
        <v>0</v>
      </c>
      <c r="E16" t="s">
        <v>310</v>
      </c>
      <c r="F16" t="b">
        <v>0</v>
      </c>
      <c r="G16" t="s">
        <v>325</v>
      </c>
      <c r="H16" t="b">
        <v>1</v>
      </c>
      <c r="I16" t="b">
        <v>1</v>
      </c>
      <c r="J16" t="b">
        <v>1</v>
      </c>
      <c r="K16">
        <v>0.02</v>
      </c>
      <c r="L16">
        <v>0</v>
      </c>
      <c r="O16" t="s">
        <v>338</v>
      </c>
      <c r="P16" t="s">
        <v>35</v>
      </c>
      <c r="Q16">
        <v>20</v>
      </c>
      <c r="R16">
        <v>2.75E-2</v>
      </c>
      <c r="S16">
        <v>5</v>
      </c>
      <c r="T16">
        <v>999</v>
      </c>
      <c r="U16">
        <v>0</v>
      </c>
      <c r="V16" t="s">
        <v>339</v>
      </c>
      <c r="W16" t="b">
        <v>0</v>
      </c>
      <c r="X16" t="s">
        <v>119</v>
      </c>
      <c r="Y16" t="s">
        <v>20</v>
      </c>
      <c r="Z16">
        <v>7.0000000000000007E-2</v>
      </c>
      <c r="AA16">
        <v>7.7200000000000005E-2</v>
      </c>
      <c r="AB16" s="3">
        <v>0.12</v>
      </c>
      <c r="AC16" s="5">
        <v>2.5000000000000001E-2</v>
      </c>
      <c r="AD16" s="38">
        <v>123</v>
      </c>
      <c r="AE16" t="s">
        <v>31</v>
      </c>
      <c r="AF16" t="s">
        <v>31</v>
      </c>
      <c r="AG16" s="23">
        <v>0.6976</v>
      </c>
      <c r="AH16" s="23">
        <v>0.6976</v>
      </c>
      <c r="AK16" s="43">
        <v>0.1</v>
      </c>
      <c r="AL16" t="b">
        <v>1</v>
      </c>
      <c r="AM16" t="b">
        <v>1</v>
      </c>
      <c r="AN16" t="b">
        <v>0</v>
      </c>
      <c r="AO16">
        <v>0</v>
      </c>
      <c r="AP16" t="s">
        <v>3</v>
      </c>
      <c r="AQ16" t="b">
        <v>1</v>
      </c>
      <c r="AR16" s="22" t="b">
        <v>1</v>
      </c>
    </row>
    <row r="18" spans="1:44">
      <c r="A18" t="s">
        <v>330</v>
      </c>
      <c r="B18" t="s">
        <v>145</v>
      </c>
      <c r="C18" t="b">
        <v>0</v>
      </c>
      <c r="D18" t="b">
        <v>0</v>
      </c>
      <c r="E18" t="s">
        <v>312</v>
      </c>
      <c r="F18" t="b">
        <v>0</v>
      </c>
      <c r="G18" t="s">
        <v>325</v>
      </c>
      <c r="H18" t="b">
        <v>0</v>
      </c>
      <c r="I18" t="b">
        <v>1</v>
      </c>
      <c r="J18" t="b">
        <v>1</v>
      </c>
      <c r="K18">
        <v>0.02</v>
      </c>
      <c r="L18">
        <v>0</v>
      </c>
      <c r="O18" t="s">
        <v>338</v>
      </c>
      <c r="P18" t="s">
        <v>35</v>
      </c>
      <c r="Q18">
        <v>20</v>
      </c>
      <c r="R18">
        <v>2.75E-2</v>
      </c>
      <c r="S18">
        <v>5</v>
      </c>
      <c r="T18">
        <v>999</v>
      </c>
      <c r="U18">
        <v>0</v>
      </c>
      <c r="V18" t="s">
        <v>339</v>
      </c>
      <c r="W18" t="b">
        <v>0</v>
      </c>
      <c r="X18" t="s">
        <v>119</v>
      </c>
      <c r="Y18" t="s">
        <v>20</v>
      </c>
      <c r="Z18">
        <v>7.0000000000000007E-2</v>
      </c>
      <c r="AA18">
        <v>7.7200000000000005E-2</v>
      </c>
      <c r="AB18" s="3">
        <v>0.12</v>
      </c>
      <c r="AC18" s="5">
        <v>2.5000000000000001E-2</v>
      </c>
      <c r="AD18" s="38">
        <v>123</v>
      </c>
      <c r="AE18" t="s">
        <v>31</v>
      </c>
      <c r="AF18" t="s">
        <v>31</v>
      </c>
      <c r="AG18" s="23">
        <v>0.6976</v>
      </c>
      <c r="AH18" s="23">
        <v>0.6976</v>
      </c>
      <c r="AK18" s="43">
        <v>0.1</v>
      </c>
      <c r="AL18" t="b">
        <v>1</v>
      </c>
      <c r="AM18" t="b">
        <v>1</v>
      </c>
      <c r="AN18" t="b">
        <v>0</v>
      </c>
      <c r="AO18">
        <v>0</v>
      </c>
      <c r="AP18" t="s">
        <v>3</v>
      </c>
      <c r="AQ18" t="b">
        <v>1</v>
      </c>
      <c r="AR18" s="22" t="b">
        <v>1</v>
      </c>
    </row>
    <row r="19" spans="1:44">
      <c r="A19" t="s">
        <v>331</v>
      </c>
      <c r="B19" t="s">
        <v>146</v>
      </c>
      <c r="C19" t="b">
        <v>0</v>
      </c>
      <c r="D19" t="b">
        <v>0</v>
      </c>
      <c r="E19" t="s">
        <v>312</v>
      </c>
      <c r="F19" t="b">
        <v>0</v>
      </c>
      <c r="G19" t="s">
        <v>325</v>
      </c>
      <c r="H19" t="b">
        <v>1</v>
      </c>
      <c r="I19" t="b">
        <v>1</v>
      </c>
      <c r="J19" t="b">
        <v>1</v>
      </c>
      <c r="K19">
        <v>0.02</v>
      </c>
      <c r="L19">
        <v>0</v>
      </c>
      <c r="O19" t="s">
        <v>338</v>
      </c>
      <c r="P19" t="s">
        <v>35</v>
      </c>
      <c r="Q19">
        <v>20</v>
      </c>
      <c r="R19">
        <v>2.75E-2</v>
      </c>
      <c r="S19">
        <v>5</v>
      </c>
      <c r="T19">
        <v>999</v>
      </c>
      <c r="U19">
        <v>0</v>
      </c>
      <c r="V19" t="s">
        <v>339</v>
      </c>
      <c r="W19" t="b">
        <v>0</v>
      </c>
      <c r="X19" t="s">
        <v>119</v>
      </c>
      <c r="Y19" t="s">
        <v>20</v>
      </c>
      <c r="Z19">
        <v>7.0000000000000007E-2</v>
      </c>
      <c r="AA19">
        <v>7.7200000000000005E-2</v>
      </c>
      <c r="AB19" s="3">
        <v>0.12</v>
      </c>
      <c r="AC19" s="5">
        <v>2.5000000000000001E-2</v>
      </c>
      <c r="AD19" s="38">
        <v>123</v>
      </c>
      <c r="AE19" t="s">
        <v>31</v>
      </c>
      <c r="AF19" t="s">
        <v>31</v>
      </c>
      <c r="AG19" s="23">
        <v>0.6976</v>
      </c>
      <c r="AH19" s="23">
        <v>0.6976</v>
      </c>
      <c r="AK19" s="43">
        <v>0.1</v>
      </c>
      <c r="AL19" t="b">
        <v>1</v>
      </c>
      <c r="AM19" t="b">
        <v>1</v>
      </c>
      <c r="AN19" t="b">
        <v>0</v>
      </c>
      <c r="AO19">
        <v>0</v>
      </c>
      <c r="AP19" t="s">
        <v>3</v>
      </c>
      <c r="AQ19" t="b">
        <v>1</v>
      </c>
      <c r="AR19" s="22" t="b">
        <v>1</v>
      </c>
    </row>
    <row r="20" spans="1:44">
      <c r="AB20" s="3"/>
      <c r="AC20" s="5"/>
      <c r="AD20" s="38"/>
      <c r="AG20" s="23"/>
      <c r="AH20" s="23"/>
      <c r="AK20" s="43"/>
      <c r="AR20" s="22"/>
    </row>
    <row r="21" spans="1:44">
      <c r="B21" s="56" t="s">
        <v>233</v>
      </c>
    </row>
    <row r="22" spans="1:44">
      <c r="A22" t="s">
        <v>332</v>
      </c>
      <c r="B22" t="s">
        <v>138</v>
      </c>
      <c r="C22" t="b">
        <v>0</v>
      </c>
      <c r="D22" t="b">
        <v>0</v>
      </c>
      <c r="E22" t="s">
        <v>308</v>
      </c>
      <c r="F22" t="b">
        <v>0</v>
      </c>
      <c r="G22" t="s">
        <v>325</v>
      </c>
      <c r="H22" t="b">
        <v>0</v>
      </c>
      <c r="I22" t="b">
        <v>1</v>
      </c>
      <c r="J22" t="b">
        <v>0</v>
      </c>
      <c r="K22">
        <v>0.02</v>
      </c>
      <c r="L22">
        <v>0</v>
      </c>
      <c r="O22" t="s">
        <v>338</v>
      </c>
      <c r="P22" t="s">
        <v>35</v>
      </c>
      <c r="Q22">
        <v>20</v>
      </c>
      <c r="R22">
        <v>2.75E-2</v>
      </c>
      <c r="S22">
        <v>5</v>
      </c>
      <c r="T22">
        <v>999</v>
      </c>
      <c r="U22">
        <v>0</v>
      </c>
      <c r="V22" t="s">
        <v>339</v>
      </c>
      <c r="W22" t="b">
        <v>0</v>
      </c>
      <c r="X22" t="s">
        <v>119</v>
      </c>
      <c r="Y22" t="s">
        <v>20</v>
      </c>
      <c r="Z22">
        <v>7.0000000000000007E-2</v>
      </c>
      <c r="AA22">
        <v>7.7200000000000005E-2</v>
      </c>
      <c r="AB22" s="3">
        <v>0.12</v>
      </c>
      <c r="AC22" s="5">
        <v>2.5000000000000001E-2</v>
      </c>
      <c r="AD22" s="38">
        <v>123</v>
      </c>
      <c r="AE22" t="s">
        <v>130</v>
      </c>
      <c r="AF22" t="s">
        <v>131</v>
      </c>
      <c r="AG22" s="23"/>
      <c r="AH22" s="23"/>
      <c r="AI22" s="44">
        <v>81825573157</v>
      </c>
      <c r="AJ22" s="44">
        <v>81825573157</v>
      </c>
      <c r="AK22" s="43">
        <v>0.1</v>
      </c>
      <c r="AL22" t="b">
        <v>1</v>
      </c>
      <c r="AM22" t="b">
        <v>1</v>
      </c>
      <c r="AN22" t="b">
        <v>0</v>
      </c>
      <c r="AO22">
        <v>0</v>
      </c>
      <c r="AP22" t="s">
        <v>3</v>
      </c>
      <c r="AQ22" t="b">
        <v>1</v>
      </c>
      <c r="AR22" s="22" t="b">
        <v>1</v>
      </c>
    </row>
    <row r="23" spans="1:44">
      <c r="A23" t="s">
        <v>333</v>
      </c>
      <c r="B23" t="s">
        <v>196</v>
      </c>
      <c r="C23" t="b">
        <v>0</v>
      </c>
      <c r="D23" t="b">
        <v>0</v>
      </c>
      <c r="E23" t="s">
        <v>308</v>
      </c>
      <c r="F23" t="b">
        <v>0</v>
      </c>
      <c r="G23" t="s">
        <v>325</v>
      </c>
      <c r="H23" t="b">
        <v>1</v>
      </c>
      <c r="I23" t="b">
        <v>1</v>
      </c>
      <c r="J23" t="b">
        <v>0</v>
      </c>
      <c r="K23">
        <v>0.02</v>
      </c>
      <c r="L23">
        <v>0</v>
      </c>
      <c r="O23" t="s">
        <v>338</v>
      </c>
      <c r="P23" t="s">
        <v>35</v>
      </c>
      <c r="Q23">
        <v>20</v>
      </c>
      <c r="R23">
        <v>2.75E-2</v>
      </c>
      <c r="S23">
        <v>5</v>
      </c>
      <c r="T23">
        <v>999</v>
      </c>
      <c r="U23">
        <v>0</v>
      </c>
      <c r="V23" t="s">
        <v>339</v>
      </c>
      <c r="W23" t="b">
        <v>0</v>
      </c>
      <c r="X23" t="s">
        <v>119</v>
      </c>
      <c r="Y23" t="s">
        <v>20</v>
      </c>
      <c r="Z23">
        <v>7.0000000000000007E-2</v>
      </c>
      <c r="AA23">
        <v>7.7200000000000005E-2</v>
      </c>
      <c r="AB23" s="3">
        <v>0.12</v>
      </c>
      <c r="AC23" s="5">
        <v>2.5000000000000001E-2</v>
      </c>
      <c r="AD23" s="38">
        <v>123</v>
      </c>
      <c r="AE23" t="s">
        <v>130</v>
      </c>
      <c r="AF23" t="s">
        <v>131</v>
      </c>
      <c r="AG23" s="23"/>
      <c r="AH23" s="23"/>
      <c r="AI23" s="44">
        <v>81825573157</v>
      </c>
      <c r="AJ23" s="44">
        <v>81825573157</v>
      </c>
      <c r="AK23" s="43">
        <v>0.1</v>
      </c>
      <c r="AL23" t="b">
        <v>1</v>
      </c>
      <c r="AM23" t="b">
        <v>1</v>
      </c>
      <c r="AN23" t="b">
        <v>0</v>
      </c>
      <c r="AO23">
        <v>0</v>
      </c>
      <c r="AP23" t="s">
        <v>3</v>
      </c>
      <c r="AQ23" t="b">
        <v>1</v>
      </c>
      <c r="AR23" s="22" t="b">
        <v>1</v>
      </c>
    </row>
    <row r="25" spans="1:44">
      <c r="A25" t="s">
        <v>334</v>
      </c>
      <c r="B25" t="s">
        <v>136</v>
      </c>
      <c r="C25" t="b">
        <v>0</v>
      </c>
      <c r="D25" t="b">
        <v>0</v>
      </c>
      <c r="E25" t="s">
        <v>313</v>
      </c>
      <c r="F25" t="b">
        <v>0</v>
      </c>
      <c r="G25" t="s">
        <v>325</v>
      </c>
      <c r="H25" t="b">
        <v>0</v>
      </c>
      <c r="I25" t="b">
        <v>1</v>
      </c>
      <c r="J25" t="b">
        <v>1</v>
      </c>
      <c r="K25">
        <v>0.02</v>
      </c>
      <c r="L25">
        <v>0.01</v>
      </c>
      <c r="O25" t="s">
        <v>338</v>
      </c>
      <c r="P25" t="s">
        <v>35</v>
      </c>
      <c r="Q25">
        <v>20</v>
      </c>
      <c r="R25">
        <v>2.75E-2</v>
      </c>
      <c r="S25">
        <v>5</v>
      </c>
      <c r="T25">
        <v>999</v>
      </c>
      <c r="U25">
        <v>0</v>
      </c>
      <c r="V25" t="s">
        <v>339</v>
      </c>
      <c r="W25" t="b">
        <v>0</v>
      </c>
      <c r="X25" t="s">
        <v>119</v>
      </c>
      <c r="Y25" t="s">
        <v>20</v>
      </c>
      <c r="Z25">
        <v>7.0000000000000007E-2</v>
      </c>
      <c r="AA25">
        <v>7.7200000000000005E-2</v>
      </c>
      <c r="AB25" s="3">
        <v>0.12</v>
      </c>
      <c r="AC25" s="5">
        <v>2.5000000000000001E-2</v>
      </c>
      <c r="AD25" s="38">
        <v>123</v>
      </c>
      <c r="AE25" t="s">
        <v>31</v>
      </c>
      <c r="AF25" t="s">
        <v>31</v>
      </c>
      <c r="AG25" s="23">
        <v>0.6976</v>
      </c>
      <c r="AH25" s="23">
        <v>0.6976</v>
      </c>
      <c r="AK25" s="43">
        <v>0.1</v>
      </c>
      <c r="AL25" t="b">
        <v>1</v>
      </c>
      <c r="AM25" t="b">
        <v>1</v>
      </c>
      <c r="AN25" t="b">
        <v>0</v>
      </c>
      <c r="AO25">
        <v>0</v>
      </c>
      <c r="AP25" t="s">
        <v>3</v>
      </c>
      <c r="AQ25" t="b">
        <v>1</v>
      </c>
      <c r="AR25" s="22" t="b">
        <v>1</v>
      </c>
    </row>
    <row r="26" spans="1:44">
      <c r="A26" t="s">
        <v>335</v>
      </c>
      <c r="B26" t="s">
        <v>168</v>
      </c>
      <c r="C26" t="b">
        <v>0</v>
      </c>
      <c r="D26" t="b">
        <v>0</v>
      </c>
      <c r="E26" t="s">
        <v>313</v>
      </c>
      <c r="F26" t="b">
        <v>0</v>
      </c>
      <c r="G26" t="s">
        <v>325</v>
      </c>
      <c r="H26" t="b">
        <v>1</v>
      </c>
      <c r="I26" t="b">
        <v>1</v>
      </c>
      <c r="J26" t="b">
        <v>1</v>
      </c>
      <c r="K26">
        <v>0.02</v>
      </c>
      <c r="L26">
        <v>0.01</v>
      </c>
      <c r="O26" t="s">
        <v>338</v>
      </c>
      <c r="P26" t="s">
        <v>35</v>
      </c>
      <c r="Q26">
        <v>20</v>
      </c>
      <c r="R26">
        <v>2.75E-2</v>
      </c>
      <c r="S26">
        <v>5</v>
      </c>
      <c r="T26">
        <v>999</v>
      </c>
      <c r="U26">
        <v>0</v>
      </c>
      <c r="V26" t="s">
        <v>339</v>
      </c>
      <c r="W26" t="b">
        <v>0</v>
      </c>
      <c r="X26" t="s">
        <v>119</v>
      </c>
      <c r="Y26" t="s">
        <v>20</v>
      </c>
      <c r="Z26">
        <v>7.0000000000000007E-2</v>
      </c>
      <c r="AA26">
        <v>7.7200000000000005E-2</v>
      </c>
      <c r="AB26" s="3">
        <v>0.12</v>
      </c>
      <c r="AC26" s="5">
        <v>2.5000000000000001E-2</v>
      </c>
      <c r="AD26" s="38">
        <v>123</v>
      </c>
      <c r="AE26" t="s">
        <v>31</v>
      </c>
      <c r="AF26" t="s">
        <v>31</v>
      </c>
      <c r="AG26" s="23">
        <v>0.6976</v>
      </c>
      <c r="AH26" s="23">
        <v>0.6976</v>
      </c>
      <c r="AK26" s="43">
        <v>0.1</v>
      </c>
      <c r="AL26" t="b">
        <v>1</v>
      </c>
      <c r="AM26" t="b">
        <v>1</v>
      </c>
      <c r="AN26" t="b">
        <v>0</v>
      </c>
      <c r="AO26">
        <v>0</v>
      </c>
      <c r="AP26" t="s">
        <v>3</v>
      </c>
      <c r="AQ26" t="b">
        <v>1</v>
      </c>
      <c r="AR26" s="22" t="b">
        <v>1</v>
      </c>
    </row>
    <row r="28" spans="1:44">
      <c r="A28" t="s">
        <v>336</v>
      </c>
      <c r="B28" t="s">
        <v>145</v>
      </c>
      <c r="C28" t="b">
        <v>0</v>
      </c>
      <c r="D28" t="b">
        <v>0</v>
      </c>
      <c r="E28" t="s">
        <v>314</v>
      </c>
      <c r="F28" t="b">
        <v>0</v>
      </c>
      <c r="G28" t="s">
        <v>325</v>
      </c>
      <c r="H28" t="b">
        <v>0</v>
      </c>
      <c r="I28" t="b">
        <v>1</v>
      </c>
      <c r="J28" t="b">
        <v>1</v>
      </c>
      <c r="K28">
        <v>0.02</v>
      </c>
      <c r="L28">
        <v>0.01</v>
      </c>
      <c r="O28" t="s">
        <v>338</v>
      </c>
      <c r="P28" t="s">
        <v>35</v>
      </c>
      <c r="Q28">
        <v>20</v>
      </c>
      <c r="R28">
        <v>2.75E-2</v>
      </c>
      <c r="S28">
        <v>5</v>
      </c>
      <c r="T28">
        <v>999</v>
      </c>
      <c r="U28">
        <v>0</v>
      </c>
      <c r="V28" t="s">
        <v>339</v>
      </c>
      <c r="W28" t="b">
        <v>0</v>
      </c>
      <c r="X28" t="s">
        <v>119</v>
      </c>
      <c r="Y28" t="s">
        <v>20</v>
      </c>
      <c r="Z28">
        <v>7.0000000000000007E-2</v>
      </c>
      <c r="AA28">
        <v>7.7200000000000005E-2</v>
      </c>
      <c r="AB28" s="3">
        <v>0.12</v>
      </c>
      <c r="AC28" s="5">
        <v>2.5000000000000001E-2</v>
      </c>
      <c r="AD28" s="38">
        <v>123</v>
      </c>
      <c r="AE28" t="s">
        <v>31</v>
      </c>
      <c r="AF28" t="s">
        <v>31</v>
      </c>
      <c r="AG28" s="23">
        <v>0.6976</v>
      </c>
      <c r="AH28" s="23">
        <v>0.6976</v>
      </c>
      <c r="AK28" s="43">
        <v>0.1</v>
      </c>
      <c r="AL28" t="b">
        <v>1</v>
      </c>
      <c r="AM28" t="b">
        <v>1</v>
      </c>
      <c r="AN28" t="b">
        <v>0</v>
      </c>
      <c r="AO28">
        <v>0</v>
      </c>
      <c r="AP28" t="s">
        <v>3</v>
      </c>
      <c r="AQ28" t="b">
        <v>1</v>
      </c>
      <c r="AR28" s="22" t="b">
        <v>1</v>
      </c>
    </row>
    <row r="29" spans="1:44">
      <c r="A29" t="s">
        <v>337</v>
      </c>
      <c r="B29" t="s">
        <v>146</v>
      </c>
      <c r="C29" t="b">
        <v>0</v>
      </c>
      <c r="D29" t="b">
        <v>0</v>
      </c>
      <c r="E29" t="s">
        <v>314</v>
      </c>
      <c r="F29" t="b">
        <v>0</v>
      </c>
      <c r="G29" t="s">
        <v>325</v>
      </c>
      <c r="H29" t="b">
        <v>1</v>
      </c>
      <c r="I29" t="b">
        <v>1</v>
      </c>
      <c r="J29" t="b">
        <v>1</v>
      </c>
      <c r="K29">
        <v>0.02</v>
      </c>
      <c r="L29">
        <v>0.01</v>
      </c>
      <c r="O29" t="s">
        <v>338</v>
      </c>
      <c r="P29" t="s">
        <v>35</v>
      </c>
      <c r="Q29">
        <v>20</v>
      </c>
      <c r="R29">
        <v>2.75E-2</v>
      </c>
      <c r="S29">
        <v>5</v>
      </c>
      <c r="T29">
        <v>999</v>
      </c>
      <c r="U29">
        <v>0</v>
      </c>
      <c r="V29" t="s">
        <v>339</v>
      </c>
      <c r="W29" t="b">
        <v>0</v>
      </c>
      <c r="X29" t="s">
        <v>119</v>
      </c>
      <c r="Y29" t="s">
        <v>20</v>
      </c>
      <c r="Z29">
        <v>7.0000000000000007E-2</v>
      </c>
      <c r="AA29">
        <v>7.7200000000000005E-2</v>
      </c>
      <c r="AB29" s="3">
        <v>0.12</v>
      </c>
      <c r="AC29" s="5">
        <v>2.5000000000000001E-2</v>
      </c>
      <c r="AD29" s="38">
        <v>123</v>
      </c>
      <c r="AE29" t="s">
        <v>31</v>
      </c>
      <c r="AF29" t="s">
        <v>31</v>
      </c>
      <c r="AG29" s="23">
        <v>0.6976</v>
      </c>
      <c r="AH29" s="23">
        <v>0.6976</v>
      </c>
      <c r="AK29" s="43">
        <v>0.1</v>
      </c>
      <c r="AL29" t="b">
        <v>1</v>
      </c>
      <c r="AM29" t="b">
        <v>1</v>
      </c>
      <c r="AN29" t="b">
        <v>0</v>
      </c>
      <c r="AO29">
        <v>0</v>
      </c>
      <c r="AP29" t="s">
        <v>3</v>
      </c>
      <c r="AQ29" t="b">
        <v>1</v>
      </c>
      <c r="AR29" s="22" t="b">
        <v>1</v>
      </c>
    </row>
    <row r="33" spans="1:44">
      <c r="B33" s="56" t="s">
        <v>236</v>
      </c>
    </row>
    <row r="34" spans="1:44">
      <c r="A34" t="s">
        <v>340</v>
      </c>
      <c r="B34" t="s">
        <v>235</v>
      </c>
      <c r="C34" t="b">
        <v>0</v>
      </c>
      <c r="D34" t="b">
        <v>0</v>
      </c>
      <c r="E34" t="s">
        <v>353</v>
      </c>
      <c r="F34" t="b">
        <v>0</v>
      </c>
      <c r="G34" t="s">
        <v>340</v>
      </c>
      <c r="H34" t="b">
        <v>0</v>
      </c>
      <c r="I34" t="b">
        <v>0</v>
      </c>
      <c r="J34" t="b">
        <v>0</v>
      </c>
      <c r="K34">
        <v>0.02</v>
      </c>
      <c r="L34">
        <v>0</v>
      </c>
      <c r="O34" t="s">
        <v>338</v>
      </c>
      <c r="P34" t="s">
        <v>35</v>
      </c>
      <c r="Q34">
        <v>20</v>
      </c>
      <c r="R34">
        <v>2.75E-2</v>
      </c>
      <c r="S34">
        <v>5</v>
      </c>
      <c r="T34">
        <v>999</v>
      </c>
      <c r="U34">
        <v>0</v>
      </c>
      <c r="V34" t="s">
        <v>339</v>
      </c>
      <c r="W34" t="b">
        <v>0</v>
      </c>
      <c r="X34" t="s">
        <v>119</v>
      </c>
      <c r="Y34" t="s">
        <v>20</v>
      </c>
      <c r="Z34">
        <v>7.0000000000000007E-2</v>
      </c>
      <c r="AA34">
        <v>7.7200000000000005E-2</v>
      </c>
      <c r="AB34" s="3">
        <v>0.12</v>
      </c>
      <c r="AC34" s="5">
        <v>2.5000000000000001E-2</v>
      </c>
      <c r="AD34" s="38">
        <v>123</v>
      </c>
      <c r="AE34" t="s">
        <v>31</v>
      </c>
      <c r="AF34" t="s">
        <v>31</v>
      </c>
      <c r="AG34" s="23">
        <v>0.69179999999999997</v>
      </c>
      <c r="AH34" s="23">
        <v>0.69179999999999997</v>
      </c>
      <c r="AK34" s="43">
        <v>0.1</v>
      </c>
      <c r="AL34" t="b">
        <v>1</v>
      </c>
      <c r="AM34" t="b">
        <v>1</v>
      </c>
      <c r="AN34" t="b">
        <v>0</v>
      </c>
      <c r="AO34">
        <v>0</v>
      </c>
      <c r="AP34" t="s">
        <v>3</v>
      </c>
      <c r="AQ34" t="b">
        <v>1</v>
      </c>
      <c r="AR34" s="22" t="b">
        <v>1</v>
      </c>
    </row>
    <row r="35" spans="1:44">
      <c r="AB35" s="3"/>
      <c r="AC35" s="5"/>
      <c r="AD35" s="38"/>
      <c r="AG35" s="23"/>
      <c r="AH35" s="23"/>
      <c r="AK35" s="43"/>
      <c r="AR35" s="22"/>
    </row>
    <row r="36" spans="1:44">
      <c r="B36" s="56" t="s">
        <v>238</v>
      </c>
      <c r="AB36" s="3"/>
      <c r="AC36" s="5"/>
      <c r="AD36" s="38"/>
      <c r="AG36" s="23"/>
      <c r="AH36" s="23"/>
      <c r="AK36" s="43"/>
      <c r="AR36" s="22"/>
    </row>
    <row r="37" spans="1:44">
      <c r="A37" t="s">
        <v>341</v>
      </c>
      <c r="B37" t="s">
        <v>138</v>
      </c>
      <c r="C37" t="b">
        <v>0</v>
      </c>
      <c r="D37" t="b">
        <v>0</v>
      </c>
      <c r="E37" t="s">
        <v>357</v>
      </c>
      <c r="F37" t="b">
        <v>0</v>
      </c>
      <c r="G37" t="s">
        <v>340</v>
      </c>
      <c r="H37" t="b">
        <v>0</v>
      </c>
      <c r="I37" t="b">
        <v>1</v>
      </c>
      <c r="J37" t="b">
        <v>0</v>
      </c>
      <c r="K37">
        <v>0.02</v>
      </c>
      <c r="L37">
        <v>0</v>
      </c>
      <c r="O37" t="s">
        <v>338</v>
      </c>
      <c r="P37" t="s">
        <v>35</v>
      </c>
      <c r="Q37">
        <v>20</v>
      </c>
      <c r="R37">
        <v>2.75E-2</v>
      </c>
      <c r="S37">
        <v>5</v>
      </c>
      <c r="T37">
        <v>999</v>
      </c>
      <c r="U37">
        <v>0</v>
      </c>
      <c r="V37" t="s">
        <v>339</v>
      </c>
      <c r="W37" t="b">
        <v>0</v>
      </c>
      <c r="X37" t="s">
        <v>119</v>
      </c>
      <c r="Y37" t="s">
        <v>20</v>
      </c>
      <c r="Z37">
        <v>7.0000000000000007E-2</v>
      </c>
      <c r="AA37">
        <v>7.7200000000000005E-2</v>
      </c>
      <c r="AB37" s="3">
        <v>0.12</v>
      </c>
      <c r="AC37" s="5">
        <v>2.5000000000000001E-2</v>
      </c>
      <c r="AD37" s="38">
        <v>123</v>
      </c>
      <c r="AE37" t="s">
        <v>130</v>
      </c>
      <c r="AF37" t="s">
        <v>131</v>
      </c>
      <c r="AG37" s="23"/>
      <c r="AH37" s="23"/>
      <c r="AI37" s="44">
        <v>81825573157</v>
      </c>
      <c r="AJ37" s="44">
        <v>81825573157</v>
      </c>
      <c r="AK37" s="43">
        <v>0.1</v>
      </c>
      <c r="AL37" t="b">
        <v>1</v>
      </c>
      <c r="AM37" t="b">
        <v>1</v>
      </c>
      <c r="AN37" t="b">
        <v>0</v>
      </c>
      <c r="AO37">
        <v>0</v>
      </c>
      <c r="AP37" t="s">
        <v>3</v>
      </c>
      <c r="AQ37" t="b">
        <v>1</v>
      </c>
      <c r="AR37" s="22" t="b">
        <v>1</v>
      </c>
    </row>
    <row r="38" spans="1:44">
      <c r="A38" t="s">
        <v>342</v>
      </c>
      <c r="B38" t="s">
        <v>196</v>
      </c>
      <c r="C38" t="b">
        <v>0</v>
      </c>
      <c r="D38" t="b">
        <v>0</v>
      </c>
      <c r="E38" t="s">
        <v>357</v>
      </c>
      <c r="F38" t="b">
        <v>0</v>
      </c>
      <c r="G38" t="s">
        <v>340</v>
      </c>
      <c r="H38" t="b">
        <v>1</v>
      </c>
      <c r="I38" t="b">
        <v>1</v>
      </c>
      <c r="J38" t="b">
        <v>0</v>
      </c>
      <c r="K38">
        <v>0.02</v>
      </c>
      <c r="L38">
        <v>0</v>
      </c>
      <c r="O38" t="s">
        <v>338</v>
      </c>
      <c r="P38" t="s">
        <v>35</v>
      </c>
      <c r="Q38">
        <v>20</v>
      </c>
      <c r="R38">
        <v>2.75E-2</v>
      </c>
      <c r="S38">
        <v>5</v>
      </c>
      <c r="T38">
        <v>999</v>
      </c>
      <c r="U38">
        <v>0</v>
      </c>
      <c r="V38" t="s">
        <v>339</v>
      </c>
      <c r="W38" t="b">
        <v>0</v>
      </c>
      <c r="X38" t="s">
        <v>119</v>
      </c>
      <c r="Y38" t="s">
        <v>20</v>
      </c>
      <c r="Z38">
        <v>7.0000000000000007E-2</v>
      </c>
      <c r="AA38">
        <v>7.7200000000000005E-2</v>
      </c>
      <c r="AB38" s="3">
        <v>0.12</v>
      </c>
      <c r="AC38" s="5">
        <v>2.5000000000000001E-2</v>
      </c>
      <c r="AD38" s="38">
        <v>123</v>
      </c>
      <c r="AE38" t="s">
        <v>130</v>
      </c>
      <c r="AF38" t="s">
        <v>131</v>
      </c>
      <c r="AG38" s="23"/>
      <c r="AH38" s="23"/>
      <c r="AI38" s="44">
        <v>81825573157</v>
      </c>
      <c r="AJ38" s="44">
        <v>81825573157</v>
      </c>
      <c r="AK38" s="43">
        <v>0.1</v>
      </c>
      <c r="AL38" t="b">
        <v>1</v>
      </c>
      <c r="AM38" t="b">
        <v>1</v>
      </c>
      <c r="AN38" t="b">
        <v>0</v>
      </c>
      <c r="AO38">
        <v>0</v>
      </c>
      <c r="AP38" t="s">
        <v>3</v>
      </c>
      <c r="AQ38" t="b">
        <v>1</v>
      </c>
      <c r="AR38" s="22" t="b">
        <v>1</v>
      </c>
    </row>
    <row r="39" spans="1:44">
      <c r="AG39" s="23"/>
      <c r="AH39" s="23"/>
    </row>
    <row r="40" spans="1:44">
      <c r="A40" t="s">
        <v>343</v>
      </c>
      <c r="B40" t="s">
        <v>136</v>
      </c>
      <c r="C40" t="b">
        <v>0</v>
      </c>
      <c r="D40" t="b">
        <v>0</v>
      </c>
      <c r="E40" t="s">
        <v>359</v>
      </c>
      <c r="F40" t="b">
        <v>0</v>
      </c>
      <c r="G40" t="s">
        <v>340</v>
      </c>
      <c r="H40" t="b">
        <v>0</v>
      </c>
      <c r="I40" t="b">
        <v>1</v>
      </c>
      <c r="J40" t="b">
        <v>1</v>
      </c>
      <c r="K40">
        <v>0.02</v>
      </c>
      <c r="L40">
        <v>0</v>
      </c>
      <c r="O40" t="s">
        <v>338</v>
      </c>
      <c r="P40" t="s">
        <v>35</v>
      </c>
      <c r="Q40">
        <v>20</v>
      </c>
      <c r="R40">
        <v>2.75E-2</v>
      </c>
      <c r="S40">
        <v>5</v>
      </c>
      <c r="T40">
        <v>999</v>
      </c>
      <c r="U40">
        <v>0</v>
      </c>
      <c r="V40" t="s">
        <v>339</v>
      </c>
      <c r="W40" t="b">
        <v>0</v>
      </c>
      <c r="X40" t="s">
        <v>119</v>
      </c>
      <c r="Y40" t="s">
        <v>20</v>
      </c>
      <c r="Z40">
        <v>7.0000000000000007E-2</v>
      </c>
      <c r="AA40">
        <v>7.7200000000000005E-2</v>
      </c>
      <c r="AB40" s="3">
        <v>0.12</v>
      </c>
      <c r="AC40" s="5">
        <v>2.5000000000000001E-2</v>
      </c>
      <c r="AD40" s="38">
        <v>123</v>
      </c>
      <c r="AE40" t="s">
        <v>31</v>
      </c>
      <c r="AF40" t="s">
        <v>31</v>
      </c>
      <c r="AG40" s="23">
        <v>0.69179999999999997</v>
      </c>
      <c r="AH40" s="23">
        <v>0.69179999999999997</v>
      </c>
      <c r="AK40" s="43">
        <v>0.1</v>
      </c>
      <c r="AL40" t="b">
        <v>1</v>
      </c>
      <c r="AM40" t="b">
        <v>1</v>
      </c>
      <c r="AN40" t="b">
        <v>0</v>
      </c>
      <c r="AO40">
        <v>0</v>
      </c>
      <c r="AP40" t="s">
        <v>3</v>
      </c>
      <c r="AQ40" t="b">
        <v>1</v>
      </c>
      <c r="AR40" s="22" t="b">
        <v>1</v>
      </c>
    </row>
    <row r="41" spans="1:44">
      <c r="A41" t="s">
        <v>344</v>
      </c>
      <c r="B41" t="s">
        <v>168</v>
      </c>
      <c r="C41" t="b">
        <v>0</v>
      </c>
      <c r="D41" t="b">
        <v>0</v>
      </c>
      <c r="E41" t="s">
        <v>359</v>
      </c>
      <c r="F41" t="b">
        <v>0</v>
      </c>
      <c r="G41" t="s">
        <v>340</v>
      </c>
      <c r="H41" t="b">
        <v>1</v>
      </c>
      <c r="I41" t="b">
        <v>1</v>
      </c>
      <c r="J41" t="b">
        <v>1</v>
      </c>
      <c r="K41">
        <v>0.02</v>
      </c>
      <c r="L41">
        <v>0</v>
      </c>
      <c r="O41" t="s">
        <v>338</v>
      </c>
      <c r="P41" t="s">
        <v>35</v>
      </c>
      <c r="Q41">
        <v>20</v>
      </c>
      <c r="R41">
        <v>2.75E-2</v>
      </c>
      <c r="S41">
        <v>5</v>
      </c>
      <c r="T41">
        <v>999</v>
      </c>
      <c r="U41">
        <v>0</v>
      </c>
      <c r="V41" t="s">
        <v>339</v>
      </c>
      <c r="W41" t="b">
        <v>0</v>
      </c>
      <c r="X41" t="s">
        <v>119</v>
      </c>
      <c r="Y41" t="s">
        <v>20</v>
      </c>
      <c r="Z41">
        <v>7.0000000000000007E-2</v>
      </c>
      <c r="AA41">
        <v>7.7200000000000005E-2</v>
      </c>
      <c r="AB41" s="3">
        <v>0.12</v>
      </c>
      <c r="AC41" s="5">
        <v>2.5000000000000001E-2</v>
      </c>
      <c r="AD41" s="38">
        <v>123</v>
      </c>
      <c r="AE41" t="s">
        <v>31</v>
      </c>
      <c r="AF41" t="s">
        <v>31</v>
      </c>
      <c r="AG41" s="23">
        <v>0.69179999999999997</v>
      </c>
      <c r="AH41" s="23">
        <v>0.69179999999999997</v>
      </c>
      <c r="AK41" s="43">
        <v>0.1</v>
      </c>
      <c r="AL41" t="b">
        <v>1</v>
      </c>
      <c r="AM41" t="b">
        <v>1</v>
      </c>
      <c r="AN41" t="b">
        <v>0</v>
      </c>
      <c r="AO41">
        <v>0</v>
      </c>
      <c r="AP41" t="s">
        <v>3</v>
      </c>
      <c r="AQ41" t="b">
        <v>1</v>
      </c>
      <c r="AR41" s="22" t="b">
        <v>1</v>
      </c>
    </row>
    <row r="43" spans="1:44">
      <c r="A43" t="s">
        <v>345</v>
      </c>
      <c r="B43" t="s">
        <v>145</v>
      </c>
      <c r="C43" t="b">
        <v>0</v>
      </c>
      <c r="D43" t="b">
        <v>0</v>
      </c>
      <c r="E43" t="s">
        <v>363</v>
      </c>
      <c r="F43" t="b">
        <v>0</v>
      </c>
      <c r="G43" t="s">
        <v>340</v>
      </c>
      <c r="H43" t="b">
        <v>0</v>
      </c>
      <c r="I43" t="b">
        <v>1</v>
      </c>
      <c r="J43" t="b">
        <v>1</v>
      </c>
      <c r="K43">
        <v>0.02</v>
      </c>
      <c r="L43">
        <v>0</v>
      </c>
      <c r="O43" t="s">
        <v>338</v>
      </c>
      <c r="P43" t="s">
        <v>35</v>
      </c>
      <c r="Q43">
        <v>20</v>
      </c>
      <c r="R43">
        <v>2.75E-2</v>
      </c>
      <c r="S43">
        <v>5</v>
      </c>
      <c r="T43">
        <v>999</v>
      </c>
      <c r="U43">
        <v>0</v>
      </c>
      <c r="V43" t="s">
        <v>339</v>
      </c>
      <c r="W43" t="b">
        <v>0</v>
      </c>
      <c r="X43" t="s">
        <v>119</v>
      </c>
      <c r="Y43" t="s">
        <v>20</v>
      </c>
      <c r="Z43">
        <v>7.0000000000000007E-2</v>
      </c>
      <c r="AA43">
        <v>7.7200000000000005E-2</v>
      </c>
      <c r="AB43" s="3">
        <v>0.12</v>
      </c>
      <c r="AC43" s="5">
        <v>2.5000000000000001E-2</v>
      </c>
      <c r="AD43" s="38">
        <v>123</v>
      </c>
      <c r="AE43" t="s">
        <v>31</v>
      </c>
      <c r="AF43" t="s">
        <v>31</v>
      </c>
      <c r="AG43" s="23">
        <v>0.69179999999999997</v>
      </c>
      <c r="AH43" s="23">
        <v>0.69179999999999997</v>
      </c>
      <c r="AK43" s="43">
        <v>0.1</v>
      </c>
      <c r="AL43" t="b">
        <v>1</v>
      </c>
      <c r="AM43" t="b">
        <v>1</v>
      </c>
      <c r="AN43" t="b">
        <v>0</v>
      </c>
      <c r="AO43">
        <v>0</v>
      </c>
      <c r="AP43" t="s">
        <v>3</v>
      </c>
      <c r="AQ43" t="b">
        <v>1</v>
      </c>
      <c r="AR43" s="22" t="b">
        <v>1</v>
      </c>
    </row>
    <row r="44" spans="1:44">
      <c r="A44" t="s">
        <v>346</v>
      </c>
      <c r="B44" t="s">
        <v>146</v>
      </c>
      <c r="C44" t="b">
        <v>0</v>
      </c>
      <c r="D44" t="b">
        <v>0</v>
      </c>
      <c r="E44" t="s">
        <v>363</v>
      </c>
      <c r="F44" t="b">
        <v>0</v>
      </c>
      <c r="G44" t="s">
        <v>340</v>
      </c>
      <c r="H44" t="b">
        <v>1</v>
      </c>
      <c r="I44" t="b">
        <v>1</v>
      </c>
      <c r="J44" t="b">
        <v>1</v>
      </c>
      <c r="K44">
        <v>0.02</v>
      </c>
      <c r="L44">
        <v>0</v>
      </c>
      <c r="O44" t="s">
        <v>338</v>
      </c>
      <c r="P44" t="s">
        <v>35</v>
      </c>
      <c r="Q44">
        <v>20</v>
      </c>
      <c r="R44">
        <v>2.75E-2</v>
      </c>
      <c r="S44">
        <v>5</v>
      </c>
      <c r="T44">
        <v>999</v>
      </c>
      <c r="U44">
        <v>0</v>
      </c>
      <c r="V44" t="s">
        <v>339</v>
      </c>
      <c r="W44" t="b">
        <v>0</v>
      </c>
      <c r="X44" t="s">
        <v>119</v>
      </c>
      <c r="Y44" t="s">
        <v>20</v>
      </c>
      <c r="Z44">
        <v>7.0000000000000007E-2</v>
      </c>
      <c r="AA44">
        <v>7.7200000000000005E-2</v>
      </c>
      <c r="AB44" s="3">
        <v>0.12</v>
      </c>
      <c r="AC44" s="5">
        <v>2.5000000000000001E-2</v>
      </c>
      <c r="AD44" s="38">
        <v>123</v>
      </c>
      <c r="AE44" t="s">
        <v>31</v>
      </c>
      <c r="AF44" t="s">
        <v>31</v>
      </c>
      <c r="AG44" s="23">
        <v>0.69179999999999997</v>
      </c>
      <c r="AH44" s="23">
        <v>0.69179999999999997</v>
      </c>
      <c r="AK44" s="43">
        <v>0.1</v>
      </c>
      <c r="AL44" t="b">
        <v>1</v>
      </c>
      <c r="AM44" t="b">
        <v>1</v>
      </c>
      <c r="AN44" t="b">
        <v>0</v>
      </c>
      <c r="AO44">
        <v>0</v>
      </c>
      <c r="AP44" t="s">
        <v>3</v>
      </c>
      <c r="AQ44" t="b">
        <v>1</v>
      </c>
      <c r="AR44" s="22" t="b">
        <v>1</v>
      </c>
    </row>
    <row r="45" spans="1:44">
      <c r="AB45" s="3"/>
      <c r="AC45" s="5"/>
      <c r="AD45" s="38"/>
      <c r="AG45" s="23"/>
      <c r="AH45" s="23"/>
      <c r="AK45" s="43"/>
      <c r="AR45" s="22"/>
    </row>
    <row r="46" spans="1:44">
      <c r="B46" s="56" t="s">
        <v>237</v>
      </c>
      <c r="AB46" s="3"/>
      <c r="AC46" s="5"/>
      <c r="AD46" s="38"/>
      <c r="AG46" s="23"/>
      <c r="AH46" s="23"/>
      <c r="AK46" s="43"/>
      <c r="AR46" s="22"/>
    </row>
    <row r="47" spans="1:44">
      <c r="A47" t="s">
        <v>347</v>
      </c>
      <c r="B47" t="s">
        <v>138</v>
      </c>
      <c r="C47" t="b">
        <v>0</v>
      </c>
      <c r="D47" t="b">
        <v>0</v>
      </c>
      <c r="E47" t="s">
        <v>355</v>
      </c>
      <c r="F47" t="b">
        <v>0</v>
      </c>
      <c r="G47" t="s">
        <v>340</v>
      </c>
      <c r="H47" t="b">
        <v>0</v>
      </c>
      <c r="I47" t="b">
        <v>1</v>
      </c>
      <c r="J47" t="b">
        <v>0</v>
      </c>
      <c r="K47">
        <v>0.02</v>
      </c>
      <c r="L47">
        <v>0</v>
      </c>
      <c r="O47" t="s">
        <v>338</v>
      </c>
      <c r="P47" t="s">
        <v>35</v>
      </c>
      <c r="Q47">
        <v>20</v>
      </c>
      <c r="R47">
        <v>2.75E-2</v>
      </c>
      <c r="S47">
        <v>5</v>
      </c>
      <c r="T47">
        <v>999</v>
      </c>
      <c r="U47">
        <v>0</v>
      </c>
      <c r="V47" t="s">
        <v>339</v>
      </c>
      <c r="W47" t="b">
        <v>0</v>
      </c>
      <c r="X47" t="s">
        <v>119</v>
      </c>
      <c r="Y47" t="s">
        <v>20</v>
      </c>
      <c r="Z47">
        <v>7.0000000000000007E-2</v>
      </c>
      <c r="AA47">
        <v>7.7200000000000005E-2</v>
      </c>
      <c r="AB47" s="3">
        <v>0.12</v>
      </c>
      <c r="AC47" s="5">
        <v>2.5000000000000001E-2</v>
      </c>
      <c r="AD47" s="38">
        <v>123</v>
      </c>
      <c r="AE47" t="s">
        <v>130</v>
      </c>
      <c r="AF47" t="s">
        <v>131</v>
      </c>
      <c r="AG47" s="23"/>
      <c r="AH47" s="23"/>
      <c r="AI47" s="44">
        <v>81825573157</v>
      </c>
      <c r="AJ47" s="44">
        <v>81825573157</v>
      </c>
      <c r="AK47" s="43">
        <v>0.1</v>
      </c>
      <c r="AL47" t="b">
        <v>1</v>
      </c>
      <c r="AM47" t="b">
        <v>1</v>
      </c>
      <c r="AN47" t="b">
        <v>0</v>
      </c>
      <c r="AO47">
        <v>0</v>
      </c>
      <c r="AP47" t="s">
        <v>3</v>
      </c>
      <c r="AQ47" t="b">
        <v>1</v>
      </c>
      <c r="AR47" s="22" t="b">
        <v>1</v>
      </c>
    </row>
    <row r="48" spans="1:44">
      <c r="A48" t="s">
        <v>348</v>
      </c>
      <c r="B48" t="s">
        <v>196</v>
      </c>
      <c r="C48" t="b">
        <v>0</v>
      </c>
      <c r="D48" t="b">
        <v>0</v>
      </c>
      <c r="E48" t="s">
        <v>355</v>
      </c>
      <c r="F48" t="b">
        <v>0</v>
      </c>
      <c r="G48" t="s">
        <v>340</v>
      </c>
      <c r="H48" t="b">
        <v>1</v>
      </c>
      <c r="I48" t="b">
        <v>1</v>
      </c>
      <c r="J48" t="b">
        <v>0</v>
      </c>
      <c r="K48">
        <v>0.02</v>
      </c>
      <c r="L48">
        <v>0</v>
      </c>
      <c r="O48" t="s">
        <v>338</v>
      </c>
      <c r="P48" t="s">
        <v>35</v>
      </c>
      <c r="Q48">
        <v>20</v>
      </c>
      <c r="R48">
        <v>2.75E-2</v>
      </c>
      <c r="S48">
        <v>5</v>
      </c>
      <c r="T48">
        <v>999</v>
      </c>
      <c r="U48">
        <v>0</v>
      </c>
      <c r="V48" t="s">
        <v>339</v>
      </c>
      <c r="W48" t="b">
        <v>0</v>
      </c>
      <c r="X48" t="s">
        <v>119</v>
      </c>
      <c r="Y48" t="s">
        <v>20</v>
      </c>
      <c r="Z48">
        <v>7.0000000000000007E-2</v>
      </c>
      <c r="AA48">
        <v>7.7200000000000005E-2</v>
      </c>
      <c r="AB48" s="3">
        <v>0.12</v>
      </c>
      <c r="AC48" s="5">
        <v>2.5000000000000001E-2</v>
      </c>
      <c r="AD48" s="38">
        <v>123</v>
      </c>
      <c r="AE48" t="s">
        <v>130</v>
      </c>
      <c r="AF48" t="s">
        <v>131</v>
      </c>
      <c r="AG48" s="23"/>
      <c r="AH48" s="23"/>
      <c r="AI48" s="44">
        <v>81825573157</v>
      </c>
      <c r="AJ48" s="44">
        <v>81825573157</v>
      </c>
      <c r="AK48" s="43">
        <v>0.1</v>
      </c>
      <c r="AL48" t="b">
        <v>1</v>
      </c>
      <c r="AM48" t="b">
        <v>1</v>
      </c>
      <c r="AN48" t="b">
        <v>0</v>
      </c>
      <c r="AO48">
        <v>0</v>
      </c>
      <c r="AP48" t="s">
        <v>3</v>
      </c>
      <c r="AQ48" t="b">
        <v>1</v>
      </c>
      <c r="AR48" s="22" t="b">
        <v>1</v>
      </c>
    </row>
    <row r="49" spans="1:44">
      <c r="AG49" s="23"/>
      <c r="AH49" s="23"/>
    </row>
    <row r="50" spans="1:44">
      <c r="A50" t="s">
        <v>349</v>
      </c>
      <c r="B50" t="s">
        <v>136</v>
      </c>
      <c r="C50" t="b">
        <v>0</v>
      </c>
      <c r="D50" t="b">
        <v>0</v>
      </c>
      <c r="E50" t="s">
        <v>365</v>
      </c>
      <c r="F50" t="b">
        <v>0</v>
      </c>
      <c r="G50" t="s">
        <v>340</v>
      </c>
      <c r="H50" t="b">
        <v>0</v>
      </c>
      <c r="I50" t="b">
        <v>1</v>
      </c>
      <c r="J50" t="b">
        <v>1</v>
      </c>
      <c r="K50">
        <v>0.02</v>
      </c>
      <c r="L50">
        <v>0.01</v>
      </c>
      <c r="O50" t="s">
        <v>338</v>
      </c>
      <c r="P50" t="s">
        <v>35</v>
      </c>
      <c r="Q50">
        <v>20</v>
      </c>
      <c r="R50">
        <v>2.75E-2</v>
      </c>
      <c r="S50">
        <v>5</v>
      </c>
      <c r="T50">
        <v>999</v>
      </c>
      <c r="U50">
        <v>0</v>
      </c>
      <c r="V50" t="s">
        <v>339</v>
      </c>
      <c r="W50" t="b">
        <v>0</v>
      </c>
      <c r="X50" t="s">
        <v>119</v>
      </c>
      <c r="Y50" t="s">
        <v>20</v>
      </c>
      <c r="Z50">
        <v>7.0000000000000007E-2</v>
      </c>
      <c r="AA50">
        <v>7.7200000000000005E-2</v>
      </c>
      <c r="AB50" s="3">
        <v>0.12</v>
      </c>
      <c r="AC50" s="5">
        <v>2.5000000000000001E-2</v>
      </c>
      <c r="AD50" s="38">
        <v>123</v>
      </c>
      <c r="AE50" t="s">
        <v>31</v>
      </c>
      <c r="AF50" t="s">
        <v>31</v>
      </c>
      <c r="AG50" s="23">
        <v>0.69179999999999997</v>
      </c>
      <c r="AH50" s="23">
        <v>0.69179999999999997</v>
      </c>
      <c r="AK50" s="43">
        <v>0.1</v>
      </c>
      <c r="AL50" t="b">
        <v>1</v>
      </c>
      <c r="AM50" t="b">
        <v>1</v>
      </c>
      <c r="AN50" t="b">
        <v>0</v>
      </c>
      <c r="AO50">
        <v>0</v>
      </c>
      <c r="AP50" t="s">
        <v>3</v>
      </c>
      <c r="AQ50" t="b">
        <v>1</v>
      </c>
      <c r="AR50" s="22" t="b">
        <v>1</v>
      </c>
    </row>
    <row r="51" spans="1:44">
      <c r="A51" t="s">
        <v>350</v>
      </c>
      <c r="B51" t="s">
        <v>168</v>
      </c>
      <c r="C51" t="b">
        <v>0</v>
      </c>
      <c r="D51" t="b">
        <v>0</v>
      </c>
      <c r="E51" t="s">
        <v>365</v>
      </c>
      <c r="F51" t="b">
        <v>0</v>
      </c>
      <c r="G51" t="s">
        <v>340</v>
      </c>
      <c r="H51" t="b">
        <v>1</v>
      </c>
      <c r="I51" t="b">
        <v>1</v>
      </c>
      <c r="J51" t="b">
        <v>1</v>
      </c>
      <c r="K51">
        <v>0.02</v>
      </c>
      <c r="L51">
        <v>0.01</v>
      </c>
      <c r="O51" t="s">
        <v>338</v>
      </c>
      <c r="P51" t="s">
        <v>35</v>
      </c>
      <c r="Q51">
        <v>20</v>
      </c>
      <c r="R51">
        <v>2.75E-2</v>
      </c>
      <c r="S51">
        <v>5</v>
      </c>
      <c r="T51">
        <v>999</v>
      </c>
      <c r="U51">
        <v>0</v>
      </c>
      <c r="V51" t="s">
        <v>339</v>
      </c>
      <c r="W51" t="b">
        <v>0</v>
      </c>
      <c r="X51" t="s">
        <v>119</v>
      </c>
      <c r="Y51" t="s">
        <v>20</v>
      </c>
      <c r="Z51">
        <v>7.0000000000000007E-2</v>
      </c>
      <c r="AA51">
        <v>7.7200000000000005E-2</v>
      </c>
      <c r="AB51" s="3">
        <v>0.12</v>
      </c>
      <c r="AC51" s="5">
        <v>2.5000000000000001E-2</v>
      </c>
      <c r="AD51" s="38">
        <v>123</v>
      </c>
      <c r="AE51" t="s">
        <v>31</v>
      </c>
      <c r="AF51" t="s">
        <v>31</v>
      </c>
      <c r="AG51" s="23">
        <v>0.69179999999999997</v>
      </c>
      <c r="AH51" s="23">
        <v>0.69179999999999997</v>
      </c>
      <c r="AK51" s="43">
        <v>0.1</v>
      </c>
      <c r="AL51" t="b">
        <v>1</v>
      </c>
      <c r="AM51" t="b">
        <v>1</v>
      </c>
      <c r="AN51" t="b">
        <v>0</v>
      </c>
      <c r="AO51">
        <v>0</v>
      </c>
      <c r="AP51" t="s">
        <v>3</v>
      </c>
      <c r="AQ51" t="b">
        <v>1</v>
      </c>
      <c r="AR51" s="22" t="b">
        <v>1</v>
      </c>
    </row>
    <row r="53" spans="1:44">
      <c r="A53" t="s">
        <v>351</v>
      </c>
      <c r="B53" t="s">
        <v>145</v>
      </c>
      <c r="C53" t="b">
        <v>0</v>
      </c>
      <c r="D53" t="b">
        <v>0</v>
      </c>
      <c r="E53" t="s">
        <v>367</v>
      </c>
      <c r="F53" t="b">
        <v>0</v>
      </c>
      <c r="G53" t="s">
        <v>340</v>
      </c>
      <c r="H53" t="b">
        <v>0</v>
      </c>
      <c r="I53" t="b">
        <v>1</v>
      </c>
      <c r="J53" t="b">
        <v>1</v>
      </c>
      <c r="K53">
        <v>0.02</v>
      </c>
      <c r="L53">
        <v>0.01</v>
      </c>
      <c r="O53" t="s">
        <v>338</v>
      </c>
      <c r="P53" t="s">
        <v>35</v>
      </c>
      <c r="Q53">
        <v>20</v>
      </c>
      <c r="R53">
        <v>2.75E-2</v>
      </c>
      <c r="S53">
        <v>5</v>
      </c>
      <c r="T53">
        <v>999</v>
      </c>
      <c r="U53">
        <v>0</v>
      </c>
      <c r="V53" t="s">
        <v>339</v>
      </c>
      <c r="W53" t="b">
        <v>0</v>
      </c>
      <c r="X53" t="s">
        <v>119</v>
      </c>
      <c r="Y53" t="s">
        <v>20</v>
      </c>
      <c r="Z53">
        <v>7.0000000000000007E-2</v>
      </c>
      <c r="AA53">
        <v>7.7200000000000005E-2</v>
      </c>
      <c r="AB53" s="3">
        <v>0.12</v>
      </c>
      <c r="AC53" s="5">
        <v>2.5000000000000001E-2</v>
      </c>
      <c r="AD53" s="38">
        <v>123</v>
      </c>
      <c r="AE53" t="s">
        <v>31</v>
      </c>
      <c r="AF53" t="s">
        <v>31</v>
      </c>
      <c r="AG53" s="23">
        <v>0.69179999999999997</v>
      </c>
      <c r="AH53" s="23">
        <v>0.69179999999999997</v>
      </c>
      <c r="AK53" s="43">
        <v>0.1</v>
      </c>
      <c r="AL53" t="b">
        <v>1</v>
      </c>
      <c r="AM53" t="b">
        <v>1</v>
      </c>
      <c r="AN53" t="b">
        <v>0</v>
      </c>
      <c r="AO53">
        <v>0</v>
      </c>
      <c r="AP53" t="s">
        <v>3</v>
      </c>
      <c r="AQ53" t="b">
        <v>1</v>
      </c>
      <c r="AR53" s="22" t="b">
        <v>1</v>
      </c>
    </row>
    <row r="54" spans="1:44">
      <c r="A54" t="s">
        <v>352</v>
      </c>
      <c r="B54" t="s">
        <v>146</v>
      </c>
      <c r="C54" t="b">
        <v>0</v>
      </c>
      <c r="D54" t="b">
        <v>0</v>
      </c>
      <c r="E54" t="s">
        <v>367</v>
      </c>
      <c r="F54" t="b">
        <v>0</v>
      </c>
      <c r="G54" t="s">
        <v>340</v>
      </c>
      <c r="H54" t="b">
        <v>1</v>
      </c>
      <c r="I54" t="b">
        <v>1</v>
      </c>
      <c r="J54" t="b">
        <v>1</v>
      </c>
      <c r="K54">
        <v>0.02</v>
      </c>
      <c r="L54">
        <v>0.01</v>
      </c>
      <c r="O54" t="s">
        <v>338</v>
      </c>
      <c r="P54" t="s">
        <v>35</v>
      </c>
      <c r="Q54">
        <v>20</v>
      </c>
      <c r="R54">
        <v>2.75E-2</v>
      </c>
      <c r="S54">
        <v>5</v>
      </c>
      <c r="T54">
        <v>999</v>
      </c>
      <c r="U54">
        <v>0</v>
      </c>
      <c r="V54" t="s">
        <v>339</v>
      </c>
      <c r="W54" t="b">
        <v>0</v>
      </c>
      <c r="X54" t="s">
        <v>119</v>
      </c>
      <c r="Y54" t="s">
        <v>20</v>
      </c>
      <c r="Z54">
        <v>7.0000000000000007E-2</v>
      </c>
      <c r="AA54">
        <v>7.7200000000000005E-2</v>
      </c>
      <c r="AB54" s="3">
        <v>0.12</v>
      </c>
      <c r="AC54" s="5">
        <v>2.5000000000000001E-2</v>
      </c>
      <c r="AD54" s="38">
        <v>123</v>
      </c>
      <c r="AE54" t="s">
        <v>31</v>
      </c>
      <c r="AF54" t="s">
        <v>31</v>
      </c>
      <c r="AG54" s="23">
        <v>0.69179999999999997</v>
      </c>
      <c r="AH54" s="23">
        <v>0.69179999999999997</v>
      </c>
      <c r="AK54" s="43">
        <v>0.1</v>
      </c>
      <c r="AL54" t="b">
        <v>1</v>
      </c>
      <c r="AM54" t="b">
        <v>1</v>
      </c>
      <c r="AN54" t="b">
        <v>0</v>
      </c>
      <c r="AO54">
        <v>0</v>
      </c>
      <c r="AP54" t="s">
        <v>3</v>
      </c>
      <c r="AQ54" t="b">
        <v>1</v>
      </c>
      <c r="AR54" s="22" t="b">
        <v>1</v>
      </c>
    </row>
    <row r="55" spans="1:44">
      <c r="AB55" s="3"/>
      <c r="AC55" s="5"/>
      <c r="AD55" s="38"/>
      <c r="AG55" s="23"/>
      <c r="AH55" s="23"/>
      <c r="AK55" s="43"/>
      <c r="AR55" s="22"/>
    </row>
    <row r="57" spans="1:44">
      <c r="B57" s="56" t="s">
        <v>289</v>
      </c>
    </row>
    <row r="58" spans="1:44">
      <c r="A58" t="s">
        <v>388</v>
      </c>
      <c r="B58" t="s">
        <v>136</v>
      </c>
      <c r="C58" t="b">
        <v>0</v>
      </c>
      <c r="D58" t="b">
        <v>0</v>
      </c>
      <c r="E58" t="s">
        <v>310</v>
      </c>
      <c r="F58" t="b">
        <v>0</v>
      </c>
      <c r="G58" t="s">
        <v>325</v>
      </c>
      <c r="H58" t="b">
        <v>0</v>
      </c>
      <c r="I58" t="b">
        <v>1</v>
      </c>
      <c r="J58" t="b">
        <v>1</v>
      </c>
      <c r="K58">
        <v>0.02</v>
      </c>
      <c r="L58">
        <v>0</v>
      </c>
      <c r="M58">
        <v>0.05</v>
      </c>
      <c r="N58">
        <v>1.22</v>
      </c>
      <c r="O58" t="s">
        <v>36</v>
      </c>
      <c r="P58" t="s">
        <v>35</v>
      </c>
      <c r="Q58">
        <v>20</v>
      </c>
      <c r="R58">
        <v>2.75E-2</v>
      </c>
      <c r="S58">
        <v>5</v>
      </c>
      <c r="T58">
        <v>999</v>
      </c>
      <c r="U58">
        <v>0</v>
      </c>
      <c r="V58" t="s">
        <v>339</v>
      </c>
      <c r="W58" t="b">
        <v>0</v>
      </c>
      <c r="X58" t="s">
        <v>119</v>
      </c>
      <c r="Y58" t="s">
        <v>20</v>
      </c>
      <c r="Z58">
        <v>7.0000000000000007E-2</v>
      </c>
      <c r="AA58">
        <v>7.7200000000000005E-2</v>
      </c>
      <c r="AB58" s="3">
        <v>0.12</v>
      </c>
      <c r="AC58" s="5">
        <v>2.5000000000000001E-2</v>
      </c>
      <c r="AD58" s="38">
        <v>123</v>
      </c>
      <c r="AE58" t="s">
        <v>31</v>
      </c>
      <c r="AF58" t="s">
        <v>31</v>
      </c>
      <c r="AG58" s="23">
        <v>0.6976</v>
      </c>
      <c r="AH58" s="23">
        <v>0.6976</v>
      </c>
      <c r="AK58" s="43">
        <v>0.1</v>
      </c>
      <c r="AL58" t="b">
        <v>1</v>
      </c>
      <c r="AM58" t="b">
        <v>1</v>
      </c>
      <c r="AN58" t="b">
        <v>0</v>
      </c>
      <c r="AO58">
        <v>0</v>
      </c>
      <c r="AP58" t="s">
        <v>3</v>
      </c>
      <c r="AQ58" t="b">
        <v>1</v>
      </c>
      <c r="AR58" s="22" t="b">
        <v>1</v>
      </c>
    </row>
    <row r="59" spans="1:44">
      <c r="A59" t="s">
        <v>389</v>
      </c>
      <c r="B59" t="s">
        <v>168</v>
      </c>
      <c r="C59" t="b">
        <v>0</v>
      </c>
      <c r="D59" t="b">
        <v>0</v>
      </c>
      <c r="E59" t="s">
        <v>310</v>
      </c>
      <c r="F59" t="b">
        <v>0</v>
      </c>
      <c r="G59" t="s">
        <v>325</v>
      </c>
      <c r="H59" t="b">
        <v>1</v>
      </c>
      <c r="I59" t="b">
        <v>1</v>
      </c>
      <c r="J59" t="b">
        <v>1</v>
      </c>
      <c r="K59">
        <v>0.02</v>
      </c>
      <c r="L59">
        <v>0</v>
      </c>
      <c r="M59">
        <v>0.05</v>
      </c>
      <c r="N59">
        <v>1.22</v>
      </c>
      <c r="O59" t="s">
        <v>36</v>
      </c>
      <c r="P59" t="s">
        <v>35</v>
      </c>
      <c r="Q59">
        <v>20</v>
      </c>
      <c r="R59">
        <v>2.75E-2</v>
      </c>
      <c r="S59">
        <v>5</v>
      </c>
      <c r="T59">
        <v>999</v>
      </c>
      <c r="U59">
        <v>0</v>
      </c>
      <c r="V59" t="s">
        <v>339</v>
      </c>
      <c r="W59" t="b">
        <v>0</v>
      </c>
      <c r="X59" t="s">
        <v>119</v>
      </c>
      <c r="Y59" t="s">
        <v>20</v>
      </c>
      <c r="Z59">
        <v>7.0000000000000007E-2</v>
      </c>
      <c r="AA59">
        <v>7.7200000000000005E-2</v>
      </c>
      <c r="AB59" s="3">
        <v>0.12</v>
      </c>
      <c r="AC59" s="5">
        <v>2.5000000000000001E-2</v>
      </c>
      <c r="AD59" s="38">
        <v>123</v>
      </c>
      <c r="AE59" t="s">
        <v>31</v>
      </c>
      <c r="AF59" t="s">
        <v>31</v>
      </c>
      <c r="AG59" s="23">
        <v>0.6976</v>
      </c>
      <c r="AH59" s="23">
        <v>0.6976</v>
      </c>
      <c r="AK59" s="43">
        <v>0.1</v>
      </c>
      <c r="AL59" t="b">
        <v>1</v>
      </c>
      <c r="AM59" t="b">
        <v>1</v>
      </c>
      <c r="AN59" t="b">
        <v>0</v>
      </c>
      <c r="AO59">
        <v>0</v>
      </c>
      <c r="AP59" t="s">
        <v>3</v>
      </c>
      <c r="AQ59" t="b">
        <v>1</v>
      </c>
      <c r="AR59" s="22" t="b">
        <v>1</v>
      </c>
    </row>
    <row r="60" spans="1:44">
      <c r="AB60" s="3"/>
      <c r="AC60" s="5"/>
      <c r="AD60" s="38"/>
      <c r="AG60" s="23"/>
      <c r="AH60" s="23"/>
      <c r="AK60" s="43"/>
      <c r="AR60" s="22"/>
    </row>
    <row r="61" spans="1:44">
      <c r="A61" t="s">
        <v>390</v>
      </c>
      <c r="B61" t="s">
        <v>136</v>
      </c>
      <c r="C61" t="b">
        <v>0</v>
      </c>
      <c r="D61" t="b">
        <v>0</v>
      </c>
      <c r="E61" t="s">
        <v>359</v>
      </c>
      <c r="F61" t="b">
        <v>0</v>
      </c>
      <c r="G61" t="s">
        <v>340</v>
      </c>
      <c r="H61" t="b">
        <v>0</v>
      </c>
      <c r="I61" t="b">
        <v>1</v>
      </c>
      <c r="J61" t="b">
        <v>1</v>
      </c>
      <c r="K61">
        <v>0.02</v>
      </c>
      <c r="L61">
        <v>0</v>
      </c>
      <c r="M61">
        <v>0.05</v>
      </c>
      <c r="N61">
        <v>1.25</v>
      </c>
      <c r="O61" t="s">
        <v>36</v>
      </c>
      <c r="P61" t="s">
        <v>35</v>
      </c>
      <c r="Q61">
        <v>20</v>
      </c>
      <c r="R61">
        <v>2.75E-2</v>
      </c>
      <c r="S61">
        <v>5</v>
      </c>
      <c r="T61">
        <v>999</v>
      </c>
      <c r="U61">
        <v>0</v>
      </c>
      <c r="V61" t="s">
        <v>339</v>
      </c>
      <c r="W61" t="b">
        <v>0</v>
      </c>
      <c r="X61" t="s">
        <v>119</v>
      </c>
      <c r="Y61" t="s">
        <v>20</v>
      </c>
      <c r="Z61">
        <v>7.0000000000000007E-2</v>
      </c>
      <c r="AA61">
        <v>7.7200000000000005E-2</v>
      </c>
      <c r="AB61" s="3">
        <v>0.12</v>
      </c>
      <c r="AC61" s="5">
        <v>2.5000000000000001E-2</v>
      </c>
      <c r="AD61" s="38">
        <v>123</v>
      </c>
      <c r="AE61" t="s">
        <v>31</v>
      </c>
      <c r="AF61" t="s">
        <v>31</v>
      </c>
      <c r="AG61" s="23">
        <v>0.69179999999999997</v>
      </c>
      <c r="AH61" s="23">
        <v>0.69179999999999997</v>
      </c>
      <c r="AK61" s="43">
        <v>0.1</v>
      </c>
      <c r="AL61" t="b">
        <v>1</v>
      </c>
      <c r="AM61" t="b">
        <v>1</v>
      </c>
      <c r="AN61" t="b">
        <v>0</v>
      </c>
      <c r="AO61">
        <v>0</v>
      </c>
      <c r="AP61" t="s">
        <v>3</v>
      </c>
      <c r="AQ61" t="b">
        <v>1</v>
      </c>
      <c r="AR61" s="22" t="b">
        <v>1</v>
      </c>
    </row>
    <row r="62" spans="1:44">
      <c r="A62" t="s">
        <v>391</v>
      </c>
      <c r="B62" t="s">
        <v>168</v>
      </c>
      <c r="C62" t="b">
        <v>0</v>
      </c>
      <c r="D62" t="b">
        <v>0</v>
      </c>
      <c r="E62" t="s">
        <v>359</v>
      </c>
      <c r="F62" t="b">
        <v>0</v>
      </c>
      <c r="G62" t="s">
        <v>340</v>
      </c>
      <c r="H62" t="b">
        <v>1</v>
      </c>
      <c r="I62" t="b">
        <v>1</v>
      </c>
      <c r="J62" t="b">
        <v>1</v>
      </c>
      <c r="K62">
        <v>0.02</v>
      </c>
      <c r="L62">
        <v>0</v>
      </c>
      <c r="M62">
        <v>0.05</v>
      </c>
      <c r="N62">
        <v>1.25</v>
      </c>
      <c r="O62" t="s">
        <v>36</v>
      </c>
      <c r="P62" t="s">
        <v>35</v>
      </c>
      <c r="Q62">
        <v>20</v>
      </c>
      <c r="R62">
        <v>2.75E-2</v>
      </c>
      <c r="S62">
        <v>5</v>
      </c>
      <c r="T62">
        <v>999</v>
      </c>
      <c r="U62">
        <v>0</v>
      </c>
      <c r="V62" t="s">
        <v>339</v>
      </c>
      <c r="W62" t="b">
        <v>0</v>
      </c>
      <c r="X62" t="s">
        <v>119</v>
      </c>
      <c r="Y62" t="s">
        <v>20</v>
      </c>
      <c r="Z62">
        <v>7.0000000000000007E-2</v>
      </c>
      <c r="AA62">
        <v>7.7200000000000005E-2</v>
      </c>
      <c r="AB62" s="3">
        <v>0.12</v>
      </c>
      <c r="AC62" s="5">
        <v>2.5000000000000001E-2</v>
      </c>
      <c r="AD62" s="38">
        <v>123</v>
      </c>
      <c r="AE62" t="s">
        <v>31</v>
      </c>
      <c r="AF62" t="s">
        <v>31</v>
      </c>
      <c r="AG62" s="23">
        <v>0.69179999999999997</v>
      </c>
      <c r="AH62" s="23">
        <v>0.69179999999999997</v>
      </c>
      <c r="AK62" s="43">
        <v>0.1</v>
      </c>
      <c r="AL62" t="b">
        <v>1</v>
      </c>
      <c r="AM62" t="b">
        <v>1</v>
      </c>
      <c r="AN62" t="b">
        <v>0</v>
      </c>
      <c r="AO62">
        <v>0</v>
      </c>
      <c r="AP62" t="s">
        <v>3</v>
      </c>
      <c r="AQ62" t="b">
        <v>1</v>
      </c>
      <c r="AR62" s="22" t="b">
        <v>1</v>
      </c>
    </row>
    <row r="63" spans="1:44">
      <c r="AB63" s="3"/>
      <c r="AC63" s="5"/>
      <c r="AD63" s="38"/>
      <c r="AG63" s="23"/>
      <c r="AH63" s="23"/>
      <c r="AK63" s="43"/>
      <c r="AR63" s="22"/>
    </row>
    <row r="64" spans="1:44">
      <c r="B64" s="56" t="s">
        <v>303</v>
      </c>
      <c r="AB64" s="3"/>
      <c r="AC64" s="5"/>
      <c r="AD64" s="38"/>
      <c r="AG64" s="23"/>
      <c r="AH64" s="23"/>
      <c r="AK64" s="43"/>
      <c r="AR64" s="22"/>
    </row>
    <row r="65" spans="1:44">
      <c r="A65" t="s">
        <v>299</v>
      </c>
      <c r="B65" t="s">
        <v>234</v>
      </c>
      <c r="C65" t="b">
        <v>0</v>
      </c>
      <c r="D65" t="b">
        <v>0</v>
      </c>
      <c r="E65" t="s">
        <v>296</v>
      </c>
      <c r="F65" t="b">
        <v>0</v>
      </c>
      <c r="G65" t="s">
        <v>299</v>
      </c>
      <c r="H65" t="b">
        <v>0</v>
      </c>
      <c r="I65" t="b">
        <v>0</v>
      </c>
      <c r="J65" t="b">
        <v>0</v>
      </c>
      <c r="K65">
        <v>0.02</v>
      </c>
      <c r="L65">
        <v>0</v>
      </c>
      <c r="O65" t="s">
        <v>36</v>
      </c>
      <c r="P65" t="s">
        <v>35</v>
      </c>
      <c r="Q65">
        <v>20</v>
      </c>
      <c r="R65">
        <v>2.75E-2</v>
      </c>
      <c r="S65">
        <v>5</v>
      </c>
      <c r="T65">
        <v>999</v>
      </c>
      <c r="U65">
        <v>0</v>
      </c>
      <c r="V65" t="s">
        <v>339</v>
      </c>
      <c r="W65" t="b">
        <v>0</v>
      </c>
      <c r="X65" t="s">
        <v>119</v>
      </c>
      <c r="Y65" t="s">
        <v>20</v>
      </c>
      <c r="Z65">
        <v>7.0000000000000007E-2</v>
      </c>
      <c r="AA65">
        <v>7.7200000000000005E-2</v>
      </c>
      <c r="AB65" s="3">
        <v>0.12</v>
      </c>
      <c r="AC65" s="5">
        <v>2.5000000000000001E-2</v>
      </c>
      <c r="AD65" s="38">
        <v>123</v>
      </c>
      <c r="AE65" t="s">
        <v>31</v>
      </c>
      <c r="AF65" t="s">
        <v>31</v>
      </c>
      <c r="AG65" s="23">
        <v>0.6976</v>
      </c>
      <c r="AH65" s="23">
        <v>0.6976</v>
      </c>
      <c r="AK65" s="43">
        <v>0.1</v>
      </c>
      <c r="AL65" t="b">
        <v>1</v>
      </c>
      <c r="AM65" t="b">
        <v>1</v>
      </c>
      <c r="AN65" t="b">
        <v>0</v>
      </c>
      <c r="AO65">
        <v>0</v>
      </c>
      <c r="AP65" t="s">
        <v>3</v>
      </c>
      <c r="AQ65" t="b">
        <v>1</v>
      </c>
      <c r="AR65" s="22" t="b">
        <v>1</v>
      </c>
    </row>
    <row r="66" spans="1:44">
      <c r="A66" t="s">
        <v>300</v>
      </c>
      <c r="B66" t="s">
        <v>234</v>
      </c>
      <c r="C66" t="b">
        <v>0</v>
      </c>
      <c r="D66" t="b">
        <v>0</v>
      </c>
      <c r="E66" t="s">
        <v>300</v>
      </c>
      <c r="F66" t="b">
        <v>0</v>
      </c>
      <c r="G66" t="s">
        <v>299</v>
      </c>
      <c r="H66" t="b">
        <v>0</v>
      </c>
      <c r="I66" t="b">
        <v>0</v>
      </c>
      <c r="J66" t="b">
        <v>0</v>
      </c>
      <c r="K66">
        <v>0.02</v>
      </c>
      <c r="L66">
        <v>0</v>
      </c>
      <c r="O66" t="s">
        <v>36</v>
      </c>
      <c r="P66" t="s">
        <v>35</v>
      </c>
      <c r="Q66">
        <v>20</v>
      </c>
      <c r="R66">
        <v>2.75E-2</v>
      </c>
      <c r="S66">
        <v>5</v>
      </c>
      <c r="T66">
        <v>999</v>
      </c>
      <c r="U66">
        <v>0</v>
      </c>
      <c r="V66" t="s">
        <v>339</v>
      </c>
      <c r="W66" t="b">
        <v>0</v>
      </c>
      <c r="X66" t="s">
        <v>119</v>
      </c>
      <c r="Y66" t="s">
        <v>20</v>
      </c>
      <c r="Z66">
        <v>7.0000000000000007E-2</v>
      </c>
      <c r="AA66">
        <v>7.7200000000000005E-2</v>
      </c>
      <c r="AB66" s="3">
        <v>0.12</v>
      </c>
      <c r="AC66" s="5">
        <v>2.5000000000000001E-2</v>
      </c>
      <c r="AD66" s="38">
        <v>123</v>
      </c>
      <c r="AE66" t="s">
        <v>31</v>
      </c>
      <c r="AF66" t="s">
        <v>31</v>
      </c>
      <c r="AG66" s="23">
        <v>0.6976</v>
      </c>
      <c r="AH66" s="23">
        <v>0.6976</v>
      </c>
      <c r="AK66" s="43">
        <v>0.1</v>
      </c>
      <c r="AL66" t="b">
        <v>1</v>
      </c>
      <c r="AM66" t="b">
        <v>1</v>
      </c>
      <c r="AN66" t="b">
        <v>0</v>
      </c>
      <c r="AO66">
        <v>0</v>
      </c>
      <c r="AP66" t="s">
        <v>3</v>
      </c>
      <c r="AQ66" t="b">
        <v>1</v>
      </c>
      <c r="AR66" s="22" t="b">
        <v>1</v>
      </c>
    </row>
    <row r="67" spans="1:44">
      <c r="A67" t="s">
        <v>306</v>
      </c>
      <c r="B67" t="s">
        <v>234</v>
      </c>
      <c r="C67" t="b">
        <v>0</v>
      </c>
      <c r="D67" t="b">
        <v>0</v>
      </c>
      <c r="E67" t="s">
        <v>300</v>
      </c>
      <c r="F67" t="b">
        <v>0</v>
      </c>
      <c r="G67" t="s">
        <v>299</v>
      </c>
      <c r="H67" t="b">
        <v>0</v>
      </c>
      <c r="I67" t="b">
        <v>0</v>
      </c>
      <c r="J67" t="b">
        <v>1</v>
      </c>
      <c r="K67">
        <v>0.02</v>
      </c>
      <c r="L67">
        <v>0.01</v>
      </c>
      <c r="O67" t="s">
        <v>36</v>
      </c>
      <c r="P67" t="s">
        <v>35</v>
      </c>
      <c r="Q67">
        <v>20</v>
      </c>
      <c r="R67">
        <v>2.75E-2</v>
      </c>
      <c r="S67">
        <v>5</v>
      </c>
      <c r="T67">
        <v>999</v>
      </c>
      <c r="U67">
        <v>0</v>
      </c>
      <c r="V67" t="s">
        <v>339</v>
      </c>
      <c r="W67" t="b">
        <v>0</v>
      </c>
      <c r="X67" t="s">
        <v>119</v>
      </c>
      <c r="Y67" t="s">
        <v>20</v>
      </c>
      <c r="Z67">
        <v>7.0000000000000007E-2</v>
      </c>
      <c r="AA67">
        <v>7.7200000000000005E-2</v>
      </c>
      <c r="AB67" s="3">
        <v>0.12</v>
      </c>
      <c r="AC67" s="5">
        <v>2.5000000000000001E-2</v>
      </c>
      <c r="AD67" s="38">
        <v>123</v>
      </c>
      <c r="AE67" t="s">
        <v>31</v>
      </c>
      <c r="AF67" t="s">
        <v>31</v>
      </c>
      <c r="AG67" s="23">
        <v>0.6976</v>
      </c>
      <c r="AH67" s="23">
        <v>0.6976</v>
      </c>
      <c r="AK67" s="43">
        <v>0.1</v>
      </c>
      <c r="AL67" t="b">
        <v>1</v>
      </c>
      <c r="AM67" t="b">
        <v>1</v>
      </c>
      <c r="AN67" t="b">
        <v>0</v>
      </c>
      <c r="AO67">
        <v>0</v>
      </c>
      <c r="AP67" t="s">
        <v>3</v>
      </c>
      <c r="AQ67" t="b">
        <v>1</v>
      </c>
      <c r="AR67" s="22" t="b">
        <v>1</v>
      </c>
    </row>
    <row r="68" spans="1:44">
      <c r="AB68" s="3"/>
      <c r="AC68" s="5"/>
      <c r="AD68" s="38"/>
      <c r="AG68" s="23"/>
      <c r="AH68" s="23"/>
      <c r="AK68" s="43"/>
      <c r="AR68" s="22"/>
    </row>
    <row r="69" spans="1:44">
      <c r="AB69" s="3"/>
      <c r="AC69" s="5"/>
      <c r="AD69" s="38"/>
      <c r="AG69" s="23"/>
      <c r="AH69" s="23"/>
      <c r="AK69" s="43"/>
      <c r="AR69" s="22"/>
    </row>
    <row r="70" spans="1:44">
      <c r="AB70" s="3"/>
      <c r="AC70" s="5"/>
      <c r="AD70" s="38"/>
      <c r="AG70" s="23"/>
      <c r="AH70" s="23"/>
      <c r="AK70" s="43"/>
      <c r="AR70" s="22"/>
    </row>
    <row r="71" spans="1:44">
      <c r="B71" s="56" t="s">
        <v>226</v>
      </c>
    </row>
    <row r="72" spans="1:44">
      <c r="A72" t="s">
        <v>144</v>
      </c>
      <c r="B72" t="s">
        <v>137</v>
      </c>
      <c r="C72" t="b">
        <v>0</v>
      </c>
      <c r="D72" t="b">
        <v>0</v>
      </c>
      <c r="E72" t="s">
        <v>142</v>
      </c>
      <c r="F72" t="b">
        <v>0</v>
      </c>
      <c r="G72" t="s">
        <v>139</v>
      </c>
      <c r="H72" t="b">
        <v>0</v>
      </c>
      <c r="I72" t="b">
        <v>1</v>
      </c>
      <c r="J72" t="b">
        <v>1</v>
      </c>
      <c r="K72">
        <v>0.02</v>
      </c>
      <c r="L72">
        <v>0</v>
      </c>
      <c r="O72" t="s">
        <v>36</v>
      </c>
      <c r="P72" t="s">
        <v>35</v>
      </c>
      <c r="Q72">
        <v>20</v>
      </c>
      <c r="R72">
        <v>2.75E-2</v>
      </c>
      <c r="S72">
        <v>5</v>
      </c>
      <c r="T72">
        <v>999</v>
      </c>
      <c r="U72">
        <v>0</v>
      </c>
      <c r="V72" t="s">
        <v>339</v>
      </c>
      <c r="W72" t="b">
        <v>0</v>
      </c>
      <c r="X72" t="s">
        <v>119</v>
      </c>
      <c r="Y72" t="s">
        <v>20</v>
      </c>
      <c r="Z72">
        <v>7.0000000000000007E-2</v>
      </c>
      <c r="AA72">
        <v>7.7200000000000005E-2</v>
      </c>
      <c r="AB72" s="3">
        <v>0.12</v>
      </c>
      <c r="AC72" s="5">
        <v>2.5000000000000001E-2</v>
      </c>
      <c r="AD72" s="38">
        <v>123</v>
      </c>
      <c r="AE72" t="s">
        <v>31</v>
      </c>
      <c r="AF72" t="s">
        <v>31</v>
      </c>
      <c r="AG72" s="23">
        <v>0.6976</v>
      </c>
      <c r="AH72" s="23">
        <v>0.6976</v>
      </c>
      <c r="AK72" s="43">
        <v>0.1</v>
      </c>
      <c r="AL72" t="b">
        <v>1</v>
      </c>
      <c r="AM72" t="b">
        <v>1</v>
      </c>
      <c r="AN72" t="b">
        <v>0</v>
      </c>
      <c r="AO72">
        <v>0</v>
      </c>
      <c r="AP72" t="s">
        <v>3</v>
      </c>
      <c r="AQ72" t="b">
        <v>1</v>
      </c>
      <c r="AR72" s="22" t="b">
        <v>1</v>
      </c>
    </row>
    <row r="73" spans="1:44">
      <c r="A73" t="s">
        <v>268</v>
      </c>
      <c r="B73" t="s">
        <v>146</v>
      </c>
      <c r="C73" t="b">
        <v>0</v>
      </c>
      <c r="D73" t="b">
        <v>0</v>
      </c>
      <c r="E73" t="s">
        <v>143</v>
      </c>
      <c r="F73" t="b">
        <v>0</v>
      </c>
      <c r="G73" t="s">
        <v>139</v>
      </c>
      <c r="H73" t="b">
        <v>1</v>
      </c>
      <c r="I73" t="b">
        <v>1</v>
      </c>
      <c r="J73" t="b">
        <v>1</v>
      </c>
      <c r="K73">
        <v>0.02</v>
      </c>
      <c r="L73">
        <v>0</v>
      </c>
      <c r="O73" t="s">
        <v>36</v>
      </c>
      <c r="P73" t="s">
        <v>35</v>
      </c>
      <c r="Q73">
        <v>20</v>
      </c>
      <c r="R73">
        <v>2.75E-2</v>
      </c>
      <c r="S73">
        <v>5</v>
      </c>
      <c r="T73">
        <v>999</v>
      </c>
      <c r="U73">
        <v>0</v>
      </c>
      <c r="V73" t="s">
        <v>339</v>
      </c>
      <c r="W73" t="b">
        <v>0</v>
      </c>
      <c r="X73" t="s">
        <v>119</v>
      </c>
      <c r="Y73" t="s">
        <v>20</v>
      </c>
      <c r="Z73">
        <v>7.0000000000000007E-2</v>
      </c>
      <c r="AA73">
        <v>7.7200000000000005E-2</v>
      </c>
      <c r="AB73" s="3">
        <v>0.12</v>
      </c>
      <c r="AC73" s="5">
        <v>2.5000000000000001E-2</v>
      </c>
      <c r="AD73" s="38">
        <v>123</v>
      </c>
      <c r="AE73" t="s">
        <v>31</v>
      </c>
      <c r="AF73" t="s">
        <v>31</v>
      </c>
      <c r="AG73" s="23">
        <v>0.6976</v>
      </c>
      <c r="AH73" s="23">
        <v>0.6976</v>
      </c>
      <c r="AK73" s="43">
        <v>0.1</v>
      </c>
      <c r="AL73" t="b">
        <v>1</v>
      </c>
      <c r="AM73" t="b">
        <v>1</v>
      </c>
      <c r="AN73" t="b">
        <v>0</v>
      </c>
      <c r="AO73">
        <v>0</v>
      </c>
      <c r="AP73" t="s">
        <v>3</v>
      </c>
      <c r="AQ73" t="b">
        <v>1</v>
      </c>
      <c r="AR73" s="22" t="b">
        <v>1</v>
      </c>
    </row>
  </sheetData>
  <phoneticPr fontId="15" type="noConversion"/>
  <dataValidations count="3">
    <dataValidation type="list" allowBlank="1" showInputMessage="1" showErrorMessage="1" sqref="AM5:AN8 C5:C8 AM50:AN51 AM53:AN55 AM15:AN16 AM43:AN48 AM18:AN20 AM72:AN73 C72:C73 AM22:AN23 AM25:AN26 AM40:AN41 AM28:AN29 C34:C35 AM34:AN38 AM58:AN70 C58:C70 AM10:AN13 C10:C29 C37:C55" xr:uid="{1240F49A-5091-456D-B77A-0673AD56E758}">
      <formula1>"TRUE, FALSE"</formula1>
    </dataValidation>
    <dataValidation type="list" allowBlank="1" showInputMessage="1" showErrorMessage="1" sqref="X5:X8 X50:X51 X28:X29 X53:X55 X15:X16 X18:X20 X72:X73 X22:X23 X25:X26 X34:X38 X43:X48 X40:X41 X58:X70 X10:X13" xr:uid="{8909875A-86FC-4594-BBAF-A364A5851F3C}">
      <formula1>"simple, internal"</formula1>
    </dataValidation>
    <dataValidation type="list" allowBlank="1" showInputMessage="1" showErrorMessage="1" sqref="D5:D8 D50:D51 D28:D29 D53:D55 D15:D16 D18:D20 D72:D73 D22:D23 D25:D26 D34:D38 D43:D48 D40:D41 D58:D70 D10:D13" xr:uid="{EC327A6A-3FD9-4228-86E6-BF4DFCBDFAEB}">
      <formula1>"TRUE,FALSE"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FDD0-43C0-4547-B8AB-B7BD31607ED6}">
  <dimension ref="A1:F20"/>
  <sheetViews>
    <sheetView workbookViewId="0">
      <selection activeCell="I23" sqref="I23"/>
    </sheetView>
  </sheetViews>
  <sheetFormatPr defaultRowHeight="15"/>
  <cols>
    <col min="1" max="2" width="17.140625" customWidth="1"/>
    <col min="3" max="3" width="16.28515625" customWidth="1"/>
    <col min="4" max="4" width="4.5703125" customWidth="1"/>
    <col min="5" max="5" width="13.140625" customWidth="1"/>
    <col min="6" max="6" width="10" bestFit="1" customWidth="1"/>
  </cols>
  <sheetData>
    <row r="1" spans="1:5">
      <c r="B1" t="s">
        <v>158</v>
      </c>
      <c r="C1" t="s">
        <v>157</v>
      </c>
    </row>
    <row r="2" spans="1:5">
      <c r="C2" t="s">
        <v>147</v>
      </c>
    </row>
    <row r="3" spans="1:5">
      <c r="A3" t="s">
        <v>156</v>
      </c>
      <c r="B3" s="24">
        <v>259890776</v>
      </c>
      <c r="C3" s="24">
        <v>273275278</v>
      </c>
      <c r="D3" s="24"/>
      <c r="E3" s="25">
        <f t="shared" ref="E3:E10" si="0">B3/$B$11</f>
        <v>0.71089812405407393</v>
      </c>
    </row>
    <row r="4" spans="1:5">
      <c r="A4" t="s">
        <v>148</v>
      </c>
      <c r="B4" s="24">
        <v>64796136</v>
      </c>
      <c r="C4" s="24">
        <v>68156741</v>
      </c>
      <c r="D4" s="24"/>
      <c r="E4" s="25">
        <f t="shared" si="0"/>
        <v>0.17724157908687244</v>
      </c>
    </row>
    <row r="5" spans="1:5">
      <c r="A5" t="s">
        <v>149</v>
      </c>
      <c r="B5" s="24">
        <v>29308589</v>
      </c>
      <c r="C5" s="24">
        <v>31179414</v>
      </c>
      <c r="D5" s="24"/>
      <c r="E5" s="25">
        <f t="shared" si="0"/>
        <v>8.016991314371183E-2</v>
      </c>
    </row>
    <row r="6" spans="1:5">
      <c r="A6" t="s">
        <v>150</v>
      </c>
      <c r="B6" s="24">
        <v>113876</v>
      </c>
      <c r="C6" s="24">
        <v>114404</v>
      </c>
      <c r="D6" s="24"/>
      <c r="E6" s="25">
        <f t="shared" si="0"/>
        <v>3.1149329737959505E-4</v>
      </c>
    </row>
    <row r="7" spans="1:5">
      <c r="A7" t="s">
        <v>151</v>
      </c>
      <c r="B7" s="24">
        <v>39631</v>
      </c>
      <c r="C7" s="24">
        <v>10169</v>
      </c>
      <c r="D7" s="24"/>
      <c r="E7" s="25">
        <f t="shared" si="0"/>
        <v>1.0840555401007E-4</v>
      </c>
    </row>
    <row r="8" spans="1:5">
      <c r="A8" t="s">
        <v>152</v>
      </c>
      <c r="B8" s="24">
        <v>1525514</v>
      </c>
      <c r="C8" s="24">
        <v>1710089</v>
      </c>
      <c r="D8" s="24"/>
      <c r="E8" s="25">
        <f t="shared" si="0"/>
        <v>4.1728492927283678E-3</v>
      </c>
    </row>
    <row r="9" spans="1:5">
      <c r="A9" t="s">
        <v>153</v>
      </c>
      <c r="B9" s="24">
        <v>1495746</v>
      </c>
      <c r="C9" s="24">
        <v>1684986</v>
      </c>
      <c r="D9" s="24"/>
      <c r="E9" s="25">
        <f t="shared" si="0"/>
        <v>4.0914227192941424E-3</v>
      </c>
    </row>
    <row r="10" spans="1:5">
      <c r="A10" t="s">
        <v>154</v>
      </c>
      <c r="B10" s="24">
        <v>116135</v>
      </c>
      <c r="C10" s="24">
        <v>114051</v>
      </c>
      <c r="D10" s="24"/>
      <c r="E10" s="25">
        <f t="shared" si="0"/>
        <v>3.176725042254669E-4</v>
      </c>
    </row>
    <row r="11" spans="1:5">
      <c r="A11" t="s">
        <v>155</v>
      </c>
      <c r="B11" s="24">
        <v>365580900</v>
      </c>
      <c r="C11" s="24">
        <v>386062132</v>
      </c>
      <c r="D11" s="24"/>
      <c r="E11" s="25">
        <f>B11/$B$11</f>
        <v>1</v>
      </c>
    </row>
    <row r="13" spans="1:5">
      <c r="B13">
        <f>SUM(B3:B5)/B11</f>
        <v>0.96830961628465817</v>
      </c>
    </row>
    <row r="16" spans="1:5">
      <c r="B16">
        <f>B3/SUM(B3:B5)</f>
        <v>0.73416406498341347</v>
      </c>
    </row>
    <row r="17" spans="1:6">
      <c r="F17">
        <v>136231421</v>
      </c>
    </row>
    <row r="18" spans="1:6">
      <c r="A18" t="s">
        <v>373</v>
      </c>
      <c r="B18">
        <v>136231421</v>
      </c>
      <c r="E18" s="25">
        <f>B18/$B$11</f>
        <v>0.37264370485438381</v>
      </c>
      <c r="F18" t="s">
        <v>374</v>
      </c>
    </row>
    <row r="19" spans="1:6">
      <c r="E19" s="25">
        <f>B18/B3</f>
        <v>0.52418721086122733</v>
      </c>
      <c r="F19" t="s">
        <v>375</v>
      </c>
    </row>
    <row r="20" spans="1:6">
      <c r="E20" s="25">
        <f>B18/SUM(B3:B5)</f>
        <v>0.38483941353819634</v>
      </c>
      <c r="F20" t="s">
        <v>392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DC07-2090-47BB-AB7D-BDC407276AE7}">
  <dimension ref="A1:F14"/>
  <sheetViews>
    <sheetView workbookViewId="0">
      <selection activeCell="C4" sqref="C4"/>
    </sheetView>
  </sheetViews>
  <sheetFormatPr defaultRowHeight="15"/>
  <cols>
    <col min="1" max="1" width="12.85546875" customWidth="1"/>
    <col min="2" max="2" width="17.140625" customWidth="1"/>
    <col min="3" max="3" width="12.85546875" customWidth="1"/>
    <col min="4" max="4" width="13.42578125" customWidth="1"/>
  </cols>
  <sheetData>
    <row r="1" spans="1:6">
      <c r="B1" t="s">
        <v>165</v>
      </c>
    </row>
    <row r="2" spans="1:6">
      <c r="A2" t="s">
        <v>159</v>
      </c>
      <c r="B2" s="24">
        <v>80223070</v>
      </c>
      <c r="C2" s="48">
        <f>B2/B$8</f>
        <v>0.58887347116219513</v>
      </c>
    </row>
    <row r="3" spans="1:6">
      <c r="A3" t="s">
        <v>160</v>
      </c>
      <c r="B3" s="24">
        <f>3589902866/1000</f>
        <v>3589902.8659999999</v>
      </c>
      <c r="C3" s="48">
        <f t="shared" ref="C3:C8" si="0">B3/B$8</f>
        <v>2.6351504147579148E-2</v>
      </c>
    </row>
    <row r="4" spans="1:6">
      <c r="A4" t="s">
        <v>166</v>
      </c>
      <c r="B4" s="24">
        <f>SUM(B2:B3)</f>
        <v>83812972.865999997</v>
      </c>
      <c r="C4" s="48">
        <f t="shared" si="0"/>
        <v>0.61522497530977416</v>
      </c>
      <c r="D4" s="25">
        <f>B4/SUM(B10:B12)</f>
        <v>0.23676281938396723</v>
      </c>
      <c r="E4">
        <f>B4/B14</f>
        <v>0.22925971478816315</v>
      </c>
    </row>
    <row r="5" spans="1:6">
      <c r="A5" t="s">
        <v>161</v>
      </c>
      <c r="B5" s="47">
        <f>10551342261/1000</f>
        <v>10551342.261</v>
      </c>
      <c r="C5" s="48">
        <f t="shared" si="0"/>
        <v>7.7451605163644743E-2</v>
      </c>
    </row>
    <row r="6" spans="1:6">
      <c r="A6" t="s">
        <v>162</v>
      </c>
      <c r="B6" s="47">
        <f>33326594392/1000</f>
        <v>33326594.392000001</v>
      </c>
      <c r="C6" s="48">
        <f t="shared" si="0"/>
        <v>0.24463221516742734</v>
      </c>
    </row>
    <row r="7" spans="1:6">
      <c r="A7" t="s">
        <v>163</v>
      </c>
      <c r="B7" s="47">
        <f>8540511923/1000</f>
        <v>8540511.9230000004</v>
      </c>
      <c r="C7" s="48">
        <f t="shared" si="0"/>
        <v>6.2691204682133503E-2</v>
      </c>
    </row>
    <row r="8" spans="1:6">
      <c r="A8" t="s">
        <v>164</v>
      </c>
      <c r="B8" s="24">
        <f>136231421398/1000</f>
        <v>136231421.398</v>
      </c>
      <c r="C8" s="48">
        <f t="shared" si="0"/>
        <v>1</v>
      </c>
      <c r="F8">
        <f>B8/B10</f>
        <v>0.52418721239263988</v>
      </c>
    </row>
    <row r="10" spans="1:6">
      <c r="A10" t="s">
        <v>156</v>
      </c>
      <c r="B10" s="24">
        <v>259890776</v>
      </c>
    </row>
    <row r="11" spans="1:6">
      <c r="A11" t="s">
        <v>148</v>
      </c>
      <c r="B11" s="24">
        <v>64796136</v>
      </c>
    </row>
    <row r="12" spans="1:6">
      <c r="A12" t="s">
        <v>149</v>
      </c>
      <c r="B12" s="24">
        <v>29308589</v>
      </c>
    </row>
    <row r="14" spans="1:6">
      <c r="A14" t="s">
        <v>155</v>
      </c>
      <c r="B14" s="24">
        <v>365580900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7677-8B44-417E-B263-203C3A91094A}">
  <dimension ref="A3:R76"/>
  <sheetViews>
    <sheetView zoomScaleNormal="100" workbookViewId="0">
      <pane xSplit="3" ySplit="4" topLeftCell="D55" activePane="bottomRight" state="frozen"/>
      <selection pane="topRight" activeCell="E1" sqref="E1"/>
      <selection pane="bottomLeft" activeCell="A5" sqref="A5"/>
      <selection pane="bottomRight" activeCell="D81" sqref="D81"/>
    </sheetView>
  </sheetViews>
  <sheetFormatPr defaultRowHeight="15"/>
  <cols>
    <col min="1" max="1" width="25.140625" customWidth="1"/>
    <col min="2" max="2" width="56.28515625" customWidth="1"/>
    <col min="3" max="3" width="13.140625" customWidth="1"/>
    <col min="4" max="4" width="16.5703125" customWidth="1"/>
    <col min="5" max="5" width="29.140625" customWidth="1"/>
    <col min="6" max="6" width="17.140625" customWidth="1"/>
    <col min="7" max="7" width="21.7109375" customWidth="1"/>
    <col min="8" max="9" width="17.42578125" customWidth="1"/>
    <col min="10" max="10" width="24" customWidth="1"/>
    <col min="11" max="11" width="19.7109375" customWidth="1"/>
    <col min="12" max="12" width="22" customWidth="1"/>
    <col min="13" max="13" width="23.42578125" customWidth="1"/>
    <col min="14" max="14" width="14.5703125" customWidth="1"/>
    <col min="15" max="15" width="25.7109375" customWidth="1"/>
    <col min="17" max="17" width="13.140625" customWidth="1"/>
    <col min="18" max="18" width="14.28515625" customWidth="1"/>
    <col min="19" max="19" width="25.140625" customWidth="1"/>
  </cols>
  <sheetData>
    <row r="3" spans="1:18" s="21" customFormat="1" ht="18.75">
      <c r="A3" s="14"/>
      <c r="B3" s="14"/>
      <c r="C3" s="14"/>
      <c r="D3" s="19" t="s">
        <v>69</v>
      </c>
      <c r="E3" s="19"/>
      <c r="F3" s="15" t="s">
        <v>49</v>
      </c>
      <c r="G3" s="15"/>
      <c r="H3" s="18" t="s">
        <v>74</v>
      </c>
      <c r="I3" s="18"/>
      <c r="J3" s="41" t="s">
        <v>107</v>
      </c>
      <c r="K3" s="39" t="s">
        <v>125</v>
      </c>
      <c r="L3" s="39"/>
      <c r="M3" s="39" t="s">
        <v>167</v>
      </c>
      <c r="N3" s="19" t="s">
        <v>199</v>
      </c>
      <c r="O3" s="19"/>
      <c r="P3" s="15" t="s">
        <v>198</v>
      </c>
      <c r="Q3" s="15"/>
      <c r="R3" s="15"/>
    </row>
    <row r="4" spans="1:18" s="1" customFormat="1">
      <c r="A4" s="11" t="s">
        <v>77</v>
      </c>
      <c r="B4" s="11" t="s">
        <v>37</v>
      </c>
      <c r="C4" s="11" t="s">
        <v>13</v>
      </c>
      <c r="D4" s="7" t="s">
        <v>75</v>
      </c>
      <c r="E4" s="7" t="s">
        <v>78</v>
      </c>
      <c r="F4" s="8" t="s">
        <v>48</v>
      </c>
      <c r="G4" s="8" t="s">
        <v>61</v>
      </c>
      <c r="H4" s="13" t="s">
        <v>25</v>
      </c>
      <c r="I4" s="13" t="s">
        <v>73</v>
      </c>
      <c r="J4" s="42" t="s">
        <v>6</v>
      </c>
      <c r="K4" s="40" t="s">
        <v>109</v>
      </c>
      <c r="L4" s="40" t="s">
        <v>113</v>
      </c>
      <c r="M4" s="40" t="s">
        <v>141</v>
      </c>
      <c r="N4" s="7" t="s">
        <v>59</v>
      </c>
      <c r="O4" s="7" t="s">
        <v>132</v>
      </c>
      <c r="P4" s="8" t="s">
        <v>127</v>
      </c>
      <c r="Q4" s="8" t="s">
        <v>128</v>
      </c>
      <c r="R4" s="8" t="s">
        <v>129</v>
      </c>
    </row>
    <row r="5" spans="1:18">
      <c r="A5" t="s">
        <v>72</v>
      </c>
      <c r="C5" t="b">
        <v>0</v>
      </c>
      <c r="D5" t="s">
        <v>70</v>
      </c>
      <c r="E5" t="s">
        <v>76</v>
      </c>
      <c r="F5" t="s">
        <v>68</v>
      </c>
      <c r="G5">
        <v>2.75E-2</v>
      </c>
      <c r="H5">
        <v>0</v>
      </c>
      <c r="I5" t="b">
        <v>1</v>
      </c>
      <c r="J5">
        <v>7.0000000000000007E-2</v>
      </c>
      <c r="K5">
        <v>0</v>
      </c>
      <c r="L5">
        <v>2018</v>
      </c>
      <c r="N5" t="b">
        <v>1</v>
      </c>
      <c r="O5" s="43">
        <v>0.11</v>
      </c>
      <c r="P5">
        <v>0.02</v>
      </c>
      <c r="Q5">
        <v>0.05</v>
      </c>
      <c r="R5">
        <v>0</v>
      </c>
    </row>
    <row r="6" spans="1:18">
      <c r="O6" s="43"/>
    </row>
    <row r="7" spans="1:18">
      <c r="A7" t="s">
        <v>220</v>
      </c>
      <c r="B7" t="s">
        <v>200</v>
      </c>
      <c r="C7" t="b">
        <v>0</v>
      </c>
      <c r="D7" t="s">
        <v>70</v>
      </c>
      <c r="E7" t="s">
        <v>76</v>
      </c>
      <c r="F7" t="s">
        <v>68</v>
      </c>
      <c r="G7">
        <v>2.75E-2</v>
      </c>
      <c r="H7">
        <v>0</v>
      </c>
      <c r="I7" t="b">
        <v>1</v>
      </c>
      <c r="J7">
        <v>7.0000000000000007E-2</v>
      </c>
      <c r="K7">
        <v>0</v>
      </c>
      <c r="L7">
        <v>2018</v>
      </c>
      <c r="N7" t="b">
        <v>1</v>
      </c>
      <c r="O7" s="43">
        <v>0.11</v>
      </c>
      <c r="P7">
        <v>0.02</v>
      </c>
      <c r="Q7">
        <v>0.05</v>
      </c>
      <c r="R7">
        <v>0</v>
      </c>
    </row>
    <row r="8" spans="1:18">
      <c r="A8" t="s">
        <v>256</v>
      </c>
      <c r="B8" t="s">
        <v>259</v>
      </c>
      <c r="C8" t="b">
        <v>0</v>
      </c>
      <c r="D8" t="s">
        <v>70</v>
      </c>
      <c r="E8" t="s">
        <v>76</v>
      </c>
      <c r="F8" t="s">
        <v>68</v>
      </c>
      <c r="G8">
        <v>2.75E-2</v>
      </c>
      <c r="H8">
        <v>0</v>
      </c>
      <c r="I8" t="b">
        <v>1</v>
      </c>
      <c r="J8">
        <v>7.0000000000000007E-2</v>
      </c>
      <c r="K8">
        <v>0.25</v>
      </c>
      <c r="L8">
        <v>2018</v>
      </c>
      <c r="N8" t="b">
        <v>1</v>
      </c>
      <c r="O8" s="43">
        <v>0.11</v>
      </c>
      <c r="P8">
        <v>0.02</v>
      </c>
      <c r="Q8">
        <v>0.05</v>
      </c>
      <c r="R8">
        <v>0</v>
      </c>
    </row>
    <row r="9" spans="1:18">
      <c r="A9" t="s">
        <v>221</v>
      </c>
      <c r="B9" t="s">
        <v>191</v>
      </c>
      <c r="C9" t="b">
        <v>0</v>
      </c>
      <c r="D9" t="s">
        <v>70</v>
      </c>
      <c r="E9" t="s">
        <v>76</v>
      </c>
      <c r="F9" t="s">
        <v>68</v>
      </c>
      <c r="G9">
        <v>2.75E-2</v>
      </c>
      <c r="H9">
        <v>0</v>
      </c>
      <c r="I9" t="b">
        <v>1</v>
      </c>
      <c r="J9">
        <v>7.0000000000000007E-2</v>
      </c>
      <c r="K9">
        <v>0.5</v>
      </c>
      <c r="L9">
        <v>2018</v>
      </c>
      <c r="N9" t="b">
        <v>1</v>
      </c>
      <c r="O9" s="43">
        <v>0.11</v>
      </c>
      <c r="P9">
        <v>0.02</v>
      </c>
      <c r="Q9">
        <v>0.05</v>
      </c>
      <c r="R9">
        <v>0</v>
      </c>
    </row>
    <row r="10" spans="1:18">
      <c r="O10" s="43"/>
    </row>
    <row r="11" spans="1:18">
      <c r="A11" t="s">
        <v>222</v>
      </c>
      <c r="B11" t="s">
        <v>194</v>
      </c>
      <c r="C11" t="b">
        <v>0</v>
      </c>
      <c r="D11" t="s">
        <v>70</v>
      </c>
      <c r="E11" t="s">
        <v>76</v>
      </c>
      <c r="F11" t="s">
        <v>68</v>
      </c>
      <c r="G11">
        <v>2.75E-2</v>
      </c>
      <c r="H11">
        <v>0</v>
      </c>
      <c r="I11" t="b">
        <v>1</v>
      </c>
      <c r="J11">
        <v>7.0000000000000007E-2</v>
      </c>
      <c r="K11">
        <v>0</v>
      </c>
      <c r="L11">
        <v>2018</v>
      </c>
      <c r="M11">
        <v>0.01</v>
      </c>
      <c r="N11" t="b">
        <v>1</v>
      </c>
      <c r="O11" s="43">
        <v>0.11</v>
      </c>
      <c r="P11">
        <v>0.02</v>
      </c>
      <c r="Q11">
        <v>0.05</v>
      </c>
      <c r="R11">
        <v>0</v>
      </c>
    </row>
    <row r="12" spans="1:18">
      <c r="A12" t="s">
        <v>257</v>
      </c>
      <c r="B12" t="s">
        <v>260</v>
      </c>
      <c r="C12" t="b">
        <v>0</v>
      </c>
      <c r="D12" t="s">
        <v>70</v>
      </c>
      <c r="E12" t="s">
        <v>76</v>
      </c>
      <c r="F12" t="s">
        <v>68</v>
      </c>
      <c r="G12">
        <v>2.75E-2</v>
      </c>
      <c r="H12">
        <v>0</v>
      </c>
      <c r="I12" t="b">
        <v>1</v>
      </c>
      <c r="J12">
        <v>7.0000000000000007E-2</v>
      </c>
      <c r="K12">
        <v>0.25</v>
      </c>
      <c r="L12">
        <v>2018</v>
      </c>
      <c r="M12">
        <v>0.01</v>
      </c>
      <c r="N12" t="b">
        <v>1</v>
      </c>
      <c r="O12" s="43">
        <v>0.11</v>
      </c>
      <c r="P12">
        <v>0.02</v>
      </c>
      <c r="Q12">
        <v>0.05</v>
      </c>
      <c r="R12">
        <v>0</v>
      </c>
    </row>
    <row r="13" spans="1:18">
      <c r="A13" t="s">
        <v>223</v>
      </c>
      <c r="B13" t="s">
        <v>192</v>
      </c>
      <c r="C13" t="b">
        <v>0</v>
      </c>
      <c r="D13" t="s">
        <v>70</v>
      </c>
      <c r="E13" t="s">
        <v>76</v>
      </c>
      <c r="F13" t="s">
        <v>68</v>
      </c>
      <c r="G13">
        <v>2.75E-2</v>
      </c>
      <c r="H13">
        <v>0</v>
      </c>
      <c r="I13" t="b">
        <v>1</v>
      </c>
      <c r="J13">
        <v>7.0000000000000007E-2</v>
      </c>
      <c r="K13">
        <v>0.5</v>
      </c>
      <c r="L13">
        <v>2018</v>
      </c>
      <c r="M13">
        <v>0.01</v>
      </c>
      <c r="N13" t="b">
        <v>1</v>
      </c>
      <c r="O13" s="43">
        <v>0.11</v>
      </c>
      <c r="P13">
        <v>0.02</v>
      </c>
      <c r="Q13">
        <v>0.05</v>
      </c>
      <c r="R13">
        <v>0</v>
      </c>
    </row>
    <row r="15" spans="1:18">
      <c r="A15" t="s">
        <v>224</v>
      </c>
      <c r="B15" t="s">
        <v>195</v>
      </c>
      <c r="C15" t="b">
        <v>0</v>
      </c>
      <c r="D15" t="s">
        <v>70</v>
      </c>
      <c r="E15" t="s">
        <v>76</v>
      </c>
      <c r="F15" t="s">
        <v>68</v>
      </c>
      <c r="G15">
        <v>2.75E-2</v>
      </c>
      <c r="H15">
        <v>0</v>
      </c>
      <c r="I15" t="b">
        <v>1</v>
      </c>
      <c r="J15">
        <v>7.0000000000000007E-2</v>
      </c>
      <c r="K15">
        <v>0</v>
      </c>
      <c r="L15">
        <v>2018</v>
      </c>
      <c r="M15">
        <v>1.4999999999999999E-2</v>
      </c>
      <c r="N15" t="b">
        <v>1</v>
      </c>
      <c r="O15" s="43">
        <v>0.11</v>
      </c>
      <c r="P15">
        <v>0.02</v>
      </c>
      <c r="Q15">
        <v>0.05</v>
      </c>
      <c r="R15">
        <v>0</v>
      </c>
    </row>
    <row r="16" spans="1:18">
      <c r="A16" t="s">
        <v>258</v>
      </c>
      <c r="B16" t="s">
        <v>261</v>
      </c>
      <c r="C16" t="b">
        <v>0</v>
      </c>
      <c r="D16" t="s">
        <v>70</v>
      </c>
      <c r="E16" t="s">
        <v>76</v>
      </c>
      <c r="F16" t="s">
        <v>68</v>
      </c>
      <c r="G16">
        <v>2.75E-2</v>
      </c>
      <c r="H16">
        <v>0</v>
      </c>
      <c r="I16" t="b">
        <v>1</v>
      </c>
      <c r="J16">
        <v>7.0000000000000007E-2</v>
      </c>
      <c r="K16">
        <v>0.25</v>
      </c>
      <c r="L16">
        <v>2018</v>
      </c>
      <c r="M16">
        <v>1.4999999999999999E-2</v>
      </c>
      <c r="N16" t="b">
        <v>1</v>
      </c>
      <c r="O16" s="43">
        <v>0.11</v>
      </c>
      <c r="P16">
        <v>0.02</v>
      </c>
      <c r="Q16">
        <v>0.05</v>
      </c>
      <c r="R16">
        <v>0</v>
      </c>
    </row>
    <row r="17" spans="1:18">
      <c r="A17" t="s">
        <v>225</v>
      </c>
      <c r="B17" t="s">
        <v>193</v>
      </c>
      <c r="C17" t="b">
        <v>0</v>
      </c>
      <c r="D17" t="s">
        <v>70</v>
      </c>
      <c r="E17" t="s">
        <v>76</v>
      </c>
      <c r="F17" t="s">
        <v>68</v>
      </c>
      <c r="G17">
        <v>2.75E-2</v>
      </c>
      <c r="H17">
        <v>0</v>
      </c>
      <c r="I17" t="b">
        <v>1</v>
      </c>
      <c r="J17">
        <v>7.0000000000000007E-2</v>
      </c>
      <c r="K17">
        <v>0.5</v>
      </c>
      <c r="L17">
        <v>2018</v>
      </c>
      <c r="M17">
        <v>1.4999999999999999E-2</v>
      </c>
      <c r="N17" t="b">
        <v>1</v>
      </c>
      <c r="O17" s="43">
        <v>0.11</v>
      </c>
      <c r="P17">
        <v>0.02</v>
      </c>
      <c r="Q17">
        <v>0.05</v>
      </c>
      <c r="R17">
        <v>0</v>
      </c>
    </row>
    <row r="20" spans="1:18">
      <c r="A20" t="s">
        <v>207</v>
      </c>
      <c r="B20" t="s">
        <v>201</v>
      </c>
      <c r="C20" t="b">
        <v>0</v>
      </c>
      <c r="D20" t="s">
        <v>70</v>
      </c>
      <c r="E20" t="s">
        <v>197</v>
      </c>
      <c r="F20" t="s">
        <v>68</v>
      </c>
      <c r="G20">
        <v>2.75E-2</v>
      </c>
      <c r="H20">
        <v>0</v>
      </c>
      <c r="I20" t="b">
        <v>1</v>
      </c>
      <c r="J20">
        <v>7.0000000000000007E-2</v>
      </c>
      <c r="K20">
        <v>0</v>
      </c>
      <c r="L20">
        <v>2018</v>
      </c>
      <c r="N20" t="b">
        <v>1</v>
      </c>
      <c r="O20" s="43">
        <v>0.11</v>
      </c>
      <c r="P20">
        <v>0.03</v>
      </c>
      <c r="Q20">
        <v>0.05</v>
      </c>
      <c r="R20">
        <v>0</v>
      </c>
    </row>
    <row r="21" spans="1:18">
      <c r="A21" t="s">
        <v>208</v>
      </c>
      <c r="B21" t="s">
        <v>248</v>
      </c>
      <c r="C21" t="b">
        <v>0</v>
      </c>
      <c r="D21" t="s">
        <v>70</v>
      </c>
      <c r="E21" t="s">
        <v>197</v>
      </c>
      <c r="F21" t="s">
        <v>68</v>
      </c>
      <c r="G21">
        <v>2.75E-2</v>
      </c>
      <c r="H21">
        <v>0</v>
      </c>
      <c r="I21" t="b">
        <v>1</v>
      </c>
      <c r="J21">
        <v>7.0000000000000007E-2</v>
      </c>
      <c r="K21">
        <v>0.25</v>
      </c>
      <c r="L21">
        <v>2018</v>
      </c>
      <c r="N21" t="b">
        <v>1</v>
      </c>
      <c r="O21" s="43">
        <v>0.11</v>
      </c>
      <c r="P21">
        <v>0.03</v>
      </c>
      <c r="Q21">
        <v>0.05</v>
      </c>
      <c r="R21">
        <v>0</v>
      </c>
    </row>
    <row r="22" spans="1:18">
      <c r="A22" t="s">
        <v>245</v>
      </c>
      <c r="B22" t="s">
        <v>249</v>
      </c>
      <c r="C22" t="b">
        <v>0</v>
      </c>
      <c r="D22" t="s">
        <v>70</v>
      </c>
      <c r="E22" t="s">
        <v>197</v>
      </c>
      <c r="F22" t="s">
        <v>68</v>
      </c>
      <c r="G22">
        <v>2.75E-2</v>
      </c>
      <c r="H22">
        <v>0</v>
      </c>
      <c r="I22" t="b">
        <v>1</v>
      </c>
      <c r="J22">
        <v>7.0000000000000007E-2</v>
      </c>
      <c r="K22">
        <v>0.5</v>
      </c>
      <c r="L22">
        <v>2018</v>
      </c>
      <c r="N22" t="b">
        <v>1</v>
      </c>
      <c r="O22" s="43">
        <v>0.11</v>
      </c>
      <c r="P22">
        <v>0.03</v>
      </c>
      <c r="Q22">
        <v>0.05</v>
      </c>
      <c r="R22">
        <v>0</v>
      </c>
    </row>
    <row r="23" spans="1:18">
      <c r="O23" s="43"/>
    </row>
    <row r="24" spans="1:18">
      <c r="A24" t="s">
        <v>209</v>
      </c>
      <c r="B24" t="s">
        <v>250</v>
      </c>
      <c r="C24" t="b">
        <v>0</v>
      </c>
      <c r="D24" t="s">
        <v>70</v>
      </c>
      <c r="E24" t="s">
        <v>197</v>
      </c>
      <c r="F24" t="s">
        <v>68</v>
      </c>
      <c r="G24">
        <v>2.75E-2</v>
      </c>
      <c r="H24">
        <v>0</v>
      </c>
      <c r="I24" t="b">
        <v>1</v>
      </c>
      <c r="J24">
        <v>7.0000000000000007E-2</v>
      </c>
      <c r="K24">
        <v>0</v>
      </c>
      <c r="L24">
        <v>2018</v>
      </c>
      <c r="M24">
        <v>0.01</v>
      </c>
      <c r="N24" t="b">
        <v>1</v>
      </c>
      <c r="O24" s="43">
        <v>0.11</v>
      </c>
      <c r="P24">
        <v>0.03</v>
      </c>
      <c r="Q24">
        <v>0.05</v>
      </c>
      <c r="R24">
        <v>0</v>
      </c>
    </row>
    <row r="25" spans="1:18">
      <c r="A25" t="s">
        <v>210</v>
      </c>
      <c r="B25" t="s">
        <v>251</v>
      </c>
      <c r="C25" t="b">
        <v>0</v>
      </c>
      <c r="D25" t="s">
        <v>70</v>
      </c>
      <c r="E25" t="s">
        <v>197</v>
      </c>
      <c r="F25" t="s">
        <v>68</v>
      </c>
      <c r="G25">
        <v>2.75E-2</v>
      </c>
      <c r="H25">
        <v>0</v>
      </c>
      <c r="I25" t="b">
        <v>1</v>
      </c>
      <c r="J25">
        <v>7.0000000000000007E-2</v>
      </c>
      <c r="K25">
        <v>0.25</v>
      </c>
      <c r="L25">
        <v>2018</v>
      </c>
      <c r="M25">
        <v>0.01</v>
      </c>
      <c r="N25" t="b">
        <v>1</v>
      </c>
      <c r="O25" s="43">
        <v>0.11</v>
      </c>
      <c r="P25">
        <v>0.03</v>
      </c>
      <c r="Q25">
        <v>0.05</v>
      </c>
      <c r="R25">
        <v>0</v>
      </c>
    </row>
    <row r="26" spans="1:18">
      <c r="A26" t="s">
        <v>246</v>
      </c>
      <c r="B26" t="s">
        <v>252</v>
      </c>
      <c r="C26" t="b">
        <v>0</v>
      </c>
      <c r="D26" t="s">
        <v>70</v>
      </c>
      <c r="E26" t="s">
        <v>197</v>
      </c>
      <c r="F26" t="s">
        <v>68</v>
      </c>
      <c r="G26">
        <v>2.75E-2</v>
      </c>
      <c r="H26">
        <v>0</v>
      </c>
      <c r="I26" t="b">
        <v>1</v>
      </c>
      <c r="J26">
        <v>7.0000000000000007E-2</v>
      </c>
      <c r="K26">
        <v>0.5</v>
      </c>
      <c r="L26">
        <v>2018</v>
      </c>
      <c r="M26">
        <v>0.01</v>
      </c>
      <c r="N26" t="b">
        <v>1</v>
      </c>
      <c r="O26" s="43">
        <v>0.11</v>
      </c>
      <c r="P26">
        <v>0.03</v>
      </c>
      <c r="Q26">
        <v>0.05</v>
      </c>
      <c r="R26">
        <v>0</v>
      </c>
    </row>
    <row r="28" spans="1:18">
      <c r="A28" t="s">
        <v>217</v>
      </c>
      <c r="B28" t="s">
        <v>253</v>
      </c>
      <c r="C28" t="b">
        <v>0</v>
      </c>
      <c r="D28" t="s">
        <v>70</v>
      </c>
      <c r="E28" t="s">
        <v>197</v>
      </c>
      <c r="F28" t="s">
        <v>68</v>
      </c>
      <c r="G28">
        <v>2.75E-2</v>
      </c>
      <c r="H28">
        <v>0</v>
      </c>
      <c r="I28" t="b">
        <v>1</v>
      </c>
      <c r="J28">
        <v>7.0000000000000007E-2</v>
      </c>
      <c r="K28">
        <v>0</v>
      </c>
      <c r="L28">
        <v>2018</v>
      </c>
      <c r="M28">
        <v>1.4999999999999999E-2</v>
      </c>
      <c r="N28" t="b">
        <v>1</v>
      </c>
      <c r="O28" s="43">
        <v>0.11</v>
      </c>
      <c r="P28">
        <v>0.03</v>
      </c>
      <c r="Q28">
        <v>0.05</v>
      </c>
      <c r="R28">
        <v>0</v>
      </c>
    </row>
    <row r="29" spans="1:18">
      <c r="A29" t="s">
        <v>218</v>
      </c>
      <c r="B29" t="s">
        <v>254</v>
      </c>
      <c r="C29" t="b">
        <v>0</v>
      </c>
      <c r="D29" t="s">
        <v>70</v>
      </c>
      <c r="E29" t="s">
        <v>197</v>
      </c>
      <c r="F29" t="s">
        <v>68</v>
      </c>
      <c r="G29">
        <v>2.75E-2</v>
      </c>
      <c r="H29">
        <v>0</v>
      </c>
      <c r="I29" t="b">
        <v>1</v>
      </c>
      <c r="J29">
        <v>7.0000000000000007E-2</v>
      </c>
      <c r="K29">
        <v>0.25</v>
      </c>
      <c r="L29">
        <v>2018</v>
      </c>
      <c r="M29">
        <v>1.4999999999999999E-2</v>
      </c>
      <c r="N29" t="b">
        <v>1</v>
      </c>
      <c r="O29" s="43">
        <v>0.11</v>
      </c>
      <c r="P29">
        <v>0.03</v>
      </c>
      <c r="Q29">
        <v>0.05</v>
      </c>
      <c r="R29">
        <v>0</v>
      </c>
    </row>
    <row r="30" spans="1:18">
      <c r="A30" t="s">
        <v>247</v>
      </c>
      <c r="B30" t="s">
        <v>255</v>
      </c>
      <c r="C30" t="b">
        <v>0</v>
      </c>
      <c r="D30" t="s">
        <v>70</v>
      </c>
      <c r="E30" t="s">
        <v>197</v>
      </c>
      <c r="F30" t="s">
        <v>68</v>
      </c>
      <c r="G30">
        <v>2.75E-2</v>
      </c>
      <c r="H30">
        <v>0</v>
      </c>
      <c r="I30" t="b">
        <v>1</v>
      </c>
      <c r="J30">
        <v>7.0000000000000007E-2</v>
      </c>
      <c r="K30">
        <v>0.5</v>
      </c>
      <c r="L30">
        <v>2018</v>
      </c>
      <c r="M30">
        <v>1.4999999999999999E-2</v>
      </c>
      <c r="N30" t="b">
        <v>1</v>
      </c>
      <c r="O30" s="43">
        <v>0.11</v>
      </c>
      <c r="P30">
        <v>0.03</v>
      </c>
      <c r="Q30">
        <v>0.05</v>
      </c>
      <c r="R30">
        <v>0</v>
      </c>
    </row>
    <row r="31" spans="1:18">
      <c r="O31" s="43"/>
    </row>
    <row r="33" spans="1:18">
      <c r="A33" t="s">
        <v>281</v>
      </c>
      <c r="B33" t="s">
        <v>285</v>
      </c>
      <c r="C33" t="b">
        <v>0</v>
      </c>
      <c r="D33" t="s">
        <v>70</v>
      </c>
      <c r="E33" t="s">
        <v>76</v>
      </c>
      <c r="F33" t="s">
        <v>68</v>
      </c>
      <c r="G33">
        <v>2.75E-2</v>
      </c>
      <c r="H33">
        <v>0</v>
      </c>
      <c r="I33" t="b">
        <v>1</v>
      </c>
      <c r="J33">
        <v>0.05</v>
      </c>
      <c r="K33">
        <v>0</v>
      </c>
      <c r="L33">
        <v>2018</v>
      </c>
      <c r="N33" t="b">
        <v>1</v>
      </c>
      <c r="O33" s="43">
        <v>0.11</v>
      </c>
      <c r="P33">
        <v>0.02</v>
      </c>
      <c r="Q33">
        <v>0.05</v>
      </c>
      <c r="R33">
        <v>0</v>
      </c>
    </row>
    <row r="34" spans="1:18">
      <c r="A34" t="s">
        <v>282</v>
      </c>
      <c r="B34" t="s">
        <v>286</v>
      </c>
      <c r="C34" t="b">
        <v>0</v>
      </c>
      <c r="D34" t="s">
        <v>70</v>
      </c>
      <c r="E34" t="s">
        <v>197</v>
      </c>
      <c r="F34" t="s">
        <v>68</v>
      </c>
      <c r="G34">
        <v>2.75E-2</v>
      </c>
      <c r="H34">
        <v>0</v>
      </c>
      <c r="I34" t="b">
        <v>1</v>
      </c>
      <c r="J34">
        <v>0.05</v>
      </c>
      <c r="K34">
        <v>0</v>
      </c>
      <c r="L34">
        <v>2018</v>
      </c>
      <c r="N34" t="b">
        <v>1</v>
      </c>
      <c r="O34" s="43">
        <v>0.11</v>
      </c>
      <c r="P34">
        <v>0.03</v>
      </c>
      <c r="Q34">
        <v>0.05</v>
      </c>
      <c r="R34">
        <v>0</v>
      </c>
    </row>
    <row r="36" spans="1:18">
      <c r="A36" t="s">
        <v>283</v>
      </c>
      <c r="B36" t="s">
        <v>287</v>
      </c>
      <c r="C36" t="b">
        <v>0</v>
      </c>
      <c r="D36" t="s">
        <v>70</v>
      </c>
      <c r="E36" t="s">
        <v>76</v>
      </c>
      <c r="F36" t="s">
        <v>68</v>
      </c>
      <c r="G36">
        <v>2.75E-2</v>
      </c>
      <c r="H36">
        <v>0</v>
      </c>
      <c r="I36" t="b">
        <v>1</v>
      </c>
      <c r="J36">
        <v>0.05</v>
      </c>
      <c r="K36">
        <v>0.5</v>
      </c>
      <c r="L36">
        <v>2018</v>
      </c>
      <c r="M36">
        <v>0.01</v>
      </c>
      <c r="N36" t="b">
        <v>1</v>
      </c>
      <c r="O36" s="43">
        <v>0.11</v>
      </c>
      <c r="P36">
        <v>0.02</v>
      </c>
      <c r="Q36">
        <v>0.05</v>
      </c>
      <c r="R36">
        <v>0</v>
      </c>
    </row>
    <row r="37" spans="1:18">
      <c r="A37" t="s">
        <v>284</v>
      </c>
      <c r="B37" t="s">
        <v>288</v>
      </c>
      <c r="C37" t="b">
        <v>0</v>
      </c>
      <c r="D37" t="s">
        <v>70</v>
      </c>
      <c r="E37" t="s">
        <v>197</v>
      </c>
      <c r="F37" t="s">
        <v>68</v>
      </c>
      <c r="G37">
        <v>2.75E-2</v>
      </c>
      <c r="H37">
        <v>0</v>
      </c>
      <c r="I37" t="b">
        <v>1</v>
      </c>
      <c r="J37">
        <v>0.05</v>
      </c>
      <c r="K37">
        <v>0.5</v>
      </c>
      <c r="L37">
        <v>2018</v>
      </c>
      <c r="M37">
        <v>0.01</v>
      </c>
      <c r="N37" t="b">
        <v>1</v>
      </c>
      <c r="O37" s="43">
        <v>0.11</v>
      </c>
      <c r="P37">
        <v>0.03</v>
      </c>
      <c r="Q37">
        <v>0.05</v>
      </c>
      <c r="R37">
        <v>0</v>
      </c>
    </row>
    <row r="42" spans="1:18">
      <c r="A42" s="59" t="s">
        <v>307</v>
      </c>
      <c r="B42" t="s">
        <v>316</v>
      </c>
      <c r="C42" t="b">
        <v>0</v>
      </c>
      <c r="D42" t="s">
        <v>70</v>
      </c>
      <c r="E42" t="s">
        <v>302</v>
      </c>
      <c r="F42" t="s">
        <v>68</v>
      </c>
      <c r="G42">
        <v>2.75E-2</v>
      </c>
      <c r="H42">
        <v>0</v>
      </c>
      <c r="I42" t="b">
        <v>1</v>
      </c>
      <c r="J42">
        <v>7.0000000000000007E-2</v>
      </c>
      <c r="K42">
        <v>0</v>
      </c>
      <c r="L42">
        <v>2018</v>
      </c>
      <c r="N42" t="b">
        <v>1</v>
      </c>
      <c r="O42" s="43">
        <v>0.11</v>
      </c>
      <c r="P42">
        <v>0.02</v>
      </c>
      <c r="Q42">
        <v>0.05</v>
      </c>
      <c r="R42">
        <v>0</v>
      </c>
    </row>
    <row r="43" spans="1:18">
      <c r="A43" s="59" t="s">
        <v>308</v>
      </c>
      <c r="B43" t="s">
        <v>317</v>
      </c>
      <c r="C43" t="b">
        <v>0</v>
      </c>
      <c r="D43" t="s">
        <v>70</v>
      </c>
      <c r="E43" t="s">
        <v>302</v>
      </c>
      <c r="F43" t="s">
        <v>68</v>
      </c>
      <c r="G43">
        <v>2.75E-2</v>
      </c>
      <c r="H43">
        <v>0</v>
      </c>
      <c r="I43" t="b">
        <v>1</v>
      </c>
      <c r="J43">
        <v>7.0000000000000007E-2</v>
      </c>
      <c r="K43">
        <v>0.25</v>
      </c>
      <c r="L43">
        <v>2018</v>
      </c>
      <c r="N43" t="b">
        <v>1</v>
      </c>
      <c r="O43" s="43">
        <v>0.11</v>
      </c>
      <c r="P43">
        <v>0.02</v>
      </c>
      <c r="Q43">
        <v>0.05</v>
      </c>
      <c r="R43">
        <v>0</v>
      </c>
    </row>
    <row r="44" spans="1:18">
      <c r="A44" s="59" t="s">
        <v>309</v>
      </c>
      <c r="B44" t="s">
        <v>318</v>
      </c>
      <c r="C44" t="b">
        <v>0</v>
      </c>
      <c r="D44" t="s">
        <v>70</v>
      </c>
      <c r="E44" t="s">
        <v>302</v>
      </c>
      <c r="F44" t="s">
        <v>68</v>
      </c>
      <c r="G44">
        <v>2.75E-2</v>
      </c>
      <c r="H44">
        <v>0</v>
      </c>
      <c r="I44" t="b">
        <v>1</v>
      </c>
      <c r="J44">
        <v>7.0000000000000007E-2</v>
      </c>
      <c r="K44">
        <v>0.5</v>
      </c>
      <c r="L44">
        <v>2018</v>
      </c>
      <c r="N44" t="b">
        <v>1</v>
      </c>
      <c r="O44" s="43">
        <v>0.11</v>
      </c>
      <c r="P44">
        <v>0.02</v>
      </c>
      <c r="Q44">
        <v>0.05</v>
      </c>
      <c r="R44">
        <v>0</v>
      </c>
    </row>
    <row r="45" spans="1:18">
      <c r="A45" s="59"/>
      <c r="O45" s="43"/>
    </row>
    <row r="46" spans="1:18">
      <c r="A46" s="59" t="s">
        <v>310</v>
      </c>
      <c r="B46" t="s">
        <v>319</v>
      </c>
      <c r="C46" t="b">
        <v>0</v>
      </c>
      <c r="D46" t="s">
        <v>70</v>
      </c>
      <c r="E46" t="s">
        <v>302</v>
      </c>
      <c r="F46" t="s">
        <v>68</v>
      </c>
      <c r="G46">
        <v>2.75E-2</v>
      </c>
      <c r="H46">
        <v>0</v>
      </c>
      <c r="I46" t="b">
        <v>1</v>
      </c>
      <c r="J46">
        <v>7.0000000000000007E-2</v>
      </c>
      <c r="K46">
        <v>0</v>
      </c>
      <c r="L46">
        <v>2018</v>
      </c>
      <c r="M46">
        <v>0.01</v>
      </c>
      <c r="N46" t="b">
        <v>1</v>
      </c>
      <c r="O46" s="43">
        <v>0.11</v>
      </c>
      <c r="P46">
        <v>0.02</v>
      </c>
      <c r="Q46">
        <v>0.05</v>
      </c>
      <c r="R46">
        <v>0</v>
      </c>
    </row>
    <row r="47" spans="1:18">
      <c r="A47" s="59" t="s">
        <v>311</v>
      </c>
      <c r="B47" t="s">
        <v>320</v>
      </c>
      <c r="C47" t="b">
        <v>0</v>
      </c>
      <c r="D47" t="s">
        <v>70</v>
      </c>
      <c r="E47" t="s">
        <v>302</v>
      </c>
      <c r="F47" t="s">
        <v>68</v>
      </c>
      <c r="G47">
        <v>2.75E-2</v>
      </c>
      <c r="H47">
        <v>0</v>
      </c>
      <c r="I47" t="b">
        <v>1</v>
      </c>
      <c r="J47">
        <v>7.0000000000000007E-2</v>
      </c>
      <c r="K47">
        <v>0.25</v>
      </c>
      <c r="L47">
        <v>2018</v>
      </c>
      <c r="M47">
        <v>0.01</v>
      </c>
      <c r="N47" t="b">
        <v>1</v>
      </c>
      <c r="O47" s="43">
        <v>0.11</v>
      </c>
      <c r="P47">
        <v>0.02</v>
      </c>
      <c r="Q47">
        <v>0.05</v>
      </c>
      <c r="R47">
        <v>0</v>
      </c>
    </row>
    <row r="48" spans="1:18">
      <c r="A48" s="59" t="s">
        <v>312</v>
      </c>
      <c r="B48" t="s">
        <v>321</v>
      </c>
      <c r="C48" t="b">
        <v>0</v>
      </c>
      <c r="D48" t="s">
        <v>70</v>
      </c>
      <c r="E48" t="s">
        <v>302</v>
      </c>
      <c r="F48" t="s">
        <v>68</v>
      </c>
      <c r="G48">
        <v>2.75E-2</v>
      </c>
      <c r="H48">
        <v>0</v>
      </c>
      <c r="I48" t="b">
        <v>1</v>
      </c>
      <c r="J48">
        <v>7.0000000000000007E-2</v>
      </c>
      <c r="K48">
        <v>0.5</v>
      </c>
      <c r="L48">
        <v>2018</v>
      </c>
      <c r="M48">
        <v>0.01</v>
      </c>
      <c r="N48" t="b">
        <v>1</v>
      </c>
      <c r="O48" s="43">
        <v>0.11</v>
      </c>
      <c r="P48">
        <v>0.02</v>
      </c>
      <c r="Q48">
        <v>0.05</v>
      </c>
      <c r="R48">
        <v>0</v>
      </c>
    </row>
    <row r="49" spans="1:18">
      <c r="A49" s="59"/>
    </row>
    <row r="50" spans="1:18">
      <c r="A50" s="59" t="s">
        <v>313</v>
      </c>
      <c r="B50" t="s">
        <v>322</v>
      </c>
      <c r="C50" t="b">
        <v>0</v>
      </c>
      <c r="D50" t="s">
        <v>70</v>
      </c>
      <c r="E50" t="s">
        <v>302</v>
      </c>
      <c r="F50" t="s">
        <v>68</v>
      </c>
      <c r="G50">
        <v>2.75E-2</v>
      </c>
      <c r="H50">
        <v>0</v>
      </c>
      <c r="I50" t="b">
        <v>1</v>
      </c>
      <c r="J50">
        <v>7.0000000000000007E-2</v>
      </c>
      <c r="K50">
        <v>0</v>
      </c>
      <c r="L50">
        <v>2018</v>
      </c>
      <c r="M50">
        <v>1.4999999999999999E-2</v>
      </c>
      <c r="N50" t="b">
        <v>1</v>
      </c>
      <c r="O50" s="43">
        <v>0.11</v>
      </c>
      <c r="P50">
        <v>0.02</v>
      </c>
      <c r="Q50">
        <v>0.05</v>
      </c>
      <c r="R50">
        <v>0</v>
      </c>
    </row>
    <row r="51" spans="1:18">
      <c r="A51" s="59" t="s">
        <v>314</v>
      </c>
      <c r="B51" t="s">
        <v>323</v>
      </c>
      <c r="C51" t="b">
        <v>0</v>
      </c>
      <c r="D51" t="s">
        <v>70</v>
      </c>
      <c r="E51" t="s">
        <v>302</v>
      </c>
      <c r="F51" t="s">
        <v>68</v>
      </c>
      <c r="G51">
        <v>2.75E-2</v>
      </c>
      <c r="H51">
        <v>0</v>
      </c>
      <c r="I51" t="b">
        <v>1</v>
      </c>
      <c r="J51">
        <v>7.0000000000000007E-2</v>
      </c>
      <c r="K51">
        <v>0.25</v>
      </c>
      <c r="L51">
        <v>2018</v>
      </c>
      <c r="M51">
        <v>1.4999999999999999E-2</v>
      </c>
      <c r="N51" t="b">
        <v>1</v>
      </c>
      <c r="O51" s="43">
        <v>0.11</v>
      </c>
      <c r="P51">
        <v>0.02</v>
      </c>
      <c r="Q51">
        <v>0.05</v>
      </c>
      <c r="R51">
        <v>0</v>
      </c>
    </row>
    <row r="52" spans="1:18">
      <c r="A52" s="59" t="s">
        <v>315</v>
      </c>
      <c r="B52" t="s">
        <v>324</v>
      </c>
      <c r="C52" t="b">
        <v>0</v>
      </c>
      <c r="D52" t="s">
        <v>70</v>
      </c>
      <c r="E52" t="s">
        <v>302</v>
      </c>
      <c r="F52" t="s">
        <v>68</v>
      </c>
      <c r="G52">
        <v>2.75E-2</v>
      </c>
      <c r="H52">
        <v>0</v>
      </c>
      <c r="I52" t="b">
        <v>1</v>
      </c>
      <c r="J52">
        <v>7.0000000000000007E-2</v>
      </c>
      <c r="K52">
        <v>0.5</v>
      </c>
      <c r="L52">
        <v>2018</v>
      </c>
      <c r="M52">
        <v>1.4999999999999999E-2</v>
      </c>
      <c r="N52" t="b">
        <v>1</v>
      </c>
      <c r="O52" s="43">
        <v>0.11</v>
      </c>
      <c r="P52">
        <v>0.02</v>
      </c>
      <c r="Q52">
        <v>0.05</v>
      </c>
      <c r="R52">
        <v>0</v>
      </c>
    </row>
    <row r="53" spans="1:18">
      <c r="A53" s="59"/>
    </row>
    <row r="54" spans="1:18">
      <c r="A54" s="59" t="s">
        <v>384</v>
      </c>
      <c r="B54" t="s">
        <v>386</v>
      </c>
      <c r="C54" t="b">
        <v>1</v>
      </c>
      <c r="D54" t="s">
        <v>70</v>
      </c>
      <c r="E54" t="s">
        <v>302</v>
      </c>
      <c r="F54" t="s">
        <v>68</v>
      </c>
      <c r="G54">
        <v>2.75E-2</v>
      </c>
      <c r="H54">
        <v>0</v>
      </c>
      <c r="I54" t="b">
        <v>1</v>
      </c>
      <c r="J54">
        <v>7.0000000000000007E-2</v>
      </c>
      <c r="K54">
        <v>0</v>
      </c>
      <c r="L54">
        <v>2018</v>
      </c>
      <c r="M54">
        <v>5.0000000000000001E-3</v>
      </c>
      <c r="N54" t="b">
        <v>1</v>
      </c>
      <c r="O54" s="43">
        <v>0.11</v>
      </c>
      <c r="P54">
        <v>0.02</v>
      </c>
      <c r="Q54">
        <v>0.05</v>
      </c>
      <c r="R54">
        <v>0</v>
      </c>
    </row>
    <row r="55" spans="1:18">
      <c r="A55" s="59"/>
      <c r="O55" s="43"/>
    </row>
    <row r="56" spans="1:18">
      <c r="A56" s="59"/>
    </row>
    <row r="57" spans="1:18">
      <c r="A57" s="59" t="s">
        <v>353</v>
      </c>
      <c r="B57" t="s">
        <v>354</v>
      </c>
      <c r="C57" t="b">
        <v>1</v>
      </c>
      <c r="D57" t="s">
        <v>70</v>
      </c>
      <c r="E57" t="s">
        <v>371</v>
      </c>
      <c r="F57" t="s">
        <v>68</v>
      </c>
      <c r="G57">
        <v>2.75E-2</v>
      </c>
      <c r="H57">
        <v>0</v>
      </c>
      <c r="I57" t="b">
        <v>1</v>
      </c>
      <c r="J57">
        <v>7.0000000000000007E-2</v>
      </c>
      <c r="K57">
        <v>0</v>
      </c>
      <c r="L57">
        <v>2018</v>
      </c>
      <c r="N57" t="b">
        <v>1</v>
      </c>
      <c r="O57" s="43">
        <v>0.11</v>
      </c>
      <c r="P57">
        <v>0</v>
      </c>
      <c r="Q57">
        <v>0.05</v>
      </c>
      <c r="R57">
        <v>0</v>
      </c>
    </row>
    <row r="58" spans="1:18">
      <c r="A58" s="59" t="s">
        <v>355</v>
      </c>
      <c r="B58" t="s">
        <v>356</v>
      </c>
      <c r="C58" t="b">
        <v>1</v>
      </c>
      <c r="D58" t="s">
        <v>70</v>
      </c>
      <c r="E58" t="s">
        <v>371</v>
      </c>
      <c r="F58" t="s">
        <v>68</v>
      </c>
      <c r="G58">
        <v>2.75E-2</v>
      </c>
      <c r="H58">
        <v>0</v>
      </c>
      <c r="I58" t="b">
        <v>1</v>
      </c>
      <c r="J58">
        <v>7.0000000000000007E-2</v>
      </c>
      <c r="K58">
        <v>0.25</v>
      </c>
      <c r="L58">
        <v>2018</v>
      </c>
      <c r="N58" t="b">
        <v>1</v>
      </c>
      <c r="O58" s="43">
        <v>0.11</v>
      </c>
      <c r="P58">
        <v>0.03</v>
      </c>
      <c r="Q58">
        <v>0.05</v>
      </c>
      <c r="R58">
        <v>0</v>
      </c>
    </row>
    <row r="59" spans="1:18">
      <c r="A59" s="59" t="s">
        <v>357</v>
      </c>
      <c r="B59" t="s">
        <v>358</v>
      </c>
      <c r="C59" t="b">
        <v>1</v>
      </c>
      <c r="D59" t="s">
        <v>70</v>
      </c>
      <c r="E59" t="s">
        <v>371</v>
      </c>
      <c r="F59" t="s">
        <v>68</v>
      </c>
      <c r="G59">
        <v>2.75E-2</v>
      </c>
      <c r="H59">
        <v>0</v>
      </c>
      <c r="I59" t="b">
        <v>1</v>
      </c>
      <c r="J59">
        <v>7.0000000000000007E-2</v>
      </c>
      <c r="K59">
        <v>0.5</v>
      </c>
      <c r="L59">
        <v>2018</v>
      </c>
      <c r="N59" t="b">
        <v>1</v>
      </c>
      <c r="O59" s="43">
        <v>0.11</v>
      </c>
      <c r="P59">
        <v>0.03</v>
      </c>
      <c r="Q59">
        <v>0.05</v>
      </c>
      <c r="R59">
        <v>0</v>
      </c>
    </row>
    <row r="60" spans="1:18">
      <c r="A60" s="59"/>
      <c r="O60" s="43"/>
    </row>
    <row r="61" spans="1:18">
      <c r="A61" s="59" t="s">
        <v>359</v>
      </c>
      <c r="B61" t="s">
        <v>360</v>
      </c>
      <c r="C61" t="b">
        <v>1</v>
      </c>
      <c r="D61" t="s">
        <v>70</v>
      </c>
      <c r="E61" t="s">
        <v>371</v>
      </c>
      <c r="F61" t="s">
        <v>68</v>
      </c>
      <c r="G61">
        <v>2.75E-2</v>
      </c>
      <c r="H61">
        <v>0</v>
      </c>
      <c r="I61" t="b">
        <v>1</v>
      </c>
      <c r="J61">
        <v>7.0000000000000007E-2</v>
      </c>
      <c r="K61">
        <v>0</v>
      </c>
      <c r="L61">
        <v>2018</v>
      </c>
      <c r="M61">
        <v>0.01</v>
      </c>
      <c r="N61" t="b">
        <v>1</v>
      </c>
      <c r="O61" s="43">
        <v>0.11</v>
      </c>
      <c r="P61">
        <v>0.03</v>
      </c>
      <c r="Q61">
        <v>0.05</v>
      </c>
      <c r="R61">
        <v>0</v>
      </c>
    </row>
    <row r="62" spans="1:18">
      <c r="A62" s="59" t="s">
        <v>361</v>
      </c>
      <c r="B62" t="s">
        <v>362</v>
      </c>
      <c r="C62" t="b">
        <v>1</v>
      </c>
      <c r="D62" t="s">
        <v>70</v>
      </c>
      <c r="E62" t="s">
        <v>371</v>
      </c>
      <c r="F62" t="s">
        <v>68</v>
      </c>
      <c r="G62">
        <v>2.75E-2</v>
      </c>
      <c r="H62">
        <v>0</v>
      </c>
      <c r="I62" t="b">
        <v>1</v>
      </c>
      <c r="J62">
        <v>7.0000000000000007E-2</v>
      </c>
      <c r="K62">
        <v>0.25</v>
      </c>
      <c r="L62">
        <v>2018</v>
      </c>
      <c r="M62">
        <v>0.01</v>
      </c>
      <c r="N62" t="b">
        <v>1</v>
      </c>
      <c r="O62" s="43">
        <v>0.11</v>
      </c>
      <c r="P62">
        <v>0.03</v>
      </c>
      <c r="Q62">
        <v>0.05</v>
      </c>
      <c r="R62">
        <v>0</v>
      </c>
    </row>
    <row r="63" spans="1:18">
      <c r="A63" s="59" t="s">
        <v>363</v>
      </c>
      <c r="B63" t="s">
        <v>364</v>
      </c>
      <c r="C63" t="b">
        <v>1</v>
      </c>
      <c r="D63" t="s">
        <v>70</v>
      </c>
      <c r="E63" t="s">
        <v>371</v>
      </c>
      <c r="F63" t="s">
        <v>68</v>
      </c>
      <c r="G63">
        <v>2.75E-2</v>
      </c>
      <c r="H63">
        <v>0</v>
      </c>
      <c r="I63" t="b">
        <v>1</v>
      </c>
      <c r="J63">
        <v>7.0000000000000007E-2</v>
      </c>
      <c r="K63">
        <v>0.5</v>
      </c>
      <c r="L63">
        <v>2018</v>
      </c>
      <c r="M63">
        <v>0.01</v>
      </c>
      <c r="N63" t="b">
        <v>1</v>
      </c>
      <c r="O63" s="43">
        <v>0.11</v>
      </c>
      <c r="P63">
        <v>0.03</v>
      </c>
      <c r="Q63">
        <v>0.05</v>
      </c>
      <c r="R63">
        <v>0</v>
      </c>
    </row>
    <row r="64" spans="1:18">
      <c r="A64" s="59"/>
    </row>
    <row r="65" spans="1:18">
      <c r="A65" s="59" t="s">
        <v>365</v>
      </c>
      <c r="B65" t="s">
        <v>366</v>
      </c>
      <c r="C65" t="b">
        <v>1</v>
      </c>
      <c r="D65" t="s">
        <v>70</v>
      </c>
      <c r="E65" t="s">
        <v>371</v>
      </c>
      <c r="F65" t="s">
        <v>68</v>
      </c>
      <c r="G65">
        <v>2.75E-2</v>
      </c>
      <c r="H65">
        <v>0</v>
      </c>
      <c r="I65" t="b">
        <v>1</v>
      </c>
      <c r="J65">
        <v>7.0000000000000007E-2</v>
      </c>
      <c r="K65">
        <v>0</v>
      </c>
      <c r="L65">
        <v>2018</v>
      </c>
      <c r="M65">
        <v>1.4999999999999999E-2</v>
      </c>
      <c r="N65" t="b">
        <v>1</v>
      </c>
      <c r="O65" s="43">
        <v>0.11</v>
      </c>
      <c r="P65">
        <v>0.03</v>
      </c>
      <c r="Q65">
        <v>0.05</v>
      </c>
      <c r="R65">
        <v>0</v>
      </c>
    </row>
    <row r="66" spans="1:18">
      <c r="A66" s="59" t="s">
        <v>367</v>
      </c>
      <c r="B66" t="s">
        <v>368</v>
      </c>
      <c r="C66" t="b">
        <v>1</v>
      </c>
      <c r="D66" t="s">
        <v>70</v>
      </c>
      <c r="E66" t="s">
        <v>371</v>
      </c>
      <c r="F66" t="s">
        <v>68</v>
      </c>
      <c r="G66">
        <v>2.75E-2</v>
      </c>
      <c r="H66">
        <v>0</v>
      </c>
      <c r="I66" t="b">
        <v>1</v>
      </c>
      <c r="J66">
        <v>7.0000000000000007E-2</v>
      </c>
      <c r="K66">
        <v>0.25</v>
      </c>
      <c r="L66">
        <v>2018</v>
      </c>
      <c r="M66">
        <v>1.4999999999999999E-2</v>
      </c>
      <c r="N66" t="b">
        <v>1</v>
      </c>
      <c r="O66" s="43">
        <v>0.11</v>
      </c>
      <c r="P66">
        <v>0.03</v>
      </c>
      <c r="Q66">
        <v>0.05</v>
      </c>
      <c r="R66">
        <v>0</v>
      </c>
    </row>
    <row r="67" spans="1:18">
      <c r="A67" s="59" t="s">
        <v>369</v>
      </c>
      <c r="B67" t="s">
        <v>370</v>
      </c>
      <c r="C67" t="b">
        <v>1</v>
      </c>
      <c r="D67" t="s">
        <v>70</v>
      </c>
      <c r="E67" t="s">
        <v>371</v>
      </c>
      <c r="F67" t="s">
        <v>68</v>
      </c>
      <c r="G67">
        <v>2.75E-2</v>
      </c>
      <c r="H67">
        <v>0</v>
      </c>
      <c r="I67" t="b">
        <v>1</v>
      </c>
      <c r="J67">
        <v>7.0000000000000007E-2</v>
      </c>
      <c r="K67">
        <v>0.5</v>
      </c>
      <c r="L67">
        <v>2018</v>
      </c>
      <c r="M67">
        <v>1.4999999999999999E-2</v>
      </c>
      <c r="N67" t="b">
        <v>1</v>
      </c>
      <c r="O67" s="43">
        <v>0.11</v>
      </c>
      <c r="P67">
        <v>0.03</v>
      </c>
      <c r="Q67">
        <v>0.05</v>
      </c>
      <c r="R67">
        <v>0</v>
      </c>
    </row>
    <row r="68" spans="1:18">
      <c r="A68" s="59"/>
    </row>
    <row r="69" spans="1:18">
      <c r="A69" s="59" t="s">
        <v>385</v>
      </c>
      <c r="B69" t="s">
        <v>387</v>
      </c>
      <c r="C69" t="b">
        <v>1</v>
      </c>
      <c r="D69" t="s">
        <v>70</v>
      </c>
      <c r="E69" t="s">
        <v>371</v>
      </c>
      <c r="F69" t="s">
        <v>68</v>
      </c>
      <c r="G69">
        <v>2.75E-2</v>
      </c>
      <c r="H69">
        <v>0</v>
      </c>
      <c r="I69" t="b">
        <v>1</v>
      </c>
      <c r="J69">
        <v>7.0000000000000007E-2</v>
      </c>
      <c r="K69">
        <v>0</v>
      </c>
      <c r="L69">
        <v>2018</v>
      </c>
      <c r="M69">
        <v>5.0000000000000001E-3</v>
      </c>
      <c r="N69" t="b">
        <v>1</v>
      </c>
      <c r="O69" s="43">
        <v>0.11</v>
      </c>
      <c r="P69">
        <v>0.03</v>
      </c>
      <c r="Q69">
        <v>0.05</v>
      </c>
      <c r="R69">
        <v>0</v>
      </c>
    </row>
    <row r="72" spans="1:18">
      <c r="A72" t="s">
        <v>376</v>
      </c>
      <c r="B72" t="s">
        <v>377</v>
      </c>
      <c r="C72" t="b">
        <v>0</v>
      </c>
      <c r="D72" t="s">
        <v>70</v>
      </c>
      <c r="E72" t="s">
        <v>302</v>
      </c>
      <c r="F72" t="s">
        <v>68</v>
      </c>
      <c r="G72">
        <v>2.75E-2</v>
      </c>
      <c r="H72">
        <v>0</v>
      </c>
      <c r="I72" t="b">
        <v>1</v>
      </c>
      <c r="J72">
        <v>0.05</v>
      </c>
      <c r="K72">
        <v>0</v>
      </c>
      <c r="L72">
        <v>2018</v>
      </c>
      <c r="N72" t="b">
        <v>1</v>
      </c>
      <c r="O72" s="43">
        <v>0.11</v>
      </c>
      <c r="P72">
        <v>0.02</v>
      </c>
      <c r="Q72">
        <v>0.05</v>
      </c>
      <c r="R72">
        <v>0</v>
      </c>
    </row>
    <row r="73" spans="1:18">
      <c r="A73" t="s">
        <v>378</v>
      </c>
      <c r="B73" t="s">
        <v>379</v>
      </c>
      <c r="C73" t="b">
        <v>0</v>
      </c>
      <c r="D73" t="s">
        <v>70</v>
      </c>
      <c r="E73" t="s">
        <v>371</v>
      </c>
      <c r="F73" t="s">
        <v>68</v>
      </c>
      <c r="G73">
        <v>2.75E-2</v>
      </c>
      <c r="H73">
        <v>0</v>
      </c>
      <c r="I73" t="b">
        <v>1</v>
      </c>
      <c r="J73">
        <v>0.05</v>
      </c>
      <c r="K73">
        <v>0</v>
      </c>
      <c r="L73">
        <v>2018</v>
      </c>
      <c r="N73" t="b">
        <v>1</v>
      </c>
      <c r="O73" s="43">
        <v>0.11</v>
      </c>
      <c r="P73">
        <v>0.03</v>
      </c>
      <c r="Q73">
        <v>0.05</v>
      </c>
      <c r="R73">
        <v>0</v>
      </c>
    </row>
    <row r="75" spans="1:18">
      <c r="A75" t="s">
        <v>380</v>
      </c>
      <c r="B75" t="s">
        <v>381</v>
      </c>
      <c r="C75" t="b">
        <v>0</v>
      </c>
      <c r="D75" t="s">
        <v>70</v>
      </c>
      <c r="E75" t="s">
        <v>302</v>
      </c>
      <c r="F75" t="s">
        <v>68</v>
      </c>
      <c r="G75">
        <v>2.75E-2</v>
      </c>
      <c r="H75">
        <v>0</v>
      </c>
      <c r="I75" t="b">
        <v>1</v>
      </c>
      <c r="J75">
        <v>0.05</v>
      </c>
      <c r="K75">
        <v>0.5</v>
      </c>
      <c r="L75">
        <v>2018</v>
      </c>
      <c r="M75">
        <v>0.01</v>
      </c>
      <c r="N75" t="b">
        <v>1</v>
      </c>
      <c r="O75" s="43">
        <v>0.11</v>
      </c>
      <c r="P75">
        <v>0.02</v>
      </c>
      <c r="Q75">
        <v>0.05</v>
      </c>
      <c r="R75">
        <v>0</v>
      </c>
    </row>
    <row r="76" spans="1:18">
      <c r="A76" t="s">
        <v>382</v>
      </c>
      <c r="B76" t="s">
        <v>383</v>
      </c>
      <c r="C76" t="b">
        <v>0</v>
      </c>
      <c r="D76" t="s">
        <v>70</v>
      </c>
      <c r="E76" t="s">
        <v>371</v>
      </c>
      <c r="F76" t="s">
        <v>68</v>
      </c>
      <c r="G76">
        <v>2.75E-2</v>
      </c>
      <c r="H76">
        <v>0</v>
      </c>
      <c r="I76" t="b">
        <v>1</v>
      </c>
      <c r="J76">
        <v>0.05</v>
      </c>
      <c r="K76">
        <v>0.5</v>
      </c>
      <c r="L76">
        <v>2018</v>
      </c>
      <c r="M76">
        <v>0.01</v>
      </c>
      <c r="N76" t="b">
        <v>1</v>
      </c>
      <c r="O76" s="43">
        <v>0.11</v>
      </c>
      <c r="P76">
        <v>0.03</v>
      </c>
      <c r="Q76">
        <v>0.05</v>
      </c>
      <c r="R76">
        <v>0</v>
      </c>
    </row>
  </sheetData>
  <dataValidations count="2">
    <dataValidation type="list" allowBlank="1" showInputMessage="1" showErrorMessage="1" sqref="C33:C37 C5:C31 C42:C52 C54:C55 C72:C76 C57:C69" xr:uid="{CE4DB086-8939-4E0F-A217-D1528E507A37}">
      <formula1>"TRUE, FALSE"</formula1>
    </dataValidation>
    <dataValidation type="list" allowBlank="1" showInputMessage="1" showErrorMessage="1" sqref="D24:D26 D5:D9 D11:D13 D28:D31 D20:D22 D15:D17 D33:D34 D36:D37 D42:D44 D46:D48 D50:D52 D61:D63 D65:D67 D57:D59 D72:D73 D75:D76 D54:D55 D69" xr:uid="{B6635BCF-58EB-45FF-9851-3E5464D67D97}">
      <formula1>"singleTier,multiTier"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84BAF-0ADF-4D5F-81C4-70A90EB01477}">
  <dimension ref="A2:AR74"/>
  <sheetViews>
    <sheetView zoomScaleNormal="100" workbookViewId="0">
      <pane xSplit="3" ySplit="4" topLeftCell="D32" activePane="bottomRight" state="frozen"/>
      <selection pane="topRight" activeCell="E1" sqref="E1"/>
      <selection pane="bottomLeft" activeCell="A5" sqref="A5"/>
      <selection pane="bottomRight" activeCell="B67" sqref="B67:B68"/>
    </sheetView>
  </sheetViews>
  <sheetFormatPr defaultRowHeight="15"/>
  <cols>
    <col min="1" max="1" width="35.42578125" customWidth="1"/>
    <col min="2" max="2" width="32.85546875" customWidth="1"/>
    <col min="3" max="3" width="17.85546875" customWidth="1"/>
    <col min="4" max="4" width="10.42578125" bestFit="1" customWidth="1"/>
    <col min="5" max="5" width="25.42578125" customWidth="1"/>
    <col min="6" max="6" width="12.85546875" customWidth="1"/>
    <col min="7" max="7" width="18.85546875" customWidth="1"/>
    <col min="8" max="8" width="17.42578125" customWidth="1"/>
    <col min="9" max="9" width="16.85546875" customWidth="1"/>
    <col min="10" max="11" width="14.5703125" customWidth="1"/>
    <col min="12" max="12" width="12.140625" bestFit="1" customWidth="1"/>
    <col min="13" max="13" width="13.85546875" customWidth="1"/>
    <col min="14" max="14" width="24.42578125" customWidth="1"/>
    <col min="15" max="15" width="14.42578125" bestFit="1" customWidth="1"/>
    <col min="16" max="16" width="11.28515625" bestFit="1" customWidth="1"/>
    <col min="17" max="17" width="7.85546875" customWidth="1"/>
    <col min="18" max="18" width="16.140625" bestFit="1" customWidth="1"/>
    <col min="19" max="19" width="16" bestFit="1" customWidth="1"/>
    <col min="20" max="20" width="7.7109375" bestFit="1" customWidth="1"/>
    <col min="21" max="21" width="7.5703125" bestFit="1" customWidth="1"/>
    <col min="22" max="22" width="15.85546875" bestFit="1" customWidth="1"/>
    <col min="23" max="23" width="8.7109375" customWidth="1"/>
    <col min="24" max="24" width="12.5703125" customWidth="1"/>
    <col min="25" max="25" width="14.85546875" customWidth="1"/>
    <col min="31" max="31" width="17.42578125" customWidth="1"/>
    <col min="32" max="32" width="13.7109375" customWidth="1"/>
    <col min="33" max="33" width="9.85546875" bestFit="1" customWidth="1"/>
    <col min="34" max="34" width="9.28515625" bestFit="1" customWidth="1"/>
    <col min="35" max="36" width="12.42578125" customWidth="1"/>
    <col min="37" max="37" width="23" customWidth="1"/>
    <col min="38" max="38" width="16.5703125" customWidth="1"/>
    <col min="39" max="39" width="12" bestFit="1" customWidth="1"/>
    <col min="40" max="40" width="18" bestFit="1" customWidth="1"/>
    <col min="41" max="41" width="14.28515625" bestFit="1" customWidth="1"/>
    <col min="42" max="42" width="12.28515625" customWidth="1"/>
    <col min="43" max="43" width="11.42578125" customWidth="1"/>
    <col min="44" max="44" width="14.28515625" customWidth="1"/>
  </cols>
  <sheetData>
    <row r="2" spans="1:44">
      <c r="AG2" s="23"/>
      <c r="AH2" s="23"/>
    </row>
    <row r="3" spans="1:44" s="21" customFormat="1" ht="18.75">
      <c r="A3" s="14"/>
      <c r="B3" s="14"/>
      <c r="C3" s="14"/>
      <c r="D3" s="14"/>
      <c r="E3" s="19" t="s">
        <v>80</v>
      </c>
      <c r="F3" s="19"/>
      <c r="G3" s="45" t="s">
        <v>133</v>
      </c>
      <c r="H3" s="45"/>
      <c r="I3" s="45"/>
      <c r="J3" s="39" t="s">
        <v>121</v>
      </c>
      <c r="K3" s="39"/>
      <c r="L3" s="39"/>
      <c r="M3" s="39"/>
      <c r="N3" s="39"/>
      <c r="O3" s="16" t="s">
        <v>50</v>
      </c>
      <c r="P3" s="16"/>
      <c r="Q3" s="16"/>
      <c r="R3" s="16"/>
      <c r="S3" s="17" t="s">
        <v>51</v>
      </c>
      <c r="T3" s="17"/>
      <c r="U3" s="17"/>
      <c r="V3" s="17"/>
      <c r="W3" s="17"/>
      <c r="X3" s="19" t="s">
        <v>46</v>
      </c>
      <c r="Y3" s="19"/>
      <c r="Z3" s="19"/>
      <c r="AA3" s="19"/>
      <c r="AB3" s="19"/>
      <c r="AC3" s="19"/>
      <c r="AD3" s="19"/>
      <c r="AE3" s="15" t="s">
        <v>56</v>
      </c>
      <c r="AF3" s="15"/>
      <c r="AG3" s="15"/>
      <c r="AH3" s="15"/>
      <c r="AI3" s="15"/>
      <c r="AJ3" s="15"/>
      <c r="AK3" s="15"/>
      <c r="AL3" s="20" t="s">
        <v>60</v>
      </c>
      <c r="AM3" s="20"/>
      <c r="AN3" s="20"/>
      <c r="AO3" s="20"/>
      <c r="AP3" s="20"/>
      <c r="AQ3" s="20"/>
      <c r="AR3" s="20"/>
    </row>
    <row r="4" spans="1:44" s="1" customFormat="1">
      <c r="A4" s="11" t="s">
        <v>82</v>
      </c>
      <c r="B4" s="11" t="s">
        <v>37</v>
      </c>
      <c r="C4" s="11" t="s">
        <v>13</v>
      </c>
      <c r="D4" s="11" t="s">
        <v>38</v>
      </c>
      <c r="E4" s="7" t="s">
        <v>77</v>
      </c>
      <c r="F4" s="7" t="s">
        <v>81</v>
      </c>
      <c r="G4" s="46" t="s">
        <v>135</v>
      </c>
      <c r="H4" s="46" t="s">
        <v>134</v>
      </c>
      <c r="I4" s="46" t="s">
        <v>140</v>
      </c>
      <c r="J4" s="40" t="s">
        <v>124</v>
      </c>
      <c r="K4" s="40" t="s">
        <v>122</v>
      </c>
      <c r="L4" s="40" t="s">
        <v>123</v>
      </c>
      <c r="M4" s="40" t="s">
        <v>290</v>
      </c>
      <c r="N4" s="40" t="s">
        <v>291</v>
      </c>
      <c r="O4" s="10" t="s">
        <v>11</v>
      </c>
      <c r="P4" s="10" t="s">
        <v>34</v>
      </c>
      <c r="Q4" s="10" t="s">
        <v>9</v>
      </c>
      <c r="R4" s="10" t="s">
        <v>10</v>
      </c>
      <c r="S4" s="9" t="s">
        <v>12</v>
      </c>
      <c r="T4" s="9" t="s">
        <v>52</v>
      </c>
      <c r="U4" s="9" t="s">
        <v>53</v>
      </c>
      <c r="V4" s="9" t="s">
        <v>54</v>
      </c>
      <c r="W4" s="9" t="s">
        <v>67</v>
      </c>
      <c r="X4" s="7" t="s">
        <v>21</v>
      </c>
      <c r="Y4" s="7" t="s">
        <v>23</v>
      </c>
      <c r="Z4" s="7" t="s">
        <v>6</v>
      </c>
      <c r="AA4" s="7" t="s">
        <v>7</v>
      </c>
      <c r="AB4" s="7" t="s">
        <v>8</v>
      </c>
      <c r="AC4" s="7" t="s">
        <v>47</v>
      </c>
      <c r="AD4" s="7" t="s">
        <v>108</v>
      </c>
      <c r="AE4" s="8" t="s">
        <v>57</v>
      </c>
      <c r="AF4" s="8" t="s">
        <v>58</v>
      </c>
      <c r="AG4" s="8" t="s">
        <v>29</v>
      </c>
      <c r="AH4" s="8" t="s">
        <v>30</v>
      </c>
      <c r="AI4" s="8" t="s">
        <v>32</v>
      </c>
      <c r="AJ4" s="8" t="s">
        <v>33</v>
      </c>
      <c r="AK4" s="8" t="s">
        <v>126</v>
      </c>
      <c r="AL4" s="12" t="s">
        <v>59</v>
      </c>
      <c r="AM4" s="12" t="s">
        <v>27</v>
      </c>
      <c r="AN4" s="12" t="s">
        <v>28</v>
      </c>
      <c r="AO4" s="12" t="s">
        <v>26</v>
      </c>
      <c r="AP4" s="12" t="s">
        <v>15</v>
      </c>
      <c r="AQ4" s="12" t="s">
        <v>4</v>
      </c>
      <c r="AR4" s="12" t="s">
        <v>5</v>
      </c>
    </row>
    <row r="5" spans="1:44">
      <c r="A5" t="s">
        <v>79</v>
      </c>
      <c r="C5" t="b">
        <v>0</v>
      </c>
      <c r="D5" t="b">
        <v>0</v>
      </c>
      <c r="E5" t="s">
        <v>72</v>
      </c>
      <c r="F5" t="b">
        <v>0</v>
      </c>
      <c r="G5" t="s">
        <v>79</v>
      </c>
      <c r="H5" t="b">
        <v>0</v>
      </c>
      <c r="I5" t="b">
        <v>0</v>
      </c>
      <c r="J5" t="b">
        <v>0</v>
      </c>
      <c r="K5">
        <v>0.02</v>
      </c>
      <c r="L5">
        <v>0</v>
      </c>
      <c r="O5" t="s">
        <v>36</v>
      </c>
      <c r="P5" t="s">
        <v>35</v>
      </c>
      <c r="Q5">
        <v>20</v>
      </c>
      <c r="R5">
        <v>2.75E-2</v>
      </c>
      <c r="S5">
        <v>5</v>
      </c>
      <c r="T5">
        <v>999</v>
      </c>
      <c r="U5">
        <v>0</v>
      </c>
      <c r="V5" t="s">
        <v>55</v>
      </c>
      <c r="W5" t="b">
        <v>0</v>
      </c>
      <c r="X5" t="s">
        <v>119</v>
      </c>
      <c r="Y5" t="s">
        <v>20</v>
      </c>
      <c r="Z5">
        <v>7.0000000000000007E-2</v>
      </c>
      <c r="AA5">
        <v>7.7200000000000005E-2</v>
      </c>
      <c r="AB5" s="3">
        <v>0.12</v>
      </c>
      <c r="AC5" s="5">
        <v>2.5000000000000001E-2</v>
      </c>
      <c r="AD5" s="38">
        <v>123</v>
      </c>
      <c r="AE5" t="s">
        <v>31</v>
      </c>
      <c r="AF5" t="s">
        <v>31</v>
      </c>
      <c r="AG5" s="23">
        <v>0.6976</v>
      </c>
      <c r="AH5" s="23">
        <v>0.6976</v>
      </c>
      <c r="AK5" s="43">
        <v>0.1</v>
      </c>
      <c r="AL5" t="b">
        <v>1</v>
      </c>
      <c r="AM5" t="b">
        <v>1</v>
      </c>
      <c r="AN5" t="b">
        <v>0</v>
      </c>
      <c r="AO5">
        <v>0</v>
      </c>
      <c r="AP5" t="s">
        <v>3</v>
      </c>
      <c r="AQ5" t="b">
        <v>1</v>
      </c>
      <c r="AR5" s="22" t="b">
        <v>1</v>
      </c>
    </row>
    <row r="6" spans="1:44">
      <c r="A6" t="s">
        <v>111</v>
      </c>
      <c r="C6" t="b">
        <v>0</v>
      </c>
      <c r="D6" t="b">
        <v>0</v>
      </c>
      <c r="E6" t="s">
        <v>110</v>
      </c>
      <c r="F6" t="b">
        <v>0</v>
      </c>
      <c r="G6" t="s">
        <v>111</v>
      </c>
      <c r="H6" t="b">
        <v>0</v>
      </c>
      <c r="I6" t="b">
        <v>0</v>
      </c>
      <c r="J6" t="b">
        <v>0</v>
      </c>
      <c r="K6">
        <v>0.02</v>
      </c>
      <c r="L6">
        <v>0</v>
      </c>
      <c r="O6" t="s">
        <v>36</v>
      </c>
      <c r="P6" t="s">
        <v>35</v>
      </c>
      <c r="Q6">
        <v>20</v>
      </c>
      <c r="R6">
        <v>2.75E-2</v>
      </c>
      <c r="S6">
        <v>5</v>
      </c>
      <c r="T6">
        <v>999</v>
      </c>
      <c r="U6">
        <v>0</v>
      </c>
      <c r="V6" t="s">
        <v>55</v>
      </c>
      <c r="W6" t="b">
        <v>0</v>
      </c>
      <c r="X6" t="s">
        <v>119</v>
      </c>
      <c r="Y6" t="s">
        <v>20</v>
      </c>
      <c r="Z6">
        <v>7.0000000000000007E-2</v>
      </c>
      <c r="AA6">
        <v>7.7200000000000005E-2</v>
      </c>
      <c r="AB6" s="3">
        <v>0.12</v>
      </c>
      <c r="AC6" s="5">
        <v>2.5000000000000001E-2</v>
      </c>
      <c r="AD6" s="38">
        <v>123</v>
      </c>
      <c r="AE6" t="s">
        <v>31</v>
      </c>
      <c r="AF6" t="s">
        <v>31</v>
      </c>
      <c r="AG6" s="23">
        <v>0.6976</v>
      </c>
      <c r="AH6" s="23">
        <v>0.6976</v>
      </c>
      <c r="AK6" s="43">
        <v>0.1</v>
      </c>
      <c r="AL6" t="b">
        <v>1</v>
      </c>
      <c r="AM6" t="b">
        <v>1</v>
      </c>
      <c r="AN6" t="b">
        <v>0</v>
      </c>
      <c r="AO6">
        <v>0</v>
      </c>
      <c r="AP6" t="s">
        <v>3</v>
      </c>
      <c r="AQ6" t="b">
        <v>1</v>
      </c>
      <c r="AR6" s="22" t="b">
        <v>1</v>
      </c>
    </row>
    <row r="7" spans="1:44">
      <c r="A7" t="s">
        <v>114</v>
      </c>
      <c r="C7" t="b">
        <v>0</v>
      </c>
      <c r="D7" t="b">
        <v>0</v>
      </c>
      <c r="E7" t="s">
        <v>112</v>
      </c>
      <c r="F7" t="b">
        <v>0</v>
      </c>
      <c r="G7" t="s">
        <v>111</v>
      </c>
      <c r="H7" t="b">
        <v>0</v>
      </c>
      <c r="I7" t="b">
        <v>1</v>
      </c>
      <c r="J7" t="b">
        <v>0</v>
      </c>
      <c r="K7">
        <v>0.02</v>
      </c>
      <c r="L7">
        <v>0</v>
      </c>
      <c r="O7" t="s">
        <v>36</v>
      </c>
      <c r="P7" t="s">
        <v>35</v>
      </c>
      <c r="Q7">
        <v>20</v>
      </c>
      <c r="R7">
        <v>2.75E-2</v>
      </c>
      <c r="S7">
        <v>5</v>
      </c>
      <c r="T7">
        <v>999</v>
      </c>
      <c r="U7">
        <v>0</v>
      </c>
      <c r="V7" t="s">
        <v>55</v>
      </c>
      <c r="W7" t="b">
        <v>0</v>
      </c>
      <c r="X7" t="s">
        <v>119</v>
      </c>
      <c r="Y7" t="s">
        <v>20</v>
      </c>
      <c r="Z7">
        <v>7.0000000000000007E-2</v>
      </c>
      <c r="AA7">
        <v>7.7200000000000005E-2</v>
      </c>
      <c r="AB7" s="3">
        <v>0.12</v>
      </c>
      <c r="AC7" s="5">
        <v>2.5000000000000001E-2</v>
      </c>
      <c r="AD7" s="38">
        <v>123</v>
      </c>
      <c r="AE7" t="s">
        <v>130</v>
      </c>
      <c r="AF7" t="s">
        <v>131</v>
      </c>
      <c r="AG7" s="23"/>
      <c r="AH7" s="23"/>
      <c r="AI7" s="44">
        <v>81825573157</v>
      </c>
      <c r="AJ7" s="44">
        <v>81825573157</v>
      </c>
      <c r="AK7" s="43">
        <v>0.1</v>
      </c>
      <c r="AL7" t="b">
        <v>1</v>
      </c>
      <c r="AM7" t="b">
        <v>1</v>
      </c>
      <c r="AN7" t="b">
        <v>0</v>
      </c>
      <c r="AO7">
        <v>0</v>
      </c>
      <c r="AP7" t="s">
        <v>3</v>
      </c>
      <c r="AQ7" t="b">
        <v>1</v>
      </c>
      <c r="AR7" s="22" t="b">
        <v>1</v>
      </c>
    </row>
    <row r="8" spans="1:44">
      <c r="A8" t="s">
        <v>120</v>
      </c>
      <c r="C8" t="b">
        <v>0</v>
      </c>
      <c r="D8" t="b">
        <v>0</v>
      </c>
      <c r="E8" t="s">
        <v>110</v>
      </c>
      <c r="F8" t="b">
        <v>0</v>
      </c>
      <c r="G8" t="s">
        <v>111</v>
      </c>
      <c r="H8" t="b">
        <v>0</v>
      </c>
      <c r="I8" t="b">
        <v>0</v>
      </c>
      <c r="J8" t="b">
        <v>1</v>
      </c>
      <c r="K8">
        <v>0.02</v>
      </c>
      <c r="L8">
        <v>0</v>
      </c>
      <c r="O8" t="s">
        <v>36</v>
      </c>
      <c r="P8" t="s">
        <v>35</v>
      </c>
      <c r="Q8">
        <v>20</v>
      </c>
      <c r="R8">
        <v>2.75E-2</v>
      </c>
      <c r="S8">
        <v>5</v>
      </c>
      <c r="T8">
        <v>999</v>
      </c>
      <c r="U8">
        <v>0</v>
      </c>
      <c r="V8" t="s">
        <v>55</v>
      </c>
      <c r="W8" t="b">
        <v>0</v>
      </c>
      <c r="X8" t="s">
        <v>119</v>
      </c>
      <c r="Y8" t="s">
        <v>20</v>
      </c>
      <c r="Z8">
        <v>7.0000000000000007E-2</v>
      </c>
      <c r="AA8">
        <v>7.7200000000000005E-2</v>
      </c>
      <c r="AB8" s="3">
        <v>0.12</v>
      </c>
      <c r="AC8" s="5">
        <v>2.5000000000000001E-2</v>
      </c>
      <c r="AD8" s="38">
        <v>123</v>
      </c>
      <c r="AE8" t="s">
        <v>31</v>
      </c>
      <c r="AF8" t="s">
        <v>31</v>
      </c>
      <c r="AG8" s="23">
        <v>0.6976</v>
      </c>
      <c r="AH8" s="23">
        <v>0.6976</v>
      </c>
      <c r="AK8" s="43">
        <v>0.1</v>
      </c>
      <c r="AL8" t="b">
        <v>1</v>
      </c>
      <c r="AM8" t="b">
        <v>1</v>
      </c>
      <c r="AN8" t="b">
        <v>0</v>
      </c>
      <c r="AO8">
        <v>0</v>
      </c>
      <c r="AP8" t="s">
        <v>3</v>
      </c>
      <c r="AQ8" t="b">
        <v>1</v>
      </c>
      <c r="AR8" s="22" t="b">
        <v>1</v>
      </c>
    </row>
    <row r="9" spans="1:44">
      <c r="B9" s="56" t="s">
        <v>231</v>
      </c>
    </row>
    <row r="10" spans="1:44">
      <c r="A10" t="s">
        <v>219</v>
      </c>
      <c r="B10" t="s">
        <v>234</v>
      </c>
      <c r="C10" t="b">
        <v>0</v>
      </c>
      <c r="D10" t="b">
        <v>0</v>
      </c>
      <c r="E10" t="s">
        <v>220</v>
      </c>
      <c r="F10" t="b">
        <v>0</v>
      </c>
      <c r="G10" t="s">
        <v>219</v>
      </c>
      <c r="H10" t="b">
        <v>0</v>
      </c>
      <c r="I10" t="b">
        <v>0</v>
      </c>
      <c r="J10" t="b">
        <v>0</v>
      </c>
      <c r="K10">
        <v>0.02</v>
      </c>
      <c r="L10">
        <v>0</v>
      </c>
      <c r="O10" t="s">
        <v>36</v>
      </c>
      <c r="P10" t="s">
        <v>35</v>
      </c>
      <c r="Q10">
        <v>20</v>
      </c>
      <c r="R10">
        <v>2.75E-2</v>
      </c>
      <c r="S10">
        <v>5</v>
      </c>
      <c r="T10">
        <v>999</v>
      </c>
      <c r="U10">
        <v>0</v>
      </c>
      <c r="V10" t="s">
        <v>55</v>
      </c>
      <c r="W10" t="b">
        <v>0</v>
      </c>
      <c r="X10" t="s">
        <v>119</v>
      </c>
      <c r="Y10" t="s">
        <v>20</v>
      </c>
      <c r="Z10">
        <v>7.0000000000000007E-2</v>
      </c>
      <c r="AA10">
        <v>7.7200000000000005E-2</v>
      </c>
      <c r="AB10" s="3">
        <v>0.12</v>
      </c>
      <c r="AC10" s="5">
        <v>2.5000000000000001E-2</v>
      </c>
      <c r="AD10" s="38">
        <v>123</v>
      </c>
      <c r="AE10" t="s">
        <v>31</v>
      </c>
      <c r="AF10" t="s">
        <v>31</v>
      </c>
      <c r="AG10" s="23">
        <v>0.6976</v>
      </c>
      <c r="AH10" s="23">
        <v>0.6976</v>
      </c>
      <c r="AK10" s="43">
        <v>0.1</v>
      </c>
      <c r="AL10" t="b">
        <v>1</v>
      </c>
      <c r="AM10" t="b">
        <v>1</v>
      </c>
      <c r="AN10" t="b">
        <v>0</v>
      </c>
      <c r="AO10">
        <v>0</v>
      </c>
      <c r="AP10" t="s">
        <v>3</v>
      </c>
      <c r="AQ10" t="b">
        <v>1</v>
      </c>
      <c r="AR10" s="22" t="b">
        <v>1</v>
      </c>
    </row>
    <row r="11" spans="1:44">
      <c r="AB11" s="3"/>
      <c r="AC11" s="5"/>
      <c r="AD11" s="38"/>
      <c r="AG11" s="23"/>
      <c r="AH11" s="23"/>
      <c r="AK11" s="43"/>
      <c r="AR11" s="22"/>
    </row>
    <row r="12" spans="1:44">
      <c r="B12" s="56" t="s">
        <v>232</v>
      </c>
      <c r="AB12" s="3"/>
      <c r="AC12" s="5"/>
      <c r="AD12" s="38"/>
      <c r="AG12" s="23"/>
      <c r="AH12" s="23"/>
      <c r="AK12" s="43"/>
      <c r="AR12" s="22"/>
    </row>
    <row r="13" spans="1:44">
      <c r="A13" t="s">
        <v>227</v>
      </c>
      <c r="B13" t="s">
        <v>138</v>
      </c>
      <c r="C13" t="b">
        <v>0</v>
      </c>
      <c r="D13" t="b">
        <v>0</v>
      </c>
      <c r="E13" t="s">
        <v>221</v>
      </c>
      <c r="F13" t="b">
        <v>0</v>
      </c>
      <c r="G13" t="s">
        <v>219</v>
      </c>
      <c r="H13" t="b">
        <v>0</v>
      </c>
      <c r="I13" t="b">
        <v>1</v>
      </c>
      <c r="J13" t="b">
        <v>0</v>
      </c>
      <c r="K13">
        <v>0.02</v>
      </c>
      <c r="L13">
        <v>0</v>
      </c>
      <c r="O13" t="s">
        <v>36</v>
      </c>
      <c r="P13" t="s">
        <v>35</v>
      </c>
      <c r="Q13">
        <v>20</v>
      </c>
      <c r="R13">
        <v>2.75E-2</v>
      </c>
      <c r="S13">
        <v>5</v>
      </c>
      <c r="T13">
        <v>999</v>
      </c>
      <c r="U13">
        <v>0</v>
      </c>
      <c r="V13" t="s">
        <v>55</v>
      </c>
      <c r="W13" t="b">
        <v>0</v>
      </c>
      <c r="X13" t="s">
        <v>119</v>
      </c>
      <c r="Y13" t="s">
        <v>20</v>
      </c>
      <c r="Z13">
        <v>7.0000000000000007E-2</v>
      </c>
      <c r="AA13">
        <v>7.7200000000000005E-2</v>
      </c>
      <c r="AB13" s="3">
        <v>0.12</v>
      </c>
      <c r="AC13" s="5">
        <v>2.5000000000000001E-2</v>
      </c>
      <c r="AD13" s="38">
        <v>123</v>
      </c>
      <c r="AE13" t="s">
        <v>130</v>
      </c>
      <c r="AF13" t="s">
        <v>131</v>
      </c>
      <c r="AG13" s="23"/>
      <c r="AH13" s="23"/>
      <c r="AI13" s="44">
        <v>81825573157</v>
      </c>
      <c r="AJ13" s="44">
        <v>81825573157</v>
      </c>
      <c r="AK13" s="43">
        <v>0.1</v>
      </c>
      <c r="AL13" t="b">
        <v>1</v>
      </c>
      <c r="AM13" t="b">
        <v>1</v>
      </c>
      <c r="AN13" t="b">
        <v>0</v>
      </c>
      <c r="AO13">
        <v>0</v>
      </c>
      <c r="AP13" t="s">
        <v>3</v>
      </c>
      <c r="AQ13" t="b">
        <v>1</v>
      </c>
      <c r="AR13" s="22" t="b">
        <v>1</v>
      </c>
    </row>
    <row r="14" spans="1:44">
      <c r="A14" t="s">
        <v>228</v>
      </c>
      <c r="B14" t="s">
        <v>196</v>
      </c>
      <c r="C14" t="b">
        <v>0</v>
      </c>
      <c r="D14" t="b">
        <v>0</v>
      </c>
      <c r="E14" t="s">
        <v>221</v>
      </c>
      <c r="F14" t="b">
        <v>0</v>
      </c>
      <c r="G14" t="s">
        <v>219</v>
      </c>
      <c r="H14" t="b">
        <v>1</v>
      </c>
      <c r="I14" t="b">
        <v>1</v>
      </c>
      <c r="J14" t="b">
        <v>0</v>
      </c>
      <c r="K14">
        <v>0.02</v>
      </c>
      <c r="L14">
        <v>0</v>
      </c>
      <c r="O14" t="s">
        <v>36</v>
      </c>
      <c r="P14" t="s">
        <v>35</v>
      </c>
      <c r="Q14">
        <v>20</v>
      </c>
      <c r="R14">
        <v>2.75E-2</v>
      </c>
      <c r="S14">
        <v>5</v>
      </c>
      <c r="T14">
        <v>999</v>
      </c>
      <c r="U14">
        <v>0</v>
      </c>
      <c r="V14" t="s">
        <v>55</v>
      </c>
      <c r="W14" t="b">
        <v>0</v>
      </c>
      <c r="X14" t="s">
        <v>119</v>
      </c>
      <c r="Y14" t="s">
        <v>20</v>
      </c>
      <c r="Z14">
        <v>7.0000000000000007E-2</v>
      </c>
      <c r="AA14">
        <v>7.7200000000000005E-2</v>
      </c>
      <c r="AB14" s="3">
        <v>0.12</v>
      </c>
      <c r="AC14" s="5">
        <v>2.5000000000000001E-2</v>
      </c>
      <c r="AD14" s="38">
        <v>123</v>
      </c>
      <c r="AE14" t="s">
        <v>130</v>
      </c>
      <c r="AF14" t="s">
        <v>131</v>
      </c>
      <c r="AG14" s="23"/>
      <c r="AH14" s="23"/>
      <c r="AI14" s="44">
        <v>81825573157</v>
      </c>
      <c r="AJ14" s="44">
        <v>81825573157</v>
      </c>
      <c r="AK14" s="43">
        <v>0.1</v>
      </c>
      <c r="AL14" t="b">
        <v>1</v>
      </c>
      <c r="AM14" t="b">
        <v>1</v>
      </c>
      <c r="AN14" t="b">
        <v>0</v>
      </c>
      <c r="AO14">
        <v>0</v>
      </c>
      <c r="AP14" t="s">
        <v>3</v>
      </c>
      <c r="AQ14" t="b">
        <v>1</v>
      </c>
      <c r="AR14" s="22" t="b">
        <v>1</v>
      </c>
    </row>
    <row r="16" spans="1:44">
      <c r="A16" t="s">
        <v>229</v>
      </c>
      <c r="B16" t="s">
        <v>136</v>
      </c>
      <c r="C16" t="b">
        <v>0</v>
      </c>
      <c r="D16" t="b">
        <v>0</v>
      </c>
      <c r="E16" t="s">
        <v>222</v>
      </c>
      <c r="F16" t="b">
        <v>0</v>
      </c>
      <c r="G16" t="s">
        <v>219</v>
      </c>
      <c r="H16" t="b">
        <v>0</v>
      </c>
      <c r="I16" t="b">
        <v>1</v>
      </c>
      <c r="J16" t="b">
        <v>1</v>
      </c>
      <c r="K16">
        <v>0.02</v>
      </c>
      <c r="L16">
        <v>0</v>
      </c>
      <c r="O16" t="s">
        <v>36</v>
      </c>
      <c r="P16" t="s">
        <v>35</v>
      </c>
      <c r="Q16">
        <v>20</v>
      </c>
      <c r="R16">
        <v>2.75E-2</v>
      </c>
      <c r="S16">
        <v>5</v>
      </c>
      <c r="T16">
        <v>999</v>
      </c>
      <c r="U16">
        <v>0</v>
      </c>
      <c r="V16" t="s">
        <v>55</v>
      </c>
      <c r="W16" t="b">
        <v>0</v>
      </c>
      <c r="X16" t="s">
        <v>119</v>
      </c>
      <c r="Y16" t="s">
        <v>20</v>
      </c>
      <c r="Z16">
        <v>7.0000000000000007E-2</v>
      </c>
      <c r="AA16">
        <v>7.7200000000000005E-2</v>
      </c>
      <c r="AB16" s="3">
        <v>0.12</v>
      </c>
      <c r="AC16" s="5">
        <v>2.5000000000000001E-2</v>
      </c>
      <c r="AD16" s="38">
        <v>123</v>
      </c>
      <c r="AE16" t="s">
        <v>31</v>
      </c>
      <c r="AF16" t="s">
        <v>31</v>
      </c>
      <c r="AG16" s="23">
        <v>0.6976</v>
      </c>
      <c r="AH16" s="23">
        <v>0.6976</v>
      </c>
      <c r="AK16" s="43">
        <v>0.1</v>
      </c>
      <c r="AL16" t="b">
        <v>1</v>
      </c>
      <c r="AM16" t="b">
        <v>1</v>
      </c>
      <c r="AN16" t="b">
        <v>0</v>
      </c>
      <c r="AO16">
        <v>0</v>
      </c>
      <c r="AP16" t="s">
        <v>3</v>
      </c>
      <c r="AQ16" t="b">
        <v>1</v>
      </c>
      <c r="AR16" s="22" t="b">
        <v>1</v>
      </c>
    </row>
    <row r="17" spans="1:44">
      <c r="A17" t="s">
        <v>230</v>
      </c>
      <c r="B17" t="s">
        <v>168</v>
      </c>
      <c r="C17" t="b">
        <v>0</v>
      </c>
      <c r="D17" t="b">
        <v>0</v>
      </c>
      <c r="E17" t="s">
        <v>222</v>
      </c>
      <c r="F17" t="b">
        <v>0</v>
      </c>
      <c r="G17" t="s">
        <v>219</v>
      </c>
      <c r="H17" t="b">
        <v>1</v>
      </c>
      <c r="I17" t="b">
        <v>1</v>
      </c>
      <c r="J17" t="b">
        <v>1</v>
      </c>
      <c r="K17">
        <v>0.02</v>
      </c>
      <c r="L17">
        <v>0</v>
      </c>
      <c r="O17" t="s">
        <v>36</v>
      </c>
      <c r="P17" t="s">
        <v>35</v>
      </c>
      <c r="Q17">
        <v>20</v>
      </c>
      <c r="R17">
        <v>2.75E-2</v>
      </c>
      <c r="S17">
        <v>5</v>
      </c>
      <c r="T17">
        <v>999</v>
      </c>
      <c r="U17">
        <v>0</v>
      </c>
      <c r="V17" t="s">
        <v>55</v>
      </c>
      <c r="W17" t="b">
        <v>0</v>
      </c>
      <c r="X17" t="s">
        <v>119</v>
      </c>
      <c r="Y17" t="s">
        <v>20</v>
      </c>
      <c r="Z17">
        <v>7.0000000000000007E-2</v>
      </c>
      <c r="AA17">
        <v>7.7200000000000005E-2</v>
      </c>
      <c r="AB17" s="3">
        <v>0.12</v>
      </c>
      <c r="AC17" s="5">
        <v>2.5000000000000001E-2</v>
      </c>
      <c r="AD17" s="38">
        <v>123</v>
      </c>
      <c r="AE17" t="s">
        <v>31</v>
      </c>
      <c r="AF17" t="s">
        <v>31</v>
      </c>
      <c r="AG17" s="23">
        <v>0.6976</v>
      </c>
      <c r="AH17" s="23">
        <v>0.6976</v>
      </c>
      <c r="AK17" s="43">
        <v>0.1</v>
      </c>
      <c r="AL17" t="b">
        <v>1</v>
      </c>
      <c r="AM17" t="b">
        <v>1</v>
      </c>
      <c r="AN17" t="b">
        <v>0</v>
      </c>
      <c r="AO17">
        <v>0</v>
      </c>
      <c r="AP17" t="s">
        <v>3</v>
      </c>
      <c r="AQ17" t="b">
        <v>1</v>
      </c>
      <c r="AR17" s="22" t="b">
        <v>1</v>
      </c>
    </row>
    <row r="19" spans="1:44">
      <c r="A19" t="s">
        <v>262</v>
      </c>
      <c r="B19" t="s">
        <v>145</v>
      </c>
      <c r="C19" t="b">
        <v>0</v>
      </c>
      <c r="D19" t="b">
        <v>0</v>
      </c>
      <c r="E19" t="s">
        <v>223</v>
      </c>
      <c r="F19" t="b">
        <v>0</v>
      </c>
      <c r="G19" t="s">
        <v>219</v>
      </c>
      <c r="H19" t="b">
        <v>0</v>
      </c>
      <c r="I19" t="b">
        <v>1</v>
      </c>
      <c r="J19" t="b">
        <v>1</v>
      </c>
      <c r="K19">
        <v>0.02</v>
      </c>
      <c r="L19">
        <v>0</v>
      </c>
      <c r="O19" t="s">
        <v>36</v>
      </c>
      <c r="P19" t="s">
        <v>35</v>
      </c>
      <c r="Q19">
        <v>20</v>
      </c>
      <c r="R19">
        <v>2.75E-2</v>
      </c>
      <c r="S19">
        <v>5</v>
      </c>
      <c r="T19">
        <v>999</v>
      </c>
      <c r="U19">
        <v>0</v>
      </c>
      <c r="V19" t="s">
        <v>55</v>
      </c>
      <c r="W19" t="b">
        <v>0</v>
      </c>
      <c r="X19" t="s">
        <v>119</v>
      </c>
      <c r="Y19" t="s">
        <v>20</v>
      </c>
      <c r="Z19">
        <v>7.0000000000000007E-2</v>
      </c>
      <c r="AA19">
        <v>7.7200000000000005E-2</v>
      </c>
      <c r="AB19" s="3">
        <v>0.12</v>
      </c>
      <c r="AC19" s="5">
        <v>2.5000000000000001E-2</v>
      </c>
      <c r="AD19" s="38">
        <v>123</v>
      </c>
      <c r="AE19" t="s">
        <v>31</v>
      </c>
      <c r="AF19" t="s">
        <v>31</v>
      </c>
      <c r="AG19" s="23">
        <v>0.6976</v>
      </c>
      <c r="AH19" s="23">
        <v>0.6976</v>
      </c>
      <c r="AK19" s="43">
        <v>0.1</v>
      </c>
      <c r="AL19" t="b">
        <v>1</v>
      </c>
      <c r="AM19" t="b">
        <v>1</v>
      </c>
      <c r="AN19" t="b">
        <v>0</v>
      </c>
      <c r="AO19">
        <v>0</v>
      </c>
      <c r="AP19" t="s">
        <v>3</v>
      </c>
      <c r="AQ19" t="b">
        <v>1</v>
      </c>
      <c r="AR19" s="22" t="b">
        <v>1</v>
      </c>
    </row>
    <row r="20" spans="1:44">
      <c r="A20" t="s">
        <v>263</v>
      </c>
      <c r="B20" t="s">
        <v>146</v>
      </c>
      <c r="C20" t="b">
        <v>0</v>
      </c>
      <c r="D20" t="b">
        <v>0</v>
      </c>
      <c r="E20" t="s">
        <v>223</v>
      </c>
      <c r="F20" t="b">
        <v>0</v>
      </c>
      <c r="G20" t="s">
        <v>219</v>
      </c>
      <c r="H20" t="b">
        <v>1</v>
      </c>
      <c r="I20" t="b">
        <v>1</v>
      </c>
      <c r="J20" t="b">
        <v>1</v>
      </c>
      <c r="K20">
        <v>0.02</v>
      </c>
      <c r="L20">
        <v>0</v>
      </c>
      <c r="O20" t="s">
        <v>36</v>
      </c>
      <c r="P20" t="s">
        <v>35</v>
      </c>
      <c r="Q20">
        <v>20</v>
      </c>
      <c r="R20">
        <v>2.75E-2</v>
      </c>
      <c r="S20">
        <v>5</v>
      </c>
      <c r="T20">
        <v>999</v>
      </c>
      <c r="U20">
        <v>0</v>
      </c>
      <c r="V20" t="s">
        <v>55</v>
      </c>
      <c r="W20" t="b">
        <v>0</v>
      </c>
      <c r="X20" t="s">
        <v>119</v>
      </c>
      <c r="Y20" t="s">
        <v>20</v>
      </c>
      <c r="Z20">
        <v>7.0000000000000007E-2</v>
      </c>
      <c r="AA20">
        <v>7.7200000000000005E-2</v>
      </c>
      <c r="AB20" s="3">
        <v>0.12</v>
      </c>
      <c r="AC20" s="5">
        <v>2.5000000000000001E-2</v>
      </c>
      <c r="AD20" s="38">
        <v>123</v>
      </c>
      <c r="AE20" t="s">
        <v>31</v>
      </c>
      <c r="AF20" t="s">
        <v>31</v>
      </c>
      <c r="AG20" s="23">
        <v>0.6976</v>
      </c>
      <c r="AH20" s="23">
        <v>0.6976</v>
      </c>
      <c r="AK20" s="43">
        <v>0.1</v>
      </c>
      <c r="AL20" t="b">
        <v>1</v>
      </c>
      <c r="AM20" t="b">
        <v>1</v>
      </c>
      <c r="AN20" t="b">
        <v>0</v>
      </c>
      <c r="AO20">
        <v>0</v>
      </c>
      <c r="AP20" t="s">
        <v>3</v>
      </c>
      <c r="AQ20" t="b">
        <v>1</v>
      </c>
      <c r="AR20" s="22" t="b">
        <v>1</v>
      </c>
    </row>
    <row r="21" spans="1:44">
      <c r="AB21" s="3"/>
      <c r="AC21" s="5"/>
      <c r="AD21" s="38"/>
      <c r="AG21" s="23"/>
      <c r="AH21" s="23"/>
      <c r="AK21" s="43"/>
      <c r="AR21" s="22"/>
    </row>
    <row r="22" spans="1:44">
      <c r="B22" s="56" t="s">
        <v>233</v>
      </c>
    </row>
    <row r="23" spans="1:44">
      <c r="A23" t="s">
        <v>241</v>
      </c>
      <c r="B23" t="s">
        <v>138</v>
      </c>
      <c r="C23" t="b">
        <v>0</v>
      </c>
      <c r="D23" t="b">
        <v>0</v>
      </c>
      <c r="E23" t="s">
        <v>256</v>
      </c>
      <c r="F23" t="b">
        <v>0</v>
      </c>
      <c r="G23" t="s">
        <v>219</v>
      </c>
      <c r="H23" t="b">
        <v>0</v>
      </c>
      <c r="I23" t="b">
        <v>1</v>
      </c>
      <c r="J23" t="b">
        <v>0</v>
      </c>
      <c r="K23">
        <v>0.02</v>
      </c>
      <c r="L23">
        <v>0</v>
      </c>
      <c r="O23" t="s">
        <v>36</v>
      </c>
      <c r="P23" t="s">
        <v>35</v>
      </c>
      <c r="Q23">
        <v>20</v>
      </c>
      <c r="R23">
        <v>2.75E-2</v>
      </c>
      <c r="S23">
        <v>5</v>
      </c>
      <c r="T23">
        <v>999</v>
      </c>
      <c r="U23">
        <v>0</v>
      </c>
      <c r="V23" t="s">
        <v>55</v>
      </c>
      <c r="W23" t="b">
        <v>0</v>
      </c>
      <c r="X23" t="s">
        <v>119</v>
      </c>
      <c r="Y23" t="s">
        <v>20</v>
      </c>
      <c r="Z23">
        <v>7.0000000000000007E-2</v>
      </c>
      <c r="AA23">
        <v>7.7200000000000005E-2</v>
      </c>
      <c r="AB23" s="3">
        <v>0.12</v>
      </c>
      <c r="AC23" s="5">
        <v>2.5000000000000001E-2</v>
      </c>
      <c r="AD23" s="38">
        <v>123</v>
      </c>
      <c r="AE23" t="s">
        <v>130</v>
      </c>
      <c r="AF23" t="s">
        <v>131</v>
      </c>
      <c r="AG23" s="23"/>
      <c r="AH23" s="23"/>
      <c r="AI23" s="44">
        <v>81825573157</v>
      </c>
      <c r="AJ23" s="44">
        <v>81825573157</v>
      </c>
      <c r="AK23" s="43">
        <v>0.1</v>
      </c>
      <c r="AL23" t="b">
        <v>1</v>
      </c>
      <c r="AM23" t="b">
        <v>1</v>
      </c>
      <c r="AN23" t="b">
        <v>0</v>
      </c>
      <c r="AO23">
        <v>0</v>
      </c>
      <c r="AP23" t="s">
        <v>3</v>
      </c>
      <c r="AQ23" t="b">
        <v>1</v>
      </c>
      <c r="AR23" s="22" t="b">
        <v>1</v>
      </c>
    </row>
    <row r="24" spans="1:44">
      <c r="A24" t="s">
        <v>242</v>
      </c>
      <c r="B24" t="s">
        <v>196</v>
      </c>
      <c r="C24" t="b">
        <v>0</v>
      </c>
      <c r="D24" t="b">
        <v>0</v>
      </c>
      <c r="E24" t="s">
        <v>256</v>
      </c>
      <c r="F24" t="b">
        <v>0</v>
      </c>
      <c r="G24" t="s">
        <v>219</v>
      </c>
      <c r="H24" t="b">
        <v>1</v>
      </c>
      <c r="I24" t="b">
        <v>1</v>
      </c>
      <c r="J24" t="b">
        <v>0</v>
      </c>
      <c r="K24">
        <v>0.02</v>
      </c>
      <c r="L24">
        <v>0</v>
      </c>
      <c r="O24" t="s">
        <v>36</v>
      </c>
      <c r="P24" t="s">
        <v>35</v>
      </c>
      <c r="Q24">
        <v>20</v>
      </c>
      <c r="R24">
        <v>2.75E-2</v>
      </c>
      <c r="S24">
        <v>5</v>
      </c>
      <c r="T24">
        <v>999</v>
      </c>
      <c r="U24">
        <v>0</v>
      </c>
      <c r="V24" t="s">
        <v>55</v>
      </c>
      <c r="W24" t="b">
        <v>0</v>
      </c>
      <c r="X24" t="s">
        <v>119</v>
      </c>
      <c r="Y24" t="s">
        <v>20</v>
      </c>
      <c r="Z24">
        <v>7.0000000000000007E-2</v>
      </c>
      <c r="AA24">
        <v>7.7200000000000005E-2</v>
      </c>
      <c r="AB24" s="3">
        <v>0.12</v>
      </c>
      <c r="AC24" s="5">
        <v>2.5000000000000001E-2</v>
      </c>
      <c r="AD24" s="38">
        <v>123</v>
      </c>
      <c r="AE24" t="s">
        <v>130</v>
      </c>
      <c r="AF24" t="s">
        <v>131</v>
      </c>
      <c r="AG24" s="23"/>
      <c r="AH24" s="23"/>
      <c r="AI24" s="44">
        <v>81825573157</v>
      </c>
      <c r="AJ24" s="44">
        <v>81825573157</v>
      </c>
      <c r="AK24" s="43">
        <v>0.1</v>
      </c>
      <c r="AL24" t="b">
        <v>1</v>
      </c>
      <c r="AM24" t="b">
        <v>1</v>
      </c>
      <c r="AN24" t="b">
        <v>0</v>
      </c>
      <c r="AO24">
        <v>0</v>
      </c>
      <c r="AP24" t="s">
        <v>3</v>
      </c>
      <c r="AQ24" t="b">
        <v>1</v>
      </c>
      <c r="AR24" s="22" t="b">
        <v>1</v>
      </c>
    </row>
    <row r="26" spans="1:44">
      <c r="A26" t="s">
        <v>243</v>
      </c>
      <c r="B26" t="s">
        <v>136</v>
      </c>
      <c r="C26" t="b">
        <v>0</v>
      </c>
      <c r="D26" t="b">
        <v>0</v>
      </c>
      <c r="E26" t="s">
        <v>224</v>
      </c>
      <c r="F26" t="b">
        <v>0</v>
      </c>
      <c r="G26" t="s">
        <v>219</v>
      </c>
      <c r="H26" t="b">
        <v>0</v>
      </c>
      <c r="I26" t="b">
        <v>1</v>
      </c>
      <c r="J26" t="b">
        <v>1</v>
      </c>
      <c r="K26">
        <v>0.02</v>
      </c>
      <c r="L26">
        <v>0.01</v>
      </c>
      <c r="O26" t="s">
        <v>36</v>
      </c>
      <c r="P26" t="s">
        <v>35</v>
      </c>
      <c r="Q26">
        <v>20</v>
      </c>
      <c r="R26">
        <v>2.75E-2</v>
      </c>
      <c r="S26">
        <v>5</v>
      </c>
      <c r="T26">
        <v>999</v>
      </c>
      <c r="U26">
        <v>0</v>
      </c>
      <c r="V26" t="s">
        <v>55</v>
      </c>
      <c r="W26" t="b">
        <v>0</v>
      </c>
      <c r="X26" t="s">
        <v>119</v>
      </c>
      <c r="Y26" t="s">
        <v>20</v>
      </c>
      <c r="Z26">
        <v>7.0000000000000007E-2</v>
      </c>
      <c r="AA26">
        <v>7.7200000000000005E-2</v>
      </c>
      <c r="AB26" s="3">
        <v>0.12</v>
      </c>
      <c r="AC26" s="5">
        <v>2.5000000000000001E-2</v>
      </c>
      <c r="AD26" s="38">
        <v>123</v>
      </c>
      <c r="AE26" t="s">
        <v>31</v>
      </c>
      <c r="AF26" t="s">
        <v>31</v>
      </c>
      <c r="AG26" s="23">
        <v>0.6976</v>
      </c>
      <c r="AH26" s="23">
        <v>0.6976</v>
      </c>
      <c r="AK26" s="43">
        <v>0.1</v>
      </c>
      <c r="AL26" t="b">
        <v>1</v>
      </c>
      <c r="AM26" t="b">
        <v>1</v>
      </c>
      <c r="AN26" t="b">
        <v>0</v>
      </c>
      <c r="AO26">
        <v>0</v>
      </c>
      <c r="AP26" t="s">
        <v>3</v>
      </c>
      <c r="AQ26" t="b">
        <v>1</v>
      </c>
      <c r="AR26" s="22" t="b">
        <v>1</v>
      </c>
    </row>
    <row r="27" spans="1:44">
      <c r="A27" t="s">
        <v>244</v>
      </c>
      <c r="B27" t="s">
        <v>168</v>
      </c>
      <c r="C27" t="b">
        <v>0</v>
      </c>
      <c r="D27" t="b">
        <v>0</v>
      </c>
      <c r="E27" t="s">
        <v>224</v>
      </c>
      <c r="F27" t="b">
        <v>0</v>
      </c>
      <c r="G27" t="s">
        <v>219</v>
      </c>
      <c r="H27" t="b">
        <v>1</v>
      </c>
      <c r="I27" t="b">
        <v>1</v>
      </c>
      <c r="J27" t="b">
        <v>1</v>
      </c>
      <c r="K27">
        <v>0.02</v>
      </c>
      <c r="L27">
        <v>0.01</v>
      </c>
      <c r="O27" t="s">
        <v>36</v>
      </c>
      <c r="P27" t="s">
        <v>35</v>
      </c>
      <c r="Q27">
        <v>20</v>
      </c>
      <c r="R27">
        <v>2.75E-2</v>
      </c>
      <c r="S27">
        <v>5</v>
      </c>
      <c r="T27">
        <v>999</v>
      </c>
      <c r="U27">
        <v>0</v>
      </c>
      <c r="V27" t="s">
        <v>55</v>
      </c>
      <c r="W27" t="b">
        <v>0</v>
      </c>
      <c r="X27" t="s">
        <v>119</v>
      </c>
      <c r="Y27" t="s">
        <v>20</v>
      </c>
      <c r="Z27">
        <v>7.0000000000000007E-2</v>
      </c>
      <c r="AA27">
        <v>7.7200000000000005E-2</v>
      </c>
      <c r="AB27" s="3">
        <v>0.12</v>
      </c>
      <c r="AC27" s="5">
        <v>2.5000000000000001E-2</v>
      </c>
      <c r="AD27" s="38">
        <v>123</v>
      </c>
      <c r="AE27" t="s">
        <v>31</v>
      </c>
      <c r="AF27" t="s">
        <v>31</v>
      </c>
      <c r="AG27" s="23">
        <v>0.6976</v>
      </c>
      <c r="AH27" s="23">
        <v>0.6976</v>
      </c>
      <c r="AK27" s="43">
        <v>0.1</v>
      </c>
      <c r="AL27" t="b">
        <v>1</v>
      </c>
      <c r="AM27" t="b">
        <v>1</v>
      </c>
      <c r="AN27" t="b">
        <v>0</v>
      </c>
      <c r="AO27">
        <v>0</v>
      </c>
      <c r="AP27" t="s">
        <v>3</v>
      </c>
      <c r="AQ27" t="b">
        <v>1</v>
      </c>
      <c r="AR27" s="22" t="b">
        <v>1</v>
      </c>
    </row>
    <row r="29" spans="1:44">
      <c r="A29" t="s">
        <v>264</v>
      </c>
      <c r="B29" t="s">
        <v>145</v>
      </c>
      <c r="C29" t="b">
        <v>0</v>
      </c>
      <c r="D29" t="b">
        <v>0</v>
      </c>
      <c r="E29" t="s">
        <v>258</v>
      </c>
      <c r="F29" t="b">
        <v>0</v>
      </c>
      <c r="G29" t="s">
        <v>219</v>
      </c>
      <c r="H29" t="b">
        <v>0</v>
      </c>
      <c r="I29" t="b">
        <v>1</v>
      </c>
      <c r="J29" t="b">
        <v>1</v>
      </c>
      <c r="K29">
        <v>0.02</v>
      </c>
      <c r="L29">
        <v>0.01</v>
      </c>
      <c r="O29" t="s">
        <v>36</v>
      </c>
      <c r="P29" t="s">
        <v>35</v>
      </c>
      <c r="Q29">
        <v>20</v>
      </c>
      <c r="R29">
        <v>2.75E-2</v>
      </c>
      <c r="S29">
        <v>5</v>
      </c>
      <c r="T29">
        <v>999</v>
      </c>
      <c r="U29">
        <v>0</v>
      </c>
      <c r="V29" t="s">
        <v>55</v>
      </c>
      <c r="W29" t="b">
        <v>0</v>
      </c>
      <c r="X29" t="s">
        <v>119</v>
      </c>
      <c r="Y29" t="s">
        <v>20</v>
      </c>
      <c r="Z29">
        <v>7.0000000000000007E-2</v>
      </c>
      <c r="AA29">
        <v>7.7200000000000005E-2</v>
      </c>
      <c r="AB29" s="3">
        <v>0.12</v>
      </c>
      <c r="AC29" s="5">
        <v>2.5000000000000001E-2</v>
      </c>
      <c r="AD29" s="38">
        <v>123</v>
      </c>
      <c r="AE29" t="s">
        <v>31</v>
      </c>
      <c r="AF29" t="s">
        <v>31</v>
      </c>
      <c r="AG29" s="23">
        <v>0.6976</v>
      </c>
      <c r="AH29" s="23">
        <v>0.6976</v>
      </c>
      <c r="AK29" s="43">
        <v>0.1</v>
      </c>
      <c r="AL29" t="b">
        <v>1</v>
      </c>
      <c r="AM29" t="b">
        <v>1</v>
      </c>
      <c r="AN29" t="b">
        <v>0</v>
      </c>
      <c r="AO29">
        <v>0</v>
      </c>
      <c r="AP29" t="s">
        <v>3</v>
      </c>
      <c r="AQ29" t="b">
        <v>1</v>
      </c>
      <c r="AR29" s="22" t="b">
        <v>1</v>
      </c>
    </row>
    <row r="30" spans="1:44">
      <c r="A30" t="s">
        <v>265</v>
      </c>
      <c r="B30" t="s">
        <v>146</v>
      </c>
      <c r="C30" t="b">
        <v>0</v>
      </c>
      <c r="D30" t="b">
        <v>0</v>
      </c>
      <c r="E30" t="s">
        <v>258</v>
      </c>
      <c r="F30" t="b">
        <v>0</v>
      </c>
      <c r="G30" t="s">
        <v>219</v>
      </c>
      <c r="H30" t="b">
        <v>1</v>
      </c>
      <c r="I30" t="b">
        <v>1</v>
      </c>
      <c r="J30" t="b">
        <v>1</v>
      </c>
      <c r="K30">
        <v>0.02</v>
      </c>
      <c r="L30">
        <v>0.01</v>
      </c>
      <c r="O30" t="s">
        <v>36</v>
      </c>
      <c r="P30" t="s">
        <v>35</v>
      </c>
      <c r="Q30">
        <v>20</v>
      </c>
      <c r="R30">
        <v>2.75E-2</v>
      </c>
      <c r="S30">
        <v>5</v>
      </c>
      <c r="T30">
        <v>999</v>
      </c>
      <c r="U30">
        <v>0</v>
      </c>
      <c r="V30" t="s">
        <v>55</v>
      </c>
      <c r="W30" t="b">
        <v>0</v>
      </c>
      <c r="X30" t="s">
        <v>119</v>
      </c>
      <c r="Y30" t="s">
        <v>20</v>
      </c>
      <c r="Z30">
        <v>7.0000000000000007E-2</v>
      </c>
      <c r="AA30">
        <v>7.7200000000000005E-2</v>
      </c>
      <c r="AB30" s="3">
        <v>0.12</v>
      </c>
      <c r="AC30" s="5">
        <v>2.5000000000000001E-2</v>
      </c>
      <c r="AD30" s="38">
        <v>123</v>
      </c>
      <c r="AE30" t="s">
        <v>31</v>
      </c>
      <c r="AF30" t="s">
        <v>31</v>
      </c>
      <c r="AG30" s="23">
        <v>0.6976</v>
      </c>
      <c r="AH30" s="23">
        <v>0.6976</v>
      </c>
      <c r="AK30" s="43">
        <v>0.1</v>
      </c>
      <c r="AL30" t="b">
        <v>1</v>
      </c>
      <c r="AM30" t="b">
        <v>1</v>
      </c>
      <c r="AN30" t="b">
        <v>0</v>
      </c>
      <c r="AO30">
        <v>0</v>
      </c>
      <c r="AP30" t="s">
        <v>3</v>
      </c>
      <c r="AQ30" t="b">
        <v>1</v>
      </c>
      <c r="AR30" s="22" t="b">
        <v>1</v>
      </c>
    </row>
    <row r="34" spans="1:44">
      <c r="B34" s="56" t="s">
        <v>236</v>
      </c>
    </row>
    <row r="35" spans="1:44">
      <c r="A35" t="s">
        <v>202</v>
      </c>
      <c r="B35" t="s">
        <v>235</v>
      </c>
      <c r="C35" t="b">
        <v>0</v>
      </c>
      <c r="D35" t="b">
        <v>0</v>
      </c>
      <c r="E35" t="s">
        <v>207</v>
      </c>
      <c r="F35" t="b">
        <v>0</v>
      </c>
      <c r="G35" t="s">
        <v>202</v>
      </c>
      <c r="H35" t="b">
        <v>0</v>
      </c>
      <c r="I35" t="b">
        <v>0</v>
      </c>
      <c r="J35" t="b">
        <v>0</v>
      </c>
      <c r="K35">
        <v>0.02</v>
      </c>
      <c r="L35">
        <v>0</v>
      </c>
      <c r="O35" t="s">
        <v>36</v>
      </c>
      <c r="P35" t="s">
        <v>35</v>
      </c>
      <c r="Q35">
        <v>20</v>
      </c>
      <c r="R35">
        <v>2.75E-2</v>
      </c>
      <c r="S35">
        <v>5</v>
      </c>
      <c r="T35">
        <v>999</v>
      </c>
      <c r="U35">
        <v>0</v>
      </c>
      <c r="V35" t="s">
        <v>55</v>
      </c>
      <c r="W35" t="b">
        <v>0</v>
      </c>
      <c r="X35" t="s">
        <v>119</v>
      </c>
      <c r="Y35" t="s">
        <v>20</v>
      </c>
      <c r="Z35">
        <v>7.0000000000000007E-2</v>
      </c>
      <c r="AA35">
        <v>7.7200000000000005E-2</v>
      </c>
      <c r="AB35" s="3">
        <v>0.12</v>
      </c>
      <c r="AC35" s="5">
        <v>2.5000000000000001E-2</v>
      </c>
      <c r="AD35" s="38">
        <v>123</v>
      </c>
      <c r="AE35" t="s">
        <v>31</v>
      </c>
      <c r="AF35" t="s">
        <v>31</v>
      </c>
      <c r="AG35" s="23">
        <v>0.69179999999999997</v>
      </c>
      <c r="AH35" s="23">
        <v>0.69179999999999997</v>
      </c>
      <c r="AK35" s="43">
        <v>0.1</v>
      </c>
      <c r="AL35" t="b">
        <v>1</v>
      </c>
      <c r="AM35" t="b">
        <v>1</v>
      </c>
      <c r="AN35" t="b">
        <v>0</v>
      </c>
      <c r="AO35">
        <v>0</v>
      </c>
      <c r="AP35" t="s">
        <v>3</v>
      </c>
      <c r="AQ35" t="b">
        <v>1</v>
      </c>
      <c r="AR35" s="22" t="b">
        <v>1</v>
      </c>
    </row>
    <row r="36" spans="1:44">
      <c r="AB36" s="3"/>
      <c r="AC36" s="5"/>
      <c r="AD36" s="38"/>
      <c r="AG36" s="23"/>
      <c r="AH36" s="23"/>
      <c r="AK36" s="43"/>
      <c r="AR36" s="22"/>
    </row>
    <row r="37" spans="1:44">
      <c r="B37" s="56" t="s">
        <v>238</v>
      </c>
      <c r="AB37" s="3"/>
      <c r="AC37" s="5"/>
      <c r="AD37" s="38"/>
      <c r="AG37" s="23"/>
      <c r="AH37" s="23"/>
      <c r="AK37" s="43"/>
      <c r="AR37" s="22"/>
    </row>
    <row r="38" spans="1:44">
      <c r="A38" t="s">
        <v>239</v>
      </c>
      <c r="B38" t="s">
        <v>138</v>
      </c>
      <c r="C38" t="b">
        <v>0</v>
      </c>
      <c r="D38" t="b">
        <v>0</v>
      </c>
      <c r="E38" t="s">
        <v>245</v>
      </c>
      <c r="F38" t="b">
        <v>0</v>
      </c>
      <c r="G38" t="s">
        <v>202</v>
      </c>
      <c r="H38" t="b">
        <v>0</v>
      </c>
      <c r="I38" t="b">
        <v>1</v>
      </c>
      <c r="J38" t="b">
        <v>0</v>
      </c>
      <c r="K38">
        <v>0.02</v>
      </c>
      <c r="L38">
        <v>0</v>
      </c>
      <c r="O38" t="s">
        <v>36</v>
      </c>
      <c r="P38" t="s">
        <v>35</v>
      </c>
      <c r="Q38">
        <v>20</v>
      </c>
      <c r="R38">
        <v>2.75E-2</v>
      </c>
      <c r="S38">
        <v>5</v>
      </c>
      <c r="T38">
        <v>999</v>
      </c>
      <c r="U38">
        <v>0</v>
      </c>
      <c r="V38" t="s">
        <v>55</v>
      </c>
      <c r="W38" t="b">
        <v>0</v>
      </c>
      <c r="X38" t="s">
        <v>119</v>
      </c>
      <c r="Y38" t="s">
        <v>20</v>
      </c>
      <c r="Z38">
        <v>7.0000000000000007E-2</v>
      </c>
      <c r="AA38">
        <v>7.7200000000000005E-2</v>
      </c>
      <c r="AB38" s="3">
        <v>0.12</v>
      </c>
      <c r="AC38" s="5">
        <v>2.5000000000000001E-2</v>
      </c>
      <c r="AD38" s="38">
        <v>123</v>
      </c>
      <c r="AE38" t="s">
        <v>130</v>
      </c>
      <c r="AF38" t="s">
        <v>131</v>
      </c>
      <c r="AG38" s="23"/>
      <c r="AH38" s="23"/>
      <c r="AI38" s="44">
        <v>81825573157</v>
      </c>
      <c r="AJ38" s="44">
        <v>81825573157</v>
      </c>
      <c r="AK38" s="43">
        <v>0.1</v>
      </c>
      <c r="AL38" t="b">
        <v>1</v>
      </c>
      <c r="AM38" t="b">
        <v>1</v>
      </c>
      <c r="AN38" t="b">
        <v>0</v>
      </c>
      <c r="AO38">
        <v>0</v>
      </c>
      <c r="AP38" t="s">
        <v>3</v>
      </c>
      <c r="AQ38" t="b">
        <v>1</v>
      </c>
      <c r="AR38" s="22" t="b">
        <v>1</v>
      </c>
    </row>
    <row r="39" spans="1:44">
      <c r="A39" t="s">
        <v>240</v>
      </c>
      <c r="B39" t="s">
        <v>196</v>
      </c>
      <c r="C39" t="b">
        <v>0</v>
      </c>
      <c r="D39" t="b">
        <v>0</v>
      </c>
      <c r="E39" t="s">
        <v>245</v>
      </c>
      <c r="F39" t="b">
        <v>0</v>
      </c>
      <c r="G39" t="s">
        <v>202</v>
      </c>
      <c r="H39" t="b">
        <v>1</v>
      </c>
      <c r="I39" t="b">
        <v>1</v>
      </c>
      <c r="J39" t="b">
        <v>0</v>
      </c>
      <c r="K39">
        <v>0.02</v>
      </c>
      <c r="L39">
        <v>0</v>
      </c>
      <c r="O39" t="s">
        <v>36</v>
      </c>
      <c r="P39" t="s">
        <v>35</v>
      </c>
      <c r="Q39">
        <v>20</v>
      </c>
      <c r="R39">
        <v>2.75E-2</v>
      </c>
      <c r="S39">
        <v>5</v>
      </c>
      <c r="T39">
        <v>999</v>
      </c>
      <c r="U39">
        <v>0</v>
      </c>
      <c r="V39" t="s">
        <v>55</v>
      </c>
      <c r="W39" t="b">
        <v>0</v>
      </c>
      <c r="X39" t="s">
        <v>119</v>
      </c>
      <c r="Y39" t="s">
        <v>20</v>
      </c>
      <c r="Z39">
        <v>7.0000000000000007E-2</v>
      </c>
      <c r="AA39">
        <v>7.7200000000000005E-2</v>
      </c>
      <c r="AB39" s="3">
        <v>0.12</v>
      </c>
      <c r="AC39" s="5">
        <v>2.5000000000000001E-2</v>
      </c>
      <c r="AD39" s="38">
        <v>123</v>
      </c>
      <c r="AE39" t="s">
        <v>130</v>
      </c>
      <c r="AF39" t="s">
        <v>131</v>
      </c>
      <c r="AG39" s="23"/>
      <c r="AH39" s="23"/>
      <c r="AI39" s="44">
        <v>81825573157</v>
      </c>
      <c r="AJ39" s="44">
        <v>81825573157</v>
      </c>
      <c r="AK39" s="43">
        <v>0.1</v>
      </c>
      <c r="AL39" t="b">
        <v>1</v>
      </c>
      <c r="AM39" t="b">
        <v>1</v>
      </c>
      <c r="AN39" t="b">
        <v>0</v>
      </c>
      <c r="AO39">
        <v>0</v>
      </c>
      <c r="AP39" t="s">
        <v>3</v>
      </c>
      <c r="AQ39" t="b">
        <v>1</v>
      </c>
      <c r="AR39" s="22" t="b">
        <v>1</v>
      </c>
    </row>
    <row r="40" spans="1:44">
      <c r="AG40" s="23"/>
      <c r="AH40" s="23"/>
    </row>
    <row r="41" spans="1:44">
      <c r="A41" t="s">
        <v>211</v>
      </c>
      <c r="B41" t="s">
        <v>136</v>
      </c>
      <c r="C41" t="b">
        <v>0</v>
      </c>
      <c r="D41" t="b">
        <v>0</v>
      </c>
      <c r="E41" t="s">
        <v>209</v>
      </c>
      <c r="F41" t="b">
        <v>0</v>
      </c>
      <c r="G41" t="s">
        <v>202</v>
      </c>
      <c r="H41" t="b">
        <v>0</v>
      </c>
      <c r="I41" t="b">
        <v>1</v>
      </c>
      <c r="J41" t="b">
        <v>1</v>
      </c>
      <c r="K41">
        <v>0.02</v>
      </c>
      <c r="L41">
        <v>0</v>
      </c>
      <c r="O41" t="s">
        <v>36</v>
      </c>
      <c r="P41" t="s">
        <v>35</v>
      </c>
      <c r="Q41">
        <v>20</v>
      </c>
      <c r="R41">
        <v>2.75E-2</v>
      </c>
      <c r="S41">
        <v>5</v>
      </c>
      <c r="T41">
        <v>999</v>
      </c>
      <c r="U41">
        <v>0</v>
      </c>
      <c r="V41" t="s">
        <v>55</v>
      </c>
      <c r="W41" t="b">
        <v>0</v>
      </c>
      <c r="X41" t="s">
        <v>119</v>
      </c>
      <c r="Y41" t="s">
        <v>20</v>
      </c>
      <c r="Z41">
        <v>7.0000000000000007E-2</v>
      </c>
      <c r="AA41">
        <v>7.7200000000000005E-2</v>
      </c>
      <c r="AB41" s="3">
        <v>0.12</v>
      </c>
      <c r="AC41" s="5">
        <v>2.5000000000000001E-2</v>
      </c>
      <c r="AD41" s="38">
        <v>123</v>
      </c>
      <c r="AE41" t="s">
        <v>31</v>
      </c>
      <c r="AF41" t="s">
        <v>31</v>
      </c>
      <c r="AG41" s="23">
        <v>0.69179999999999997</v>
      </c>
      <c r="AH41" s="23">
        <v>0.69179999999999997</v>
      </c>
      <c r="AK41" s="43">
        <v>0.1</v>
      </c>
      <c r="AL41" t="b">
        <v>1</v>
      </c>
      <c r="AM41" t="b">
        <v>1</v>
      </c>
      <c r="AN41" t="b">
        <v>0</v>
      </c>
      <c r="AO41">
        <v>0</v>
      </c>
      <c r="AP41" t="s">
        <v>3</v>
      </c>
      <c r="AQ41" t="b">
        <v>1</v>
      </c>
      <c r="AR41" s="22" t="b">
        <v>1</v>
      </c>
    </row>
    <row r="42" spans="1:44">
      <c r="A42" t="s">
        <v>213</v>
      </c>
      <c r="B42" t="s">
        <v>168</v>
      </c>
      <c r="C42" t="b">
        <v>0</v>
      </c>
      <c r="D42" t="b">
        <v>0</v>
      </c>
      <c r="E42" t="s">
        <v>209</v>
      </c>
      <c r="F42" t="b">
        <v>0</v>
      </c>
      <c r="G42" t="s">
        <v>202</v>
      </c>
      <c r="H42" t="b">
        <v>1</v>
      </c>
      <c r="I42" t="b">
        <v>1</v>
      </c>
      <c r="J42" t="b">
        <v>1</v>
      </c>
      <c r="K42">
        <v>0.02</v>
      </c>
      <c r="L42">
        <v>0</v>
      </c>
      <c r="O42" t="s">
        <v>36</v>
      </c>
      <c r="P42" t="s">
        <v>35</v>
      </c>
      <c r="Q42">
        <v>20</v>
      </c>
      <c r="R42">
        <v>2.75E-2</v>
      </c>
      <c r="S42">
        <v>5</v>
      </c>
      <c r="T42">
        <v>999</v>
      </c>
      <c r="U42">
        <v>0</v>
      </c>
      <c r="V42" t="s">
        <v>55</v>
      </c>
      <c r="W42" t="b">
        <v>0</v>
      </c>
      <c r="X42" t="s">
        <v>119</v>
      </c>
      <c r="Y42" t="s">
        <v>20</v>
      </c>
      <c r="Z42">
        <v>7.0000000000000007E-2</v>
      </c>
      <c r="AA42">
        <v>7.7200000000000005E-2</v>
      </c>
      <c r="AB42" s="3">
        <v>0.12</v>
      </c>
      <c r="AC42" s="5">
        <v>2.5000000000000001E-2</v>
      </c>
      <c r="AD42" s="38">
        <v>123</v>
      </c>
      <c r="AE42" t="s">
        <v>31</v>
      </c>
      <c r="AF42" t="s">
        <v>31</v>
      </c>
      <c r="AG42" s="23">
        <v>0.69179999999999997</v>
      </c>
      <c r="AH42" s="23">
        <v>0.69179999999999997</v>
      </c>
      <c r="AK42" s="43">
        <v>0.1</v>
      </c>
      <c r="AL42" t="b">
        <v>1</v>
      </c>
      <c r="AM42" t="b">
        <v>1</v>
      </c>
      <c r="AN42" t="b">
        <v>0</v>
      </c>
      <c r="AO42">
        <v>0</v>
      </c>
      <c r="AP42" t="s">
        <v>3</v>
      </c>
      <c r="AQ42" t="b">
        <v>1</v>
      </c>
      <c r="AR42" s="22" t="b">
        <v>1</v>
      </c>
    </row>
    <row r="44" spans="1:44">
      <c r="A44" t="s">
        <v>266</v>
      </c>
      <c r="B44" t="s">
        <v>145</v>
      </c>
      <c r="C44" t="b">
        <v>0</v>
      </c>
      <c r="D44" t="b">
        <v>0</v>
      </c>
      <c r="E44" t="s">
        <v>246</v>
      </c>
      <c r="F44" t="b">
        <v>0</v>
      </c>
      <c r="G44" t="s">
        <v>202</v>
      </c>
      <c r="H44" t="b">
        <v>0</v>
      </c>
      <c r="I44" t="b">
        <v>1</v>
      </c>
      <c r="J44" t="b">
        <v>1</v>
      </c>
      <c r="K44">
        <v>0.02</v>
      </c>
      <c r="L44">
        <v>0</v>
      </c>
      <c r="O44" t="s">
        <v>36</v>
      </c>
      <c r="P44" t="s">
        <v>35</v>
      </c>
      <c r="Q44">
        <v>20</v>
      </c>
      <c r="R44">
        <v>2.75E-2</v>
      </c>
      <c r="S44">
        <v>5</v>
      </c>
      <c r="T44">
        <v>999</v>
      </c>
      <c r="U44">
        <v>0</v>
      </c>
      <c r="V44" t="s">
        <v>55</v>
      </c>
      <c r="W44" t="b">
        <v>0</v>
      </c>
      <c r="X44" t="s">
        <v>119</v>
      </c>
      <c r="Y44" t="s">
        <v>20</v>
      </c>
      <c r="Z44">
        <v>7.0000000000000007E-2</v>
      </c>
      <c r="AA44">
        <v>7.7200000000000005E-2</v>
      </c>
      <c r="AB44" s="3">
        <v>0.12</v>
      </c>
      <c r="AC44" s="5">
        <v>2.5000000000000001E-2</v>
      </c>
      <c r="AD44" s="38">
        <v>123</v>
      </c>
      <c r="AE44" t="s">
        <v>31</v>
      </c>
      <c r="AF44" t="s">
        <v>31</v>
      </c>
      <c r="AG44" s="23">
        <v>0.69179999999999997</v>
      </c>
      <c r="AH44" s="23">
        <v>0.69179999999999997</v>
      </c>
      <c r="AK44" s="43">
        <v>0.1</v>
      </c>
      <c r="AL44" t="b">
        <v>1</v>
      </c>
      <c r="AM44" t="b">
        <v>1</v>
      </c>
      <c r="AN44" t="b">
        <v>0</v>
      </c>
      <c r="AO44">
        <v>0</v>
      </c>
      <c r="AP44" t="s">
        <v>3</v>
      </c>
      <c r="AQ44" t="b">
        <v>1</v>
      </c>
      <c r="AR44" s="22" t="b">
        <v>1</v>
      </c>
    </row>
    <row r="45" spans="1:44">
      <c r="A45" t="s">
        <v>305</v>
      </c>
      <c r="B45" t="s">
        <v>146</v>
      </c>
      <c r="C45" t="b">
        <v>0</v>
      </c>
      <c r="D45" t="b">
        <v>0</v>
      </c>
      <c r="E45" t="s">
        <v>246</v>
      </c>
      <c r="F45" t="b">
        <v>0</v>
      </c>
      <c r="G45" t="s">
        <v>202</v>
      </c>
      <c r="H45" t="b">
        <v>1</v>
      </c>
      <c r="I45" t="b">
        <v>1</v>
      </c>
      <c r="J45" t="b">
        <v>1</v>
      </c>
      <c r="K45">
        <v>0.02</v>
      </c>
      <c r="L45">
        <v>0</v>
      </c>
      <c r="O45" t="s">
        <v>36</v>
      </c>
      <c r="P45" t="s">
        <v>35</v>
      </c>
      <c r="Q45">
        <v>20</v>
      </c>
      <c r="R45">
        <v>2.75E-2</v>
      </c>
      <c r="S45">
        <v>5</v>
      </c>
      <c r="T45">
        <v>999</v>
      </c>
      <c r="U45">
        <v>0</v>
      </c>
      <c r="V45" t="s">
        <v>55</v>
      </c>
      <c r="W45" t="b">
        <v>0</v>
      </c>
      <c r="X45" t="s">
        <v>119</v>
      </c>
      <c r="Y45" t="s">
        <v>20</v>
      </c>
      <c r="Z45">
        <v>7.0000000000000007E-2</v>
      </c>
      <c r="AA45">
        <v>7.7200000000000005E-2</v>
      </c>
      <c r="AB45" s="3">
        <v>0.12</v>
      </c>
      <c r="AC45" s="5">
        <v>2.5000000000000001E-2</v>
      </c>
      <c r="AD45" s="38">
        <v>123</v>
      </c>
      <c r="AE45" t="s">
        <v>31</v>
      </c>
      <c r="AF45" t="s">
        <v>31</v>
      </c>
      <c r="AG45" s="23">
        <v>0.69179999999999997</v>
      </c>
      <c r="AH45" s="23">
        <v>0.69179999999999997</v>
      </c>
      <c r="AK45" s="43">
        <v>0.1</v>
      </c>
      <c r="AL45" t="b">
        <v>1</v>
      </c>
      <c r="AM45" t="b">
        <v>1</v>
      </c>
      <c r="AN45" t="b">
        <v>0</v>
      </c>
      <c r="AO45">
        <v>0</v>
      </c>
      <c r="AP45" t="s">
        <v>3</v>
      </c>
      <c r="AQ45" t="b">
        <v>1</v>
      </c>
      <c r="AR45" s="22" t="b">
        <v>1</v>
      </c>
    </row>
    <row r="46" spans="1:44">
      <c r="AB46" s="3"/>
      <c r="AC46" s="5"/>
      <c r="AD46" s="38"/>
      <c r="AG46" s="23"/>
      <c r="AH46" s="23"/>
      <c r="AK46" s="43"/>
      <c r="AR46" s="22"/>
    </row>
    <row r="47" spans="1:44">
      <c r="B47" s="56" t="s">
        <v>237</v>
      </c>
      <c r="AB47" s="3"/>
      <c r="AC47" s="5"/>
      <c r="AD47" s="38"/>
      <c r="AG47" s="23"/>
      <c r="AH47" s="23"/>
      <c r="AK47" s="43"/>
      <c r="AR47" s="22"/>
    </row>
    <row r="48" spans="1:44">
      <c r="A48" t="s">
        <v>214</v>
      </c>
      <c r="B48" t="s">
        <v>138</v>
      </c>
      <c r="C48" t="b">
        <v>0</v>
      </c>
      <c r="D48" t="b">
        <v>0</v>
      </c>
      <c r="E48" t="s">
        <v>208</v>
      </c>
      <c r="F48" t="b">
        <v>0</v>
      </c>
      <c r="G48" t="s">
        <v>202</v>
      </c>
      <c r="H48" t="b">
        <v>0</v>
      </c>
      <c r="I48" t="b">
        <v>1</v>
      </c>
      <c r="J48" t="b">
        <v>0</v>
      </c>
      <c r="K48">
        <v>0.02</v>
      </c>
      <c r="L48">
        <v>0</v>
      </c>
      <c r="O48" t="s">
        <v>36</v>
      </c>
      <c r="P48" t="s">
        <v>35</v>
      </c>
      <c r="Q48">
        <v>20</v>
      </c>
      <c r="R48">
        <v>2.75E-2</v>
      </c>
      <c r="S48">
        <v>5</v>
      </c>
      <c r="T48">
        <v>999</v>
      </c>
      <c r="U48">
        <v>0</v>
      </c>
      <c r="V48" t="s">
        <v>55</v>
      </c>
      <c r="W48" t="b">
        <v>0</v>
      </c>
      <c r="X48" t="s">
        <v>119</v>
      </c>
      <c r="Y48" t="s">
        <v>20</v>
      </c>
      <c r="Z48">
        <v>7.0000000000000007E-2</v>
      </c>
      <c r="AA48">
        <v>7.7200000000000005E-2</v>
      </c>
      <c r="AB48" s="3">
        <v>0.12</v>
      </c>
      <c r="AC48" s="5">
        <v>2.5000000000000001E-2</v>
      </c>
      <c r="AD48" s="38">
        <v>123</v>
      </c>
      <c r="AE48" t="s">
        <v>130</v>
      </c>
      <c r="AF48" t="s">
        <v>131</v>
      </c>
      <c r="AG48" s="23"/>
      <c r="AH48" s="23"/>
      <c r="AI48" s="44">
        <v>81825573157</v>
      </c>
      <c r="AJ48" s="44">
        <v>81825573157</v>
      </c>
      <c r="AK48" s="43">
        <v>0.1</v>
      </c>
      <c r="AL48" t="b">
        <v>1</v>
      </c>
      <c r="AM48" t="b">
        <v>1</v>
      </c>
      <c r="AN48" t="b">
        <v>0</v>
      </c>
      <c r="AO48">
        <v>0</v>
      </c>
      <c r="AP48" t="s">
        <v>3</v>
      </c>
      <c r="AQ48" t="b">
        <v>1</v>
      </c>
      <c r="AR48" s="22" t="b">
        <v>1</v>
      </c>
    </row>
    <row r="49" spans="1:44">
      <c r="A49" t="s">
        <v>215</v>
      </c>
      <c r="B49" t="s">
        <v>196</v>
      </c>
      <c r="C49" t="b">
        <v>0</v>
      </c>
      <c r="D49" t="b">
        <v>0</v>
      </c>
      <c r="E49" t="s">
        <v>208</v>
      </c>
      <c r="F49" t="b">
        <v>0</v>
      </c>
      <c r="G49" t="s">
        <v>202</v>
      </c>
      <c r="H49" t="b">
        <v>1</v>
      </c>
      <c r="I49" t="b">
        <v>1</v>
      </c>
      <c r="J49" t="b">
        <v>0</v>
      </c>
      <c r="K49">
        <v>0.02</v>
      </c>
      <c r="L49">
        <v>0</v>
      </c>
      <c r="O49" t="s">
        <v>36</v>
      </c>
      <c r="P49" t="s">
        <v>35</v>
      </c>
      <c r="Q49">
        <v>20</v>
      </c>
      <c r="R49">
        <v>2.75E-2</v>
      </c>
      <c r="S49">
        <v>5</v>
      </c>
      <c r="T49">
        <v>999</v>
      </c>
      <c r="U49">
        <v>0</v>
      </c>
      <c r="V49" t="s">
        <v>55</v>
      </c>
      <c r="W49" t="b">
        <v>0</v>
      </c>
      <c r="X49" t="s">
        <v>119</v>
      </c>
      <c r="Y49" t="s">
        <v>20</v>
      </c>
      <c r="Z49">
        <v>7.0000000000000007E-2</v>
      </c>
      <c r="AA49">
        <v>7.7200000000000005E-2</v>
      </c>
      <c r="AB49" s="3">
        <v>0.12</v>
      </c>
      <c r="AC49" s="5">
        <v>2.5000000000000001E-2</v>
      </c>
      <c r="AD49" s="38">
        <v>123</v>
      </c>
      <c r="AE49" t="s">
        <v>130</v>
      </c>
      <c r="AF49" t="s">
        <v>131</v>
      </c>
      <c r="AG49" s="23"/>
      <c r="AH49" s="23"/>
      <c r="AI49" s="44">
        <v>81825573157</v>
      </c>
      <c r="AJ49" s="44">
        <v>81825573157</v>
      </c>
      <c r="AK49" s="43">
        <v>0.1</v>
      </c>
      <c r="AL49" t="b">
        <v>1</v>
      </c>
      <c r="AM49" t="b">
        <v>1</v>
      </c>
      <c r="AN49" t="b">
        <v>0</v>
      </c>
      <c r="AO49">
        <v>0</v>
      </c>
      <c r="AP49" t="s">
        <v>3</v>
      </c>
      <c r="AQ49" t="b">
        <v>1</v>
      </c>
      <c r="AR49" s="22" t="b">
        <v>1</v>
      </c>
    </row>
    <row r="50" spans="1:44">
      <c r="AG50" s="23"/>
      <c r="AH50" s="23"/>
    </row>
    <row r="51" spans="1:44">
      <c r="A51" t="s">
        <v>216</v>
      </c>
      <c r="B51" t="s">
        <v>136</v>
      </c>
      <c r="C51" t="b">
        <v>0</v>
      </c>
      <c r="D51" t="b">
        <v>0</v>
      </c>
      <c r="E51" t="s">
        <v>217</v>
      </c>
      <c r="F51" t="b">
        <v>0</v>
      </c>
      <c r="G51" t="s">
        <v>202</v>
      </c>
      <c r="H51" t="b">
        <v>0</v>
      </c>
      <c r="I51" t="b">
        <v>1</v>
      </c>
      <c r="J51" t="b">
        <v>1</v>
      </c>
      <c r="K51">
        <v>0.02</v>
      </c>
      <c r="L51">
        <v>0.01</v>
      </c>
      <c r="O51" t="s">
        <v>36</v>
      </c>
      <c r="P51" t="s">
        <v>35</v>
      </c>
      <c r="Q51">
        <v>20</v>
      </c>
      <c r="R51">
        <v>2.75E-2</v>
      </c>
      <c r="S51">
        <v>5</v>
      </c>
      <c r="T51">
        <v>999</v>
      </c>
      <c r="U51">
        <v>0</v>
      </c>
      <c r="V51" t="s">
        <v>55</v>
      </c>
      <c r="W51" t="b">
        <v>0</v>
      </c>
      <c r="X51" t="s">
        <v>119</v>
      </c>
      <c r="Y51" t="s">
        <v>20</v>
      </c>
      <c r="Z51">
        <v>7.0000000000000007E-2</v>
      </c>
      <c r="AA51">
        <v>7.7200000000000005E-2</v>
      </c>
      <c r="AB51" s="3">
        <v>0.12</v>
      </c>
      <c r="AC51" s="5">
        <v>2.5000000000000001E-2</v>
      </c>
      <c r="AD51" s="38">
        <v>123</v>
      </c>
      <c r="AE51" t="s">
        <v>31</v>
      </c>
      <c r="AF51" t="s">
        <v>31</v>
      </c>
      <c r="AG51" s="23">
        <v>0.69179999999999997</v>
      </c>
      <c r="AH51" s="23">
        <v>0.69179999999999997</v>
      </c>
      <c r="AK51" s="43">
        <v>0.1</v>
      </c>
      <c r="AL51" t="b">
        <v>1</v>
      </c>
      <c r="AM51" t="b">
        <v>1</v>
      </c>
      <c r="AN51" t="b">
        <v>0</v>
      </c>
      <c r="AO51">
        <v>0</v>
      </c>
      <c r="AP51" t="s">
        <v>3</v>
      </c>
      <c r="AQ51" t="b">
        <v>1</v>
      </c>
      <c r="AR51" s="22" t="b">
        <v>1</v>
      </c>
    </row>
    <row r="52" spans="1:44">
      <c r="A52" t="s">
        <v>212</v>
      </c>
      <c r="B52" t="s">
        <v>168</v>
      </c>
      <c r="C52" t="b">
        <v>0</v>
      </c>
      <c r="D52" t="b">
        <v>0</v>
      </c>
      <c r="E52" t="s">
        <v>217</v>
      </c>
      <c r="F52" t="b">
        <v>0</v>
      </c>
      <c r="G52" t="s">
        <v>202</v>
      </c>
      <c r="H52" t="b">
        <v>1</v>
      </c>
      <c r="I52" t="b">
        <v>1</v>
      </c>
      <c r="J52" t="b">
        <v>1</v>
      </c>
      <c r="K52">
        <v>0.02</v>
      </c>
      <c r="L52">
        <v>0.01</v>
      </c>
      <c r="O52" t="s">
        <v>36</v>
      </c>
      <c r="P52" t="s">
        <v>35</v>
      </c>
      <c r="Q52">
        <v>20</v>
      </c>
      <c r="R52">
        <v>2.75E-2</v>
      </c>
      <c r="S52">
        <v>5</v>
      </c>
      <c r="T52">
        <v>999</v>
      </c>
      <c r="U52">
        <v>0</v>
      </c>
      <c r="V52" t="s">
        <v>55</v>
      </c>
      <c r="W52" t="b">
        <v>0</v>
      </c>
      <c r="X52" t="s">
        <v>119</v>
      </c>
      <c r="Y52" t="s">
        <v>20</v>
      </c>
      <c r="Z52">
        <v>7.0000000000000007E-2</v>
      </c>
      <c r="AA52">
        <v>7.7200000000000005E-2</v>
      </c>
      <c r="AB52" s="3">
        <v>0.12</v>
      </c>
      <c r="AC52" s="5">
        <v>2.5000000000000001E-2</v>
      </c>
      <c r="AD52" s="38">
        <v>123</v>
      </c>
      <c r="AE52" t="s">
        <v>31</v>
      </c>
      <c r="AF52" t="s">
        <v>31</v>
      </c>
      <c r="AG52" s="23">
        <v>0.69179999999999997</v>
      </c>
      <c r="AH52" s="23">
        <v>0.69179999999999997</v>
      </c>
      <c r="AK52" s="43">
        <v>0.1</v>
      </c>
      <c r="AL52" t="b">
        <v>1</v>
      </c>
      <c r="AM52" t="b">
        <v>1</v>
      </c>
      <c r="AN52" t="b">
        <v>0</v>
      </c>
      <c r="AO52">
        <v>0</v>
      </c>
      <c r="AP52" t="s">
        <v>3</v>
      </c>
      <c r="AQ52" t="b">
        <v>1</v>
      </c>
      <c r="AR52" s="22" t="b">
        <v>1</v>
      </c>
    </row>
    <row r="54" spans="1:44">
      <c r="A54" t="s">
        <v>267</v>
      </c>
      <c r="B54" t="s">
        <v>145</v>
      </c>
      <c r="C54" t="b">
        <v>0</v>
      </c>
      <c r="D54" t="b">
        <v>0</v>
      </c>
      <c r="E54" t="s">
        <v>218</v>
      </c>
      <c r="F54" t="b">
        <v>0</v>
      </c>
      <c r="G54" t="s">
        <v>202</v>
      </c>
      <c r="H54" t="b">
        <v>0</v>
      </c>
      <c r="I54" t="b">
        <v>1</v>
      </c>
      <c r="J54" t="b">
        <v>1</v>
      </c>
      <c r="K54">
        <v>0.02</v>
      </c>
      <c r="L54">
        <v>0.01</v>
      </c>
      <c r="O54" t="s">
        <v>36</v>
      </c>
      <c r="P54" t="s">
        <v>35</v>
      </c>
      <c r="Q54">
        <v>20</v>
      </c>
      <c r="R54">
        <v>2.75E-2</v>
      </c>
      <c r="S54">
        <v>5</v>
      </c>
      <c r="T54">
        <v>999</v>
      </c>
      <c r="U54">
        <v>0</v>
      </c>
      <c r="V54" t="s">
        <v>55</v>
      </c>
      <c r="W54" t="b">
        <v>0</v>
      </c>
      <c r="X54" t="s">
        <v>119</v>
      </c>
      <c r="Y54" t="s">
        <v>20</v>
      </c>
      <c r="Z54">
        <v>7.0000000000000007E-2</v>
      </c>
      <c r="AA54">
        <v>7.7200000000000005E-2</v>
      </c>
      <c r="AB54" s="3">
        <v>0.12</v>
      </c>
      <c r="AC54" s="5">
        <v>2.5000000000000001E-2</v>
      </c>
      <c r="AD54" s="38">
        <v>123</v>
      </c>
      <c r="AE54" t="s">
        <v>31</v>
      </c>
      <c r="AF54" t="s">
        <v>31</v>
      </c>
      <c r="AG54" s="23">
        <v>0.69179999999999997</v>
      </c>
      <c r="AH54" s="23">
        <v>0.69179999999999997</v>
      </c>
      <c r="AK54" s="43">
        <v>0.1</v>
      </c>
      <c r="AL54" t="b">
        <v>1</v>
      </c>
      <c r="AM54" t="b">
        <v>1</v>
      </c>
      <c r="AN54" t="b">
        <v>0</v>
      </c>
      <c r="AO54">
        <v>0</v>
      </c>
      <c r="AP54" t="s">
        <v>3</v>
      </c>
      <c r="AQ54" t="b">
        <v>1</v>
      </c>
      <c r="AR54" s="22" t="b">
        <v>1</v>
      </c>
    </row>
    <row r="55" spans="1:44">
      <c r="A55" t="s">
        <v>304</v>
      </c>
      <c r="B55" t="s">
        <v>146</v>
      </c>
      <c r="C55" t="b">
        <v>0</v>
      </c>
      <c r="D55" t="b">
        <v>0</v>
      </c>
      <c r="E55" t="s">
        <v>218</v>
      </c>
      <c r="F55" t="b">
        <v>0</v>
      </c>
      <c r="G55" t="s">
        <v>202</v>
      </c>
      <c r="H55" t="b">
        <v>1</v>
      </c>
      <c r="I55" t="b">
        <v>1</v>
      </c>
      <c r="J55" t="b">
        <v>1</v>
      </c>
      <c r="K55">
        <v>0.02</v>
      </c>
      <c r="L55">
        <v>0.01</v>
      </c>
      <c r="O55" t="s">
        <v>36</v>
      </c>
      <c r="P55" t="s">
        <v>35</v>
      </c>
      <c r="Q55">
        <v>20</v>
      </c>
      <c r="R55">
        <v>2.75E-2</v>
      </c>
      <c r="S55">
        <v>5</v>
      </c>
      <c r="T55">
        <v>999</v>
      </c>
      <c r="U55">
        <v>0</v>
      </c>
      <c r="V55" t="s">
        <v>55</v>
      </c>
      <c r="W55" t="b">
        <v>0</v>
      </c>
      <c r="X55" t="s">
        <v>119</v>
      </c>
      <c r="Y55" t="s">
        <v>20</v>
      </c>
      <c r="Z55">
        <v>7.0000000000000007E-2</v>
      </c>
      <c r="AA55">
        <v>7.7200000000000005E-2</v>
      </c>
      <c r="AB55" s="3">
        <v>0.12</v>
      </c>
      <c r="AC55" s="5">
        <v>2.5000000000000001E-2</v>
      </c>
      <c r="AD55" s="38">
        <v>123</v>
      </c>
      <c r="AE55" t="s">
        <v>31</v>
      </c>
      <c r="AF55" t="s">
        <v>31</v>
      </c>
      <c r="AG55" s="23">
        <v>0.69179999999999997</v>
      </c>
      <c r="AH55" s="23">
        <v>0.69179999999999997</v>
      </c>
      <c r="AK55" s="43">
        <v>0.1</v>
      </c>
      <c r="AL55" t="b">
        <v>1</v>
      </c>
      <c r="AM55" t="b">
        <v>1</v>
      </c>
      <c r="AN55" t="b">
        <v>0</v>
      </c>
      <c r="AO55">
        <v>0</v>
      </c>
      <c r="AP55" t="s">
        <v>3</v>
      </c>
      <c r="AQ55" t="b">
        <v>1</v>
      </c>
      <c r="AR55" s="22" t="b">
        <v>1</v>
      </c>
    </row>
    <row r="56" spans="1:44">
      <c r="AB56" s="3"/>
      <c r="AC56" s="5"/>
      <c r="AD56" s="38"/>
      <c r="AG56" s="23"/>
      <c r="AH56" s="23"/>
      <c r="AK56" s="43"/>
      <c r="AR56" s="22"/>
    </row>
    <row r="58" spans="1:44">
      <c r="B58" s="56" t="s">
        <v>289</v>
      </c>
    </row>
    <row r="59" spans="1:44">
      <c r="A59" t="s">
        <v>292</v>
      </c>
      <c r="B59" t="s">
        <v>136</v>
      </c>
      <c r="C59" t="b">
        <v>0</v>
      </c>
      <c r="D59" t="b">
        <v>0</v>
      </c>
      <c r="E59" t="s">
        <v>224</v>
      </c>
      <c r="F59" t="b">
        <v>0</v>
      </c>
      <c r="G59" t="s">
        <v>219</v>
      </c>
      <c r="H59" t="b">
        <v>0</v>
      </c>
      <c r="I59" t="b">
        <v>1</v>
      </c>
      <c r="J59" t="b">
        <v>1</v>
      </c>
      <c r="K59">
        <v>0.02</v>
      </c>
      <c r="L59">
        <v>0.01</v>
      </c>
      <c r="M59">
        <v>0.05</v>
      </c>
      <c r="N59">
        <v>1.22</v>
      </c>
      <c r="O59" t="s">
        <v>36</v>
      </c>
      <c r="P59" t="s">
        <v>35</v>
      </c>
      <c r="Q59">
        <v>20</v>
      </c>
      <c r="R59">
        <v>2.75E-2</v>
      </c>
      <c r="S59">
        <v>5</v>
      </c>
      <c r="T59">
        <v>999</v>
      </c>
      <c r="U59">
        <v>0</v>
      </c>
      <c r="V59" t="s">
        <v>55</v>
      </c>
      <c r="W59" t="b">
        <v>0</v>
      </c>
      <c r="X59" t="s">
        <v>119</v>
      </c>
      <c r="Y59" t="s">
        <v>20</v>
      </c>
      <c r="Z59">
        <v>7.0000000000000007E-2</v>
      </c>
      <c r="AA59">
        <v>7.7200000000000005E-2</v>
      </c>
      <c r="AB59" s="3">
        <v>0.12</v>
      </c>
      <c r="AC59" s="5">
        <v>2.5000000000000001E-2</v>
      </c>
      <c r="AD59" s="38">
        <v>123</v>
      </c>
      <c r="AE59" t="s">
        <v>31</v>
      </c>
      <c r="AF59" t="s">
        <v>31</v>
      </c>
      <c r="AG59" s="23">
        <v>0.6976</v>
      </c>
      <c r="AH59" s="23">
        <v>0.6976</v>
      </c>
      <c r="AK59" s="43">
        <v>0.1</v>
      </c>
      <c r="AL59" t="b">
        <v>1</v>
      </c>
      <c r="AM59" t="b">
        <v>1</v>
      </c>
      <c r="AN59" t="b">
        <v>0</v>
      </c>
      <c r="AO59">
        <v>0</v>
      </c>
      <c r="AP59" t="s">
        <v>3</v>
      </c>
      <c r="AQ59" t="b">
        <v>1</v>
      </c>
      <c r="AR59" s="22" t="b">
        <v>1</v>
      </c>
    </row>
    <row r="60" spans="1:44">
      <c r="A60" t="s">
        <v>293</v>
      </c>
      <c r="B60" t="s">
        <v>168</v>
      </c>
      <c r="C60" t="b">
        <v>0</v>
      </c>
      <c r="D60" t="b">
        <v>0</v>
      </c>
      <c r="E60" t="s">
        <v>224</v>
      </c>
      <c r="F60" t="b">
        <v>0</v>
      </c>
      <c r="G60" t="s">
        <v>219</v>
      </c>
      <c r="H60" t="b">
        <v>1</v>
      </c>
      <c r="I60" t="b">
        <v>1</v>
      </c>
      <c r="J60" t="b">
        <v>1</v>
      </c>
      <c r="K60">
        <v>0.02</v>
      </c>
      <c r="L60">
        <v>0.01</v>
      </c>
      <c r="M60">
        <v>0.05</v>
      </c>
      <c r="N60">
        <v>1.22</v>
      </c>
      <c r="O60" t="s">
        <v>36</v>
      </c>
      <c r="P60" t="s">
        <v>35</v>
      </c>
      <c r="Q60">
        <v>20</v>
      </c>
      <c r="R60">
        <v>2.75E-2</v>
      </c>
      <c r="S60">
        <v>5</v>
      </c>
      <c r="T60">
        <v>999</v>
      </c>
      <c r="U60">
        <v>0</v>
      </c>
      <c r="V60" t="s">
        <v>55</v>
      </c>
      <c r="W60" t="b">
        <v>0</v>
      </c>
      <c r="X60" t="s">
        <v>119</v>
      </c>
      <c r="Y60" t="s">
        <v>20</v>
      </c>
      <c r="Z60">
        <v>7.0000000000000007E-2</v>
      </c>
      <c r="AA60">
        <v>7.7200000000000005E-2</v>
      </c>
      <c r="AB60" s="3">
        <v>0.12</v>
      </c>
      <c r="AC60" s="5">
        <v>2.5000000000000001E-2</v>
      </c>
      <c r="AD60" s="38">
        <v>123</v>
      </c>
      <c r="AE60" t="s">
        <v>31</v>
      </c>
      <c r="AF60" t="s">
        <v>31</v>
      </c>
      <c r="AG60" s="23">
        <v>0.6976</v>
      </c>
      <c r="AH60" s="23">
        <v>0.6976</v>
      </c>
      <c r="AK60" s="43">
        <v>0.1</v>
      </c>
      <c r="AL60" t="b">
        <v>1</v>
      </c>
      <c r="AM60" t="b">
        <v>1</v>
      </c>
      <c r="AN60" t="b">
        <v>0</v>
      </c>
      <c r="AO60">
        <v>0</v>
      </c>
      <c r="AP60" t="s">
        <v>3</v>
      </c>
      <c r="AQ60" t="b">
        <v>1</v>
      </c>
      <c r="AR60" s="22" t="b">
        <v>1</v>
      </c>
    </row>
    <row r="61" spans="1:44">
      <c r="AB61" s="3"/>
      <c r="AC61" s="5"/>
      <c r="AD61" s="38"/>
      <c r="AG61" s="23"/>
      <c r="AH61" s="23"/>
      <c r="AK61" s="43"/>
      <c r="AR61" s="22"/>
    </row>
    <row r="62" spans="1:44">
      <c r="A62" t="s">
        <v>294</v>
      </c>
      <c r="B62" t="s">
        <v>136</v>
      </c>
      <c r="C62" t="b">
        <v>0</v>
      </c>
      <c r="D62" t="b">
        <v>0</v>
      </c>
      <c r="E62" t="s">
        <v>217</v>
      </c>
      <c r="F62" t="b">
        <v>0</v>
      </c>
      <c r="G62" t="s">
        <v>202</v>
      </c>
      <c r="H62" t="b">
        <v>0</v>
      </c>
      <c r="I62" t="b">
        <v>1</v>
      </c>
      <c r="J62" t="b">
        <v>1</v>
      </c>
      <c r="K62">
        <v>0.02</v>
      </c>
      <c r="L62">
        <v>0.01</v>
      </c>
      <c r="M62">
        <v>0.05</v>
      </c>
      <c r="N62">
        <v>1.25</v>
      </c>
      <c r="O62" t="s">
        <v>36</v>
      </c>
      <c r="P62" t="s">
        <v>35</v>
      </c>
      <c r="Q62">
        <v>20</v>
      </c>
      <c r="R62">
        <v>2.75E-2</v>
      </c>
      <c r="S62">
        <v>5</v>
      </c>
      <c r="T62">
        <v>999</v>
      </c>
      <c r="U62">
        <v>0</v>
      </c>
      <c r="V62" t="s">
        <v>55</v>
      </c>
      <c r="W62" t="b">
        <v>0</v>
      </c>
      <c r="X62" t="s">
        <v>119</v>
      </c>
      <c r="Y62" t="s">
        <v>20</v>
      </c>
      <c r="Z62">
        <v>7.0000000000000007E-2</v>
      </c>
      <c r="AA62">
        <v>7.7200000000000005E-2</v>
      </c>
      <c r="AB62" s="3">
        <v>0.12</v>
      </c>
      <c r="AC62" s="5">
        <v>2.5000000000000001E-2</v>
      </c>
      <c r="AD62" s="38">
        <v>123</v>
      </c>
      <c r="AE62" t="s">
        <v>31</v>
      </c>
      <c r="AF62" t="s">
        <v>31</v>
      </c>
      <c r="AG62" s="23">
        <v>0.69179999999999997</v>
      </c>
      <c r="AH62" s="23">
        <v>0.69179999999999997</v>
      </c>
      <c r="AK62" s="43">
        <v>0.1</v>
      </c>
      <c r="AL62" t="b">
        <v>1</v>
      </c>
      <c r="AM62" t="b">
        <v>1</v>
      </c>
      <c r="AN62" t="b">
        <v>0</v>
      </c>
      <c r="AO62">
        <v>0</v>
      </c>
      <c r="AP62" t="s">
        <v>3</v>
      </c>
      <c r="AQ62" t="b">
        <v>1</v>
      </c>
      <c r="AR62" s="22" t="b">
        <v>1</v>
      </c>
    </row>
    <row r="63" spans="1:44">
      <c r="A63" t="s">
        <v>295</v>
      </c>
      <c r="B63" t="s">
        <v>168</v>
      </c>
      <c r="C63" t="b">
        <v>0</v>
      </c>
      <c r="D63" t="b">
        <v>0</v>
      </c>
      <c r="E63" t="s">
        <v>217</v>
      </c>
      <c r="F63" t="b">
        <v>0</v>
      </c>
      <c r="G63" t="s">
        <v>202</v>
      </c>
      <c r="H63" t="b">
        <v>1</v>
      </c>
      <c r="I63" t="b">
        <v>1</v>
      </c>
      <c r="J63" t="b">
        <v>1</v>
      </c>
      <c r="K63">
        <v>0.02</v>
      </c>
      <c r="L63">
        <v>0.01</v>
      </c>
      <c r="M63">
        <v>0.05</v>
      </c>
      <c r="N63">
        <v>1.25</v>
      </c>
      <c r="O63" t="s">
        <v>36</v>
      </c>
      <c r="P63" t="s">
        <v>35</v>
      </c>
      <c r="Q63">
        <v>20</v>
      </c>
      <c r="R63">
        <v>2.75E-2</v>
      </c>
      <c r="S63">
        <v>5</v>
      </c>
      <c r="T63">
        <v>999</v>
      </c>
      <c r="U63">
        <v>0</v>
      </c>
      <c r="V63" t="s">
        <v>55</v>
      </c>
      <c r="W63" t="b">
        <v>0</v>
      </c>
      <c r="X63" t="s">
        <v>119</v>
      </c>
      <c r="Y63" t="s">
        <v>20</v>
      </c>
      <c r="Z63">
        <v>7.0000000000000007E-2</v>
      </c>
      <c r="AA63">
        <v>7.7200000000000005E-2</v>
      </c>
      <c r="AB63" s="3">
        <v>0.12</v>
      </c>
      <c r="AC63" s="5">
        <v>2.5000000000000001E-2</v>
      </c>
      <c r="AD63" s="38">
        <v>123</v>
      </c>
      <c r="AE63" t="s">
        <v>31</v>
      </c>
      <c r="AF63" t="s">
        <v>31</v>
      </c>
      <c r="AG63" s="23">
        <v>0.69179999999999997</v>
      </c>
      <c r="AH63" s="23">
        <v>0.69179999999999997</v>
      </c>
      <c r="AK63" s="43">
        <v>0.1</v>
      </c>
      <c r="AL63" t="b">
        <v>1</v>
      </c>
      <c r="AM63" t="b">
        <v>1</v>
      </c>
      <c r="AN63" t="b">
        <v>0</v>
      </c>
      <c r="AO63">
        <v>0</v>
      </c>
      <c r="AP63" t="s">
        <v>3</v>
      </c>
      <c r="AQ63" t="b">
        <v>1</v>
      </c>
      <c r="AR63" s="22" t="b">
        <v>1</v>
      </c>
    </row>
    <row r="64" spans="1:44">
      <c r="AB64" s="3"/>
      <c r="AC64" s="5"/>
      <c r="AD64" s="38"/>
      <c r="AG64" s="23"/>
      <c r="AH64" s="23"/>
      <c r="AK64" s="43"/>
      <c r="AR64" s="22"/>
    </row>
    <row r="65" spans="1:44">
      <c r="B65" s="56" t="s">
        <v>303</v>
      </c>
      <c r="AB65" s="3"/>
      <c r="AC65" s="5"/>
      <c r="AD65" s="38"/>
      <c r="AG65" s="23"/>
      <c r="AH65" s="23"/>
      <c r="AK65" s="43"/>
      <c r="AR65" s="22"/>
    </row>
    <row r="66" spans="1:44">
      <c r="A66" t="s">
        <v>299</v>
      </c>
      <c r="B66" t="s">
        <v>234</v>
      </c>
      <c r="C66" t="b">
        <v>0</v>
      </c>
      <c r="D66" t="b">
        <v>0</v>
      </c>
      <c r="E66" t="s">
        <v>296</v>
      </c>
      <c r="F66" t="b">
        <v>0</v>
      </c>
      <c r="G66" t="s">
        <v>299</v>
      </c>
      <c r="H66" t="b">
        <v>0</v>
      </c>
      <c r="I66" t="b">
        <v>0</v>
      </c>
      <c r="J66" t="b">
        <v>0</v>
      </c>
      <c r="K66">
        <v>0.02</v>
      </c>
      <c r="L66">
        <v>0</v>
      </c>
      <c r="O66" t="s">
        <v>36</v>
      </c>
      <c r="P66" t="s">
        <v>35</v>
      </c>
      <c r="Q66">
        <v>20</v>
      </c>
      <c r="R66">
        <v>2.75E-2</v>
      </c>
      <c r="S66">
        <v>5</v>
      </c>
      <c r="T66">
        <v>999</v>
      </c>
      <c r="U66">
        <v>0</v>
      </c>
      <c r="V66" t="s">
        <v>55</v>
      </c>
      <c r="W66" t="b">
        <v>0</v>
      </c>
      <c r="X66" t="s">
        <v>119</v>
      </c>
      <c r="Y66" t="s">
        <v>20</v>
      </c>
      <c r="Z66">
        <v>7.0000000000000007E-2</v>
      </c>
      <c r="AA66">
        <v>7.7200000000000005E-2</v>
      </c>
      <c r="AB66" s="3">
        <v>0.12</v>
      </c>
      <c r="AC66" s="5">
        <v>2.5000000000000001E-2</v>
      </c>
      <c r="AD66" s="38">
        <v>123</v>
      </c>
      <c r="AE66" t="s">
        <v>31</v>
      </c>
      <c r="AF66" t="s">
        <v>31</v>
      </c>
      <c r="AG66" s="23">
        <v>0.6976</v>
      </c>
      <c r="AH66" s="23">
        <v>0.6976</v>
      </c>
      <c r="AK66" s="43">
        <v>0.1</v>
      </c>
      <c r="AL66" t="b">
        <v>1</v>
      </c>
      <c r="AM66" t="b">
        <v>1</v>
      </c>
      <c r="AN66" t="b">
        <v>0</v>
      </c>
      <c r="AO66">
        <v>0</v>
      </c>
      <c r="AP66" t="s">
        <v>3</v>
      </c>
      <c r="AQ66" t="b">
        <v>1</v>
      </c>
      <c r="AR66" s="22" t="b">
        <v>1</v>
      </c>
    </row>
    <row r="67" spans="1:44">
      <c r="A67" t="s">
        <v>300</v>
      </c>
      <c r="B67" t="s">
        <v>234</v>
      </c>
      <c r="C67" t="b">
        <v>1</v>
      </c>
      <c r="D67" t="b">
        <v>0</v>
      </c>
      <c r="E67" t="s">
        <v>300</v>
      </c>
      <c r="F67" t="b">
        <v>0</v>
      </c>
      <c r="G67" t="s">
        <v>299</v>
      </c>
      <c r="H67" t="b">
        <v>0</v>
      </c>
      <c r="I67" t="b">
        <v>0</v>
      </c>
      <c r="J67" t="b">
        <v>0</v>
      </c>
      <c r="K67">
        <v>0.02</v>
      </c>
      <c r="L67">
        <v>0</v>
      </c>
      <c r="O67" t="s">
        <v>36</v>
      </c>
      <c r="P67" t="s">
        <v>35</v>
      </c>
      <c r="Q67">
        <v>20</v>
      </c>
      <c r="R67">
        <v>2.75E-2</v>
      </c>
      <c r="S67">
        <v>5</v>
      </c>
      <c r="T67">
        <v>999</v>
      </c>
      <c r="U67">
        <v>0</v>
      </c>
      <c r="V67" t="s">
        <v>55</v>
      </c>
      <c r="W67" t="b">
        <v>0</v>
      </c>
      <c r="X67" t="s">
        <v>119</v>
      </c>
      <c r="Y67" t="s">
        <v>20</v>
      </c>
      <c r="Z67">
        <v>7.0000000000000007E-2</v>
      </c>
      <c r="AA67">
        <v>7.7200000000000005E-2</v>
      </c>
      <c r="AB67" s="3">
        <v>0.12</v>
      </c>
      <c r="AC67" s="5">
        <v>2.5000000000000001E-2</v>
      </c>
      <c r="AD67" s="38">
        <v>123</v>
      </c>
      <c r="AE67" t="s">
        <v>31</v>
      </c>
      <c r="AF67" t="s">
        <v>31</v>
      </c>
      <c r="AG67" s="23">
        <v>0.6976</v>
      </c>
      <c r="AH67" s="23">
        <v>0.6976</v>
      </c>
      <c r="AK67" s="43">
        <v>0.1</v>
      </c>
      <c r="AL67" t="b">
        <v>1</v>
      </c>
      <c r="AM67" t="b">
        <v>1</v>
      </c>
      <c r="AN67" t="b">
        <v>0</v>
      </c>
      <c r="AO67">
        <v>0</v>
      </c>
      <c r="AP67" t="s">
        <v>3</v>
      </c>
      <c r="AQ67" t="b">
        <v>1</v>
      </c>
      <c r="AR67" s="22" t="b">
        <v>1</v>
      </c>
    </row>
    <row r="68" spans="1:44">
      <c r="A68" t="s">
        <v>306</v>
      </c>
      <c r="B68" t="s">
        <v>234</v>
      </c>
      <c r="C68" t="b">
        <v>0</v>
      </c>
      <c r="D68" t="b">
        <v>0</v>
      </c>
      <c r="E68" t="s">
        <v>300</v>
      </c>
      <c r="F68" t="b">
        <v>0</v>
      </c>
      <c r="G68" t="s">
        <v>299</v>
      </c>
      <c r="H68" t="b">
        <v>0</v>
      </c>
      <c r="I68" t="b">
        <v>0</v>
      </c>
      <c r="J68" t="b">
        <v>1</v>
      </c>
      <c r="K68">
        <v>0.02</v>
      </c>
      <c r="L68">
        <v>0.01</v>
      </c>
      <c r="O68" t="s">
        <v>36</v>
      </c>
      <c r="P68" t="s">
        <v>35</v>
      </c>
      <c r="Q68">
        <v>20</v>
      </c>
      <c r="R68">
        <v>2.75E-2</v>
      </c>
      <c r="S68">
        <v>5</v>
      </c>
      <c r="T68">
        <v>999</v>
      </c>
      <c r="U68">
        <v>0</v>
      </c>
      <c r="V68" t="s">
        <v>55</v>
      </c>
      <c r="W68" t="b">
        <v>0</v>
      </c>
      <c r="X68" t="s">
        <v>119</v>
      </c>
      <c r="Y68" t="s">
        <v>20</v>
      </c>
      <c r="Z68">
        <v>7.0000000000000007E-2</v>
      </c>
      <c r="AA68">
        <v>7.7200000000000005E-2</v>
      </c>
      <c r="AB68" s="3">
        <v>0.12</v>
      </c>
      <c r="AC68" s="5">
        <v>2.5000000000000001E-2</v>
      </c>
      <c r="AD68" s="38">
        <v>123</v>
      </c>
      <c r="AE68" t="s">
        <v>31</v>
      </c>
      <c r="AF68" t="s">
        <v>31</v>
      </c>
      <c r="AG68" s="23">
        <v>0.6976</v>
      </c>
      <c r="AH68" s="23">
        <v>0.6976</v>
      </c>
      <c r="AK68" s="43">
        <v>0.1</v>
      </c>
      <c r="AL68" t="b">
        <v>1</v>
      </c>
      <c r="AM68" t="b">
        <v>1</v>
      </c>
      <c r="AN68" t="b">
        <v>0</v>
      </c>
      <c r="AO68">
        <v>0</v>
      </c>
      <c r="AP68" t="s">
        <v>3</v>
      </c>
      <c r="AQ68" t="b">
        <v>1</v>
      </c>
      <c r="AR68" s="22" t="b">
        <v>1</v>
      </c>
    </row>
    <row r="69" spans="1:44">
      <c r="AB69" s="3"/>
      <c r="AC69" s="5"/>
      <c r="AD69" s="38"/>
      <c r="AG69" s="23"/>
      <c r="AH69" s="23"/>
      <c r="AK69" s="43"/>
      <c r="AR69" s="22"/>
    </row>
    <row r="70" spans="1:44">
      <c r="AB70" s="3"/>
      <c r="AC70" s="5"/>
      <c r="AD70" s="38"/>
      <c r="AG70" s="23"/>
      <c r="AH70" s="23"/>
      <c r="AK70" s="43"/>
      <c r="AR70" s="22"/>
    </row>
    <row r="71" spans="1:44">
      <c r="AB71" s="3"/>
      <c r="AC71" s="5"/>
      <c r="AD71" s="38"/>
      <c r="AG71" s="23"/>
      <c r="AH71" s="23"/>
      <c r="AK71" s="43"/>
      <c r="AR71" s="22"/>
    </row>
    <row r="72" spans="1:44">
      <c r="B72" s="56" t="s">
        <v>226</v>
      </c>
    </row>
    <row r="73" spans="1:44">
      <c r="A73" t="s">
        <v>144</v>
      </c>
      <c r="B73" t="s">
        <v>137</v>
      </c>
      <c r="C73" t="b">
        <v>0</v>
      </c>
      <c r="D73" t="b">
        <v>0</v>
      </c>
      <c r="E73" t="s">
        <v>142</v>
      </c>
      <c r="F73" t="b">
        <v>0</v>
      </c>
      <c r="G73" t="s">
        <v>139</v>
      </c>
      <c r="H73" t="b">
        <v>0</v>
      </c>
      <c r="I73" t="b">
        <v>1</v>
      </c>
      <c r="J73" t="b">
        <v>1</v>
      </c>
      <c r="K73">
        <v>0.02</v>
      </c>
      <c r="L73">
        <v>0</v>
      </c>
      <c r="O73" t="s">
        <v>36</v>
      </c>
      <c r="P73" t="s">
        <v>35</v>
      </c>
      <c r="Q73">
        <v>20</v>
      </c>
      <c r="R73">
        <v>2.75E-2</v>
      </c>
      <c r="S73">
        <v>5</v>
      </c>
      <c r="T73">
        <v>999</v>
      </c>
      <c r="U73">
        <v>0</v>
      </c>
      <c r="V73" t="s">
        <v>55</v>
      </c>
      <c r="W73" t="b">
        <v>0</v>
      </c>
      <c r="X73" t="s">
        <v>119</v>
      </c>
      <c r="Y73" t="s">
        <v>20</v>
      </c>
      <c r="Z73">
        <v>7.0000000000000007E-2</v>
      </c>
      <c r="AA73">
        <v>7.7200000000000005E-2</v>
      </c>
      <c r="AB73" s="3">
        <v>0.12</v>
      </c>
      <c r="AC73" s="5">
        <v>2.5000000000000001E-2</v>
      </c>
      <c r="AD73" s="38">
        <v>123</v>
      </c>
      <c r="AE73" t="s">
        <v>31</v>
      </c>
      <c r="AF73" t="s">
        <v>31</v>
      </c>
      <c r="AG73" s="23">
        <v>0.6976</v>
      </c>
      <c r="AH73" s="23">
        <v>0.6976</v>
      </c>
      <c r="AK73" s="43">
        <v>0.1</v>
      </c>
      <c r="AL73" t="b">
        <v>1</v>
      </c>
      <c r="AM73" t="b">
        <v>1</v>
      </c>
      <c r="AN73" t="b">
        <v>0</v>
      </c>
      <c r="AO73">
        <v>0</v>
      </c>
      <c r="AP73" t="s">
        <v>3</v>
      </c>
      <c r="AQ73" t="b">
        <v>1</v>
      </c>
      <c r="AR73" s="22" t="b">
        <v>1</v>
      </c>
    </row>
    <row r="74" spans="1:44">
      <c r="A74" t="s">
        <v>268</v>
      </c>
      <c r="B74" t="s">
        <v>146</v>
      </c>
      <c r="C74" t="b">
        <v>0</v>
      </c>
      <c r="D74" t="b">
        <v>0</v>
      </c>
      <c r="E74" t="s">
        <v>143</v>
      </c>
      <c r="F74" t="b">
        <v>0</v>
      </c>
      <c r="G74" t="s">
        <v>139</v>
      </c>
      <c r="H74" t="b">
        <v>1</v>
      </c>
      <c r="I74" t="b">
        <v>1</v>
      </c>
      <c r="J74" t="b">
        <v>1</v>
      </c>
      <c r="K74">
        <v>0.02</v>
      </c>
      <c r="L74">
        <v>0</v>
      </c>
      <c r="O74" t="s">
        <v>36</v>
      </c>
      <c r="P74" t="s">
        <v>35</v>
      </c>
      <c r="Q74">
        <v>20</v>
      </c>
      <c r="R74">
        <v>2.75E-2</v>
      </c>
      <c r="S74">
        <v>5</v>
      </c>
      <c r="T74">
        <v>999</v>
      </c>
      <c r="U74">
        <v>0</v>
      </c>
      <c r="V74" t="s">
        <v>55</v>
      </c>
      <c r="W74" t="b">
        <v>0</v>
      </c>
      <c r="X74" t="s">
        <v>119</v>
      </c>
      <c r="Y74" t="s">
        <v>20</v>
      </c>
      <c r="Z74">
        <v>7.0000000000000007E-2</v>
      </c>
      <c r="AA74">
        <v>7.7200000000000005E-2</v>
      </c>
      <c r="AB74" s="3">
        <v>0.12</v>
      </c>
      <c r="AC74" s="5">
        <v>2.5000000000000001E-2</v>
      </c>
      <c r="AD74" s="38">
        <v>123</v>
      </c>
      <c r="AE74" t="s">
        <v>31</v>
      </c>
      <c r="AF74" t="s">
        <v>31</v>
      </c>
      <c r="AG74" s="23">
        <v>0.6976</v>
      </c>
      <c r="AH74" s="23">
        <v>0.6976</v>
      </c>
      <c r="AK74" s="43">
        <v>0.1</v>
      </c>
      <c r="AL74" t="b">
        <v>1</v>
      </c>
      <c r="AM74" t="b">
        <v>1</v>
      </c>
      <c r="AN74" t="b">
        <v>0</v>
      </c>
      <c r="AO74">
        <v>0</v>
      </c>
      <c r="AP74" t="s">
        <v>3</v>
      </c>
      <c r="AQ74" t="b">
        <v>1</v>
      </c>
      <c r="AR74" s="22" t="b">
        <v>1</v>
      </c>
    </row>
  </sheetData>
  <dataValidations count="3">
    <dataValidation type="list" allowBlank="1" showInputMessage="1" showErrorMessage="1" sqref="D5:D8 D10:D14 D51:D52 D29:D30 D54:D56 D16:D17 D19:D21 D73:D74 D23:D24 D26:D27 D35:D39 D44:D49 D41:D42 D59:D71" xr:uid="{81CE615E-FDAB-439A-B7F4-35FD2C8DD511}">
      <formula1>"TRUE,FALSE"</formula1>
    </dataValidation>
    <dataValidation type="list" allowBlank="1" showInputMessage="1" showErrorMessage="1" sqref="X5:X8 X10:X14 X51:X52 X29:X30 X54:X56 X16:X17 X19:X21 X73:X74 X23:X24 X26:X27 X35:X39 X44:X49 X41:X42 X59:X71" xr:uid="{D63AB0A3-C873-4E54-84C9-5EF902623C2C}">
      <formula1>"simple, internal"</formula1>
    </dataValidation>
    <dataValidation type="list" allowBlank="1" showInputMessage="1" showErrorMessage="1" sqref="AM5:AN8 C5:C8 AM10:AN14 AM51:AN52 AM54:AN56 AM16:AN17 AM44:AN49 AM19:AN21 AM73:AN74 C73:C74 AM23:AN24 AM26:AN27 AM41:AN42 AM29:AN30 C35:C56 AM35:AN39 C10:C30 AM59:AN71 C59:C71" xr:uid="{ACC2DB63-A74C-4F86-870D-BBE8EC103AB1}">
      <formula1>"TRUE, 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2380-6405-410A-A4D9-17F48F5CE536}">
  <dimension ref="A3:R41"/>
  <sheetViews>
    <sheetView zoomScaleNormal="100" workbookViewId="0">
      <pane xSplit="3" ySplit="4" topLeftCell="J5" activePane="bottomRight" state="frozen"/>
      <selection pane="topRight" activeCell="E1" sqref="E1"/>
      <selection pane="bottomLeft" activeCell="A5" sqref="A5"/>
      <selection pane="bottomRight" activeCell="C46" sqref="C46"/>
    </sheetView>
  </sheetViews>
  <sheetFormatPr defaultRowHeight="15"/>
  <cols>
    <col min="1" max="1" width="25.140625" customWidth="1"/>
    <col min="2" max="2" width="56.28515625" customWidth="1"/>
    <col min="3" max="3" width="13.140625" customWidth="1"/>
    <col min="4" max="4" width="16.5703125" customWidth="1"/>
    <col min="5" max="5" width="29.140625" customWidth="1"/>
    <col min="6" max="6" width="17.140625" customWidth="1"/>
    <col min="7" max="7" width="21.7109375" customWidth="1"/>
    <col min="8" max="9" width="17.42578125" customWidth="1"/>
    <col min="10" max="10" width="24" customWidth="1"/>
    <col min="11" max="11" width="19.7109375" customWidth="1"/>
    <col min="12" max="12" width="22" customWidth="1"/>
    <col min="13" max="13" width="23.42578125" customWidth="1"/>
    <col min="14" max="14" width="14.5703125" customWidth="1"/>
    <col min="15" max="15" width="25.7109375" customWidth="1"/>
    <col min="17" max="17" width="13.140625" customWidth="1"/>
    <col min="18" max="18" width="14.28515625" customWidth="1"/>
    <col min="19" max="19" width="25.140625" customWidth="1"/>
  </cols>
  <sheetData>
    <row r="3" spans="1:18" s="21" customFormat="1" ht="18.75">
      <c r="A3" s="14"/>
      <c r="B3" s="14"/>
      <c r="C3" s="14"/>
      <c r="D3" s="19" t="s">
        <v>69</v>
      </c>
      <c r="E3" s="19"/>
      <c r="F3" s="15" t="s">
        <v>49</v>
      </c>
      <c r="G3" s="15"/>
      <c r="H3" s="18" t="s">
        <v>74</v>
      </c>
      <c r="I3" s="18"/>
      <c r="J3" s="41" t="s">
        <v>107</v>
      </c>
      <c r="K3" s="39" t="s">
        <v>125</v>
      </c>
      <c r="L3" s="39"/>
      <c r="M3" s="39" t="s">
        <v>167</v>
      </c>
      <c r="N3" s="19" t="s">
        <v>199</v>
      </c>
      <c r="O3" s="19"/>
      <c r="P3" s="15" t="s">
        <v>198</v>
      </c>
      <c r="Q3" s="15"/>
      <c r="R3" s="15"/>
    </row>
    <row r="4" spans="1:18" s="1" customFormat="1">
      <c r="A4" s="11" t="s">
        <v>77</v>
      </c>
      <c r="B4" s="11" t="s">
        <v>37</v>
      </c>
      <c r="C4" s="11" t="s">
        <v>13</v>
      </c>
      <c r="D4" s="7" t="s">
        <v>75</v>
      </c>
      <c r="E4" s="7" t="s">
        <v>78</v>
      </c>
      <c r="F4" s="8" t="s">
        <v>48</v>
      </c>
      <c r="G4" s="8" t="s">
        <v>61</v>
      </c>
      <c r="H4" s="13" t="s">
        <v>25</v>
      </c>
      <c r="I4" s="13" t="s">
        <v>73</v>
      </c>
      <c r="J4" s="42" t="s">
        <v>6</v>
      </c>
      <c r="K4" s="40" t="s">
        <v>109</v>
      </c>
      <c r="L4" s="40" t="s">
        <v>113</v>
      </c>
      <c r="M4" s="40" t="s">
        <v>141</v>
      </c>
      <c r="N4" s="7" t="s">
        <v>59</v>
      </c>
      <c r="O4" s="7" t="s">
        <v>132</v>
      </c>
      <c r="P4" s="8" t="s">
        <v>127</v>
      </c>
      <c r="Q4" s="8" t="s">
        <v>128</v>
      </c>
      <c r="R4" s="8" t="s">
        <v>129</v>
      </c>
    </row>
    <row r="5" spans="1:18">
      <c r="A5" t="s">
        <v>72</v>
      </c>
      <c r="C5" t="b">
        <v>0</v>
      </c>
      <c r="D5" t="s">
        <v>70</v>
      </c>
      <c r="E5" t="s">
        <v>76</v>
      </c>
      <c r="F5" t="s">
        <v>68</v>
      </c>
      <c r="G5">
        <v>2.75E-2</v>
      </c>
      <c r="H5">
        <v>0</v>
      </c>
      <c r="I5" t="b">
        <v>1</v>
      </c>
      <c r="J5">
        <v>7.0000000000000007E-2</v>
      </c>
      <c r="K5">
        <v>0</v>
      </c>
      <c r="L5">
        <v>2018</v>
      </c>
      <c r="N5" t="b">
        <v>1</v>
      </c>
      <c r="O5" s="43">
        <v>0.11</v>
      </c>
      <c r="P5">
        <v>0.02</v>
      </c>
      <c r="Q5">
        <v>0.05</v>
      </c>
      <c r="R5">
        <v>0</v>
      </c>
    </row>
    <row r="6" spans="1:18">
      <c r="O6" s="43"/>
    </row>
    <row r="7" spans="1:18">
      <c r="A7" t="s">
        <v>220</v>
      </c>
      <c r="B7" t="s">
        <v>200</v>
      </c>
      <c r="C7" t="b">
        <v>0</v>
      </c>
      <c r="D7" t="s">
        <v>70</v>
      </c>
      <c r="E7" t="s">
        <v>76</v>
      </c>
      <c r="F7" t="s">
        <v>68</v>
      </c>
      <c r="G7">
        <v>2.75E-2</v>
      </c>
      <c r="H7">
        <v>0</v>
      </c>
      <c r="I7" t="b">
        <v>1</v>
      </c>
      <c r="J7">
        <v>7.0000000000000007E-2</v>
      </c>
      <c r="K7">
        <v>0</v>
      </c>
      <c r="L7">
        <v>2018</v>
      </c>
      <c r="N7" t="b">
        <v>1</v>
      </c>
      <c r="O7" s="43">
        <v>0.11</v>
      </c>
      <c r="P7">
        <v>0.02</v>
      </c>
      <c r="Q7">
        <v>0.05</v>
      </c>
      <c r="R7">
        <v>0</v>
      </c>
    </row>
    <row r="8" spans="1:18">
      <c r="A8" t="s">
        <v>256</v>
      </c>
      <c r="B8" t="s">
        <v>259</v>
      </c>
      <c r="C8" t="b">
        <v>0</v>
      </c>
      <c r="D8" t="s">
        <v>70</v>
      </c>
      <c r="E8" t="s">
        <v>76</v>
      </c>
      <c r="F8" t="s">
        <v>68</v>
      </c>
      <c r="G8">
        <v>2.75E-2</v>
      </c>
      <c r="H8">
        <v>0</v>
      </c>
      <c r="I8" t="b">
        <v>1</v>
      </c>
      <c r="J8">
        <v>7.0000000000000007E-2</v>
      </c>
      <c r="K8">
        <v>0.25</v>
      </c>
      <c r="L8">
        <v>2018</v>
      </c>
      <c r="N8" t="b">
        <v>1</v>
      </c>
      <c r="O8" s="43">
        <v>0.11</v>
      </c>
      <c r="P8">
        <v>0.02</v>
      </c>
      <c r="Q8">
        <v>0.05</v>
      </c>
      <c r="R8">
        <v>0</v>
      </c>
    </row>
    <row r="9" spans="1:18">
      <c r="A9" t="s">
        <v>221</v>
      </c>
      <c r="B9" t="s">
        <v>191</v>
      </c>
      <c r="C9" t="b">
        <v>0</v>
      </c>
      <c r="D9" t="s">
        <v>70</v>
      </c>
      <c r="E9" t="s">
        <v>76</v>
      </c>
      <c r="F9" t="s">
        <v>68</v>
      </c>
      <c r="G9">
        <v>2.75E-2</v>
      </c>
      <c r="H9">
        <v>0</v>
      </c>
      <c r="I9" t="b">
        <v>1</v>
      </c>
      <c r="J9">
        <v>7.0000000000000007E-2</v>
      </c>
      <c r="K9">
        <v>0.5</v>
      </c>
      <c r="L9">
        <v>2018</v>
      </c>
      <c r="N9" t="b">
        <v>1</v>
      </c>
      <c r="O9" s="43">
        <v>0.11</v>
      </c>
      <c r="P9">
        <v>0.02</v>
      </c>
      <c r="Q9">
        <v>0.05</v>
      </c>
      <c r="R9">
        <v>0</v>
      </c>
    </row>
    <row r="10" spans="1:18">
      <c r="O10" s="43"/>
    </row>
    <row r="11" spans="1:18">
      <c r="A11" t="s">
        <v>222</v>
      </c>
      <c r="B11" t="s">
        <v>194</v>
      </c>
      <c r="C11" t="b">
        <v>0</v>
      </c>
      <c r="D11" t="s">
        <v>70</v>
      </c>
      <c r="E11" t="s">
        <v>76</v>
      </c>
      <c r="F11" t="s">
        <v>68</v>
      </c>
      <c r="G11">
        <v>2.75E-2</v>
      </c>
      <c r="H11">
        <v>0</v>
      </c>
      <c r="I11" t="b">
        <v>1</v>
      </c>
      <c r="J11">
        <v>7.0000000000000007E-2</v>
      </c>
      <c r="K11">
        <v>0</v>
      </c>
      <c r="L11">
        <v>2018</v>
      </c>
      <c r="M11">
        <v>0.01</v>
      </c>
      <c r="N11" t="b">
        <v>1</v>
      </c>
      <c r="O11" s="43">
        <v>0.11</v>
      </c>
      <c r="P11">
        <v>0.02</v>
      </c>
      <c r="Q11">
        <v>0.05</v>
      </c>
      <c r="R11">
        <v>0</v>
      </c>
    </row>
    <row r="12" spans="1:18">
      <c r="A12" t="s">
        <v>257</v>
      </c>
      <c r="B12" t="s">
        <v>260</v>
      </c>
      <c r="C12" t="b">
        <v>0</v>
      </c>
      <c r="D12" t="s">
        <v>70</v>
      </c>
      <c r="E12" t="s">
        <v>76</v>
      </c>
      <c r="F12" t="s">
        <v>68</v>
      </c>
      <c r="G12">
        <v>2.75E-2</v>
      </c>
      <c r="H12">
        <v>0</v>
      </c>
      <c r="I12" t="b">
        <v>1</v>
      </c>
      <c r="J12">
        <v>7.0000000000000007E-2</v>
      </c>
      <c r="K12">
        <v>0.25</v>
      </c>
      <c r="L12">
        <v>2018</v>
      </c>
      <c r="M12">
        <v>0.01</v>
      </c>
      <c r="N12" t="b">
        <v>1</v>
      </c>
      <c r="O12" s="43">
        <v>0.11</v>
      </c>
      <c r="P12">
        <v>0.02</v>
      </c>
      <c r="Q12">
        <v>0.05</v>
      </c>
      <c r="R12">
        <v>0</v>
      </c>
    </row>
    <row r="13" spans="1:18">
      <c r="A13" t="s">
        <v>223</v>
      </c>
      <c r="B13" t="s">
        <v>192</v>
      </c>
      <c r="C13" t="b">
        <v>0</v>
      </c>
      <c r="D13" t="s">
        <v>70</v>
      </c>
      <c r="E13" t="s">
        <v>76</v>
      </c>
      <c r="F13" t="s">
        <v>68</v>
      </c>
      <c r="G13">
        <v>2.75E-2</v>
      </c>
      <c r="H13">
        <v>0</v>
      </c>
      <c r="I13" t="b">
        <v>1</v>
      </c>
      <c r="J13">
        <v>7.0000000000000007E-2</v>
      </c>
      <c r="K13">
        <v>0.5</v>
      </c>
      <c r="L13">
        <v>2018</v>
      </c>
      <c r="M13">
        <v>0.01</v>
      </c>
      <c r="N13" t="b">
        <v>1</v>
      </c>
      <c r="O13" s="43">
        <v>0.11</v>
      </c>
      <c r="P13">
        <v>0.02</v>
      </c>
      <c r="Q13">
        <v>0.05</v>
      </c>
      <c r="R13">
        <v>0</v>
      </c>
    </row>
    <row r="15" spans="1:18">
      <c r="A15" t="s">
        <v>224</v>
      </c>
      <c r="B15" t="s">
        <v>195</v>
      </c>
      <c r="C15" t="b">
        <v>0</v>
      </c>
      <c r="D15" t="s">
        <v>70</v>
      </c>
      <c r="E15" t="s">
        <v>76</v>
      </c>
      <c r="F15" t="s">
        <v>68</v>
      </c>
      <c r="G15">
        <v>2.75E-2</v>
      </c>
      <c r="H15">
        <v>0</v>
      </c>
      <c r="I15" t="b">
        <v>1</v>
      </c>
      <c r="J15">
        <v>7.0000000000000007E-2</v>
      </c>
      <c r="K15">
        <v>0</v>
      </c>
      <c r="L15">
        <v>2018</v>
      </c>
      <c r="M15">
        <v>1.4999999999999999E-2</v>
      </c>
      <c r="N15" t="b">
        <v>1</v>
      </c>
      <c r="O15" s="43">
        <v>0.11</v>
      </c>
      <c r="P15">
        <v>0.02</v>
      </c>
      <c r="Q15">
        <v>0.05</v>
      </c>
      <c r="R15">
        <v>0</v>
      </c>
    </row>
    <row r="16" spans="1:18">
      <c r="A16" t="s">
        <v>258</v>
      </c>
      <c r="B16" t="s">
        <v>261</v>
      </c>
      <c r="C16" t="b">
        <v>0</v>
      </c>
      <c r="D16" t="s">
        <v>70</v>
      </c>
      <c r="E16" t="s">
        <v>76</v>
      </c>
      <c r="F16" t="s">
        <v>68</v>
      </c>
      <c r="G16">
        <v>2.75E-2</v>
      </c>
      <c r="H16">
        <v>0</v>
      </c>
      <c r="I16" t="b">
        <v>1</v>
      </c>
      <c r="J16">
        <v>7.0000000000000007E-2</v>
      </c>
      <c r="K16">
        <v>0.25</v>
      </c>
      <c r="L16">
        <v>2018</v>
      </c>
      <c r="M16">
        <v>1.4999999999999999E-2</v>
      </c>
      <c r="N16" t="b">
        <v>1</v>
      </c>
      <c r="O16" s="43">
        <v>0.11</v>
      </c>
      <c r="P16">
        <v>0.02</v>
      </c>
      <c r="Q16">
        <v>0.05</v>
      </c>
      <c r="R16">
        <v>0</v>
      </c>
    </row>
    <row r="17" spans="1:18">
      <c r="A17" t="s">
        <v>225</v>
      </c>
      <c r="B17" t="s">
        <v>193</v>
      </c>
      <c r="C17" t="b">
        <v>0</v>
      </c>
      <c r="D17" t="s">
        <v>70</v>
      </c>
      <c r="E17" t="s">
        <v>76</v>
      </c>
      <c r="F17" t="s">
        <v>68</v>
      </c>
      <c r="G17">
        <v>2.75E-2</v>
      </c>
      <c r="H17">
        <v>0</v>
      </c>
      <c r="I17" t="b">
        <v>1</v>
      </c>
      <c r="J17">
        <v>7.0000000000000007E-2</v>
      </c>
      <c r="K17">
        <v>0.5</v>
      </c>
      <c r="L17">
        <v>2018</v>
      </c>
      <c r="M17">
        <v>1.4999999999999999E-2</v>
      </c>
      <c r="N17" t="b">
        <v>1</v>
      </c>
      <c r="O17" s="43">
        <v>0.11</v>
      </c>
      <c r="P17">
        <v>0.02</v>
      </c>
      <c r="Q17">
        <v>0.05</v>
      </c>
      <c r="R17">
        <v>0</v>
      </c>
    </row>
    <row r="20" spans="1:18">
      <c r="A20" t="s">
        <v>207</v>
      </c>
      <c r="B20" t="s">
        <v>201</v>
      </c>
      <c r="C20" t="b">
        <v>0</v>
      </c>
      <c r="D20" t="s">
        <v>70</v>
      </c>
      <c r="E20" t="s">
        <v>197</v>
      </c>
      <c r="F20" t="s">
        <v>68</v>
      </c>
      <c r="G20">
        <v>2.75E-2</v>
      </c>
      <c r="H20">
        <v>0</v>
      </c>
      <c r="I20" t="b">
        <v>1</v>
      </c>
      <c r="J20">
        <v>7.0000000000000007E-2</v>
      </c>
      <c r="K20">
        <v>0</v>
      </c>
      <c r="L20">
        <v>2018</v>
      </c>
      <c r="N20" t="b">
        <v>1</v>
      </c>
      <c r="O20" s="43">
        <v>0.11</v>
      </c>
      <c r="P20">
        <v>0.03</v>
      </c>
      <c r="Q20">
        <v>0.05</v>
      </c>
      <c r="R20">
        <v>0</v>
      </c>
    </row>
    <row r="21" spans="1:18">
      <c r="A21" t="s">
        <v>208</v>
      </c>
      <c r="B21" t="s">
        <v>248</v>
      </c>
      <c r="C21" t="b">
        <v>0</v>
      </c>
      <c r="D21" t="s">
        <v>70</v>
      </c>
      <c r="E21" t="s">
        <v>197</v>
      </c>
      <c r="F21" t="s">
        <v>68</v>
      </c>
      <c r="G21">
        <v>2.75E-2</v>
      </c>
      <c r="H21">
        <v>0</v>
      </c>
      <c r="I21" t="b">
        <v>1</v>
      </c>
      <c r="J21">
        <v>7.0000000000000007E-2</v>
      </c>
      <c r="K21">
        <v>0.25</v>
      </c>
      <c r="L21">
        <v>2018</v>
      </c>
      <c r="N21" t="b">
        <v>1</v>
      </c>
      <c r="O21" s="43">
        <v>0.11</v>
      </c>
      <c r="P21">
        <v>0.03</v>
      </c>
      <c r="Q21">
        <v>0.05</v>
      </c>
      <c r="R21">
        <v>0</v>
      </c>
    </row>
    <row r="22" spans="1:18">
      <c r="A22" t="s">
        <v>245</v>
      </c>
      <c r="B22" t="s">
        <v>249</v>
      </c>
      <c r="C22" t="b">
        <v>0</v>
      </c>
      <c r="D22" t="s">
        <v>70</v>
      </c>
      <c r="E22" t="s">
        <v>197</v>
      </c>
      <c r="F22" t="s">
        <v>68</v>
      </c>
      <c r="G22">
        <v>2.75E-2</v>
      </c>
      <c r="H22">
        <v>0</v>
      </c>
      <c r="I22" t="b">
        <v>1</v>
      </c>
      <c r="J22">
        <v>7.0000000000000007E-2</v>
      </c>
      <c r="K22">
        <v>0.5</v>
      </c>
      <c r="L22">
        <v>2018</v>
      </c>
      <c r="N22" t="b">
        <v>1</v>
      </c>
      <c r="O22" s="43">
        <v>0.11</v>
      </c>
      <c r="P22">
        <v>0.03</v>
      </c>
      <c r="Q22">
        <v>0.05</v>
      </c>
      <c r="R22">
        <v>0</v>
      </c>
    </row>
    <row r="23" spans="1:18">
      <c r="O23" s="43"/>
    </row>
    <row r="24" spans="1:18">
      <c r="A24" t="s">
        <v>209</v>
      </c>
      <c r="B24" t="s">
        <v>250</v>
      </c>
      <c r="C24" t="b">
        <v>0</v>
      </c>
      <c r="D24" t="s">
        <v>70</v>
      </c>
      <c r="E24" t="s">
        <v>197</v>
      </c>
      <c r="F24" t="s">
        <v>68</v>
      </c>
      <c r="G24">
        <v>2.75E-2</v>
      </c>
      <c r="H24">
        <v>0</v>
      </c>
      <c r="I24" t="b">
        <v>1</v>
      </c>
      <c r="J24">
        <v>7.0000000000000007E-2</v>
      </c>
      <c r="K24">
        <v>0</v>
      </c>
      <c r="L24">
        <v>2018</v>
      </c>
      <c r="M24">
        <v>0.01</v>
      </c>
      <c r="N24" t="b">
        <v>1</v>
      </c>
      <c r="O24" s="43">
        <v>0.11</v>
      </c>
      <c r="P24">
        <v>0.03</v>
      </c>
      <c r="Q24">
        <v>0.05</v>
      </c>
      <c r="R24">
        <v>0</v>
      </c>
    </row>
    <row r="25" spans="1:18">
      <c r="A25" t="s">
        <v>210</v>
      </c>
      <c r="B25" t="s">
        <v>251</v>
      </c>
      <c r="C25" t="b">
        <v>0</v>
      </c>
      <c r="D25" t="s">
        <v>70</v>
      </c>
      <c r="E25" t="s">
        <v>197</v>
      </c>
      <c r="F25" t="s">
        <v>68</v>
      </c>
      <c r="G25">
        <v>2.75E-2</v>
      </c>
      <c r="H25">
        <v>0</v>
      </c>
      <c r="I25" t="b">
        <v>1</v>
      </c>
      <c r="J25">
        <v>7.0000000000000007E-2</v>
      </c>
      <c r="K25">
        <v>0.25</v>
      </c>
      <c r="L25">
        <v>2018</v>
      </c>
      <c r="M25">
        <v>0.01</v>
      </c>
      <c r="N25" t="b">
        <v>1</v>
      </c>
      <c r="O25" s="43">
        <v>0.11</v>
      </c>
      <c r="P25">
        <v>0.03</v>
      </c>
      <c r="Q25">
        <v>0.05</v>
      </c>
      <c r="R25">
        <v>0</v>
      </c>
    </row>
    <row r="26" spans="1:18">
      <c r="A26" t="s">
        <v>246</v>
      </c>
      <c r="B26" t="s">
        <v>252</v>
      </c>
      <c r="C26" t="b">
        <v>0</v>
      </c>
      <c r="D26" t="s">
        <v>70</v>
      </c>
      <c r="E26" t="s">
        <v>197</v>
      </c>
      <c r="F26" t="s">
        <v>68</v>
      </c>
      <c r="G26">
        <v>2.75E-2</v>
      </c>
      <c r="H26">
        <v>0</v>
      </c>
      <c r="I26" t="b">
        <v>1</v>
      </c>
      <c r="J26">
        <v>7.0000000000000007E-2</v>
      </c>
      <c r="K26">
        <v>0.5</v>
      </c>
      <c r="L26">
        <v>2018</v>
      </c>
      <c r="M26">
        <v>0.01</v>
      </c>
      <c r="N26" t="b">
        <v>1</v>
      </c>
      <c r="O26" s="43">
        <v>0.11</v>
      </c>
      <c r="P26">
        <v>0.03</v>
      </c>
      <c r="Q26">
        <v>0.05</v>
      </c>
      <c r="R26">
        <v>0</v>
      </c>
    </row>
    <row r="28" spans="1:18">
      <c r="A28" t="s">
        <v>217</v>
      </c>
      <c r="B28" t="s">
        <v>253</v>
      </c>
      <c r="C28" t="b">
        <v>0</v>
      </c>
      <c r="D28" t="s">
        <v>70</v>
      </c>
      <c r="E28" t="s">
        <v>197</v>
      </c>
      <c r="F28" t="s">
        <v>68</v>
      </c>
      <c r="G28">
        <v>2.75E-2</v>
      </c>
      <c r="H28">
        <v>0</v>
      </c>
      <c r="I28" t="b">
        <v>1</v>
      </c>
      <c r="J28">
        <v>7.0000000000000007E-2</v>
      </c>
      <c r="K28">
        <v>0</v>
      </c>
      <c r="L28">
        <v>2018</v>
      </c>
      <c r="M28">
        <v>1.4999999999999999E-2</v>
      </c>
      <c r="N28" t="b">
        <v>1</v>
      </c>
      <c r="O28" s="43">
        <v>0.11</v>
      </c>
      <c r="P28">
        <v>0.03</v>
      </c>
      <c r="Q28">
        <v>0.05</v>
      </c>
      <c r="R28">
        <v>0</v>
      </c>
    </row>
    <row r="29" spans="1:18">
      <c r="A29" t="s">
        <v>218</v>
      </c>
      <c r="B29" t="s">
        <v>254</v>
      </c>
      <c r="C29" t="b">
        <v>0</v>
      </c>
      <c r="D29" t="s">
        <v>70</v>
      </c>
      <c r="E29" t="s">
        <v>197</v>
      </c>
      <c r="F29" t="s">
        <v>68</v>
      </c>
      <c r="G29">
        <v>2.75E-2</v>
      </c>
      <c r="H29">
        <v>0</v>
      </c>
      <c r="I29" t="b">
        <v>1</v>
      </c>
      <c r="J29">
        <v>7.0000000000000007E-2</v>
      </c>
      <c r="K29">
        <v>0.25</v>
      </c>
      <c r="L29">
        <v>2018</v>
      </c>
      <c r="M29">
        <v>1.4999999999999999E-2</v>
      </c>
      <c r="N29" t="b">
        <v>1</v>
      </c>
      <c r="O29" s="43">
        <v>0.11</v>
      </c>
      <c r="P29">
        <v>0.03</v>
      </c>
      <c r="Q29">
        <v>0.05</v>
      </c>
      <c r="R29">
        <v>0</v>
      </c>
    </row>
    <row r="30" spans="1:18">
      <c r="A30" t="s">
        <v>247</v>
      </c>
      <c r="B30" t="s">
        <v>255</v>
      </c>
      <c r="C30" t="b">
        <v>0</v>
      </c>
      <c r="D30" t="s">
        <v>70</v>
      </c>
      <c r="E30" t="s">
        <v>197</v>
      </c>
      <c r="F30" t="s">
        <v>68</v>
      </c>
      <c r="G30">
        <v>2.75E-2</v>
      </c>
      <c r="H30">
        <v>0</v>
      </c>
      <c r="I30" t="b">
        <v>1</v>
      </c>
      <c r="J30">
        <v>7.0000000000000007E-2</v>
      </c>
      <c r="K30">
        <v>0.5</v>
      </c>
      <c r="L30">
        <v>2018</v>
      </c>
      <c r="M30">
        <v>1.4999999999999999E-2</v>
      </c>
      <c r="N30" t="b">
        <v>1</v>
      </c>
      <c r="O30" s="43">
        <v>0.11</v>
      </c>
      <c r="P30">
        <v>0.03</v>
      </c>
      <c r="Q30">
        <v>0.05</v>
      </c>
      <c r="R30">
        <v>0</v>
      </c>
    </row>
    <row r="31" spans="1:18">
      <c r="O31" s="43"/>
    </row>
    <row r="33" spans="1:18">
      <c r="A33" t="s">
        <v>281</v>
      </c>
      <c r="B33" t="s">
        <v>285</v>
      </c>
      <c r="C33" t="b">
        <v>0</v>
      </c>
      <c r="D33" t="s">
        <v>70</v>
      </c>
      <c r="E33" t="s">
        <v>76</v>
      </c>
      <c r="F33" t="s">
        <v>68</v>
      </c>
      <c r="G33">
        <v>2.75E-2</v>
      </c>
      <c r="H33">
        <v>0</v>
      </c>
      <c r="I33" t="b">
        <v>1</v>
      </c>
      <c r="J33">
        <v>0.05</v>
      </c>
      <c r="K33">
        <v>0</v>
      </c>
      <c r="L33">
        <v>2018</v>
      </c>
      <c r="N33" t="b">
        <v>1</v>
      </c>
      <c r="O33" s="43">
        <v>0.11</v>
      </c>
      <c r="P33">
        <v>0.02</v>
      </c>
      <c r="Q33">
        <v>0.05</v>
      </c>
      <c r="R33">
        <v>0</v>
      </c>
    </row>
    <row r="34" spans="1:18">
      <c r="A34" t="s">
        <v>282</v>
      </c>
      <c r="B34" t="s">
        <v>286</v>
      </c>
      <c r="C34" t="b">
        <v>0</v>
      </c>
      <c r="D34" t="s">
        <v>70</v>
      </c>
      <c r="E34" t="s">
        <v>197</v>
      </c>
      <c r="F34" t="s">
        <v>68</v>
      </c>
      <c r="G34">
        <v>2.75E-2</v>
      </c>
      <c r="H34">
        <v>0</v>
      </c>
      <c r="I34" t="b">
        <v>1</v>
      </c>
      <c r="J34">
        <v>0.05</v>
      </c>
      <c r="K34">
        <v>0</v>
      </c>
      <c r="L34">
        <v>2018</v>
      </c>
      <c r="N34" t="b">
        <v>1</v>
      </c>
      <c r="O34" s="43">
        <v>0.11</v>
      </c>
      <c r="P34">
        <v>0.03</v>
      </c>
      <c r="Q34">
        <v>0.05</v>
      </c>
      <c r="R34">
        <v>0</v>
      </c>
    </row>
    <row r="36" spans="1:18">
      <c r="A36" t="s">
        <v>283</v>
      </c>
      <c r="B36" t="s">
        <v>287</v>
      </c>
      <c r="C36" t="b">
        <v>0</v>
      </c>
      <c r="D36" t="s">
        <v>70</v>
      </c>
      <c r="E36" t="s">
        <v>76</v>
      </c>
      <c r="F36" t="s">
        <v>68</v>
      </c>
      <c r="G36">
        <v>2.75E-2</v>
      </c>
      <c r="H36">
        <v>0</v>
      </c>
      <c r="I36" t="b">
        <v>1</v>
      </c>
      <c r="J36">
        <v>0.05</v>
      </c>
      <c r="K36">
        <v>0.5</v>
      </c>
      <c r="L36">
        <v>2018</v>
      </c>
      <c r="M36">
        <v>0.01</v>
      </c>
      <c r="N36" t="b">
        <v>1</v>
      </c>
      <c r="O36" s="43">
        <v>0.11</v>
      </c>
      <c r="P36">
        <v>0.02</v>
      </c>
      <c r="Q36">
        <v>0.05</v>
      </c>
      <c r="R36">
        <v>0</v>
      </c>
    </row>
    <row r="37" spans="1:18">
      <c r="A37" t="s">
        <v>284</v>
      </c>
      <c r="B37" t="s">
        <v>288</v>
      </c>
      <c r="C37" t="b">
        <v>0</v>
      </c>
      <c r="D37" t="s">
        <v>70</v>
      </c>
      <c r="E37" t="s">
        <v>197</v>
      </c>
      <c r="F37" t="s">
        <v>68</v>
      </c>
      <c r="G37">
        <v>2.75E-2</v>
      </c>
      <c r="H37">
        <v>0</v>
      </c>
      <c r="I37" t="b">
        <v>1</v>
      </c>
      <c r="J37">
        <v>0.05</v>
      </c>
      <c r="K37">
        <v>0.5</v>
      </c>
      <c r="L37">
        <v>2018</v>
      </c>
      <c r="M37">
        <v>0.01</v>
      </c>
      <c r="N37" t="b">
        <v>1</v>
      </c>
      <c r="O37" s="43">
        <v>0.11</v>
      </c>
      <c r="P37">
        <v>0.03</v>
      </c>
      <c r="Q37">
        <v>0.05</v>
      </c>
      <c r="R37">
        <v>0</v>
      </c>
    </row>
    <row r="39" spans="1:18">
      <c r="A39" t="s">
        <v>296</v>
      </c>
      <c r="B39" t="s">
        <v>297</v>
      </c>
      <c r="C39" t="b">
        <v>0</v>
      </c>
      <c r="D39" t="s">
        <v>70</v>
      </c>
      <c r="E39" t="s">
        <v>298</v>
      </c>
      <c r="F39" t="s">
        <v>68</v>
      </c>
      <c r="G39">
        <v>2.75E-2</v>
      </c>
      <c r="H39">
        <v>0</v>
      </c>
      <c r="I39" t="b">
        <v>1</v>
      </c>
      <c r="J39">
        <v>7.0000000000000007E-2</v>
      </c>
      <c r="K39">
        <v>0</v>
      </c>
      <c r="L39">
        <v>2018</v>
      </c>
      <c r="N39" t="b">
        <v>1</v>
      </c>
      <c r="O39" s="43">
        <v>0.11</v>
      </c>
      <c r="P39">
        <v>0.03</v>
      </c>
      <c r="Q39">
        <v>0.02</v>
      </c>
      <c r="R39">
        <v>0</v>
      </c>
    </row>
    <row r="41" spans="1:18">
      <c r="A41" t="s">
        <v>300</v>
      </c>
      <c r="B41" t="s">
        <v>301</v>
      </c>
      <c r="C41" t="b">
        <v>1</v>
      </c>
      <c r="D41" t="s">
        <v>70</v>
      </c>
      <c r="E41" t="s">
        <v>302</v>
      </c>
      <c r="F41" t="s">
        <v>68</v>
      </c>
      <c r="G41">
        <v>2.75E-2</v>
      </c>
      <c r="H41">
        <v>0</v>
      </c>
      <c r="I41" t="b">
        <v>1</v>
      </c>
      <c r="J41">
        <v>7.0000000000000007E-2</v>
      </c>
      <c r="K41">
        <v>0</v>
      </c>
      <c r="L41">
        <v>2018</v>
      </c>
      <c r="N41" t="b">
        <v>1</v>
      </c>
      <c r="O41" s="43">
        <v>0.11</v>
      </c>
      <c r="P41">
        <v>0.02</v>
      </c>
      <c r="Q41">
        <v>0.05</v>
      </c>
      <c r="R41">
        <v>0</v>
      </c>
    </row>
  </sheetData>
  <dataValidations count="2">
    <dataValidation type="list" allowBlank="1" showInputMessage="1" showErrorMessage="1" sqref="D24:D26 D5:D9 D11:D13 D28:D31 D20:D22 D15:D17 D33:D34 D36:D37 D39 D41" xr:uid="{73B0AF26-6A4C-427C-B7EA-75439AFB0B6E}">
      <formula1>"singleTier,multiTier"</formula1>
    </dataValidation>
    <dataValidation type="list" allowBlank="1" showInputMessage="1" showErrorMessage="1" sqref="C33:C37 C5:C31 C39 C41" xr:uid="{BD331DEC-2DB8-437E-B2EB-02992BFDA38C}">
      <formula1>"TRUE, 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D11" sqref="D11"/>
    </sheetView>
  </sheetViews>
  <sheetFormatPr defaultRowHeight="15"/>
  <cols>
    <col min="2" max="2" width="10.85546875" customWidth="1"/>
    <col min="9" max="9" width="12" customWidth="1"/>
    <col min="10" max="10" width="11.7109375" customWidth="1"/>
  </cols>
  <sheetData>
    <row r="3" spans="1:10">
      <c r="A3" t="s">
        <v>39</v>
      </c>
      <c r="B3" s="2" t="s">
        <v>0</v>
      </c>
      <c r="C3" s="2" t="s">
        <v>1</v>
      </c>
      <c r="D3" s="2" t="s">
        <v>2</v>
      </c>
      <c r="E3" s="2" t="s">
        <v>42</v>
      </c>
      <c r="F3" s="2" t="s">
        <v>43</v>
      </c>
      <c r="G3" s="2" t="s">
        <v>40</v>
      </c>
      <c r="H3" s="2" t="s">
        <v>41</v>
      </c>
      <c r="I3" s="2" t="s">
        <v>45</v>
      </c>
      <c r="J3" s="2" t="s">
        <v>44</v>
      </c>
    </row>
    <row r="4" spans="1:10">
      <c r="A4">
        <v>2018</v>
      </c>
      <c r="B4">
        <v>50</v>
      </c>
      <c r="C4">
        <v>50</v>
      </c>
      <c r="D4">
        <v>4</v>
      </c>
      <c r="E4">
        <v>20</v>
      </c>
      <c r="F4">
        <v>74</v>
      </c>
      <c r="G4">
        <v>20</v>
      </c>
      <c r="H4">
        <v>110</v>
      </c>
      <c r="I4">
        <v>50</v>
      </c>
      <c r="J4">
        <v>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AB1D-5D27-425D-BA62-0973AEFB252B}">
  <dimension ref="A1"/>
  <sheetViews>
    <sheetView workbookViewId="0">
      <selection activeCell="E39" sqref="E39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D17" sqref="D17"/>
    </sheetView>
  </sheetViews>
  <sheetFormatPr defaultRowHeight="1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>
      <c r="A1" s="1" t="s">
        <v>22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14</v>
      </c>
    </row>
    <row r="2" spans="1:7">
      <c r="A2" s="1" t="s">
        <v>20</v>
      </c>
      <c r="B2" s="4">
        <v>7.0000000000000007E-2</v>
      </c>
      <c r="C2" s="3">
        <v>0</v>
      </c>
      <c r="D2">
        <v>1</v>
      </c>
      <c r="E2" s="4">
        <f t="shared" ref="E2:E11" si="0">F2</f>
        <v>7.0000000000000007E-2</v>
      </c>
      <c r="F2" s="6">
        <f t="shared" ref="F2:F3" si="1">B2 - C2^2/2</f>
        <v>7.0000000000000007E-2</v>
      </c>
      <c r="G2" t="s">
        <v>62</v>
      </c>
    </row>
    <row r="3" spans="1:7">
      <c r="A3" s="1" t="s">
        <v>20</v>
      </c>
      <c r="B3" s="4">
        <v>0.03</v>
      </c>
      <c r="C3" s="3">
        <v>0</v>
      </c>
      <c r="D3">
        <v>1</v>
      </c>
      <c r="E3" s="4">
        <f>F3</f>
        <v>0.03</v>
      </c>
      <c r="F3" s="6">
        <f t="shared" si="1"/>
        <v>0.03</v>
      </c>
      <c r="G3" t="s">
        <v>115</v>
      </c>
    </row>
    <row r="4" spans="1:7">
      <c r="A4" s="1" t="s">
        <v>20</v>
      </c>
      <c r="B4" s="4">
        <v>7.7200000000000005E-2</v>
      </c>
      <c r="C4" s="3">
        <v>0.12</v>
      </c>
      <c r="D4">
        <v>48</v>
      </c>
      <c r="E4" s="4">
        <f t="shared" si="0"/>
        <v>7.0000000000000007E-2</v>
      </c>
      <c r="F4" s="6">
        <f t="shared" ref="F4" si="2">B4 - C4^2/2</f>
        <v>7.0000000000000007E-2</v>
      </c>
      <c r="G4" t="s">
        <v>116</v>
      </c>
    </row>
    <row r="5" spans="1:7">
      <c r="A5" s="1" t="s">
        <v>117</v>
      </c>
      <c r="B5" s="4">
        <v>7.0000000000000007E-2</v>
      </c>
      <c r="C5" s="3">
        <v>0</v>
      </c>
      <c r="D5">
        <v>1</v>
      </c>
      <c r="E5" s="4">
        <f t="shared" si="0"/>
        <v>7.0000000000000007E-2</v>
      </c>
      <c r="F5" s="6">
        <f t="shared" ref="F5:F7" si="3">B5 - C5^2/2</f>
        <v>7.0000000000000007E-2</v>
      </c>
      <c r="G5" t="s">
        <v>62</v>
      </c>
    </row>
    <row r="6" spans="1:7">
      <c r="A6" s="1" t="s">
        <v>117</v>
      </c>
      <c r="B6" s="4">
        <v>0.03</v>
      </c>
      <c r="C6" s="3">
        <v>0</v>
      </c>
      <c r="D6">
        <v>1</v>
      </c>
      <c r="E6" s="4">
        <f t="shared" si="0"/>
        <v>0.03</v>
      </c>
      <c r="F6" s="6">
        <v>0.03</v>
      </c>
      <c r="G6" t="s">
        <v>115</v>
      </c>
    </row>
    <row r="7" spans="1:7">
      <c r="A7" s="1" t="s">
        <v>117</v>
      </c>
      <c r="B7" s="4">
        <v>-0.24</v>
      </c>
      <c r="C7" s="3">
        <v>0</v>
      </c>
      <c r="D7">
        <v>1</v>
      </c>
      <c r="E7" s="4">
        <f t="shared" si="0"/>
        <v>-0.24</v>
      </c>
      <c r="F7" s="6">
        <f t="shared" si="3"/>
        <v>-0.24</v>
      </c>
      <c r="G7" t="s">
        <v>63</v>
      </c>
    </row>
    <row r="8" spans="1:7">
      <c r="A8" s="1" t="s">
        <v>117</v>
      </c>
      <c r="B8" s="4">
        <v>0.12</v>
      </c>
      <c r="C8" s="3">
        <v>0</v>
      </c>
      <c r="D8">
        <v>1</v>
      </c>
      <c r="E8" s="4">
        <f t="shared" si="0"/>
        <v>0.12</v>
      </c>
      <c r="F8" s="6">
        <f t="shared" ref="F8:F11" si="4">B8 - C8^2/2</f>
        <v>0.12</v>
      </c>
      <c r="G8" t="s">
        <v>64</v>
      </c>
    </row>
    <row r="9" spans="1:7">
      <c r="A9" s="1" t="s">
        <v>117</v>
      </c>
      <c r="B9" s="4">
        <v>0.12</v>
      </c>
      <c r="C9" s="3">
        <v>0</v>
      </c>
      <c r="D9">
        <v>1</v>
      </c>
      <c r="E9" s="4">
        <f t="shared" si="0"/>
        <v>0.12</v>
      </c>
      <c r="F9" s="6">
        <f t="shared" si="4"/>
        <v>0.12</v>
      </c>
      <c r="G9" t="s">
        <v>65</v>
      </c>
    </row>
    <row r="10" spans="1:7">
      <c r="A10" s="1" t="s">
        <v>117</v>
      </c>
      <c r="B10" s="4">
        <v>0.12</v>
      </c>
      <c r="C10" s="3">
        <v>0</v>
      </c>
      <c r="D10">
        <v>1</v>
      </c>
      <c r="E10" s="4">
        <f t="shared" si="0"/>
        <v>0.12</v>
      </c>
      <c r="F10" s="6">
        <f t="shared" si="4"/>
        <v>0.12</v>
      </c>
      <c r="G10" t="s">
        <v>66</v>
      </c>
    </row>
    <row r="11" spans="1:7">
      <c r="A11" s="1" t="s">
        <v>117</v>
      </c>
      <c r="B11" s="4">
        <v>7.0000000000000007E-2</v>
      </c>
      <c r="C11" s="3">
        <v>0</v>
      </c>
      <c r="D11">
        <v>44</v>
      </c>
      <c r="E11" s="4">
        <f t="shared" si="0"/>
        <v>7.0000000000000007E-2</v>
      </c>
      <c r="F11" s="6">
        <f t="shared" si="4"/>
        <v>7.0000000000000007E-2</v>
      </c>
      <c r="G11" t="s">
        <v>118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C7-C30C-4F41-9ED1-A3A9BFD95FFA}">
  <dimension ref="A1:K39"/>
  <sheetViews>
    <sheetView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M22" sqref="M22"/>
    </sheetView>
  </sheetViews>
  <sheetFormatPr defaultRowHeight="12.75"/>
  <cols>
    <col min="1" max="1" width="34.5703125" style="26" customWidth="1"/>
    <col min="2" max="2" width="20" style="27" customWidth="1"/>
    <col min="3" max="3" width="14.28515625" style="27" customWidth="1"/>
    <col min="4" max="4" width="16.5703125" style="27" customWidth="1"/>
    <col min="5" max="5" width="9.140625" style="26"/>
    <col min="6" max="9" width="14.85546875" style="26" customWidth="1"/>
    <col min="10" max="10" width="9.140625" style="26"/>
    <col min="11" max="11" width="18.5703125" style="26" customWidth="1"/>
    <col min="12" max="16384" width="9.140625" style="26"/>
  </cols>
  <sheetData>
    <row r="1" spans="1:11">
      <c r="A1" s="26" t="s">
        <v>203</v>
      </c>
    </row>
    <row r="3" spans="1:11">
      <c r="B3" s="28" t="s">
        <v>83</v>
      </c>
      <c r="C3" s="28" t="s">
        <v>84</v>
      </c>
      <c r="D3" s="28" t="s">
        <v>85</v>
      </c>
      <c r="F3" s="29" t="s">
        <v>161</v>
      </c>
      <c r="G3" s="29" t="s">
        <v>204</v>
      </c>
      <c r="H3" s="29" t="s">
        <v>205</v>
      </c>
      <c r="I3" s="29" t="s">
        <v>206</v>
      </c>
      <c r="K3" s="58" t="s">
        <v>372</v>
      </c>
    </row>
    <row r="4" spans="1:11">
      <c r="A4" s="29" t="s">
        <v>86</v>
      </c>
    </row>
    <row r="5" spans="1:11">
      <c r="A5" s="26" t="s">
        <v>89</v>
      </c>
      <c r="B5" s="27">
        <v>174402</v>
      </c>
      <c r="C5" s="27">
        <v>11811</v>
      </c>
      <c r="D5" s="27">
        <f>SUM(B5:C5)</f>
        <v>186213</v>
      </c>
      <c r="F5" s="27">
        <v>28335</v>
      </c>
      <c r="G5" s="27">
        <v>41289</v>
      </c>
      <c r="H5" s="26">
        <v>7311</v>
      </c>
      <c r="I5" s="27">
        <f t="shared" ref="I5:I6" si="0">SUM(F5:H5)</f>
        <v>76935</v>
      </c>
      <c r="K5" s="57">
        <f>SUM(D5,I5)</f>
        <v>263148</v>
      </c>
    </row>
    <row r="6" spans="1:11">
      <c r="A6" s="26" t="s">
        <v>90</v>
      </c>
      <c r="B6" s="27">
        <v>37586</v>
      </c>
      <c r="C6" s="27">
        <v>8909</v>
      </c>
      <c r="D6" s="27">
        <f t="shared" ref="D6:D25" si="1">SUM(B6:C6)</f>
        <v>46495</v>
      </c>
      <c r="F6" s="27">
        <v>5956</v>
      </c>
      <c r="G6" s="27">
        <v>6173</v>
      </c>
      <c r="H6" s="26">
        <v>265</v>
      </c>
      <c r="I6" s="27">
        <f t="shared" si="0"/>
        <v>12394</v>
      </c>
      <c r="K6" s="57">
        <f t="shared" ref="K6:K12" si="2">SUM(D6,I6)</f>
        <v>58889</v>
      </c>
    </row>
    <row r="7" spans="1:11">
      <c r="A7" s="26" t="s">
        <v>91</v>
      </c>
      <c r="B7" s="27">
        <v>61005</v>
      </c>
      <c r="C7" s="27">
        <v>3566</v>
      </c>
      <c r="D7" s="27">
        <f t="shared" si="1"/>
        <v>64571</v>
      </c>
      <c r="F7" s="27">
        <v>7103</v>
      </c>
      <c r="G7" s="27">
        <v>7078</v>
      </c>
      <c r="H7" s="27">
        <v>451</v>
      </c>
      <c r="I7" s="27">
        <f>SUM(F7:H7)</f>
        <v>14632</v>
      </c>
      <c r="K7" s="57">
        <f t="shared" si="2"/>
        <v>79203</v>
      </c>
    </row>
    <row r="8" spans="1:11">
      <c r="A8" s="26" t="s">
        <v>92</v>
      </c>
      <c r="B8" s="27">
        <v>195158</v>
      </c>
      <c r="C8" s="27">
        <v>14642</v>
      </c>
      <c r="D8" s="27">
        <f t="shared" si="1"/>
        <v>209800</v>
      </c>
      <c r="F8" s="27">
        <v>25749</v>
      </c>
      <c r="G8" s="27">
        <v>39947</v>
      </c>
      <c r="H8" s="27">
        <v>9158</v>
      </c>
      <c r="I8" s="27">
        <f t="shared" ref="I8:I25" si="3">SUM(F8:H8)</f>
        <v>74854</v>
      </c>
      <c r="K8" s="57">
        <f t="shared" si="2"/>
        <v>284654</v>
      </c>
    </row>
    <row r="9" spans="1:11">
      <c r="A9" s="26" t="s">
        <v>71</v>
      </c>
      <c r="B9" s="27">
        <v>468151</v>
      </c>
      <c r="C9" s="27">
        <v>38928</v>
      </c>
      <c r="D9" s="27">
        <f t="shared" si="1"/>
        <v>507079</v>
      </c>
      <c r="F9" s="27">
        <v>67143</v>
      </c>
      <c r="G9" s="27">
        <v>94487</v>
      </c>
      <c r="H9" s="27">
        <v>17185</v>
      </c>
      <c r="I9" s="27">
        <f t="shared" si="3"/>
        <v>178815</v>
      </c>
      <c r="K9" s="57">
        <f t="shared" si="2"/>
        <v>685894</v>
      </c>
    </row>
    <row r="10" spans="1:11">
      <c r="G10" s="27"/>
      <c r="H10" s="27"/>
      <c r="I10" s="27"/>
    </row>
    <row r="11" spans="1:11" ht="15" customHeight="1">
      <c r="A11" s="30" t="s">
        <v>98</v>
      </c>
      <c r="B11" s="27">
        <v>12251583453</v>
      </c>
      <c r="C11" s="27">
        <v>699252899</v>
      </c>
      <c r="D11" s="27">
        <f t="shared" si="1"/>
        <v>12950836352</v>
      </c>
      <c r="F11" s="27">
        <v>2316124913</v>
      </c>
      <c r="G11" s="52">
        <v>3522647266</v>
      </c>
      <c r="H11" s="27">
        <v>871895121</v>
      </c>
      <c r="I11" s="27">
        <f t="shared" si="3"/>
        <v>6710667300</v>
      </c>
      <c r="K11" s="57">
        <f t="shared" si="2"/>
        <v>19661503652</v>
      </c>
    </row>
    <row r="12" spans="1:11" ht="15" customHeight="1">
      <c r="A12" s="30" t="s">
        <v>99</v>
      </c>
      <c r="B12" s="27">
        <v>12934685803</v>
      </c>
      <c r="C12" s="27">
        <v>738240618</v>
      </c>
      <c r="D12" s="27">
        <f t="shared" si="1"/>
        <v>13672926421</v>
      </c>
      <c r="F12" s="27">
        <v>2445263353</v>
      </c>
      <c r="G12" s="52">
        <v>3719056868</v>
      </c>
      <c r="H12" s="27">
        <v>920508723</v>
      </c>
      <c r="I12" s="27">
        <f t="shared" si="3"/>
        <v>7084828944</v>
      </c>
      <c r="K12" s="57">
        <f t="shared" si="2"/>
        <v>20757755365</v>
      </c>
    </row>
    <row r="13" spans="1:11" ht="15" customHeight="1">
      <c r="A13" s="30"/>
      <c r="B13" s="31"/>
      <c r="G13" s="27"/>
      <c r="H13" s="27"/>
      <c r="I13" s="27"/>
    </row>
    <row r="14" spans="1:11">
      <c r="A14" s="29" t="s">
        <v>87</v>
      </c>
      <c r="G14" s="27"/>
      <c r="H14" s="27"/>
      <c r="I14" s="27"/>
    </row>
    <row r="15" spans="1:11">
      <c r="A15" s="30" t="s">
        <v>93</v>
      </c>
      <c r="B15" s="27">
        <v>132446673597</v>
      </c>
      <c r="C15" s="27">
        <v>5746905539</v>
      </c>
      <c r="D15" s="27">
        <f t="shared" si="1"/>
        <v>138193579136</v>
      </c>
      <c r="F15" s="51">
        <v>17751712839</v>
      </c>
      <c r="G15" s="27">
        <v>57779361435</v>
      </c>
      <c r="H15" s="27">
        <v>15894543442</v>
      </c>
      <c r="I15" s="27">
        <f t="shared" si="3"/>
        <v>91425617716</v>
      </c>
      <c r="K15" s="57">
        <f t="shared" ref="K15:K18" si="4">SUM(D15,I15)</f>
        <v>229619196852</v>
      </c>
    </row>
    <row r="16" spans="1:11">
      <c r="A16" s="30" t="s">
        <v>94</v>
      </c>
      <c r="B16" s="27">
        <v>115469058970</v>
      </c>
      <c r="C16" s="27">
        <v>4670036601</v>
      </c>
      <c r="D16" s="27">
        <f t="shared" si="1"/>
        <v>120139095571</v>
      </c>
      <c r="F16" s="51">
        <v>13590778296</v>
      </c>
      <c r="G16" s="27">
        <v>48792433542</v>
      </c>
      <c r="H16" s="27">
        <v>13383782393</v>
      </c>
      <c r="I16" s="27">
        <f t="shared" si="3"/>
        <v>75766994231</v>
      </c>
      <c r="K16" s="57">
        <f t="shared" si="4"/>
        <v>195906089802</v>
      </c>
    </row>
    <row r="17" spans="1:11">
      <c r="A17" s="30" t="s">
        <v>95</v>
      </c>
      <c r="B17" s="27">
        <v>80223069956</v>
      </c>
      <c r="C17" s="27">
        <v>3589902866</v>
      </c>
      <c r="D17" s="27">
        <f t="shared" si="1"/>
        <v>83812972822</v>
      </c>
      <c r="F17" s="51">
        <v>10551342261</v>
      </c>
      <c r="G17" s="27">
        <v>33326594392</v>
      </c>
      <c r="H17" s="27">
        <v>8540511923</v>
      </c>
      <c r="I17" s="27">
        <f t="shared" si="3"/>
        <v>52418448576</v>
      </c>
      <c r="K17" s="57">
        <f t="shared" si="4"/>
        <v>136231421398</v>
      </c>
    </row>
    <row r="18" spans="1:11">
      <c r="A18" s="30" t="s">
        <v>96</v>
      </c>
      <c r="B18" s="27">
        <v>35245989014</v>
      </c>
      <c r="C18" s="27">
        <v>1080133735</v>
      </c>
      <c r="D18" s="27">
        <f t="shared" si="1"/>
        <v>36326122749</v>
      </c>
      <c r="F18" s="51">
        <v>3039436035</v>
      </c>
      <c r="G18" s="27">
        <v>15465839150</v>
      </c>
      <c r="H18" s="27">
        <v>4843270470</v>
      </c>
      <c r="I18" s="27">
        <f t="shared" si="3"/>
        <v>23348545655</v>
      </c>
      <c r="K18" s="57">
        <f t="shared" si="4"/>
        <v>59674668404</v>
      </c>
    </row>
    <row r="19" spans="1:11">
      <c r="A19" s="30" t="s">
        <v>97</v>
      </c>
      <c r="B19" s="32">
        <v>0.69499999999999995</v>
      </c>
      <c r="C19" s="32">
        <v>0.76900000000000002</v>
      </c>
      <c r="D19" s="36">
        <f>D17/D16</f>
        <v>0.69763279325228544</v>
      </c>
      <c r="F19" s="36">
        <f>F17/F16</f>
        <v>0.77636041374506426</v>
      </c>
      <c r="G19" s="36">
        <f>G17/G16</f>
        <v>0.68302791996043455</v>
      </c>
      <c r="H19" s="36">
        <f>H17/H16</f>
        <v>0.63812393777911902</v>
      </c>
      <c r="I19" s="36">
        <f>I17/I16</f>
        <v>0.69183750930102272</v>
      </c>
      <c r="K19" s="36">
        <f>K17/K16</f>
        <v>0.69539145789540036</v>
      </c>
    </row>
    <row r="20" spans="1:11">
      <c r="A20" s="30"/>
      <c r="G20" s="27"/>
      <c r="H20" s="27"/>
      <c r="I20" s="27"/>
    </row>
    <row r="21" spans="1:11">
      <c r="A21" s="29" t="s">
        <v>88</v>
      </c>
      <c r="G21" s="27"/>
      <c r="H21" s="27"/>
      <c r="I21" s="27"/>
    </row>
    <row r="22" spans="1:11">
      <c r="A22" s="30" t="s">
        <v>100</v>
      </c>
      <c r="B22" s="27">
        <v>2174670866</v>
      </c>
      <c r="C22" s="27">
        <v>134810119</v>
      </c>
      <c r="D22" s="27">
        <f t="shared" si="1"/>
        <v>2309480985</v>
      </c>
      <c r="F22" s="52">
        <v>566958761</v>
      </c>
      <c r="G22" s="27">
        <v>1111774860</v>
      </c>
      <c r="H22" s="52">
        <v>274753444</v>
      </c>
      <c r="I22" s="27">
        <f t="shared" si="3"/>
        <v>1953487065</v>
      </c>
      <c r="K22" s="57">
        <f t="shared" ref="K22:K25" si="5">SUM(D22,I22)</f>
        <v>4262968050</v>
      </c>
    </row>
    <row r="23" spans="1:11">
      <c r="A23" s="30" t="s">
        <v>101</v>
      </c>
      <c r="B23" s="27">
        <v>893164372</v>
      </c>
      <c r="C23" s="27">
        <v>58830395</v>
      </c>
      <c r="D23" s="27">
        <f t="shared" si="1"/>
        <v>951994767</v>
      </c>
      <c r="F23" s="52">
        <v>256385863</v>
      </c>
      <c r="G23" s="27">
        <v>426055155</v>
      </c>
      <c r="H23" s="52">
        <v>96865133</v>
      </c>
      <c r="I23" s="27">
        <f t="shared" si="3"/>
        <v>779306151</v>
      </c>
      <c r="K23" s="57">
        <f t="shared" si="5"/>
        <v>1731300918</v>
      </c>
    </row>
    <row r="24" spans="1:11">
      <c r="A24" s="30" t="s">
        <v>102</v>
      </c>
      <c r="B24" s="27">
        <v>1281506494</v>
      </c>
      <c r="C24" s="27">
        <v>75979724</v>
      </c>
      <c r="D24" s="27">
        <f t="shared" si="1"/>
        <v>1357486218</v>
      </c>
      <c r="F24" s="52">
        <v>310572898</v>
      </c>
      <c r="G24" s="27">
        <v>685719705</v>
      </c>
      <c r="H24" s="52">
        <v>177888311</v>
      </c>
      <c r="I24" s="27">
        <f t="shared" si="3"/>
        <v>1174180914</v>
      </c>
      <c r="K24" s="57">
        <f t="shared" si="5"/>
        <v>2531667132</v>
      </c>
    </row>
    <row r="25" spans="1:11" ht="15" customHeight="1">
      <c r="A25" s="30" t="s">
        <v>103</v>
      </c>
      <c r="B25" s="27">
        <v>2725165218</v>
      </c>
      <c r="C25" s="27">
        <v>77744321</v>
      </c>
      <c r="D25" s="27">
        <f t="shared" si="1"/>
        <v>2802909539</v>
      </c>
      <c r="F25" s="52">
        <v>215802566</v>
      </c>
      <c r="G25" s="27">
        <v>1069586142</v>
      </c>
      <c r="H25" s="52">
        <v>354215017</v>
      </c>
      <c r="I25" s="27">
        <f t="shared" si="3"/>
        <v>1639603725</v>
      </c>
      <c r="K25" s="57">
        <f t="shared" si="5"/>
        <v>4442513264</v>
      </c>
    </row>
    <row r="27" spans="1:11" ht="25.5">
      <c r="A27" s="33" t="s">
        <v>104</v>
      </c>
    </row>
    <row r="28" spans="1:11">
      <c r="A28" s="30" t="s">
        <v>100</v>
      </c>
      <c r="B28" s="34">
        <v>0.16813</v>
      </c>
      <c r="C28" s="37">
        <v>0.18260999999999999</v>
      </c>
      <c r="D28" s="36">
        <f>D22/$D$12</f>
        <v>0.16890904798938361</v>
      </c>
      <c r="F28" s="53">
        <v>0.23186000000000001</v>
      </c>
      <c r="G28" s="53">
        <v>0.29893999999999998</v>
      </c>
      <c r="H28" s="53">
        <v>0.29848000000000002</v>
      </c>
      <c r="I28" s="36">
        <f>I22/$I$12</f>
        <v>0.27572819053794789</v>
      </c>
      <c r="K28" s="36">
        <f>K22/$K$12</f>
        <v>0.20536748675571453</v>
      </c>
    </row>
    <row r="29" spans="1:11">
      <c r="A29" s="30" t="s">
        <v>101</v>
      </c>
      <c r="B29" s="34">
        <v>6.905E-2</v>
      </c>
      <c r="C29" s="37">
        <v>7.9689999999999997E-2</v>
      </c>
      <c r="D29" s="36">
        <f t="shared" ref="D29:D31" si="6">D23/$D$12</f>
        <v>6.9626262709777217E-2</v>
      </c>
      <c r="F29" s="53">
        <v>0.10485</v>
      </c>
      <c r="G29" s="53">
        <v>0.11456</v>
      </c>
      <c r="H29" s="53">
        <v>0.10523</v>
      </c>
      <c r="I29" s="36">
        <f t="shared" ref="I29:I31" si="7">I23/$I$12</f>
        <v>0.10999646669803917</v>
      </c>
      <c r="K29" s="36">
        <f t="shared" ref="K29:K31" si="8">K23/$K$12</f>
        <v>8.3405015983528522E-2</v>
      </c>
    </row>
    <row r="30" spans="1:11">
      <c r="A30" s="30" t="s">
        <v>102</v>
      </c>
      <c r="B30" s="34">
        <v>9.9080000000000001E-2</v>
      </c>
      <c r="C30" s="37">
        <v>0.10292</v>
      </c>
      <c r="D30" s="36">
        <f t="shared" si="6"/>
        <v>9.9282785279606378E-2</v>
      </c>
      <c r="F30" s="53">
        <v>0.12701000000000001</v>
      </c>
      <c r="G30" s="53">
        <v>0.18437999999999999</v>
      </c>
      <c r="H30" s="53">
        <v>0.19325000000000001</v>
      </c>
      <c r="I30" s="36">
        <f t="shared" si="7"/>
        <v>0.1657317238399087</v>
      </c>
      <c r="K30" s="36">
        <f t="shared" si="8"/>
        <v>0.12196247077218601</v>
      </c>
    </row>
    <row r="31" spans="1:11" ht="15" customHeight="1">
      <c r="A31" s="30" t="s">
        <v>103</v>
      </c>
      <c r="B31" s="34">
        <v>0.21068999999999999</v>
      </c>
      <c r="C31" s="37">
        <v>0.10531</v>
      </c>
      <c r="D31" s="36">
        <f t="shared" si="6"/>
        <v>0.20499704691565238</v>
      </c>
      <c r="F31" s="53">
        <v>8.8249999999999995E-2</v>
      </c>
      <c r="G31" s="53">
        <v>0.28760000000000002</v>
      </c>
      <c r="H31" s="53">
        <v>0.38479999999999998</v>
      </c>
      <c r="I31" s="36">
        <f t="shared" si="7"/>
        <v>0.23142460290287567</v>
      </c>
      <c r="K31" s="36">
        <f t="shared" si="8"/>
        <v>0.21401703536262867</v>
      </c>
    </row>
    <row r="32" spans="1:11">
      <c r="A32" s="30" t="s">
        <v>71</v>
      </c>
      <c r="B32" s="35">
        <v>0.30976999999999999</v>
      </c>
      <c r="C32" s="37">
        <v>0.20823</v>
      </c>
      <c r="D32" s="36">
        <f>SUM(D24:D25)/D12</f>
        <v>0.30427983219525878</v>
      </c>
      <c r="F32" s="54">
        <v>0.21526000000000001</v>
      </c>
      <c r="G32" s="54">
        <v>0.47198000000000001</v>
      </c>
      <c r="H32" s="54">
        <v>0.57811000000000001</v>
      </c>
      <c r="I32" s="36">
        <f>SUM(I24:I25)/$I$12</f>
        <v>0.39715632674278439</v>
      </c>
      <c r="K32" s="36">
        <f>SUM(K24:K25)/$K$12</f>
        <v>0.3359795061348147</v>
      </c>
    </row>
    <row r="34" spans="1:11" ht="25.5">
      <c r="A34" s="33" t="s">
        <v>105</v>
      </c>
    </row>
    <row r="35" spans="1:11">
      <c r="A35" s="30" t="s">
        <v>100</v>
      </c>
      <c r="B35" s="36">
        <f>B22/B$11</f>
        <v>0.17750120825953289</v>
      </c>
      <c r="C35" s="36">
        <f>C22/C$11</f>
        <v>0.19279164833323059</v>
      </c>
      <c r="D35" s="36">
        <f>D22/D$11</f>
        <v>0.1783267830917612</v>
      </c>
      <c r="F35" s="36">
        <f>F22/F$11</f>
        <v>0.24478764414551246</v>
      </c>
      <c r="G35" s="36">
        <f>G22/G$11</f>
        <v>0.31560777337278823</v>
      </c>
      <c r="H35" s="36">
        <f>H22/H$11</f>
        <v>0.31512212579521937</v>
      </c>
      <c r="I35" s="36">
        <f>I22/I$11</f>
        <v>0.29110176047618991</v>
      </c>
      <c r="K35" s="36">
        <f>K22/K$11</f>
        <v>0.21681800768917101</v>
      </c>
    </row>
    <row r="36" spans="1:11">
      <c r="A36" s="30" t="s">
        <v>101</v>
      </c>
      <c r="B36" s="36">
        <f t="shared" ref="B36:C38" si="9">B23/B$11</f>
        <v>7.2901953892441071E-2</v>
      </c>
      <c r="C36" s="36">
        <f t="shared" si="9"/>
        <v>8.4133215728005153E-2</v>
      </c>
      <c r="D36" s="36">
        <f t="shared" ref="D36:F36" si="10">D23/D$11</f>
        <v>7.3508362018101112E-2</v>
      </c>
      <c r="F36" s="36">
        <f t="shared" si="10"/>
        <v>0.110696043016053</v>
      </c>
      <c r="G36" s="36">
        <f t="shared" ref="G36:H36" si="11">G23/G$11</f>
        <v>0.12094743606951874</v>
      </c>
      <c r="H36" s="36">
        <f t="shared" si="11"/>
        <v>0.11109723023670871</v>
      </c>
      <c r="I36" s="36">
        <f t="shared" ref="I36:K36" si="12">I23/I$11</f>
        <v>0.11612945720018038</v>
      </c>
      <c r="K36" s="36">
        <f t="shared" si="12"/>
        <v>8.8055366905973612E-2</v>
      </c>
    </row>
    <row r="37" spans="1:11">
      <c r="A37" s="30" t="s">
        <v>102</v>
      </c>
      <c r="B37" s="36">
        <f t="shared" si="9"/>
        <v>0.1045992543670918</v>
      </c>
      <c r="C37" s="36">
        <f t="shared" si="9"/>
        <v>0.10865843260522542</v>
      </c>
      <c r="D37" s="36">
        <f t="shared" ref="D37:F37" si="13">D24/D$11</f>
        <v>0.10481842107366009</v>
      </c>
      <c r="F37" s="36">
        <f t="shared" si="13"/>
        <v>0.13409160112945948</v>
      </c>
      <c r="G37" s="36">
        <f t="shared" ref="G37:H37" si="14">G24/G$11</f>
        <v>0.19466033730326945</v>
      </c>
      <c r="H37" s="36">
        <f t="shared" si="14"/>
        <v>0.20402489555851064</v>
      </c>
      <c r="I37" s="36">
        <f t="shared" ref="I37:K37" si="15">I24/I$11</f>
        <v>0.17497230327600952</v>
      </c>
      <c r="K37" s="36">
        <f t="shared" si="15"/>
        <v>0.12876264078319741</v>
      </c>
    </row>
    <row r="38" spans="1:11">
      <c r="A38" s="30" t="s">
        <v>103</v>
      </c>
      <c r="B38" s="36">
        <f t="shared" si="9"/>
        <v>0.222433714666711</v>
      </c>
      <c r="C38" s="36">
        <f t="shared" si="9"/>
        <v>0.11118197881078788</v>
      </c>
      <c r="D38" s="36">
        <f t="shared" ref="D38:F38" si="16">D25/D$11</f>
        <v>0.21642691350718413</v>
      </c>
      <c r="F38" s="36">
        <f t="shared" si="16"/>
        <v>9.3173975543692972E-2</v>
      </c>
      <c r="G38" s="36">
        <f t="shared" ref="G38:H38" si="17">G25/G$11</f>
        <v>0.30363134916273504</v>
      </c>
      <c r="H38" s="36">
        <f t="shared" si="17"/>
        <v>0.40625874427848757</v>
      </c>
      <c r="I38" s="36">
        <f t="shared" ref="I38:K38" si="18">I25/I$11</f>
        <v>0.24432797093070013</v>
      </c>
      <c r="K38" s="36">
        <f t="shared" si="18"/>
        <v>0.22594982269060079</v>
      </c>
    </row>
    <row r="39" spans="1:11">
      <c r="A39" s="30" t="s">
        <v>71</v>
      </c>
      <c r="B39" s="36">
        <f>SUM(B24:B25)/B$11</f>
        <v>0.3270329690338028</v>
      </c>
      <c r="C39" s="36">
        <f t="shared" ref="C39:D39" si="19">SUM(C24:C25)/C$11</f>
        <v>0.21984041141601332</v>
      </c>
      <c r="D39" s="36">
        <f t="shared" si="19"/>
        <v>0.3212453345808442</v>
      </c>
      <c r="F39" s="36">
        <f t="shared" ref="F39:G39" si="20">SUM(F24:F25)/F$11</f>
        <v>0.22726557667315242</v>
      </c>
      <c r="G39" s="36">
        <f t="shared" si="20"/>
        <v>0.49829168646600452</v>
      </c>
      <c r="H39" s="36">
        <f t="shared" ref="H39:I39" si="21">SUM(H24:H25)/H$11</f>
        <v>0.61028363983699829</v>
      </c>
      <c r="I39" s="36">
        <f t="shared" si="21"/>
        <v>0.41930027420670968</v>
      </c>
      <c r="K39" s="36">
        <f t="shared" ref="K39" si="22">SUM(K24:K25)/K$11</f>
        <v>0.3547124634737982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0125-AE25-4C2C-BBE6-6A6AFF0CBB38}">
  <dimension ref="A2:R34"/>
  <sheetViews>
    <sheetView workbookViewId="0">
      <selection activeCell="D13" sqref="D13"/>
    </sheetView>
  </sheetViews>
  <sheetFormatPr defaultRowHeight="15"/>
  <cols>
    <col min="1" max="1" width="22.85546875" customWidth="1"/>
    <col min="2" max="2" width="8.28515625" customWidth="1"/>
    <col min="8" max="8" width="25.7109375" customWidth="1"/>
    <col min="9" max="10" width="14.5703125" customWidth="1"/>
    <col min="11" max="11" width="13.42578125" customWidth="1"/>
    <col min="12" max="12" width="13.7109375" customWidth="1"/>
    <col min="13" max="13" width="13.42578125" customWidth="1"/>
    <col min="14" max="14" width="14" customWidth="1"/>
    <col min="16" max="16" width="23.140625" customWidth="1"/>
    <col min="17" max="17" width="14" customWidth="1"/>
    <col min="18" max="18" width="12.28515625" customWidth="1"/>
  </cols>
  <sheetData>
    <row r="2" spans="1:18">
      <c r="B2" t="s">
        <v>271</v>
      </c>
      <c r="I2" t="s">
        <v>275</v>
      </c>
      <c r="Q2" s="1" t="s">
        <v>278</v>
      </c>
    </row>
    <row r="3" spans="1:18">
      <c r="B3" s="60" t="s">
        <v>269</v>
      </c>
      <c r="C3" s="60"/>
      <c r="D3" s="60" t="s">
        <v>270</v>
      </c>
      <c r="E3" s="60"/>
      <c r="F3" s="60"/>
    </row>
    <row r="4" spans="1:18">
      <c r="A4" s="1"/>
      <c r="B4" s="1" t="s">
        <v>169</v>
      </c>
      <c r="C4" s="1" t="s">
        <v>160</v>
      </c>
      <c r="D4" s="1" t="s">
        <v>161</v>
      </c>
      <c r="E4" s="1" t="s">
        <v>162</v>
      </c>
      <c r="F4" s="1" t="s">
        <v>163</v>
      </c>
      <c r="I4" s="1" t="s">
        <v>171</v>
      </c>
      <c r="J4" s="1" t="s">
        <v>172</v>
      </c>
      <c r="K4" s="1" t="s">
        <v>173</v>
      </c>
      <c r="L4" s="1" t="s">
        <v>174</v>
      </c>
      <c r="M4" s="1" t="s">
        <v>177</v>
      </c>
      <c r="N4" s="1" t="s">
        <v>178</v>
      </c>
      <c r="Q4" s="1" t="s">
        <v>272</v>
      </c>
      <c r="R4" s="1" t="s">
        <v>273</v>
      </c>
    </row>
    <row r="5" spans="1:18">
      <c r="A5" s="1" t="s">
        <v>106</v>
      </c>
      <c r="B5" s="24">
        <v>174402</v>
      </c>
      <c r="C5" s="24">
        <v>11811</v>
      </c>
      <c r="D5" s="24">
        <v>28335</v>
      </c>
      <c r="E5" s="24">
        <v>41289</v>
      </c>
      <c r="F5" s="24">
        <v>7311</v>
      </c>
      <c r="H5" s="1" t="s">
        <v>106</v>
      </c>
      <c r="I5" s="24">
        <v>200645</v>
      </c>
      <c r="J5" s="24">
        <v>76222</v>
      </c>
      <c r="K5" s="24">
        <v>64165</v>
      </c>
      <c r="L5" s="24">
        <v>26540</v>
      </c>
      <c r="P5" s="1" t="s">
        <v>106</v>
      </c>
      <c r="Q5" s="24">
        <v>170997</v>
      </c>
      <c r="R5" s="24">
        <v>3405</v>
      </c>
    </row>
    <row r="6" spans="1:18">
      <c r="A6" s="1" t="s">
        <v>170</v>
      </c>
      <c r="B6" s="24">
        <v>195158</v>
      </c>
      <c r="C6" s="24">
        <v>14642</v>
      </c>
      <c r="D6" s="24">
        <v>25749</v>
      </c>
      <c r="E6" s="24">
        <v>39947</v>
      </c>
      <c r="F6" s="24">
        <v>9158</v>
      </c>
      <c r="H6" s="1" t="s">
        <v>176</v>
      </c>
      <c r="I6" s="24"/>
      <c r="M6" s="24">
        <v>595483</v>
      </c>
      <c r="N6" s="24">
        <v>534</v>
      </c>
      <c r="P6" s="1" t="s">
        <v>276</v>
      </c>
      <c r="Q6">
        <f>148525+24916</f>
        <v>173441</v>
      </c>
      <c r="R6">
        <f>3883+919</f>
        <v>4802</v>
      </c>
    </row>
    <row r="7" spans="1:18">
      <c r="B7" s="24"/>
      <c r="C7" s="24"/>
      <c r="D7" s="24"/>
      <c r="E7" s="24"/>
      <c r="F7" s="24"/>
      <c r="H7" s="1" t="s">
        <v>175</v>
      </c>
      <c r="M7" s="24">
        <v>98457</v>
      </c>
      <c r="N7">
        <v>96</v>
      </c>
      <c r="P7" s="1" t="s">
        <v>277</v>
      </c>
      <c r="Q7">
        <f>10827+2402</f>
        <v>13229</v>
      </c>
      <c r="R7">
        <f>1420+74</f>
        <v>1494</v>
      </c>
    </row>
    <row r="8" spans="1:18">
      <c r="A8" s="49" t="s">
        <v>274</v>
      </c>
      <c r="B8" s="24"/>
      <c r="C8" s="24"/>
      <c r="D8" s="24"/>
      <c r="E8" s="24"/>
      <c r="F8" s="24"/>
      <c r="H8" s="1"/>
      <c r="M8" s="24"/>
    </row>
    <row r="9" spans="1:18">
      <c r="A9" s="1" t="s">
        <v>106</v>
      </c>
      <c r="B9" s="50">
        <f>B5/SUM($B5:$C5)</f>
        <v>0.93657263456364481</v>
      </c>
      <c r="C9" s="50">
        <f>C5/SUM($B5:$C5)</f>
        <v>6.3427365436355146E-2</v>
      </c>
      <c r="D9" s="50">
        <f>D5/SUM($D5:$F5)</f>
        <v>0.36829791382335736</v>
      </c>
      <c r="E9" s="50">
        <f t="shared" ref="E9:F10" si="0">E5/SUM($D5:$F5)</f>
        <v>0.5366738155585884</v>
      </c>
      <c r="F9" s="50">
        <f t="shared" si="0"/>
        <v>9.5028270618054203E-2</v>
      </c>
      <c r="H9" s="49" t="s">
        <v>189</v>
      </c>
      <c r="P9" s="49" t="s">
        <v>279</v>
      </c>
    </row>
    <row r="10" spans="1:18">
      <c r="A10" s="1" t="s">
        <v>170</v>
      </c>
      <c r="B10" s="50">
        <f>B6/SUM($B6:$C6)</f>
        <v>0.93020972354623455</v>
      </c>
      <c r="C10" s="50">
        <f>C6/SUM($B6:$C6)</f>
        <v>6.9790276453765496E-2</v>
      </c>
      <c r="D10" s="50">
        <f>D6/SUM($D6:$F6)</f>
        <v>0.34398963315253694</v>
      </c>
      <c r="E10" s="50">
        <f t="shared" si="0"/>
        <v>0.53366553557592111</v>
      </c>
      <c r="F10" s="50">
        <f t="shared" si="0"/>
        <v>0.12234483127154193</v>
      </c>
      <c r="H10" s="1" t="s">
        <v>106</v>
      </c>
      <c r="I10" s="23">
        <f>I5/SUM($I5:$J5)</f>
        <v>0.72469814026229196</v>
      </c>
      <c r="J10" s="23">
        <f>J5/SUM($I5:$J5)</f>
        <v>0.27530185973770799</v>
      </c>
      <c r="K10" s="23">
        <f>K5/SUM($K5:$L5)</f>
        <v>0.70740312000440986</v>
      </c>
      <c r="L10" s="23">
        <f>L5/SUM($K5:$L5)</f>
        <v>0.29259687999559009</v>
      </c>
      <c r="P10" s="1" t="s">
        <v>106</v>
      </c>
      <c r="Q10" s="6">
        <f>Q5/SUM($Q5:$R5)</f>
        <v>0.98047614132865446</v>
      </c>
      <c r="R10" s="6">
        <f>R5/SUM($Q5:$R5)</f>
        <v>1.9523858671345512E-2</v>
      </c>
    </row>
    <row r="11" spans="1:18">
      <c r="B11" s="24"/>
      <c r="C11" s="24"/>
      <c r="D11" s="24"/>
      <c r="E11" s="24"/>
      <c r="F11" s="24"/>
      <c r="H11" s="1" t="s">
        <v>176</v>
      </c>
      <c r="M11" s="23">
        <f>M6/SUM($M6:$N6)</f>
        <v>0.99910405240118993</v>
      </c>
      <c r="N11" s="23">
        <f>N6/SUM($M6:$N6)</f>
        <v>8.9594759881010102E-4</v>
      </c>
      <c r="P11" s="1" t="s">
        <v>276</v>
      </c>
      <c r="Q11" s="6">
        <f t="shared" ref="Q11:R11" si="1">Q6/SUM($Q6:$R6)</f>
        <v>0.97305925057365505</v>
      </c>
      <c r="R11" s="6">
        <f t="shared" si="1"/>
        <v>2.6940749426344935E-2</v>
      </c>
    </row>
    <row r="12" spans="1:18">
      <c r="H12" s="1" t="s">
        <v>175</v>
      </c>
      <c r="M12" s="23">
        <f>M7/SUM($M7:$N7)</f>
        <v>0.9990259048430794</v>
      </c>
      <c r="N12" s="23">
        <f>N7/SUM($M7:$N7)</f>
        <v>9.7409515692064165E-4</v>
      </c>
      <c r="P12" s="1" t="s">
        <v>277</v>
      </c>
      <c r="Q12" s="6">
        <f t="shared" ref="Q12:R12" si="2">Q7/SUM($Q7:$R7)</f>
        <v>0.89852611560143991</v>
      </c>
      <c r="R12" s="6">
        <f t="shared" si="2"/>
        <v>0.10147388439856007</v>
      </c>
    </row>
    <row r="14" spans="1:18">
      <c r="A14" s="1" t="s">
        <v>179</v>
      </c>
    </row>
    <row r="15" spans="1:18">
      <c r="A15" s="1" t="s">
        <v>183</v>
      </c>
    </row>
    <row r="16" spans="1:18">
      <c r="A16" s="1" t="s">
        <v>83</v>
      </c>
      <c r="B16" s="50">
        <f>B9</f>
        <v>0.93657263456364481</v>
      </c>
    </row>
    <row r="17" spans="1:2">
      <c r="A17" t="s">
        <v>171</v>
      </c>
      <c r="B17" s="50">
        <f>B16*I10</f>
        <v>0.67873244648882858</v>
      </c>
    </row>
    <row r="18" spans="1:2">
      <c r="A18" t="s">
        <v>180</v>
      </c>
      <c r="B18" s="50">
        <f>B16*J10</f>
        <v>0.25784018807481618</v>
      </c>
    </row>
    <row r="19" spans="1:2">
      <c r="A19" s="55" t="s">
        <v>272</v>
      </c>
      <c r="B19" s="50">
        <f>B16*Q10</f>
        <v>0.91828712281097447</v>
      </c>
    </row>
    <row r="20" spans="1:2">
      <c r="A20" s="55" t="s">
        <v>273</v>
      </c>
      <c r="B20" s="50">
        <f>B16*R10</f>
        <v>1.828551175267033E-2</v>
      </c>
    </row>
    <row r="21" spans="1:2">
      <c r="B21" s="50"/>
    </row>
    <row r="22" spans="1:2">
      <c r="A22" s="1" t="s">
        <v>280</v>
      </c>
      <c r="B22" s="50">
        <f>1-B16</f>
        <v>6.3427365436355188E-2</v>
      </c>
    </row>
    <row r="23" spans="1:2">
      <c r="A23" t="s">
        <v>181</v>
      </c>
      <c r="B23" s="50">
        <f>B22*I10</f>
        <v>4.5965693773463379E-2</v>
      </c>
    </row>
    <row r="24" spans="1:2">
      <c r="A24" t="s">
        <v>182</v>
      </c>
      <c r="B24" s="50">
        <f>B22*J10</f>
        <v>1.7461671662891802E-2</v>
      </c>
    </row>
    <row r="27" spans="1:2">
      <c r="A27" s="1" t="s">
        <v>190</v>
      </c>
    </row>
    <row r="28" spans="1:2">
      <c r="A28" s="1" t="s">
        <v>183</v>
      </c>
    </row>
    <row r="29" spans="1:2">
      <c r="A29" t="s">
        <v>173</v>
      </c>
      <c r="B29" s="4">
        <f>D9*K10</f>
        <v>0.26053509332975827</v>
      </c>
    </row>
    <row r="30" spans="1:2">
      <c r="A30" t="s">
        <v>184</v>
      </c>
      <c r="B30" s="4">
        <f>D9*L10</f>
        <v>0.10776282049359907</v>
      </c>
    </row>
    <row r="31" spans="1:2">
      <c r="A31" t="s">
        <v>185</v>
      </c>
      <c r="B31" s="4">
        <f>E9*K10</f>
        <v>0.37964473155081663</v>
      </c>
    </row>
    <row r="32" spans="1:2">
      <c r="A32" t="s">
        <v>186</v>
      </c>
      <c r="B32" s="4">
        <f>E9*L10</f>
        <v>0.15702908400777174</v>
      </c>
    </row>
    <row r="33" spans="1:2">
      <c r="A33" t="s">
        <v>187</v>
      </c>
      <c r="B33" s="4">
        <f>F9*K10</f>
        <v>6.7223295123834931E-2</v>
      </c>
    </row>
    <row r="34" spans="1:2">
      <c r="A34" t="s">
        <v>188</v>
      </c>
      <c r="B34" s="4">
        <f>F9*L10</f>
        <v>2.7804975494219265E-2</v>
      </c>
    </row>
  </sheetData>
  <mergeCells count="2">
    <mergeCell ref="B3:C3"/>
    <mergeCell ref="D3:F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params_sim</vt:lpstr>
      <vt:lpstr>params_val</vt:lpstr>
      <vt:lpstr>params_sim_old</vt:lpstr>
      <vt:lpstr>params_val_old</vt:lpstr>
      <vt:lpstr>GlobalParams</vt:lpstr>
      <vt:lpstr>params_byTier</vt:lpstr>
      <vt:lpstr>returns</vt:lpstr>
      <vt:lpstr>targeVals_raw</vt:lpstr>
      <vt:lpstr>groupWgts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2020-11-20T16:26:50Z</dcterms:modified>
</cp:coreProperties>
</file>