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6F55DFB7-A57C-4346-8630-5D47441A9777}" xr6:coauthVersionLast="46" xr6:coauthVersionMax="46" xr10:uidLastSave="{00000000-0000-0000-0000-000000000000}"/>
  <bookViews>
    <workbookView xWindow="-28920" yWindow="1845" windowWidth="29040" windowHeight="15840" tabRatio="524" activeTab="1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  <sheet name="Note1" sheetId="2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3" l="1"/>
  <c r="C26" i="23"/>
  <c r="D26" i="23"/>
  <c r="F26" i="23"/>
  <c r="G26" i="23"/>
  <c r="H26" i="23"/>
  <c r="I26" i="23"/>
  <c r="K26" i="23"/>
  <c r="B26" i="23"/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40" i="23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N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S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<sst xmlns="http://schemas.openxmlformats.org/spreadsheetml/2006/main" count="411" uniqueCount="266">
  <si>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</si>
  <si>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</si>
  <si>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</si>
  <si>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</si>
  <si>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</si>
  <si>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</si>
  <si>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</si>
  <si>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</si>
  <si>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</si>
  <si>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</si>
  <si>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</si>
  <si>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</si>
  <si>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</si>
  <si>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</si>
  <si>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</si>
  <si>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</si>
  <si>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</si>
  <si>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</si>
  <si>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</si>
  <si>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</si>
  <si>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</si>
  <si>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</si>
  <si>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</si>
  <si>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</si>
  <si>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</si>
  <si>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</si>
  <si>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</si>
  <si>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</si>
  <si>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</si>
  <si>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</si>
  <si>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</si>
  <si>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</si>
  <si>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</si>
  <si>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</si>
  <si>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</si>
  <si>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</si>
  <si>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</si>
  <si>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</si>
  <si>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</si>
  <si>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</si>
  <si>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</si>
  <si>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</si>
  <si>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</si>
  <si>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</si>
  <si>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</si>
  <si>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</si>
  <si>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</si>
  <si>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</si>
  <si>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</si>
  <si>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</si>
  <si>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</si>
  <si>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</si>
  <si>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</si>
  <si>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</si>
  <si>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</si>
  <si>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</si>
  <si>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</si>
  <si>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</si>
  <si>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</si>
  <si>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</si>
  <si>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</si>
  <si>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</si>
  <si>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</si>
  <si>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</si>
  <si>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</si>
  <si>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</si>
  <si>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</si>
  <si>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</si>
  <si>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</si>
  <si>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</si>
  <si>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</si>
  <si>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</si>
  <si>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</si>
  <si>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</si>
  <si>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</si>
  <si>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</si>
  <si>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</si>
  <si>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</si>
  <si>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</si>
  <si>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</si>
  <si>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</si>
  <si>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</si>
  <si>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</si>
  <si>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</si>
  <si>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</si>
  <si>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</si>
  <si>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</si>
  <si>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</si>
  <si>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</si>
  <si>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</si>
  <si>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</si>
  <si>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</si>
  <si>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</si>
  <si>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</si>
  <si>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</si>
  <si>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</si>
  <si>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</si>
  <si>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</si>
  <si>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</si>
  <si>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</si>
  <si>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</si>
  <si>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</si>
  <si>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</si>
  <si>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</si>
  <si>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</si>
  <si>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</si>
  <si>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</si>
  <si>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</si>
  <si>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year_reduction</t>
  </si>
  <si>
    <t>2019-2020</t>
  </si>
  <si>
    <t>2021-2049</t>
  </si>
  <si>
    <t>RS_shock</t>
  </si>
  <si>
    <t>2024-2049</t>
  </si>
  <si>
    <t>internal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</si>
  <si>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</si>
  <si>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</si>
  <si>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</si>
  <si>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</si>
  <si>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</si>
  <si>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</si>
  <si>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</si>
  <si>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</si>
  <si>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</si>
  <si>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</si>
  <si>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</si>
  <si>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</si>
  <si>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</si>
  <si>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</si>
  <si>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</si>
  <si>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immediate cost reduction</t>
  </si>
  <si>
    <t>use_baselineMA</t>
  </si>
  <si>
    <t>cola_assumed_override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</si>
  <si>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</si>
  <si>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</si>
  <si>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</si>
  <si>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</si>
  <si>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</si>
  <si>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</si>
  <si>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</si>
  <si>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</si>
  <si>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</si>
  <si>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</si>
  <si>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</si>
  <si>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</si>
  <si>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</si>
  <si>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</si>
  <si>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</si>
  <si>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</si>
  <si>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</si>
  <si>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</si>
  <si>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</si>
  <si>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</si>
  <si>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</si>
  <si>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</si>
  <si>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</si>
  <si>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</si>
  <si>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</si>
  <si>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</si>
  <si>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</si>
  <si>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</si>
  <si>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</si>
  <si>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</si>
  <si>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</si>
  <si>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</si>
  <si>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</si>
  <si>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</si>
  <si>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</si>
  <si>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</si>
  <si>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</si>
  <si>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</si>
  <si>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</si>
  <si>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</si>
  <si>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</si>
  <si>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</si>
  <si>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</si>
  <si>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</si>
  <si>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</si>
  <si>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</si>
  <si>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</si>
  <si>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</si>
  <si>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</si>
  <si>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</si>
  <si>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</si>
  <si>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</si>
  <si>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</si>
  <si>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</si>
  <si>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</si>
  <si>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</si>
  <si>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</si>
  <si>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</si>
  <si>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</si>
  <si>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</si>
  <si>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</si>
  <si>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sftyAll_bf100_cola1p5</t>
  </si>
  <si>
    <t>sftyAll_bf75_cola1p5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</si>
  <si>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</si>
  <si>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</si>
  <si>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</si>
  <si>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</si>
  <si>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</si>
  <si>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</si>
  <si>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Misc members: baseline</t>
  </si>
  <si>
    <t xml:space="preserve">PERF A policy for misc and inds 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</si>
  <si>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</si>
  <si>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</si>
  <si>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</si>
  <si>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</si>
  <si>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</si>
  <si>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</si>
  <si>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</si>
  <si>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</si>
  <si>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</si>
  <si>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</si>
  <si>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</si>
  <si>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</si>
  <si>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</si>
  <si>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</si>
  <si>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</si>
  <si>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</si>
  <si>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</si>
  <si>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</si>
  <si>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</si>
  <si>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</si>
  <si>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</si>
  <si>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</si>
  <si>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</si>
  <si>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</si>
  <si>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</si>
  <si>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</si>
  <si>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</si>
  <si>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</si>
  <si>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</si>
  <si>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</si>
  <si>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</si>
  <si>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</si>
  <si>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</si>
  <si>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</si>
  <si>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</si>
  <si>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</si>
  <si>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</si>
  <si>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use_lowerDR</t>
  </si>
  <si>
    <t>cola_lowerDR_fixedALratio</t>
  </si>
  <si>
    <t>"misc_classic","misc_pepra"</t>
  </si>
  <si>
    <t>misc2t_bf100_cola2</t>
  </si>
  <si>
    <t>misc2t_bf75_cola2</t>
  </si>
  <si>
    <t>misc2t_bf50_cola2</t>
  </si>
  <si>
    <t>Misc 2 tiers, 2%bfactor, 2%cola, current policy</t>
  </si>
  <si>
    <t>Misc 2 tiers, 1.5%bfactor(new), 2%cola</t>
  </si>
  <si>
    <t>Misc 2 tiers, 1%bfactor(new), 2%cola</t>
  </si>
  <si>
    <t>misc2t_baseline</t>
  </si>
  <si>
    <t>misc2t_benCut1_lowERC</t>
  </si>
  <si>
    <t>ramp</t>
  </si>
  <si>
    <t>method2</t>
  </si>
  <si>
    <t>All members</t>
  </si>
  <si>
    <t>state members</t>
  </si>
  <si>
    <t>of CalPERS</t>
  </si>
  <si>
    <t>of PERF A</t>
  </si>
  <si>
    <t>of PERF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</si>
  <si>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</si>
  <si>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</si>
  <si>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</si>
  <si>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</si>
  <si>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</si>
  <si>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</si>
  <si>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Dev_regularAll</t>
  </si>
  <si>
    <t>"regularAll"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</si>
</sst>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  <threadedComment ref="S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S9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H14" sqref="H14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9.7109375" customWidth="1"/>
    <col min="10" max="10" width="16.85546875" customWidth="1"/>
    <col min="11" max="12" width="14.5703125" customWidth="1"/>
    <col min="13" max="13" width="12.140625" bestFit="1" customWidth="1"/>
    <col min="14" max="14" width="13.85546875" customWidth="1"/>
    <col min="15" max="15" width="24.42578125" customWidth="1"/>
    <col min="16" max="16" width="15.5703125" customWidth="1"/>
    <col min="17" max="17" width="11.28515625" bestFit="1" customWidth="1"/>
    <col min="18" max="18" width="7.85546875" customWidth="1"/>
    <col min="19" max="19" width="16.140625" bestFit="1" customWidth="1"/>
    <col min="20" max="20" width="16" bestFit="1" customWidth="1"/>
    <col min="21" max="21" width="7.7109375" bestFit="1" customWidth="1"/>
    <col min="22" max="22" width="7.5703125" bestFit="1" customWidth="1"/>
    <col min="23" max="23" width="15.85546875" bestFit="1" customWidth="1"/>
    <col min="24" max="24" width="8.7109375" customWidth="1"/>
    <col min="25" max="25" width="12.5703125" customWidth="1"/>
    <col min="26" max="26" width="14.85546875" customWidth="1"/>
    <col min="32" max="32" width="17.42578125" customWidth="1"/>
    <col min="33" max="33" width="13.7109375" customWidth="1"/>
    <col min="34" max="34" width="9.85546875" bestFit="1" customWidth="1"/>
    <col min="35" max="35" width="9.28515625" bestFit="1" customWidth="1"/>
    <col min="36" max="37" width="12.42578125" customWidth="1"/>
    <col min="38" max="38" width="23" customWidth="1"/>
    <col min="39" max="39" width="16.5703125" customWidth="1"/>
    <col min="40" max="40" width="12" bestFit="1" customWidth="1"/>
    <col min="41" max="41" width="18" bestFit="1" customWidth="1"/>
    <col min="42" max="42" width="14.28515625" bestFit="1" customWidth="1"/>
    <col min="43" max="43" width="12.28515625" customWidth="1"/>
    <col min="44" max="44" width="11.42578125" customWidth="1"/>
    <col min="45" max="45" width="14.28515625" customWidth="1"/>
  </cols>
  <sheetData>
    <row r="2" spans="1:45">
      <c r="AH2" s="23"/>
      <c r="AI2" s="23"/>
    </row>
    <row r="3" spans="1:45" s="21" customFormat="1" ht="18.75">
      <c r="A3" s="14"/>
      <c r="B3" s="14"/>
      <c r="C3" s="14"/>
      <c r="D3" s="14"/>
      <c r="E3" s="19" t="s">
        <v>78</v>
      </c>
      <c r="F3" s="19"/>
      <c r="G3" s="45" t="s">
        <v>126</v>
      </c>
      <c r="H3" s="45"/>
      <c r="I3" s="45"/>
      <c r="J3" s="45"/>
      <c r="K3" s="39" t="s">
        <v>114</v>
      </c>
      <c r="L3" s="39"/>
      <c r="M3" s="39"/>
      <c r="N3" s="39"/>
      <c r="O3" s="39"/>
      <c r="P3" s="16" t="s">
        <v>50</v>
      </c>
      <c r="Q3" s="16"/>
      <c r="R3" s="16"/>
      <c r="S3" s="16"/>
      <c r="T3" s="17" t="s">
        <v>51</v>
      </c>
      <c r="U3" s="17"/>
      <c r="V3" s="17"/>
      <c r="W3" s="17"/>
      <c r="X3" s="17"/>
      <c r="Y3" s="19" t="s">
        <v>46</v>
      </c>
      <c r="Z3" s="19"/>
      <c r="AA3" s="19"/>
      <c r="AB3" s="19"/>
      <c r="AC3" s="19"/>
      <c r="AD3" s="19"/>
      <c r="AE3" s="19"/>
      <c r="AF3" s="15" t="s">
        <v>55</v>
      </c>
      <c r="AG3" s="15"/>
      <c r="AH3" s="15"/>
      <c r="AI3" s="15"/>
      <c r="AJ3" s="15"/>
      <c r="AK3" s="15"/>
      <c r="AL3" s="15"/>
      <c r="AM3" s="20" t="s">
        <v>59</v>
      </c>
      <c r="AN3" s="20"/>
      <c r="AO3" s="20"/>
      <c r="AP3" s="20"/>
      <c r="AQ3" s="20"/>
      <c r="AR3" s="20"/>
      <c r="AS3" s="20"/>
    </row>
    <row r="4" spans="1:45" s="1" customFormat="1">
      <c r="A4" s="11" t="s">
        <v>80</v>
      </c>
      <c r="B4" s="11" t="s">
        <v>37</v>
      </c>
      <c r="C4" s="11" t="s">
        <v>13</v>
      </c>
      <c r="D4" s="11" t="s">
        <v>38</v>
      </c>
      <c r="E4" s="7" t="s">
        <v>75</v>
      </c>
      <c r="F4" s="7" t="s">
        <v>79</v>
      </c>
      <c r="G4" s="46" t="s">
        <v>128</v>
      </c>
      <c r="H4" s="46" t="s">
        <v>127</v>
      </c>
      <c r="I4" s="46" t="s">
        <v>258</v>
      </c>
      <c r="J4" s="46" t="s">
        <v>130</v>
      </c>
      <c r="K4" s="40" t="s">
        <v>117</v>
      </c>
      <c r="L4" s="40" t="s">
        <v>115</v>
      </c>
      <c r="M4" s="40" t="s">
        <v>116</v>
      </c>
      <c r="N4" s="40" t="s">
        <v>240</v>
      </c>
      <c r="O4" s="40" t="s">
        <v>241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52</v>
      </c>
      <c r="V4" s="9" t="s">
        <v>53</v>
      </c>
      <c r="W4" s="9" t="s">
        <v>54</v>
      </c>
      <c r="X4" s="9" t="s">
        <v>66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47</v>
      </c>
      <c r="AE4" s="7" t="s">
        <v>106</v>
      </c>
      <c r="AF4" s="8" t="s">
        <v>56</v>
      </c>
      <c r="AG4" s="8" t="s">
        <v>57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119</v>
      </c>
      <c r="AM4" s="12" t="s">
        <v>58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A5" t="s">
        <v>77</v>
      </c>
      <c r="C5" t="b">
        <v>1</v>
      </c>
      <c r="D5" t="b">
        <v>0</v>
      </c>
      <c r="E5" t="s">
        <v>264</v>
      </c>
      <c r="F5" t="b">
        <v>0</v>
      </c>
      <c r="G5" t="s">
        <v>77</v>
      </c>
      <c r="H5" t="b">
        <v>0</v>
      </c>
      <c r="J5" t="b">
        <v>0</v>
      </c>
      <c r="K5" t="b">
        <v>0</v>
      </c>
      <c r="L5">
        <v>0.02</v>
      </c>
      <c r="M5">
        <v>0</v>
      </c>
      <c r="P5" t="s">
        <v>36</v>
      </c>
      <c r="Q5" t="s">
        <v>35</v>
      </c>
      <c r="R5">
        <v>20</v>
      </c>
      <c r="S5">
        <v>3.5000000000000003E-2</v>
      </c>
      <c r="T5">
        <v>5</v>
      </c>
      <c r="U5">
        <v>999</v>
      </c>
      <c r="V5">
        <v>0</v>
      </c>
      <c r="W5" t="s">
        <v>252</v>
      </c>
      <c r="X5" t="b">
        <v>0</v>
      </c>
      <c r="Y5" t="s">
        <v>113</v>
      </c>
      <c r="Z5" t="s">
        <v>20</v>
      </c>
      <c r="AA5">
        <v>7.0000000000000007E-2</v>
      </c>
      <c r="AB5">
        <v>7.7200000000000005E-2</v>
      </c>
      <c r="AC5" s="3">
        <v>0.12</v>
      </c>
      <c r="AD5" s="5">
        <v>2.5000000000000001E-2</v>
      </c>
      <c r="AE5" s="38">
        <v>123</v>
      </c>
      <c r="AF5" t="s">
        <v>31</v>
      </c>
      <c r="AG5" t="s">
        <v>31</v>
      </c>
      <c r="AH5" s="23">
        <v>0.6976</v>
      </c>
      <c r="AI5" s="23">
        <v>0.6976</v>
      </c>
      <c r="AL5" s="43">
        <v>0.1</v>
      </c>
      <c r="AM5" t="b">
        <v>1</v>
      </c>
      <c r="AN5" t="b">
        <v>1</v>
      </c>
      <c r="AO5" t="b">
        <v>0</v>
      </c>
      <c r="AP5">
        <v>0</v>
      </c>
      <c r="AQ5" t="s">
        <v>3</v>
      </c>
      <c r="AR5" t="b">
        <v>1</v>
      </c>
      <c r="AS5" s="22" t="b">
        <v>1</v>
      </c>
    </row>
    <row r="6" spans="1:45">
      <c r="AC6" s="3"/>
      <c r="AD6" s="5"/>
      <c r="AE6" s="38"/>
      <c r="AH6" s="23"/>
      <c r="AI6" s="23"/>
      <c r="AL6" s="43"/>
      <c r="AS6" s="22"/>
    </row>
    <row r="7" spans="1:45">
      <c r="B7" s="56" t="s">
        <v>201</v>
      </c>
    </row>
    <row r="8" spans="1:45">
      <c r="A8" t="s">
        <v>249</v>
      </c>
      <c r="B8" t="s">
        <v>202</v>
      </c>
      <c r="C8" t="b">
        <v>1</v>
      </c>
      <c r="D8" t="b">
        <v>0</v>
      </c>
      <c r="E8" t="s">
        <v>243</v>
      </c>
      <c r="F8" t="b">
        <v>0</v>
      </c>
      <c r="G8" t="s">
        <v>249</v>
      </c>
      <c r="H8" t="b">
        <v>0</v>
      </c>
      <c r="I8" t="b">
        <v>0</v>
      </c>
      <c r="J8" t="b">
        <v>0</v>
      </c>
      <c r="K8" t="b">
        <v>0</v>
      </c>
      <c r="L8">
        <v>0.02</v>
      </c>
      <c r="M8">
        <v>0</v>
      </c>
      <c r="P8" t="s">
        <v>251</v>
      </c>
      <c r="Q8" t="s">
        <v>35</v>
      </c>
      <c r="R8">
        <v>20</v>
      </c>
      <c r="S8">
        <v>3.5000000000000003E-2</v>
      </c>
      <c r="T8">
        <v>5</v>
      </c>
      <c r="U8">
        <v>999</v>
      </c>
      <c r="V8">
        <v>0</v>
      </c>
      <c r="W8" t="s">
        <v>252</v>
      </c>
      <c r="X8" t="b">
        <v>0</v>
      </c>
      <c r="Y8" t="s">
        <v>113</v>
      </c>
      <c r="Z8" t="s">
        <v>20</v>
      </c>
      <c r="AA8">
        <v>7.0000000000000007E-2</v>
      </c>
      <c r="AB8">
        <v>7.7200000000000005E-2</v>
      </c>
      <c r="AC8" s="3">
        <v>0.12</v>
      </c>
      <c r="AD8" s="5">
        <v>2.5000000000000001E-2</v>
      </c>
      <c r="AE8" s="38">
        <v>123</v>
      </c>
      <c r="AF8" t="s">
        <v>31</v>
      </c>
      <c r="AG8" t="s">
        <v>31</v>
      </c>
      <c r="AH8" s="23">
        <v>0.6976</v>
      </c>
      <c r="AI8" s="23">
        <v>0.6976</v>
      </c>
      <c r="AL8" s="43">
        <v>0.1</v>
      </c>
      <c r="AM8" t="b">
        <v>1</v>
      </c>
      <c r="AN8" t="b">
        <v>1</v>
      </c>
      <c r="AO8" t="b">
        <v>0</v>
      </c>
      <c r="AP8">
        <v>0</v>
      </c>
      <c r="AQ8" t="s">
        <v>3</v>
      </c>
      <c r="AR8" t="b">
        <v>1</v>
      </c>
      <c r="AS8" s="22" t="b">
        <v>1</v>
      </c>
    </row>
    <row r="9" spans="1:45">
      <c r="A9" t="s">
        <v>250</v>
      </c>
      <c r="B9" t="s">
        <v>129</v>
      </c>
      <c r="C9" t="b">
        <v>1</v>
      </c>
      <c r="D9" t="b">
        <v>0</v>
      </c>
      <c r="E9" t="s">
        <v>245</v>
      </c>
      <c r="F9" t="b">
        <v>0</v>
      </c>
      <c r="G9" t="s">
        <v>249</v>
      </c>
      <c r="H9" t="b">
        <v>1</v>
      </c>
      <c r="I9" t="b">
        <v>1</v>
      </c>
      <c r="J9" t="b">
        <v>1</v>
      </c>
      <c r="K9" t="b">
        <v>0</v>
      </c>
      <c r="L9">
        <v>0.02</v>
      </c>
      <c r="M9">
        <v>0</v>
      </c>
      <c r="P9" t="s">
        <v>251</v>
      </c>
      <c r="Q9" t="s">
        <v>35</v>
      </c>
      <c r="R9">
        <v>20</v>
      </c>
      <c r="S9">
        <v>3.5000000000000003E-2</v>
      </c>
      <c r="T9">
        <v>5</v>
      </c>
      <c r="U9">
        <v>999</v>
      </c>
      <c r="V9">
        <v>0</v>
      </c>
      <c r="W9" t="s">
        <v>252</v>
      </c>
      <c r="X9" t="b">
        <v>0</v>
      </c>
      <c r="Y9" t="s">
        <v>113</v>
      </c>
      <c r="Z9" t="s">
        <v>20</v>
      </c>
      <c r="AA9">
        <v>7.0000000000000007E-2</v>
      </c>
      <c r="AB9">
        <v>7.7200000000000005E-2</v>
      </c>
      <c r="AC9" s="3">
        <v>0.12</v>
      </c>
      <c r="AD9" s="5">
        <v>2.5000000000000001E-2</v>
      </c>
      <c r="AE9" s="38">
        <v>123</v>
      </c>
      <c r="AF9" t="s">
        <v>123</v>
      </c>
      <c r="AG9" t="s">
        <v>124</v>
      </c>
      <c r="AH9" s="23"/>
      <c r="AI9" s="23"/>
      <c r="AJ9" s="44">
        <v>81825573157</v>
      </c>
      <c r="AK9" s="44">
        <v>81825573157</v>
      </c>
      <c r="AL9" s="43">
        <v>0.1</v>
      </c>
      <c r="AM9" t="b">
        <v>1</v>
      </c>
      <c r="AN9" t="b">
        <v>1</v>
      </c>
      <c r="AO9" t="b">
        <v>0</v>
      </c>
      <c r="AP9">
        <v>0</v>
      </c>
      <c r="AQ9" t="s">
        <v>3</v>
      </c>
      <c r="AR9" t="b">
        <v>1</v>
      </c>
      <c r="AS9" s="22" t="b">
        <v>1</v>
      </c>
    </row>
  </sheetData>
  <phoneticPr fontId="15" type="noConversion"/>
  <dataValidations count="3">
    <dataValidation type="list" allowBlank="1" showInputMessage="1" showErrorMessage="1" sqref="AN5:AO6 C5:C6 C8:C9 AN8:AO9" xr:uid="{1240F49A-5091-456D-B77A-0673AD56E758}">
      <formula1>"TRUE, FALSE"</formula1>
    </dataValidation>
    <dataValidation type="list" allowBlank="1" showInputMessage="1" showErrorMessage="1" sqref="Y5:Y6 Y8:Y9" xr:uid="{8909875A-86FC-4594-BBAF-A364A5851F3C}">
      <formula1>"simple, internal"</formula1>
    </dataValidation>
    <dataValidation type="list" allowBlank="1" showInputMessage="1" showErrorMessage="1" sqref="D5:D6 D8:D9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259</v>
      </c>
    </row>
    <row r="3" spans="2:4">
      <c r="B3" s="46" t="s">
        <v>127</v>
      </c>
      <c r="C3" s="46" t="s">
        <v>258</v>
      </c>
    </row>
    <row r="4" spans="2:4">
      <c r="B4" t="b">
        <v>0</v>
      </c>
      <c r="C4" t="b">
        <v>0</v>
      </c>
      <c r="D4" t="s">
        <v>260</v>
      </c>
    </row>
    <row r="5" spans="2:4">
      <c r="B5" t="b">
        <v>1</v>
      </c>
      <c r="C5" t="b">
        <v>1</v>
      </c>
      <c r="D5" t="s">
        <v>261</v>
      </c>
    </row>
    <row r="6" spans="2:4">
      <c r="B6" t="b">
        <v>1</v>
      </c>
      <c r="C6" t="b">
        <v>0</v>
      </c>
      <c r="D6" t="s">
        <v>262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51"/>
  <sheetViews>
    <sheetView tabSelected="1" zoomScaleNormal="100" workbookViewId="0">
      <pane xSplit="3" ySplit="4" topLeftCell="G5" activePane="bottomRight" state="frozen"/>
      <selection pane="topRight" activeCell="E1" sqref="E1"/>
      <selection pane="bottomLeft" activeCell="A5" sqref="A5"/>
      <selection pane="bottomRight" activeCell="E8" sqref="E8"/>
    </sheetView>
  </sheetViews>
  <sheetFormatPr defaultRowHeight="15"/>
  <cols>
    <col min="1" max="1" width="25.140625" customWidth="1"/>
    <col min="2" max="2" width="53.140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68</v>
      </c>
      <c r="E3" s="19"/>
      <c r="F3" s="15" t="s">
        <v>49</v>
      </c>
      <c r="G3" s="15"/>
      <c r="H3" s="18" t="s">
        <v>72</v>
      </c>
      <c r="I3" s="18"/>
      <c r="J3" s="41" t="s">
        <v>105</v>
      </c>
      <c r="K3" s="39" t="s">
        <v>118</v>
      </c>
      <c r="L3" s="39"/>
      <c r="M3" s="39" t="s">
        <v>152</v>
      </c>
      <c r="N3" s="19" t="s">
        <v>182</v>
      </c>
      <c r="O3" s="19"/>
      <c r="P3" s="15" t="s">
        <v>181</v>
      </c>
      <c r="Q3" s="15"/>
      <c r="R3" s="15"/>
    </row>
    <row r="4" spans="1:18" s="1" customFormat="1">
      <c r="A4" s="11" t="s">
        <v>75</v>
      </c>
      <c r="B4" s="11" t="s">
        <v>37</v>
      </c>
      <c r="C4" s="11" t="s">
        <v>13</v>
      </c>
      <c r="D4" s="7" t="s">
        <v>73</v>
      </c>
      <c r="E4" s="7" t="s">
        <v>76</v>
      </c>
      <c r="F4" s="8" t="s">
        <v>48</v>
      </c>
      <c r="G4" s="8" t="s">
        <v>60</v>
      </c>
      <c r="H4" s="13" t="s">
        <v>25</v>
      </c>
      <c r="I4" s="13" t="s">
        <v>71</v>
      </c>
      <c r="J4" s="42" t="s">
        <v>6</v>
      </c>
      <c r="K4" s="40" t="s">
        <v>107</v>
      </c>
      <c r="L4" s="40" t="s">
        <v>108</v>
      </c>
      <c r="M4" s="40" t="s">
        <v>131</v>
      </c>
      <c r="N4" s="7" t="s">
        <v>58</v>
      </c>
      <c r="O4" s="7" t="s">
        <v>125</v>
      </c>
      <c r="P4" s="8" t="s">
        <v>120</v>
      </c>
      <c r="Q4" s="8" t="s">
        <v>121</v>
      </c>
      <c r="R4" s="8" t="s">
        <v>122</v>
      </c>
    </row>
    <row r="5" spans="1:18">
      <c r="A5" t="s">
        <v>264</v>
      </c>
      <c r="C5" t="b">
        <v>1</v>
      </c>
      <c r="D5" t="s">
        <v>69</v>
      </c>
      <c r="E5" t="s">
        <v>265</v>
      </c>
      <c r="F5" t="s">
        <v>67</v>
      </c>
      <c r="G5">
        <v>2.75E-2</v>
      </c>
      <c r="H5">
        <v>0</v>
      </c>
      <c r="I5" t="b">
        <v>1</v>
      </c>
      <c r="J5">
        <v>6.7500000000000004E-2</v>
      </c>
      <c r="K5">
        <v>0</v>
      </c>
      <c r="L5">
        <v>2018</v>
      </c>
      <c r="N5" t="b">
        <v>0</v>
      </c>
      <c r="O5" s="43">
        <v>0.11</v>
      </c>
      <c r="P5">
        <v>0</v>
      </c>
      <c r="Q5">
        <v>0</v>
      </c>
      <c r="R5">
        <v>0</v>
      </c>
    </row>
    <row r="6" spans="1:18">
      <c r="O6" s="43"/>
    </row>
    <row r="7" spans="1:18">
      <c r="O7" s="43"/>
    </row>
    <row r="8" spans="1:18">
      <c r="O8" s="43"/>
    </row>
    <row r="9" spans="1:18">
      <c r="O9" s="43"/>
    </row>
    <row r="10" spans="1:18">
      <c r="O10" s="43"/>
    </row>
    <row r="11" spans="1:18">
      <c r="O11" s="43"/>
    </row>
    <row r="12" spans="1:18">
      <c r="O12" s="43"/>
    </row>
    <row r="13" spans="1:18">
      <c r="O13" s="43"/>
    </row>
    <row r="14" spans="1:18">
      <c r="A14" t="s">
        <v>195</v>
      </c>
      <c r="B14" t="s">
        <v>183</v>
      </c>
      <c r="C14" t="b">
        <v>0</v>
      </c>
      <c r="D14" t="s">
        <v>69</v>
      </c>
      <c r="E14" t="s">
        <v>74</v>
      </c>
      <c r="F14" t="s">
        <v>67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2018</v>
      </c>
      <c r="N14" t="b">
        <v>1</v>
      </c>
      <c r="O14" s="43">
        <v>0.11</v>
      </c>
      <c r="P14">
        <v>0.02</v>
      </c>
      <c r="Q14">
        <v>0.05</v>
      </c>
      <c r="R14">
        <v>0</v>
      </c>
    </row>
    <row r="15" spans="1:18">
      <c r="A15" t="s">
        <v>214</v>
      </c>
      <c r="B15" t="s">
        <v>217</v>
      </c>
      <c r="C15" t="b">
        <v>0</v>
      </c>
      <c r="D15" t="s">
        <v>69</v>
      </c>
      <c r="E15" t="s">
        <v>74</v>
      </c>
      <c r="F15" t="s">
        <v>67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2018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196</v>
      </c>
      <c r="B16" t="s">
        <v>175</v>
      </c>
      <c r="C16" t="b">
        <v>0</v>
      </c>
      <c r="D16" t="s">
        <v>69</v>
      </c>
      <c r="E16" t="s">
        <v>74</v>
      </c>
      <c r="F16" t="s">
        <v>67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2018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O17" s="43"/>
    </row>
    <row r="18" spans="1:18">
      <c r="A18" t="s">
        <v>197</v>
      </c>
      <c r="B18" t="s">
        <v>178</v>
      </c>
      <c r="C18" t="b">
        <v>0</v>
      </c>
      <c r="D18" t="s">
        <v>69</v>
      </c>
      <c r="E18" t="s">
        <v>74</v>
      </c>
      <c r="F18" t="s">
        <v>67</v>
      </c>
      <c r="G18">
        <v>2.75E-2</v>
      </c>
      <c r="H18">
        <v>0</v>
      </c>
      <c r="I18" t="b">
        <v>1</v>
      </c>
      <c r="J18">
        <v>7.0000000000000007E-2</v>
      </c>
      <c r="K18">
        <v>0</v>
      </c>
      <c r="L18">
        <v>2018</v>
      </c>
      <c r="M18">
        <v>0.01</v>
      </c>
      <c r="N18" t="b">
        <v>1</v>
      </c>
      <c r="O18" s="43">
        <v>0.11</v>
      </c>
      <c r="P18">
        <v>0.02</v>
      </c>
      <c r="Q18">
        <v>0.05</v>
      </c>
      <c r="R18">
        <v>0</v>
      </c>
    </row>
    <row r="19" spans="1:18">
      <c r="A19" t="s">
        <v>215</v>
      </c>
      <c r="B19" t="s">
        <v>218</v>
      </c>
      <c r="C19" t="b">
        <v>0</v>
      </c>
      <c r="D19" t="s">
        <v>69</v>
      </c>
      <c r="E19" t="s">
        <v>74</v>
      </c>
      <c r="F19" t="s">
        <v>67</v>
      </c>
      <c r="G19">
        <v>2.75E-2</v>
      </c>
      <c r="H19">
        <v>0</v>
      </c>
      <c r="I19" t="b">
        <v>1</v>
      </c>
      <c r="J19">
        <v>7.0000000000000007E-2</v>
      </c>
      <c r="K19">
        <v>0.25</v>
      </c>
      <c r="L19">
        <v>2018</v>
      </c>
      <c r="M19">
        <v>0.01</v>
      </c>
      <c r="N19" t="b">
        <v>1</v>
      </c>
      <c r="O19" s="43">
        <v>0.11</v>
      </c>
      <c r="P19">
        <v>0.02</v>
      </c>
      <c r="Q19">
        <v>0.05</v>
      </c>
      <c r="R19">
        <v>0</v>
      </c>
    </row>
    <row r="20" spans="1:18">
      <c r="A20" t="s">
        <v>198</v>
      </c>
      <c r="B20" t="s">
        <v>176</v>
      </c>
      <c r="C20" t="b">
        <v>0</v>
      </c>
      <c r="D20" t="s">
        <v>69</v>
      </c>
      <c r="E20" t="s">
        <v>74</v>
      </c>
      <c r="F20" t="s">
        <v>67</v>
      </c>
      <c r="G20">
        <v>2.75E-2</v>
      </c>
      <c r="H20">
        <v>0</v>
      </c>
      <c r="I20" t="b">
        <v>1</v>
      </c>
      <c r="J20">
        <v>7.0000000000000007E-2</v>
      </c>
      <c r="K20">
        <v>0.5</v>
      </c>
      <c r="L20">
        <v>2018</v>
      </c>
      <c r="M20">
        <v>0.01</v>
      </c>
      <c r="N20" t="b">
        <v>1</v>
      </c>
      <c r="O20" s="43">
        <v>0.11</v>
      </c>
      <c r="P20">
        <v>0.02</v>
      </c>
      <c r="Q20">
        <v>0.05</v>
      </c>
      <c r="R20">
        <v>0</v>
      </c>
    </row>
    <row r="22" spans="1:18">
      <c r="A22" t="s">
        <v>199</v>
      </c>
      <c r="B22" t="s">
        <v>179</v>
      </c>
      <c r="C22" t="b">
        <v>0</v>
      </c>
      <c r="D22" t="s">
        <v>69</v>
      </c>
      <c r="E22" t="s">
        <v>74</v>
      </c>
      <c r="F22" t="s">
        <v>67</v>
      </c>
      <c r="G22">
        <v>2.75E-2</v>
      </c>
      <c r="H22">
        <v>0</v>
      </c>
      <c r="I22" t="b">
        <v>1</v>
      </c>
      <c r="J22">
        <v>7.0000000000000007E-2</v>
      </c>
      <c r="K22">
        <v>0</v>
      </c>
      <c r="L22">
        <v>2018</v>
      </c>
      <c r="M22">
        <v>1.4999999999999999E-2</v>
      </c>
      <c r="N22" t="b">
        <v>1</v>
      </c>
      <c r="O22" s="43">
        <v>0.11</v>
      </c>
      <c r="P22">
        <v>0.02</v>
      </c>
      <c r="Q22">
        <v>0.05</v>
      </c>
      <c r="R22">
        <v>0</v>
      </c>
    </row>
    <row r="23" spans="1:18">
      <c r="A23" t="s">
        <v>216</v>
      </c>
      <c r="B23" t="s">
        <v>219</v>
      </c>
      <c r="C23" t="b">
        <v>0</v>
      </c>
      <c r="D23" t="s">
        <v>69</v>
      </c>
      <c r="E23" t="s">
        <v>74</v>
      </c>
      <c r="F23" t="s">
        <v>67</v>
      </c>
      <c r="G23">
        <v>2.75E-2</v>
      </c>
      <c r="H23">
        <v>0</v>
      </c>
      <c r="I23" t="b">
        <v>1</v>
      </c>
      <c r="J23">
        <v>7.0000000000000007E-2</v>
      </c>
      <c r="K23">
        <v>0.25</v>
      </c>
      <c r="L23">
        <v>2018</v>
      </c>
      <c r="M23">
        <v>1.4999999999999999E-2</v>
      </c>
      <c r="N23" t="b">
        <v>1</v>
      </c>
      <c r="O23" s="43">
        <v>0.11</v>
      </c>
      <c r="P23">
        <v>0.02</v>
      </c>
      <c r="Q23">
        <v>0.05</v>
      </c>
      <c r="R23">
        <v>0</v>
      </c>
    </row>
    <row r="24" spans="1:18">
      <c r="A24" t="s">
        <v>200</v>
      </c>
      <c r="B24" t="s">
        <v>177</v>
      </c>
      <c r="C24" t="b">
        <v>0</v>
      </c>
      <c r="D24" t="s">
        <v>69</v>
      </c>
      <c r="E24" t="s">
        <v>74</v>
      </c>
      <c r="F24" t="s">
        <v>67</v>
      </c>
      <c r="G24">
        <v>2.75E-2</v>
      </c>
      <c r="H24">
        <v>0</v>
      </c>
      <c r="I24" t="b">
        <v>1</v>
      </c>
      <c r="J24">
        <v>7.0000000000000007E-2</v>
      </c>
      <c r="K24">
        <v>0.5</v>
      </c>
      <c r="L24">
        <v>2018</v>
      </c>
      <c r="M24">
        <v>1.4999999999999999E-2</v>
      </c>
      <c r="N24" t="b">
        <v>1</v>
      </c>
      <c r="O24" s="43">
        <v>0.11</v>
      </c>
      <c r="P24">
        <v>0.02</v>
      </c>
      <c r="Q24">
        <v>0.05</v>
      </c>
      <c r="R24">
        <v>0</v>
      </c>
    </row>
    <row r="27" spans="1:18">
      <c r="A27" t="s">
        <v>189</v>
      </c>
      <c r="B27" t="s">
        <v>184</v>
      </c>
      <c r="C27" t="b">
        <v>0</v>
      </c>
      <c r="D27" t="s">
        <v>69</v>
      </c>
      <c r="E27" t="s">
        <v>180</v>
      </c>
      <c r="F27" t="s">
        <v>67</v>
      </c>
      <c r="G27">
        <v>2.75E-2</v>
      </c>
      <c r="H27">
        <v>0</v>
      </c>
      <c r="I27" t="b">
        <v>1</v>
      </c>
      <c r="J27">
        <v>7.0000000000000007E-2</v>
      </c>
      <c r="K27">
        <v>0</v>
      </c>
      <c r="L27">
        <v>2018</v>
      </c>
      <c r="N27" t="b">
        <v>1</v>
      </c>
      <c r="O27" s="43">
        <v>0.11</v>
      </c>
      <c r="P27">
        <v>0.03</v>
      </c>
      <c r="Q27">
        <v>0.05</v>
      </c>
      <c r="R27">
        <v>0</v>
      </c>
    </row>
    <row r="28" spans="1:18">
      <c r="A28" t="s">
        <v>190</v>
      </c>
      <c r="B28" t="s">
        <v>206</v>
      </c>
      <c r="C28" t="b">
        <v>0</v>
      </c>
      <c r="D28" t="s">
        <v>69</v>
      </c>
      <c r="E28" t="s">
        <v>180</v>
      </c>
      <c r="F28" t="s">
        <v>67</v>
      </c>
      <c r="G28">
        <v>2.75E-2</v>
      </c>
      <c r="H28">
        <v>0</v>
      </c>
      <c r="I28" t="b">
        <v>1</v>
      </c>
      <c r="J28">
        <v>7.0000000000000007E-2</v>
      </c>
      <c r="K28">
        <v>0.25</v>
      </c>
      <c r="L28">
        <v>2018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203</v>
      </c>
      <c r="B29" t="s">
        <v>207</v>
      </c>
      <c r="C29" t="b">
        <v>0</v>
      </c>
      <c r="D29" t="s">
        <v>69</v>
      </c>
      <c r="E29" t="s">
        <v>180</v>
      </c>
      <c r="F29" t="s">
        <v>67</v>
      </c>
      <c r="G29">
        <v>2.75E-2</v>
      </c>
      <c r="H29">
        <v>0</v>
      </c>
      <c r="I29" t="b">
        <v>1</v>
      </c>
      <c r="J29">
        <v>7.0000000000000007E-2</v>
      </c>
      <c r="K29">
        <v>0.5</v>
      </c>
      <c r="L29">
        <v>2018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O30" s="43"/>
    </row>
    <row r="31" spans="1:18">
      <c r="A31" t="s">
        <v>191</v>
      </c>
      <c r="B31" t="s">
        <v>208</v>
      </c>
      <c r="C31" t="b">
        <v>0</v>
      </c>
      <c r="D31" t="s">
        <v>69</v>
      </c>
      <c r="E31" t="s">
        <v>180</v>
      </c>
      <c r="F31" t="s">
        <v>67</v>
      </c>
      <c r="G31">
        <v>2.75E-2</v>
      </c>
      <c r="H31">
        <v>0</v>
      </c>
      <c r="I31" t="b">
        <v>1</v>
      </c>
      <c r="J31">
        <v>7.0000000000000007E-2</v>
      </c>
      <c r="K31">
        <v>0</v>
      </c>
      <c r="L31">
        <v>2018</v>
      </c>
      <c r="M31">
        <v>0.01</v>
      </c>
      <c r="N31" t="b">
        <v>1</v>
      </c>
      <c r="O31" s="43">
        <v>0.11</v>
      </c>
      <c r="P31">
        <v>0.03</v>
      </c>
      <c r="Q31">
        <v>0.05</v>
      </c>
      <c r="R31">
        <v>0</v>
      </c>
    </row>
    <row r="32" spans="1:18">
      <c r="A32" t="s">
        <v>192</v>
      </c>
      <c r="B32" t="s">
        <v>209</v>
      </c>
      <c r="C32" t="b">
        <v>0</v>
      </c>
      <c r="D32" t="s">
        <v>69</v>
      </c>
      <c r="E32" t="s">
        <v>180</v>
      </c>
      <c r="F32" t="s">
        <v>67</v>
      </c>
      <c r="G32">
        <v>2.75E-2</v>
      </c>
      <c r="H32">
        <v>0</v>
      </c>
      <c r="I32" t="b">
        <v>1</v>
      </c>
      <c r="J32">
        <v>7.0000000000000007E-2</v>
      </c>
      <c r="K32">
        <v>0.25</v>
      </c>
      <c r="L32">
        <v>2018</v>
      </c>
      <c r="M32">
        <v>0.01</v>
      </c>
      <c r="N32" t="b">
        <v>1</v>
      </c>
      <c r="O32" s="43">
        <v>0.11</v>
      </c>
      <c r="P32">
        <v>0.03</v>
      </c>
      <c r="Q32">
        <v>0.05</v>
      </c>
      <c r="R32">
        <v>0</v>
      </c>
    </row>
    <row r="33" spans="1:18">
      <c r="A33" t="s">
        <v>204</v>
      </c>
      <c r="B33" t="s">
        <v>210</v>
      </c>
      <c r="C33" t="b">
        <v>0</v>
      </c>
      <c r="D33" t="s">
        <v>69</v>
      </c>
      <c r="E33" t="s">
        <v>180</v>
      </c>
      <c r="F33" t="s">
        <v>67</v>
      </c>
      <c r="G33">
        <v>2.75E-2</v>
      </c>
      <c r="H33">
        <v>0</v>
      </c>
      <c r="I33" t="b">
        <v>1</v>
      </c>
      <c r="J33">
        <v>7.0000000000000007E-2</v>
      </c>
      <c r="K33">
        <v>0.5</v>
      </c>
      <c r="L33">
        <v>2018</v>
      </c>
      <c r="M33">
        <v>0.01</v>
      </c>
      <c r="N33" t="b">
        <v>1</v>
      </c>
      <c r="O33" s="43">
        <v>0.11</v>
      </c>
      <c r="P33">
        <v>0.03</v>
      </c>
      <c r="Q33">
        <v>0.05</v>
      </c>
      <c r="R33">
        <v>0</v>
      </c>
    </row>
    <row r="35" spans="1:18">
      <c r="A35" t="s">
        <v>193</v>
      </c>
      <c r="B35" t="s">
        <v>211</v>
      </c>
      <c r="C35" t="b">
        <v>0</v>
      </c>
      <c r="D35" t="s">
        <v>69</v>
      </c>
      <c r="E35" t="s">
        <v>180</v>
      </c>
      <c r="F35" t="s">
        <v>67</v>
      </c>
      <c r="G35">
        <v>2.75E-2</v>
      </c>
      <c r="H35">
        <v>0</v>
      </c>
      <c r="I35" t="b">
        <v>1</v>
      </c>
      <c r="J35">
        <v>7.0000000000000007E-2</v>
      </c>
      <c r="K35">
        <v>0</v>
      </c>
      <c r="L35">
        <v>2018</v>
      </c>
      <c r="M35">
        <v>1.4999999999999999E-2</v>
      </c>
      <c r="N35" t="b">
        <v>1</v>
      </c>
      <c r="O35" s="43">
        <v>0.11</v>
      </c>
      <c r="P35">
        <v>0.03</v>
      </c>
      <c r="Q35">
        <v>0.05</v>
      </c>
      <c r="R35">
        <v>0</v>
      </c>
    </row>
    <row r="36" spans="1:18">
      <c r="A36" t="s">
        <v>194</v>
      </c>
      <c r="B36" t="s">
        <v>212</v>
      </c>
      <c r="C36" t="b">
        <v>0</v>
      </c>
      <c r="D36" t="s">
        <v>69</v>
      </c>
      <c r="E36" t="s">
        <v>180</v>
      </c>
      <c r="F36" t="s">
        <v>67</v>
      </c>
      <c r="G36">
        <v>2.75E-2</v>
      </c>
      <c r="H36">
        <v>0</v>
      </c>
      <c r="I36" t="b">
        <v>1</v>
      </c>
      <c r="J36">
        <v>7.0000000000000007E-2</v>
      </c>
      <c r="K36">
        <v>0.25</v>
      </c>
      <c r="L36">
        <v>2018</v>
      </c>
      <c r="M36">
        <v>1.4999999999999999E-2</v>
      </c>
      <c r="N36" t="b">
        <v>1</v>
      </c>
      <c r="O36" s="43">
        <v>0.11</v>
      </c>
      <c r="P36">
        <v>0.03</v>
      </c>
      <c r="Q36">
        <v>0.05</v>
      </c>
      <c r="R36">
        <v>0</v>
      </c>
    </row>
    <row r="37" spans="1:18">
      <c r="A37" t="s">
        <v>205</v>
      </c>
      <c r="B37" t="s">
        <v>213</v>
      </c>
      <c r="C37" t="b">
        <v>0</v>
      </c>
      <c r="D37" t="s">
        <v>69</v>
      </c>
      <c r="E37" t="s">
        <v>180</v>
      </c>
      <c r="F37" t="s">
        <v>67</v>
      </c>
      <c r="G37">
        <v>2.75E-2</v>
      </c>
      <c r="H37">
        <v>0</v>
      </c>
      <c r="I37" t="b">
        <v>1</v>
      </c>
      <c r="J37">
        <v>7.0000000000000007E-2</v>
      </c>
      <c r="K37">
        <v>0.5</v>
      </c>
      <c r="L37">
        <v>2018</v>
      </c>
      <c r="M37">
        <v>1.4999999999999999E-2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8" spans="1:18">
      <c r="O38" s="43"/>
    </row>
    <row r="40" spans="1:18">
      <c r="A40" t="s">
        <v>232</v>
      </c>
      <c r="B40" t="s">
        <v>236</v>
      </c>
      <c r="C40" t="b">
        <v>0</v>
      </c>
      <c r="D40" t="s">
        <v>69</v>
      </c>
      <c r="E40" t="s">
        <v>74</v>
      </c>
      <c r="F40" t="s">
        <v>67</v>
      </c>
      <c r="G40">
        <v>2.75E-2</v>
      </c>
      <c r="H40">
        <v>0</v>
      </c>
      <c r="I40" t="b">
        <v>1</v>
      </c>
      <c r="J40">
        <v>0.05</v>
      </c>
      <c r="K40">
        <v>0</v>
      </c>
      <c r="L40">
        <v>2018</v>
      </c>
      <c r="N40" t="b">
        <v>1</v>
      </c>
      <c r="O40" s="43">
        <v>0.11</v>
      </c>
      <c r="P40">
        <v>0.02</v>
      </c>
      <c r="Q40">
        <v>0.05</v>
      </c>
      <c r="R40">
        <v>0</v>
      </c>
    </row>
    <row r="41" spans="1:18">
      <c r="A41" t="s">
        <v>233</v>
      </c>
      <c r="B41" t="s">
        <v>237</v>
      </c>
      <c r="C41" t="b">
        <v>0</v>
      </c>
      <c r="D41" t="s">
        <v>69</v>
      </c>
      <c r="E41" t="s">
        <v>180</v>
      </c>
      <c r="F41" t="s">
        <v>67</v>
      </c>
      <c r="G41">
        <v>2.75E-2</v>
      </c>
      <c r="H41">
        <v>0</v>
      </c>
      <c r="I41" t="b">
        <v>1</v>
      </c>
      <c r="J41">
        <v>0.05</v>
      </c>
      <c r="K41">
        <v>0</v>
      </c>
      <c r="L41">
        <v>2018</v>
      </c>
      <c r="N41" t="b">
        <v>1</v>
      </c>
      <c r="O41" s="43">
        <v>0.11</v>
      </c>
      <c r="P41">
        <v>0.03</v>
      </c>
      <c r="Q41">
        <v>0.05</v>
      </c>
      <c r="R41">
        <v>0</v>
      </c>
    </row>
    <row r="43" spans="1:18">
      <c r="A43" t="s">
        <v>234</v>
      </c>
      <c r="B43" t="s">
        <v>238</v>
      </c>
      <c r="C43" t="b">
        <v>0</v>
      </c>
      <c r="D43" t="s">
        <v>69</v>
      </c>
      <c r="E43" t="s">
        <v>74</v>
      </c>
      <c r="F43" t="s">
        <v>67</v>
      </c>
      <c r="G43">
        <v>2.75E-2</v>
      </c>
      <c r="H43">
        <v>0</v>
      </c>
      <c r="I43" t="b">
        <v>1</v>
      </c>
      <c r="J43">
        <v>0.05</v>
      </c>
      <c r="K43">
        <v>0.5</v>
      </c>
      <c r="L43">
        <v>2018</v>
      </c>
      <c r="M43">
        <v>0.01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t="s">
        <v>235</v>
      </c>
      <c r="B44" t="s">
        <v>239</v>
      </c>
      <c r="C44" t="b">
        <v>0</v>
      </c>
      <c r="D44" t="s">
        <v>69</v>
      </c>
      <c r="E44" t="s">
        <v>180</v>
      </c>
      <c r="F44" t="s">
        <v>67</v>
      </c>
      <c r="G44">
        <v>2.75E-2</v>
      </c>
      <c r="H44">
        <v>0</v>
      </c>
      <c r="I44" t="b">
        <v>1</v>
      </c>
      <c r="J44">
        <v>0.05</v>
      </c>
      <c r="K44">
        <v>0.5</v>
      </c>
      <c r="L44">
        <v>2018</v>
      </c>
      <c r="M44">
        <v>0.01</v>
      </c>
      <c r="N44" t="b">
        <v>1</v>
      </c>
      <c r="O44" s="43">
        <v>0.11</v>
      </c>
      <c r="P44">
        <v>0.03</v>
      </c>
      <c r="Q44">
        <v>0.05</v>
      </c>
      <c r="R44">
        <v>0</v>
      </c>
    </row>
    <row r="49" spans="1:18">
      <c r="A49" s="59" t="s">
        <v>243</v>
      </c>
      <c r="B49" t="s">
        <v>246</v>
      </c>
      <c r="C49" t="b">
        <v>0</v>
      </c>
      <c r="D49" t="s">
        <v>69</v>
      </c>
      <c r="E49" t="s">
        <v>242</v>
      </c>
      <c r="F49" t="s">
        <v>67</v>
      </c>
      <c r="G49">
        <v>2.75E-2</v>
      </c>
      <c r="H49">
        <v>0</v>
      </c>
      <c r="I49" t="b">
        <v>1</v>
      </c>
      <c r="J49">
        <v>7.0000000000000007E-2</v>
      </c>
      <c r="K49">
        <v>0</v>
      </c>
      <c r="L49">
        <v>2018</v>
      </c>
      <c r="N49" t="b">
        <v>1</v>
      </c>
      <c r="O49" s="43">
        <v>0.11</v>
      </c>
      <c r="P49">
        <v>0.02</v>
      </c>
      <c r="Q49">
        <v>0.05</v>
      </c>
      <c r="R49">
        <v>0</v>
      </c>
    </row>
    <row r="50" spans="1:18">
      <c r="A50" s="59" t="s">
        <v>244</v>
      </c>
      <c r="B50" t="s">
        <v>247</v>
      </c>
      <c r="C50" t="b">
        <v>0</v>
      </c>
      <c r="D50" t="s">
        <v>69</v>
      </c>
      <c r="E50" t="s">
        <v>242</v>
      </c>
      <c r="F50" t="s">
        <v>67</v>
      </c>
      <c r="G50">
        <v>2.75E-2</v>
      </c>
      <c r="H50">
        <v>0</v>
      </c>
      <c r="I50" t="b">
        <v>1</v>
      </c>
      <c r="J50">
        <v>7.0000000000000007E-2</v>
      </c>
      <c r="K50">
        <v>0.25</v>
      </c>
      <c r="L50">
        <v>2018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9" t="s">
        <v>245</v>
      </c>
      <c r="B51" t="s">
        <v>248</v>
      </c>
      <c r="C51" t="b">
        <v>0</v>
      </c>
      <c r="D51" t="s">
        <v>69</v>
      </c>
      <c r="E51" t="s">
        <v>242</v>
      </c>
      <c r="F51" t="s">
        <v>67</v>
      </c>
      <c r="G51">
        <v>2.75E-2</v>
      </c>
      <c r="H51">
        <v>0</v>
      </c>
      <c r="I51" t="b">
        <v>1</v>
      </c>
      <c r="J51">
        <v>7.0000000000000007E-2</v>
      </c>
      <c r="K51">
        <v>0.5</v>
      </c>
      <c r="L51">
        <v>2018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</sheetData>
  <dataValidations count="2">
    <dataValidation type="list" allowBlank="1" showInputMessage="1" showErrorMessage="1" sqref="C40:C44 C5:C38 C49:C51" xr:uid="{CE4DB086-8939-4E0F-A217-D1528E507A37}">
      <formula1>"TRUE, FALSE"</formula1>
    </dataValidation>
    <dataValidation type="list" allowBlank="1" showInputMessage="1" showErrorMessage="1" sqref="D31:D33 D5:D16 D18:D20 D35:D38 D27:D29 D22:D24 D40:D41 D43:D44 D49:D5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K19" sqref="K19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2020</v>
      </c>
      <c r="B4">
        <v>5</v>
      </c>
      <c r="C4">
        <v>30</v>
      </c>
      <c r="D4">
        <v>4</v>
      </c>
      <c r="E4">
        <v>20</v>
      </c>
      <c r="F4">
        <v>69</v>
      </c>
      <c r="G4">
        <v>20</v>
      </c>
      <c r="H4">
        <v>100</v>
      </c>
      <c r="I4">
        <v>40</v>
      </c>
      <c r="J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G40" sqref="G40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61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109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110</v>
      </c>
    </row>
    <row r="5" spans="1:7">
      <c r="A5" s="1" t="s">
        <v>111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61</v>
      </c>
    </row>
    <row r="6" spans="1:7">
      <c r="A6" s="1" t="s">
        <v>111</v>
      </c>
      <c r="B6" s="4">
        <v>0.03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109</v>
      </c>
    </row>
    <row r="7" spans="1:7">
      <c r="A7" s="1" t="s">
        <v>111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62</v>
      </c>
    </row>
    <row r="8" spans="1:7">
      <c r="A8" s="1" t="s">
        <v>111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63</v>
      </c>
    </row>
    <row r="9" spans="1:7">
      <c r="A9" s="1" t="s">
        <v>111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64</v>
      </c>
    </row>
    <row r="10" spans="1:7">
      <c r="A10" s="1" t="s">
        <v>111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65</v>
      </c>
    </row>
    <row r="11" spans="1:7">
      <c r="A11" s="1" t="s">
        <v>111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112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6" sqref="A26:XFD26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185</v>
      </c>
    </row>
    <row r="3" spans="1:11">
      <c r="B3" s="28" t="s">
        <v>81</v>
      </c>
      <c r="C3" s="28" t="s">
        <v>82</v>
      </c>
      <c r="D3" s="28" t="s">
        <v>83</v>
      </c>
      <c r="F3" s="29" t="s">
        <v>146</v>
      </c>
      <c r="G3" s="29" t="s">
        <v>186</v>
      </c>
      <c r="H3" s="29" t="s">
        <v>187</v>
      </c>
      <c r="I3" s="29" t="s">
        <v>188</v>
      </c>
      <c r="K3" s="58" t="s">
        <v>253</v>
      </c>
    </row>
    <row r="4" spans="1:11">
      <c r="A4" s="29" t="s">
        <v>84</v>
      </c>
    </row>
    <row r="5" spans="1:11">
      <c r="A5" s="26" t="s">
        <v>87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88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89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90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70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96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97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85</v>
      </c>
      <c r="G14" s="27"/>
      <c r="H14" s="27"/>
      <c r="I14" s="27"/>
    </row>
    <row r="15" spans="1:11">
      <c r="A15" s="30" t="s">
        <v>91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92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93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94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95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86</v>
      </c>
      <c r="G21" s="27"/>
      <c r="H21" s="27"/>
      <c r="I21" s="27"/>
    </row>
    <row r="22" spans="1:11">
      <c r="A22" s="30" t="s">
        <v>98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99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100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101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6" spans="1:11" ht="15" customHeight="1">
      <c r="A26" s="33" t="s">
        <v>263</v>
      </c>
      <c r="B26" s="27">
        <f>B24+B25</f>
        <v>4006671712</v>
      </c>
      <c r="C26" s="27">
        <f t="shared" ref="C26:K26" si="6">C24+C25</f>
        <v>153724045</v>
      </c>
      <c r="D26" s="27">
        <f t="shared" si="6"/>
        <v>4160395757</v>
      </c>
      <c r="E26" s="27"/>
      <c r="F26" s="27">
        <f t="shared" si="6"/>
        <v>526375464</v>
      </c>
      <c r="G26" s="27">
        <f t="shared" si="6"/>
        <v>1755305847</v>
      </c>
      <c r="H26" s="27">
        <f t="shared" si="6"/>
        <v>532103328</v>
      </c>
      <c r="I26" s="27">
        <f t="shared" si="6"/>
        <v>2813784639</v>
      </c>
      <c r="J26" s="27"/>
      <c r="K26" s="27">
        <f t="shared" si="6"/>
        <v>6974180396</v>
      </c>
    </row>
    <row r="28" spans="1:11" ht="25.5">
      <c r="A28" s="33" t="s">
        <v>102</v>
      </c>
    </row>
    <row r="29" spans="1:11">
      <c r="A29" s="30" t="s">
        <v>98</v>
      </c>
      <c r="B29" s="34">
        <v>0.16813</v>
      </c>
      <c r="C29" s="37">
        <v>0.18260999999999999</v>
      </c>
      <c r="D29" s="36">
        <f>D22/$D$12</f>
        <v>0.16890904798938361</v>
      </c>
      <c r="F29" s="53">
        <v>0.23186000000000001</v>
      </c>
      <c r="G29" s="53">
        <v>0.29893999999999998</v>
      </c>
      <c r="H29" s="53">
        <v>0.29848000000000002</v>
      </c>
      <c r="I29" s="36">
        <f>I22/$I$12</f>
        <v>0.27572819053794789</v>
      </c>
      <c r="K29" s="36">
        <f>K22/$K$12</f>
        <v>0.20536748675571453</v>
      </c>
    </row>
    <row r="30" spans="1:11">
      <c r="A30" s="30" t="s">
        <v>99</v>
      </c>
      <c r="B30" s="34">
        <v>6.905E-2</v>
      </c>
      <c r="C30" s="37">
        <v>7.9689999999999997E-2</v>
      </c>
      <c r="D30" s="36">
        <f t="shared" ref="D30:D32" si="7">D23/$D$12</f>
        <v>6.9626262709777217E-2</v>
      </c>
      <c r="F30" s="53">
        <v>0.10485</v>
      </c>
      <c r="G30" s="53">
        <v>0.11456</v>
      </c>
      <c r="H30" s="53">
        <v>0.10523</v>
      </c>
      <c r="I30" s="36">
        <f t="shared" ref="I30:I32" si="8">I23/$I$12</f>
        <v>0.10999646669803917</v>
      </c>
      <c r="K30" s="36">
        <f t="shared" ref="K30:K32" si="9">K23/$K$12</f>
        <v>8.3405015983528522E-2</v>
      </c>
    </row>
    <row r="31" spans="1:11">
      <c r="A31" s="30" t="s">
        <v>100</v>
      </c>
      <c r="B31" s="34">
        <v>9.9080000000000001E-2</v>
      </c>
      <c r="C31" s="37">
        <v>0.10292</v>
      </c>
      <c r="D31" s="36">
        <f t="shared" si="7"/>
        <v>9.9282785279606378E-2</v>
      </c>
      <c r="F31" s="53">
        <v>0.12701000000000001</v>
      </c>
      <c r="G31" s="53">
        <v>0.18437999999999999</v>
      </c>
      <c r="H31" s="53">
        <v>0.19325000000000001</v>
      </c>
      <c r="I31" s="36">
        <f t="shared" si="8"/>
        <v>0.1657317238399087</v>
      </c>
      <c r="K31" s="36">
        <f t="shared" si="9"/>
        <v>0.12196247077218601</v>
      </c>
    </row>
    <row r="32" spans="1:11" ht="15" customHeight="1">
      <c r="A32" s="30" t="s">
        <v>101</v>
      </c>
      <c r="B32" s="34">
        <v>0.21068999999999999</v>
      </c>
      <c r="C32" s="37">
        <v>0.10531</v>
      </c>
      <c r="D32" s="36">
        <f t="shared" si="7"/>
        <v>0.20499704691565238</v>
      </c>
      <c r="F32" s="53">
        <v>8.8249999999999995E-2</v>
      </c>
      <c r="G32" s="53">
        <v>0.28760000000000002</v>
      </c>
      <c r="H32" s="53">
        <v>0.38479999999999998</v>
      </c>
      <c r="I32" s="36">
        <f t="shared" si="8"/>
        <v>0.23142460290287567</v>
      </c>
      <c r="K32" s="36">
        <f t="shared" si="9"/>
        <v>0.21401703536262867</v>
      </c>
    </row>
    <row r="33" spans="1:11">
      <c r="A33" s="30" t="s">
        <v>70</v>
      </c>
      <c r="B33" s="35">
        <v>0.30976999999999999</v>
      </c>
      <c r="C33" s="37">
        <v>0.20823</v>
      </c>
      <c r="D33" s="36">
        <f>SUM(D24:D25)/D12</f>
        <v>0.30427983219525878</v>
      </c>
      <c r="F33" s="54">
        <v>0.21526000000000001</v>
      </c>
      <c r="G33" s="54">
        <v>0.47198000000000001</v>
      </c>
      <c r="H33" s="54">
        <v>0.57811000000000001</v>
      </c>
      <c r="I33" s="36">
        <f>SUM(I24:I25)/$I$12</f>
        <v>0.39715632674278439</v>
      </c>
      <c r="K33" s="36">
        <f>SUM(K24:K25)/$K$12</f>
        <v>0.3359795061348147</v>
      </c>
    </row>
    <row r="35" spans="1:11" ht="25.5">
      <c r="A35" s="33" t="s">
        <v>103</v>
      </c>
    </row>
    <row r="36" spans="1:11">
      <c r="A36" s="30" t="s">
        <v>98</v>
      </c>
      <c r="B36" s="36">
        <f>B22/B$11</f>
        <v>0.17750120825953289</v>
      </c>
      <c r="C36" s="36">
        <f>C22/C$11</f>
        <v>0.19279164833323059</v>
      </c>
      <c r="D36" s="36">
        <f>D22/D$11</f>
        <v>0.1783267830917612</v>
      </c>
      <c r="F36" s="36">
        <f>F22/F$11</f>
        <v>0.24478764414551246</v>
      </c>
      <c r="G36" s="36">
        <f>G22/G$11</f>
        <v>0.31560777337278823</v>
      </c>
      <c r="H36" s="36">
        <f>H22/H$11</f>
        <v>0.31512212579521937</v>
      </c>
      <c r="I36" s="36">
        <f>I22/I$11</f>
        <v>0.29110176047618991</v>
      </c>
      <c r="K36" s="36">
        <f>K22/K$11</f>
        <v>0.21681800768917101</v>
      </c>
    </row>
    <row r="37" spans="1:11">
      <c r="A37" s="30" t="s">
        <v>99</v>
      </c>
      <c r="B37" s="36">
        <f t="shared" ref="B37:C39" si="10">B23/B$11</f>
        <v>7.2901953892441071E-2</v>
      </c>
      <c r="C37" s="36">
        <f t="shared" si="10"/>
        <v>8.4133215728005153E-2</v>
      </c>
      <c r="D37" s="36">
        <f t="shared" ref="D37:F37" si="11">D23/D$11</f>
        <v>7.3508362018101112E-2</v>
      </c>
      <c r="F37" s="36">
        <f t="shared" si="11"/>
        <v>0.110696043016053</v>
      </c>
      <c r="G37" s="36">
        <f t="shared" ref="G37:H37" si="12">G23/G$11</f>
        <v>0.12094743606951874</v>
      </c>
      <c r="H37" s="36">
        <f t="shared" si="12"/>
        <v>0.11109723023670871</v>
      </c>
      <c r="I37" s="36">
        <f t="shared" ref="I37:K37" si="13">I23/I$11</f>
        <v>0.11612945720018038</v>
      </c>
      <c r="K37" s="36">
        <f t="shared" si="13"/>
        <v>8.8055366905973612E-2</v>
      </c>
    </row>
    <row r="38" spans="1:11">
      <c r="A38" s="30" t="s">
        <v>100</v>
      </c>
      <c r="B38" s="36">
        <f t="shared" si="10"/>
        <v>0.1045992543670918</v>
      </c>
      <c r="C38" s="36">
        <f t="shared" si="10"/>
        <v>0.10865843260522542</v>
      </c>
      <c r="D38" s="36">
        <f t="shared" ref="D38:F38" si="14">D24/D$11</f>
        <v>0.10481842107366009</v>
      </c>
      <c r="F38" s="36">
        <f t="shared" si="14"/>
        <v>0.13409160112945948</v>
      </c>
      <c r="G38" s="36">
        <f t="shared" ref="G38:H38" si="15">G24/G$11</f>
        <v>0.19466033730326945</v>
      </c>
      <c r="H38" s="36">
        <f t="shared" si="15"/>
        <v>0.20402489555851064</v>
      </c>
      <c r="I38" s="36">
        <f t="shared" ref="I38:K38" si="16">I24/I$11</f>
        <v>0.17497230327600952</v>
      </c>
      <c r="K38" s="36">
        <f t="shared" si="16"/>
        <v>0.12876264078319741</v>
      </c>
    </row>
    <row r="39" spans="1:11">
      <c r="A39" s="30" t="s">
        <v>101</v>
      </c>
      <c r="B39" s="36">
        <f t="shared" si="10"/>
        <v>0.222433714666711</v>
      </c>
      <c r="C39" s="36">
        <f t="shared" si="10"/>
        <v>0.11118197881078788</v>
      </c>
      <c r="D39" s="36">
        <f t="shared" ref="D39:F39" si="17">D25/D$11</f>
        <v>0.21642691350718413</v>
      </c>
      <c r="F39" s="36">
        <f t="shared" si="17"/>
        <v>9.3173975543692972E-2</v>
      </c>
      <c r="G39" s="36">
        <f t="shared" ref="G39:H39" si="18">G25/G$11</f>
        <v>0.30363134916273504</v>
      </c>
      <c r="H39" s="36">
        <f t="shared" si="18"/>
        <v>0.40625874427848757</v>
      </c>
      <c r="I39" s="36">
        <f t="shared" ref="I39:K39" si="19">I25/I$11</f>
        <v>0.24432797093070013</v>
      </c>
      <c r="K39" s="36">
        <f t="shared" si="19"/>
        <v>0.22594982269060079</v>
      </c>
    </row>
    <row r="40" spans="1:11">
      <c r="A40" s="30" t="s">
        <v>70</v>
      </c>
      <c r="B40" s="36">
        <f>SUM(B24:B25)/B$11</f>
        <v>0.3270329690338028</v>
      </c>
      <c r="C40" s="36">
        <f t="shared" ref="C40:D40" si="20">SUM(C24:C25)/C$11</f>
        <v>0.21984041141601332</v>
      </c>
      <c r="D40" s="36">
        <f t="shared" si="20"/>
        <v>0.3212453345808442</v>
      </c>
      <c r="F40" s="36">
        <f t="shared" ref="F40:G40" si="21">SUM(F24:F25)/F$11</f>
        <v>0.22726557667315242</v>
      </c>
      <c r="G40" s="36">
        <f t="shared" si="21"/>
        <v>0.49829168646600452</v>
      </c>
      <c r="H40" s="36">
        <f t="shared" ref="H40:I40" si="22">SUM(H24:H25)/H$11</f>
        <v>0.61028363983699829</v>
      </c>
      <c r="I40" s="36">
        <f t="shared" si="22"/>
        <v>0.41930027420670968</v>
      </c>
      <c r="K40" s="36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222</v>
      </c>
      <c r="I2" t="s">
        <v>226</v>
      </c>
      <c r="Q2" s="1" t="s">
        <v>229</v>
      </c>
    </row>
    <row r="3" spans="1:18">
      <c r="B3" s="60" t="s">
        <v>220</v>
      </c>
      <c r="C3" s="60"/>
      <c r="D3" s="60" t="s">
        <v>221</v>
      </c>
      <c r="E3" s="60"/>
      <c r="F3" s="60"/>
    </row>
    <row r="4" spans="1:18">
      <c r="A4" s="1"/>
      <c r="B4" s="1" t="s">
        <v>153</v>
      </c>
      <c r="C4" s="1" t="s">
        <v>145</v>
      </c>
      <c r="D4" s="1" t="s">
        <v>146</v>
      </c>
      <c r="E4" s="1" t="s">
        <v>147</v>
      </c>
      <c r="F4" s="1" t="s">
        <v>148</v>
      </c>
      <c r="I4" s="1" t="s">
        <v>155</v>
      </c>
      <c r="J4" s="1" t="s">
        <v>156</v>
      </c>
      <c r="K4" s="1" t="s">
        <v>157</v>
      </c>
      <c r="L4" s="1" t="s">
        <v>158</v>
      </c>
      <c r="M4" s="1" t="s">
        <v>161</v>
      </c>
      <c r="N4" s="1" t="s">
        <v>162</v>
      </c>
      <c r="Q4" s="1" t="s">
        <v>223</v>
      </c>
      <c r="R4" s="1" t="s">
        <v>224</v>
      </c>
    </row>
    <row r="5" spans="1:18">
      <c r="A5" s="1" t="s">
        <v>104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104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104</v>
      </c>
      <c r="Q5" s="24">
        <v>170997</v>
      </c>
      <c r="R5" s="24">
        <v>3405</v>
      </c>
    </row>
    <row r="6" spans="1:18">
      <c r="A6" s="1" t="s">
        <v>154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160</v>
      </c>
      <c r="I6" s="24"/>
      <c r="M6" s="24">
        <v>595483</v>
      </c>
      <c r="N6" s="24">
        <v>534</v>
      </c>
      <c r="P6" s="1" t="s">
        <v>227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159</v>
      </c>
      <c r="M7" s="24">
        <v>98457</v>
      </c>
      <c r="N7">
        <v>96</v>
      </c>
      <c r="P7" s="1" t="s">
        <v>228</v>
      </c>
      <c r="Q7">
        <f>10827+2402</f>
        <v>13229</v>
      </c>
      <c r="R7">
        <f>1420+74</f>
        <v>1494</v>
      </c>
    </row>
    <row r="8" spans="1:18">
      <c r="A8" s="49" t="s">
        <v>225</v>
      </c>
      <c r="B8" s="24"/>
      <c r="C8" s="24"/>
      <c r="D8" s="24"/>
      <c r="E8" s="24"/>
      <c r="F8" s="24"/>
      <c r="H8" s="1"/>
      <c r="M8" s="24"/>
    </row>
    <row r="9" spans="1:18">
      <c r="A9" s="1" t="s">
        <v>104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173</v>
      </c>
      <c r="P9" s="49" t="s">
        <v>230</v>
      </c>
    </row>
    <row r="10" spans="1:18">
      <c r="A10" s="1" t="s">
        <v>154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104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104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160</v>
      </c>
      <c r="M11" s="23">
        <f>M6/SUM($M6:$N6)</f>
        <v>0.99910405240118993</v>
      </c>
      <c r="N11" s="23">
        <f>N6/SUM($M6:$N6)</f>
        <v>8.9594759881010102E-4</v>
      </c>
      <c r="P11" s="1" t="s">
        <v>227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159</v>
      </c>
      <c r="M12" s="23">
        <f>M7/SUM($M7:$N7)</f>
        <v>0.9990259048430794</v>
      </c>
      <c r="N12" s="23">
        <f>N7/SUM($M7:$N7)</f>
        <v>9.7409515692064165E-4</v>
      </c>
      <c r="P12" s="1" t="s">
        <v>228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163</v>
      </c>
    </row>
    <row r="15" spans="1:18">
      <c r="A15" s="1" t="s">
        <v>167</v>
      </c>
    </row>
    <row r="16" spans="1:18">
      <c r="A16" s="1" t="s">
        <v>81</v>
      </c>
      <c r="B16" s="50">
        <f>B9</f>
        <v>0.93657263456364481</v>
      </c>
    </row>
    <row r="17" spans="1:2">
      <c r="A17" t="s">
        <v>155</v>
      </c>
      <c r="B17" s="50">
        <f>B16*I10</f>
        <v>0.67873244648882858</v>
      </c>
    </row>
    <row r="18" spans="1:2">
      <c r="A18" t="s">
        <v>164</v>
      </c>
      <c r="B18" s="50">
        <f>B16*J10</f>
        <v>0.25784018807481618</v>
      </c>
    </row>
    <row r="19" spans="1:2">
      <c r="A19" s="55" t="s">
        <v>223</v>
      </c>
      <c r="B19" s="50">
        <f>B16*Q10</f>
        <v>0.91828712281097447</v>
      </c>
    </row>
    <row r="20" spans="1:2">
      <c r="A20" s="55" t="s">
        <v>224</v>
      </c>
      <c r="B20" s="50">
        <f>B16*R10</f>
        <v>1.828551175267033E-2</v>
      </c>
    </row>
    <row r="21" spans="1:2">
      <c r="B21" s="50"/>
    </row>
    <row r="22" spans="1:2">
      <c r="A22" s="1" t="s">
        <v>231</v>
      </c>
      <c r="B22" s="50">
        <f>1-B16</f>
        <v>6.3427365436355188E-2</v>
      </c>
    </row>
    <row r="23" spans="1:2">
      <c r="A23" t="s">
        <v>165</v>
      </c>
      <c r="B23" s="50">
        <f>B22*I10</f>
        <v>4.5965693773463379E-2</v>
      </c>
    </row>
    <row r="24" spans="1:2">
      <c r="A24" t="s">
        <v>166</v>
      </c>
      <c r="B24" s="50">
        <f>B22*J10</f>
        <v>1.7461671662891802E-2</v>
      </c>
    </row>
    <row r="27" spans="1:2">
      <c r="A27" s="1" t="s">
        <v>174</v>
      </c>
    </row>
    <row r="28" spans="1:2">
      <c r="A28" s="1" t="s">
        <v>167</v>
      </c>
    </row>
    <row r="29" spans="1:2">
      <c r="A29" t="s">
        <v>157</v>
      </c>
      <c r="B29" s="4">
        <f>D9*K10</f>
        <v>0.26053509332975827</v>
      </c>
    </row>
    <row r="30" spans="1:2">
      <c r="A30" t="s">
        <v>168</v>
      </c>
      <c r="B30" s="4">
        <f>D9*L10</f>
        <v>0.10776282049359907</v>
      </c>
    </row>
    <row r="31" spans="1:2">
      <c r="A31" t="s">
        <v>169</v>
      </c>
      <c r="B31" s="4">
        <f>E9*K10</f>
        <v>0.37964473155081663</v>
      </c>
    </row>
    <row r="32" spans="1:2">
      <c r="A32" t="s">
        <v>170</v>
      </c>
      <c r="B32" s="4">
        <f>E9*L10</f>
        <v>0.15702908400777174</v>
      </c>
    </row>
    <row r="33" spans="1:2">
      <c r="A33" t="s">
        <v>171</v>
      </c>
      <c r="B33" s="4">
        <f>F9*K10</f>
        <v>6.7223295123834931E-2</v>
      </c>
    </row>
    <row r="34" spans="1:2">
      <c r="A34" t="s">
        <v>172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143</v>
      </c>
      <c r="C1" t="s">
        <v>142</v>
      </c>
    </row>
    <row r="2" spans="1:5">
      <c r="C2" t="s">
        <v>132</v>
      </c>
    </row>
    <row r="3" spans="1:5">
      <c r="A3" t="s">
        <v>141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133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134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135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136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137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138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139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140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254</v>
      </c>
      <c r="B18">
        <v>136231421</v>
      </c>
      <c r="E18" s="25">
        <f>B18/$B$11</f>
        <v>0.37264370485438381</v>
      </c>
      <c r="F18" t="s">
        <v>255</v>
      </c>
    </row>
    <row r="19" spans="1:6">
      <c r="E19" s="25">
        <f>B18/B3</f>
        <v>0.52418721086122733</v>
      </c>
      <c r="F19" t="s">
        <v>256</v>
      </c>
    </row>
    <row r="20" spans="1:6">
      <c r="E20" s="25">
        <f>B18/SUM(B3:B5)</f>
        <v>0.38483941353819634</v>
      </c>
      <c r="F20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150</v>
      </c>
    </row>
    <row r="2" spans="1:6">
      <c r="A2" t="s">
        <v>144</v>
      </c>
      <c r="B2" s="24">
        <v>80223070</v>
      </c>
      <c r="C2" s="48">
        <f>B2/B$8</f>
        <v>0.58887347116219513</v>
      </c>
    </row>
    <row r="3" spans="1:6">
      <c r="A3" t="s">
        <v>145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151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146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147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148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149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141</v>
      </c>
      <c r="B10" s="24">
        <v>259890776</v>
      </c>
    </row>
    <row r="11" spans="1:6">
      <c r="A11" t="s">
        <v>133</v>
      </c>
      <c r="B11" s="24">
        <v>64796136</v>
      </c>
    </row>
    <row r="12" spans="1:6">
      <c r="A12" t="s">
        <v>134</v>
      </c>
      <c r="B12" s="24">
        <v>29308589</v>
      </c>
    </row>
    <row r="14" spans="1:6">
      <c r="A14" t="s">
        <v>140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2021-03-07T20:45:49Z</dcterms:modified>
</cp:coreProperties>
</file>