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4558DA4-1C31-4A2A-86BD-305C6DE1F90E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E5" i="2"/>
  <c r="F4" i="2"/>
  <c r="E4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S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X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B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L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<sst xmlns="http://schemas.openxmlformats.org/spreadsheetml/2006/main" count="416" uniqueCount="273">
  <si>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</si>
  <si>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</si>
  <si>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</si>
  <si>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</si>
  <si>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</si>
  <si>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</si>
  <si>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</si>
  <si>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</si>
  <si>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</si>
  <si>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</si>
  <si>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</si>
  <si>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</si>
  <si>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</si>
  <si>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</si>
  <si>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</si>
  <si>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</si>
  <si>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</si>
  <si>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</si>
  <si>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</si>
  <si>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</si>
  <si>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</si>
  <si>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</si>
  <si>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</si>
  <si>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</si>
  <si>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</si>
  <si>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</si>
  <si>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</si>
  <si>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</si>
  <si>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</si>
  <si>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</si>
  <si>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</si>
  <si>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</si>
  <si>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</si>
  <si>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</si>
  <si>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</si>
  <si>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</si>
  <si>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</si>
  <si>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</si>
  <si>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</si>
  <si>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</si>
  <si>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</si>
  <si>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</si>
  <si>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</si>
  <si>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</si>
  <si>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</si>
  <si>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</si>
  <si>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</si>
  <si>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</si>
  <si>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</si>
  <si>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</si>
  <si>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</si>
  <si>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</si>
  <si>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</si>
  <si>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</si>
  <si>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</si>
  <si>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</si>
  <si>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</si>
  <si>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</si>
  <si>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</si>
  <si>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</si>
  <si>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</si>
  <si>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</si>
  <si>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</si>
  <si>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</si>
  <si>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</si>
  <si>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</si>
  <si>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</si>
  <si>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</si>
  <si>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</si>
  <si>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</si>
  <si>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</si>
  <si>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</si>
  <si>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</si>
  <si>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</si>
  <si>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</si>
  <si>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</si>
  <si>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</si>
  <si>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</si>
  <si>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</si>
  <si>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</si>
  <si>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</si>
  <si>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</si>
  <si>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</si>
  <si>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</si>
  <si>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</si>
  <si>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</si>
  <si>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</si>
  <si>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</si>
  <si>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</si>
  <si>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</si>
  <si>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</si>
  <si>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</si>
  <si>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</si>
  <si>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</si>
  <si>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</si>
  <si>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</si>
  <si>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</si>
  <si>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</si>
  <si>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</si>
  <si>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</si>
  <si>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</si>
  <si>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</si>
  <si>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</si>
  <si>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</si>
  <si>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</si>
  <si>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</si>
  <si>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</si>
  <si>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</si>
  <si>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</si>
  <si>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</si>
  <si>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</si>
  <si>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</si>
  <si>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</si>
  <si>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</si>
  <si>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</si>
  <si>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</si>
  <si>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</si>
  <si>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</si>
  <si>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</si>
  <si>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</si>
  <si>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</si>
  <si>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</si>
  <si>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</si>
  <si>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</si>
  <si>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</si>
  <si>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</si>
  <si>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</si>
  <si>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</si>
  <si>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immediate cost reduction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</si>
  <si>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</si>
  <si>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</si>
  <si>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</si>
  <si>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</si>
  <si>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</si>
  <si>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</si>
  <si>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</si>
  <si>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</si>
  <si>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</si>
  <si>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</si>
  <si>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</si>
  <si>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</si>
  <si>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</si>
  <si>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</si>
  <si>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</si>
  <si>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</si>
  <si>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</si>
  <si>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</si>
  <si>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</si>
  <si>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</si>
  <si>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</si>
  <si>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</si>
  <si>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</si>
  <si>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</si>
  <si>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</si>
  <si>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</si>
  <si>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</si>
  <si>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</si>
  <si>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</si>
  <si>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</si>
  <si>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</si>
  <si>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</si>
  <si>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</si>
  <si>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</si>
  <si>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</si>
  <si>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</si>
  <si>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</si>
  <si>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</si>
  <si>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</si>
  <si>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</si>
  <si>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</si>
  <si>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</si>
  <si>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</si>
  <si>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</si>
  <si>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</si>
  <si>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</si>
  <si>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</si>
  <si>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</si>
  <si>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</si>
  <si>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</si>
  <si>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</si>
  <si>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</si>
  <si>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</si>
  <si>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</si>
  <si>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</si>
  <si>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</si>
  <si>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</si>
  <si>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</si>
  <si>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</si>
  <si>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</si>
  <si>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</si>
  <si>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</si>
  <si>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</si>
  <si>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</si>
  <si>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</si>
  <si>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</si>
  <si>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</si>
  <si>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</si>
  <si>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</si>
  <si>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</si>
  <si>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</si>
  <si>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</si>
  <si>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 xml:space="preserve">PERF A policy for misc and inds 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</si>
  <si>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</si>
  <si>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</si>
  <si>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</si>
  <si>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</si>
  <si>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</si>
  <si>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</si>
  <si>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</si>
  <si>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</si>
  <si>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</si>
  <si>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</si>
  <si>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</si>
  <si>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</si>
  <si>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</si>
  <si>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</si>
  <si>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</si>
  <si>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</si>
  <si>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</si>
  <si>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</si>
  <si>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</si>
  <si>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</si>
  <si>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</si>
  <si>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</si>
  <si>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</si>
  <si>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</si>
  <si>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</si>
  <si>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</si>
  <si>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</si>
  <si>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</si>
  <si>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</si>
  <si>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</si>
  <si>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</si>
  <si>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</si>
  <si>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</si>
  <si>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</si>
  <si>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</si>
  <si>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</si>
  <si>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</si>
  <si>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use_lowerDR</t>
  </si>
  <si>
    <t>cola_lowerDR_fixedALratio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</si>
  <si>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</si>
  <si>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</si>
  <si>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</si>
  <si>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</si>
  <si>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</si>
  <si>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</si>
  <si>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</si>
  <si>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misc2t_baseline</t>
  </si>
  <si>
    <t>misc2t_benCut1_lowERC</t>
  </si>
  <si>
    <t>ramp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</si>
  <si>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</si>
  <si>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</si>
  <si>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</si>
  <si>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</si>
  <si>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</si>
  <si>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</si>
  <si>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</si>
  <si>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</si>
  <si>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</si>
  <si>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</si>
  <si>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</si>
  <si>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</si>
  <si>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</si>
  <si>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</si>
  <si>
    <t>cp</t>
  </si>
  <si>
    <t>Parameters for MEPERS policy</t>
  </si>
  <si>
    <t>ERC_cap</t>
  </si>
  <si>
    <t>EEC_cap</t>
  </si>
  <si>
    <t>ERC_share</t>
  </si>
  <si>
    <t>EEC_share</t>
  </si>
  <si>
    <t>EEC_type</t>
  </si>
  <si>
    <t>sharedADC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</si>
</sst>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S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X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X9"/>
  <sheetViews>
    <sheetView tabSelected="1"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4" width="12.5703125" customWidth="1"/>
    <col min="15" max="15" width="17.42578125" customWidth="1"/>
    <col min="16" max="16" width="17.7109375" customWidth="1"/>
    <col min="17" max="17" width="14.5703125" customWidth="1"/>
    <col min="18" max="18" width="12.140625" bestFit="1" customWidth="1"/>
    <col min="19" max="19" width="13.85546875" customWidth="1"/>
    <col min="20" max="20" width="25.85546875" customWidth="1"/>
    <col min="21" max="21" width="15.5703125" customWidth="1"/>
    <col min="22" max="22" width="11.28515625" bestFit="1" customWidth="1"/>
    <col min="23" max="23" width="7.85546875" customWidth="1"/>
    <col min="24" max="24" width="16.140625" bestFit="1" customWidth="1"/>
    <col min="25" max="25" width="16" bestFit="1" customWidth="1"/>
    <col min="26" max="26" width="7.7109375" bestFit="1" customWidth="1"/>
    <col min="27" max="27" width="7.5703125" bestFit="1" customWidth="1"/>
    <col min="28" max="28" width="15.85546875" bestFit="1" customWidth="1"/>
    <col min="29" max="29" width="8.7109375" customWidth="1"/>
    <col min="30" max="30" width="12.5703125" customWidth="1"/>
    <col min="31" max="31" width="14.85546875" customWidth="1"/>
    <col min="37" max="37" width="17.42578125" customWidth="1"/>
    <col min="38" max="38" width="13.7109375" customWidth="1"/>
    <col min="39" max="39" width="9.85546875" bestFit="1" customWidth="1"/>
    <col min="40" max="40" width="9.28515625" bestFit="1" customWidth="1"/>
    <col min="41" max="42" width="12.42578125" customWidth="1"/>
    <col min="43" max="43" width="23" customWidth="1"/>
    <col min="44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2" spans="1:50">
      <c r="AM2" s="23"/>
      <c r="AN2" s="23"/>
    </row>
    <row r="3" spans="1:50" s="21" customFormat="1" ht="18.75">
      <c r="A3" s="14"/>
      <c r="B3" s="14"/>
      <c r="C3" s="14"/>
      <c r="D3" s="14"/>
      <c r="E3" s="19" t="s">
        <v>77</v>
      </c>
      <c r="F3" s="19"/>
      <c r="G3" s="45" t="s">
        <v>125</v>
      </c>
      <c r="H3" s="45"/>
      <c r="I3" s="45"/>
      <c r="J3" s="45"/>
      <c r="K3" s="61" t="s">
        <v>266</v>
      </c>
      <c r="L3" s="61"/>
      <c r="M3" s="61"/>
      <c r="N3" s="61"/>
      <c r="O3" s="61"/>
      <c r="P3" s="39" t="s">
        <v>113</v>
      </c>
      <c r="Q3" s="39"/>
      <c r="R3" s="39"/>
      <c r="S3" s="39"/>
      <c r="T3" s="39"/>
      <c r="U3" s="16" t="s">
        <v>49</v>
      </c>
      <c r="V3" s="16"/>
      <c r="W3" s="16"/>
      <c r="X3" s="16"/>
      <c r="Y3" s="17" t="s">
        <v>50</v>
      </c>
      <c r="Z3" s="17"/>
      <c r="AA3" s="17"/>
      <c r="AB3" s="17"/>
      <c r="AC3" s="17"/>
      <c r="AD3" s="19" t="s">
        <v>45</v>
      </c>
      <c r="AE3" s="19"/>
      <c r="AF3" s="19"/>
      <c r="AG3" s="19"/>
      <c r="AH3" s="19"/>
      <c r="AI3" s="19"/>
      <c r="AJ3" s="19"/>
      <c r="AK3" s="15" t="s">
        <v>54</v>
      </c>
      <c r="AL3" s="15"/>
      <c r="AM3" s="15"/>
      <c r="AN3" s="15"/>
      <c r="AO3" s="15"/>
      <c r="AP3" s="15"/>
      <c r="AQ3" s="15"/>
      <c r="AR3" s="20" t="s">
        <v>58</v>
      </c>
      <c r="AS3" s="20"/>
      <c r="AT3" s="20"/>
      <c r="AU3" s="20"/>
      <c r="AV3" s="20"/>
      <c r="AW3" s="20"/>
      <c r="AX3" s="20"/>
    </row>
    <row r="4" spans="1:50" s="1" customFormat="1">
      <c r="A4" s="11" t="s">
        <v>79</v>
      </c>
      <c r="B4" s="11" t="s">
        <v>36</v>
      </c>
      <c r="C4" s="11" t="s">
        <v>13</v>
      </c>
      <c r="D4" s="11" t="s">
        <v>37</v>
      </c>
      <c r="E4" s="7" t="s">
        <v>74</v>
      </c>
      <c r="F4" s="7" t="s">
        <v>78</v>
      </c>
      <c r="G4" s="46" t="s">
        <v>127</v>
      </c>
      <c r="H4" s="46" t="s">
        <v>126</v>
      </c>
      <c r="I4" s="46" t="s">
        <v>257</v>
      </c>
      <c r="J4" s="46" t="s">
        <v>129</v>
      </c>
      <c r="K4" s="62" t="s">
        <v>267</v>
      </c>
      <c r="L4" s="62" t="s">
        <v>268</v>
      </c>
      <c r="M4" s="62" t="s">
        <v>269</v>
      </c>
      <c r="N4" s="62" t="s">
        <v>270</v>
      </c>
      <c r="O4" s="62" t="s">
        <v>271</v>
      </c>
      <c r="P4" s="40" t="s">
        <v>116</v>
      </c>
      <c r="Q4" s="40" t="s">
        <v>114</v>
      </c>
      <c r="R4" s="40" t="s">
        <v>115</v>
      </c>
      <c r="S4" s="40" t="s">
        <v>239</v>
      </c>
      <c r="T4" s="40" t="s">
        <v>240</v>
      </c>
      <c r="U4" s="10" t="s">
        <v>11</v>
      </c>
      <c r="V4" s="10" t="s">
        <v>34</v>
      </c>
      <c r="W4" s="10" t="s">
        <v>9</v>
      </c>
      <c r="X4" s="10" t="s">
        <v>10</v>
      </c>
      <c r="Y4" s="9" t="s">
        <v>12</v>
      </c>
      <c r="Z4" s="9" t="s">
        <v>51</v>
      </c>
      <c r="AA4" s="9" t="s">
        <v>52</v>
      </c>
      <c r="AB4" s="9" t="s">
        <v>53</v>
      </c>
      <c r="AC4" s="9" t="s">
        <v>65</v>
      </c>
      <c r="AD4" s="7" t="s">
        <v>21</v>
      </c>
      <c r="AE4" s="7" t="s">
        <v>23</v>
      </c>
      <c r="AF4" s="7" t="s">
        <v>6</v>
      </c>
      <c r="AG4" s="7" t="s">
        <v>7</v>
      </c>
      <c r="AH4" s="7" t="s">
        <v>8</v>
      </c>
      <c r="AI4" s="7" t="s">
        <v>46</v>
      </c>
      <c r="AJ4" s="7" t="s">
        <v>105</v>
      </c>
      <c r="AK4" s="8" t="s">
        <v>55</v>
      </c>
      <c r="AL4" s="8" t="s">
        <v>56</v>
      </c>
      <c r="AM4" s="8" t="s">
        <v>29</v>
      </c>
      <c r="AN4" s="8" t="s">
        <v>30</v>
      </c>
      <c r="AO4" s="8" t="s">
        <v>32</v>
      </c>
      <c r="AP4" s="8" t="s">
        <v>33</v>
      </c>
      <c r="AQ4" s="8" t="s">
        <v>118</v>
      </c>
      <c r="AR4" s="12" t="s">
        <v>57</v>
      </c>
      <c r="AS4" s="12" t="s">
        <v>27</v>
      </c>
      <c r="AT4" s="12" t="s">
        <v>28</v>
      </c>
      <c r="AU4" s="12" t="s">
        <v>26</v>
      </c>
      <c r="AV4" s="12" t="s">
        <v>15</v>
      </c>
      <c r="AW4" s="12" t="s">
        <v>4</v>
      </c>
      <c r="AX4" s="12" t="s">
        <v>5</v>
      </c>
    </row>
    <row r="5" spans="1:50">
      <c r="A5" t="s">
        <v>76</v>
      </c>
      <c r="C5" t="b">
        <v>1</v>
      </c>
      <c r="D5" t="b">
        <v>0</v>
      </c>
      <c r="E5" t="s">
        <v>263</v>
      </c>
      <c r="F5" t="b">
        <v>0</v>
      </c>
      <c r="G5" t="s">
        <v>76</v>
      </c>
      <c r="H5" t="b">
        <v>0</v>
      </c>
      <c r="I5" t="b">
        <v>0</v>
      </c>
      <c r="J5" t="b">
        <v>0</v>
      </c>
      <c r="K5" s="63">
        <v>0.125</v>
      </c>
      <c r="L5">
        <v>0.09</v>
      </c>
      <c r="M5">
        <v>0.58140000000000003</v>
      </c>
      <c r="N5">
        <v>0.41860000000000003</v>
      </c>
      <c r="O5" t="s">
        <v>272</v>
      </c>
      <c r="P5" t="b">
        <v>0</v>
      </c>
      <c r="Q5">
        <v>2.5000000000000001E-2</v>
      </c>
      <c r="R5">
        <v>0</v>
      </c>
      <c r="U5" t="s">
        <v>265</v>
      </c>
      <c r="V5" t="s">
        <v>35</v>
      </c>
      <c r="W5">
        <v>20</v>
      </c>
      <c r="X5">
        <v>2.75E-2</v>
      </c>
      <c r="Y5">
        <v>3</v>
      </c>
      <c r="Z5">
        <v>999</v>
      </c>
      <c r="AA5">
        <v>0</v>
      </c>
      <c r="AB5" t="s">
        <v>251</v>
      </c>
      <c r="AC5" t="b">
        <v>0</v>
      </c>
      <c r="AD5" t="s">
        <v>112</v>
      </c>
      <c r="AE5" t="s">
        <v>20</v>
      </c>
      <c r="AF5">
        <v>7.0000000000000007E-2</v>
      </c>
      <c r="AG5">
        <v>7.7200000000000005E-2</v>
      </c>
      <c r="AH5" s="3">
        <v>0.12</v>
      </c>
      <c r="AI5" s="5">
        <v>2.5000000000000001E-2</v>
      </c>
      <c r="AJ5" s="38">
        <v>123</v>
      </c>
      <c r="AK5" t="s">
        <v>31</v>
      </c>
      <c r="AL5" t="s">
        <v>31</v>
      </c>
      <c r="AM5" s="23">
        <v>0.88300000000000001</v>
      </c>
      <c r="AN5" s="23">
        <v>0.88300000000000001</v>
      </c>
      <c r="AQ5" s="43">
        <v>0</v>
      </c>
      <c r="AR5" t="b">
        <v>1</v>
      </c>
      <c r="AS5" t="b">
        <v>1</v>
      </c>
      <c r="AT5" t="b">
        <v>0</v>
      </c>
      <c r="AU5">
        <v>0</v>
      </c>
      <c r="AV5" t="s">
        <v>3</v>
      </c>
      <c r="AW5" t="b">
        <v>1</v>
      </c>
      <c r="AX5" s="22" t="b">
        <v>1</v>
      </c>
    </row>
    <row r="6" spans="1:50">
      <c r="AH6" s="3"/>
      <c r="AI6" s="5"/>
      <c r="AJ6" s="38"/>
      <c r="AM6" s="23"/>
      <c r="AN6" s="23"/>
      <c r="AQ6" s="43"/>
      <c r="AX6" s="22"/>
    </row>
    <row r="7" spans="1:50">
      <c r="B7" s="56" t="s">
        <v>200</v>
      </c>
    </row>
    <row r="8" spans="1:50">
      <c r="A8" t="s">
        <v>248</v>
      </c>
      <c r="B8" t="s">
        <v>201</v>
      </c>
      <c r="C8" t="b">
        <v>0</v>
      </c>
      <c r="D8" t="b">
        <v>0</v>
      </c>
      <c r="E8" t="s">
        <v>242</v>
      </c>
      <c r="F8" t="b">
        <v>0</v>
      </c>
      <c r="G8" t="s">
        <v>248</v>
      </c>
      <c r="H8" t="b">
        <v>0</v>
      </c>
      <c r="I8" t="b">
        <v>0</v>
      </c>
      <c r="J8" t="b">
        <v>0</v>
      </c>
      <c r="P8" t="b">
        <v>0</v>
      </c>
      <c r="Q8">
        <v>0.02</v>
      </c>
      <c r="R8">
        <v>0</v>
      </c>
      <c r="U8" t="s">
        <v>250</v>
      </c>
      <c r="V8" t="s">
        <v>35</v>
      </c>
      <c r="W8">
        <v>20</v>
      </c>
      <c r="X8">
        <v>3.5000000000000003E-2</v>
      </c>
      <c r="Y8">
        <v>5</v>
      </c>
      <c r="Z8">
        <v>999</v>
      </c>
      <c r="AA8">
        <v>0</v>
      </c>
      <c r="AB8" t="s">
        <v>251</v>
      </c>
      <c r="AC8" t="b">
        <v>0</v>
      </c>
      <c r="AD8" t="s">
        <v>112</v>
      </c>
      <c r="AE8" t="s">
        <v>20</v>
      </c>
      <c r="AF8">
        <v>7.0000000000000007E-2</v>
      </c>
      <c r="AG8">
        <v>7.7200000000000005E-2</v>
      </c>
      <c r="AH8" s="3">
        <v>0.12</v>
      </c>
      <c r="AI8" s="5">
        <v>2.5000000000000001E-2</v>
      </c>
      <c r="AJ8" s="38">
        <v>123</v>
      </c>
      <c r="AK8" t="s">
        <v>31</v>
      </c>
      <c r="AL8" t="s">
        <v>31</v>
      </c>
      <c r="AM8" s="23">
        <v>0.6976</v>
      </c>
      <c r="AN8" s="23">
        <v>0.6976</v>
      </c>
      <c r="AQ8" s="43">
        <v>0.1</v>
      </c>
      <c r="AR8" t="b">
        <v>1</v>
      </c>
      <c r="AS8" t="b">
        <v>1</v>
      </c>
      <c r="AT8" t="b">
        <v>0</v>
      </c>
      <c r="AU8">
        <v>0</v>
      </c>
      <c r="AV8" t="s">
        <v>3</v>
      </c>
      <c r="AW8" t="b">
        <v>1</v>
      </c>
      <c r="AX8" s="22" t="b">
        <v>1</v>
      </c>
    </row>
    <row r="9" spans="1:50">
      <c r="A9" t="s">
        <v>249</v>
      </c>
      <c r="B9" t="s">
        <v>128</v>
      </c>
      <c r="C9" t="b">
        <v>0</v>
      </c>
      <c r="D9" t="b">
        <v>0</v>
      </c>
      <c r="E9" t="s">
        <v>244</v>
      </c>
      <c r="F9" t="b">
        <v>0</v>
      </c>
      <c r="G9" t="s">
        <v>248</v>
      </c>
      <c r="H9" t="b">
        <v>1</v>
      </c>
      <c r="I9" t="b">
        <v>1</v>
      </c>
      <c r="J9" t="b">
        <v>1</v>
      </c>
      <c r="P9" t="b">
        <v>0</v>
      </c>
      <c r="Q9">
        <v>0.02</v>
      </c>
      <c r="R9">
        <v>0</v>
      </c>
      <c r="U9" t="s">
        <v>250</v>
      </c>
      <c r="V9" t="s">
        <v>35</v>
      </c>
      <c r="W9">
        <v>20</v>
      </c>
      <c r="X9">
        <v>3.5000000000000003E-2</v>
      </c>
      <c r="Y9">
        <v>5</v>
      </c>
      <c r="Z9">
        <v>999</v>
      </c>
      <c r="AA9">
        <v>0</v>
      </c>
      <c r="AB9" t="s">
        <v>251</v>
      </c>
      <c r="AC9" t="b">
        <v>0</v>
      </c>
      <c r="AD9" t="s">
        <v>112</v>
      </c>
      <c r="AE9" t="s">
        <v>20</v>
      </c>
      <c r="AF9">
        <v>7.0000000000000007E-2</v>
      </c>
      <c r="AG9">
        <v>7.7200000000000005E-2</v>
      </c>
      <c r="AH9" s="3">
        <v>0.12</v>
      </c>
      <c r="AI9" s="5">
        <v>2.5000000000000001E-2</v>
      </c>
      <c r="AJ9" s="38">
        <v>123</v>
      </c>
      <c r="AK9" t="s">
        <v>122</v>
      </c>
      <c r="AL9" t="s">
        <v>123</v>
      </c>
      <c r="AM9" s="23"/>
      <c r="AN9" s="23"/>
      <c r="AO9" s="44">
        <v>81825573157</v>
      </c>
      <c r="AP9" s="44">
        <v>81825573157</v>
      </c>
      <c r="AQ9" s="43">
        <v>0.1</v>
      </c>
      <c r="AR9" t="b">
        <v>1</v>
      </c>
      <c r="AS9" t="b">
        <v>1</v>
      </c>
      <c r="AT9" t="b">
        <v>0</v>
      </c>
      <c r="AU9">
        <v>0</v>
      </c>
      <c r="AV9" t="s">
        <v>3</v>
      </c>
      <c r="AW9" t="b">
        <v>1</v>
      </c>
      <c r="AX9" s="22" t="b">
        <v>1</v>
      </c>
    </row>
  </sheetData>
  <phoneticPr fontId="15" type="noConversion"/>
  <dataValidations count="3">
    <dataValidation type="list" allowBlank="1" showInputMessage="1" showErrorMessage="1" sqref="AS5:AT6 C5:C6 C8:C9 AS8:AT9" xr:uid="{1240F49A-5091-456D-B77A-0673AD56E758}">
      <formula1>"TRUE, FALSE"</formula1>
    </dataValidation>
    <dataValidation type="list" allowBlank="1" showInputMessage="1" showErrorMessage="1" sqref="AD5:AD6 AD8:AD9" xr:uid="{8909875A-86FC-4594-BBAF-A364A5851F3C}">
      <formula1>"simple, internal"</formula1>
    </dataValidation>
    <dataValidation type="list" allowBlank="1" showInputMessage="1" showErrorMessage="1" sqref="D5:D6 D8:D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258</v>
      </c>
    </row>
    <row r="3" spans="2:4">
      <c r="B3" s="46" t="s">
        <v>126</v>
      </c>
      <c r="C3" s="46" t="s">
        <v>257</v>
      </c>
    </row>
    <row r="4" spans="2:4">
      <c r="B4" t="b">
        <v>0</v>
      </c>
      <c r="C4" t="b">
        <v>0</v>
      </c>
      <c r="D4" t="s">
        <v>259</v>
      </c>
    </row>
    <row r="5" spans="2:4">
      <c r="B5" t="b">
        <v>1</v>
      </c>
      <c r="C5" t="b">
        <v>1</v>
      </c>
      <c r="D5" t="s">
        <v>260</v>
      </c>
    </row>
    <row r="6" spans="2:4">
      <c r="B6" t="b">
        <v>1</v>
      </c>
      <c r="C6" t="b">
        <v>0</v>
      </c>
      <c r="D6" t="s">
        <v>261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G5" activePane="bottomRight" state="frozen"/>
      <selection pane="topRight" activeCell="E1" sqref="E1"/>
      <selection pane="bottomLeft" activeCell="A5" sqref="A5"/>
      <selection pane="bottomRight" activeCell="J27" sqref="J27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48</v>
      </c>
      <c r="G3" s="15"/>
      <c r="H3" s="18" t="s">
        <v>71</v>
      </c>
      <c r="I3" s="18"/>
      <c r="J3" s="41" t="s">
        <v>104</v>
      </c>
      <c r="K3" s="39" t="s">
        <v>117</v>
      </c>
      <c r="L3" s="39"/>
      <c r="M3" s="39" t="s">
        <v>151</v>
      </c>
      <c r="N3" s="19" t="s">
        <v>181</v>
      </c>
      <c r="O3" s="19"/>
      <c r="P3" s="15" t="s">
        <v>180</v>
      </c>
      <c r="Q3" s="15"/>
      <c r="R3" s="15"/>
    </row>
    <row r="4" spans="1:18" s="1" customFormat="1">
      <c r="A4" s="11" t="s">
        <v>74</v>
      </c>
      <c r="B4" s="11" t="s">
        <v>36</v>
      </c>
      <c r="C4" s="11" t="s">
        <v>13</v>
      </c>
      <c r="D4" s="7" t="s">
        <v>72</v>
      </c>
      <c r="E4" s="7" t="s">
        <v>75</v>
      </c>
      <c r="F4" s="8" t="s">
        <v>47</v>
      </c>
      <c r="G4" s="8" t="s">
        <v>59</v>
      </c>
      <c r="H4" s="13" t="s">
        <v>25</v>
      </c>
      <c r="I4" s="13" t="s">
        <v>70</v>
      </c>
      <c r="J4" s="42" t="s">
        <v>6</v>
      </c>
      <c r="K4" s="40" t="s">
        <v>106</v>
      </c>
      <c r="L4" s="40" t="s">
        <v>107</v>
      </c>
      <c r="M4" s="40" t="s">
        <v>130</v>
      </c>
      <c r="N4" s="7" t="s">
        <v>57</v>
      </c>
      <c r="O4" s="7" t="s">
        <v>124</v>
      </c>
      <c r="P4" s="8" t="s">
        <v>119</v>
      </c>
      <c r="Q4" s="8" t="s">
        <v>120</v>
      </c>
      <c r="R4" s="8" t="s">
        <v>121</v>
      </c>
    </row>
    <row r="5" spans="1:18">
      <c r="A5" t="s">
        <v>263</v>
      </c>
      <c r="C5" t="b">
        <v>1</v>
      </c>
      <c r="D5" t="s">
        <v>68</v>
      </c>
      <c r="E5" t="s">
        <v>264</v>
      </c>
      <c r="F5" t="s">
        <v>66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194</v>
      </c>
      <c r="B14" t="s">
        <v>182</v>
      </c>
      <c r="C14" t="b">
        <v>0</v>
      </c>
      <c r="D14" t="s">
        <v>68</v>
      </c>
      <c r="E14" t="s">
        <v>73</v>
      </c>
      <c r="F14" t="s">
        <v>66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213</v>
      </c>
      <c r="B15" t="s">
        <v>216</v>
      </c>
      <c r="C15" t="b">
        <v>0</v>
      </c>
      <c r="D15" t="s">
        <v>68</v>
      </c>
      <c r="E15" t="s">
        <v>73</v>
      </c>
      <c r="F15" t="s">
        <v>66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195</v>
      </c>
      <c r="B16" t="s">
        <v>174</v>
      </c>
      <c r="C16" t="b">
        <v>0</v>
      </c>
      <c r="D16" t="s">
        <v>68</v>
      </c>
      <c r="E16" t="s">
        <v>73</v>
      </c>
      <c r="F16" t="s">
        <v>66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196</v>
      </c>
      <c r="B18" t="s">
        <v>177</v>
      </c>
      <c r="C18" t="b">
        <v>0</v>
      </c>
      <c r="D18" t="s">
        <v>68</v>
      </c>
      <c r="E18" t="s">
        <v>73</v>
      </c>
      <c r="F18" t="s">
        <v>66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214</v>
      </c>
      <c r="B19" t="s">
        <v>217</v>
      </c>
      <c r="C19" t="b">
        <v>0</v>
      </c>
      <c r="D19" t="s">
        <v>68</v>
      </c>
      <c r="E19" t="s">
        <v>73</v>
      </c>
      <c r="F19" t="s">
        <v>66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197</v>
      </c>
      <c r="B20" t="s">
        <v>175</v>
      </c>
      <c r="C20" t="b">
        <v>0</v>
      </c>
      <c r="D20" t="s">
        <v>68</v>
      </c>
      <c r="E20" t="s">
        <v>73</v>
      </c>
      <c r="F20" t="s">
        <v>66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198</v>
      </c>
      <c r="B22" t="s">
        <v>178</v>
      </c>
      <c r="C22" t="b">
        <v>0</v>
      </c>
      <c r="D22" t="s">
        <v>68</v>
      </c>
      <c r="E22" t="s">
        <v>73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215</v>
      </c>
      <c r="B23" t="s">
        <v>218</v>
      </c>
      <c r="C23" t="b">
        <v>0</v>
      </c>
      <c r="D23" t="s">
        <v>68</v>
      </c>
      <c r="E23" t="s">
        <v>73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199</v>
      </c>
      <c r="B24" t="s">
        <v>176</v>
      </c>
      <c r="C24" t="b">
        <v>0</v>
      </c>
      <c r="D24" t="s">
        <v>68</v>
      </c>
      <c r="E24" t="s">
        <v>73</v>
      </c>
      <c r="F24" t="s">
        <v>66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188</v>
      </c>
      <c r="B27" t="s">
        <v>183</v>
      </c>
      <c r="C27" t="b">
        <v>0</v>
      </c>
      <c r="D27" t="s">
        <v>68</v>
      </c>
      <c r="E27" t="s">
        <v>179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189</v>
      </c>
      <c r="B28" t="s">
        <v>205</v>
      </c>
      <c r="C28" t="b">
        <v>0</v>
      </c>
      <c r="D28" t="s">
        <v>68</v>
      </c>
      <c r="E28" t="s">
        <v>179</v>
      </c>
      <c r="F28" t="s">
        <v>66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202</v>
      </c>
      <c r="B29" t="s">
        <v>206</v>
      </c>
      <c r="C29" t="b">
        <v>0</v>
      </c>
      <c r="D29" t="s">
        <v>68</v>
      </c>
      <c r="E29" t="s">
        <v>179</v>
      </c>
      <c r="F29" t="s">
        <v>66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190</v>
      </c>
      <c r="B31" t="s">
        <v>207</v>
      </c>
      <c r="C31" t="b">
        <v>0</v>
      </c>
      <c r="D31" t="s">
        <v>68</v>
      </c>
      <c r="E31" t="s">
        <v>179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191</v>
      </c>
      <c r="B32" t="s">
        <v>208</v>
      </c>
      <c r="C32" t="b">
        <v>0</v>
      </c>
      <c r="D32" t="s">
        <v>68</v>
      </c>
      <c r="E32" t="s">
        <v>179</v>
      </c>
      <c r="F32" t="s">
        <v>66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203</v>
      </c>
      <c r="B33" t="s">
        <v>209</v>
      </c>
      <c r="C33" t="b">
        <v>0</v>
      </c>
      <c r="D33" t="s">
        <v>68</v>
      </c>
      <c r="E33" t="s">
        <v>179</v>
      </c>
      <c r="F33" t="s">
        <v>66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192</v>
      </c>
      <c r="B35" t="s">
        <v>210</v>
      </c>
      <c r="C35" t="b">
        <v>0</v>
      </c>
      <c r="D35" t="s">
        <v>68</v>
      </c>
      <c r="E35" t="s">
        <v>179</v>
      </c>
      <c r="F35" t="s">
        <v>66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193</v>
      </c>
      <c r="B36" t="s">
        <v>211</v>
      </c>
      <c r="C36" t="b">
        <v>0</v>
      </c>
      <c r="D36" t="s">
        <v>68</v>
      </c>
      <c r="E36" t="s">
        <v>179</v>
      </c>
      <c r="F36" t="s">
        <v>66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204</v>
      </c>
      <c r="B37" t="s">
        <v>212</v>
      </c>
      <c r="C37" t="b">
        <v>0</v>
      </c>
      <c r="D37" t="s">
        <v>68</v>
      </c>
      <c r="E37" t="s">
        <v>179</v>
      </c>
      <c r="F37" t="s">
        <v>66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231</v>
      </c>
      <c r="B40" t="s">
        <v>235</v>
      </c>
      <c r="C40" t="b">
        <v>0</v>
      </c>
      <c r="D40" t="s">
        <v>68</v>
      </c>
      <c r="E40" t="s">
        <v>73</v>
      </c>
      <c r="F40" t="s">
        <v>66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232</v>
      </c>
      <c r="B41" t="s">
        <v>236</v>
      </c>
      <c r="C41" t="b">
        <v>0</v>
      </c>
      <c r="D41" t="s">
        <v>68</v>
      </c>
      <c r="E41" t="s">
        <v>179</v>
      </c>
      <c r="F41" t="s">
        <v>66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233</v>
      </c>
      <c r="B43" t="s">
        <v>237</v>
      </c>
      <c r="C43" t="b">
        <v>0</v>
      </c>
      <c r="D43" t="s">
        <v>68</v>
      </c>
      <c r="E43" t="s">
        <v>73</v>
      </c>
      <c r="F43" t="s">
        <v>66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234</v>
      </c>
      <c r="B44" t="s">
        <v>238</v>
      </c>
      <c r="C44" t="b">
        <v>0</v>
      </c>
      <c r="D44" t="s">
        <v>68</v>
      </c>
      <c r="E44" t="s">
        <v>179</v>
      </c>
      <c r="F44" t="s">
        <v>66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9" t="s">
        <v>242</v>
      </c>
      <c r="B49" t="s">
        <v>245</v>
      </c>
      <c r="C49" t="b">
        <v>0</v>
      </c>
      <c r="D49" t="s">
        <v>68</v>
      </c>
      <c r="E49" t="s">
        <v>241</v>
      </c>
      <c r="F49" t="s">
        <v>66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9" t="s">
        <v>243</v>
      </c>
      <c r="B50" t="s">
        <v>246</v>
      </c>
      <c r="C50" t="b">
        <v>0</v>
      </c>
      <c r="D50" t="s">
        <v>68</v>
      </c>
      <c r="E50" t="s">
        <v>241</v>
      </c>
      <c r="F50" t="s">
        <v>66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244</v>
      </c>
      <c r="B51" t="s">
        <v>247</v>
      </c>
      <c r="C51" t="b">
        <v>0</v>
      </c>
      <c r="D51" t="s">
        <v>68</v>
      </c>
      <c r="E51" t="s">
        <v>241</v>
      </c>
      <c r="F51" t="s">
        <v>66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F12" sqref="F1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2020</v>
      </c>
      <c r="B4">
        <v>5</v>
      </c>
      <c r="C4">
        <v>30</v>
      </c>
      <c r="D4">
        <v>4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J17" sqref="J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61</v>
      </c>
    </row>
    <row r="3" spans="1:7">
      <c r="A3" s="1" t="s">
        <v>20</v>
      </c>
      <c r="B3" s="4">
        <v>7.4700000000000003E-2</v>
      </c>
      <c r="C3" s="3">
        <v>0.12</v>
      </c>
      <c r="D3">
        <v>29</v>
      </c>
      <c r="E3" s="4">
        <f t="shared" ref="E3:E10" si="1">F3</f>
        <v>6.7500000000000004E-2</v>
      </c>
      <c r="F3" s="6">
        <f t="shared" ref="F3" si="2">B3 - C3^2/2</f>
        <v>6.7500000000000004E-2</v>
      </c>
      <c r="G3" t="s">
        <v>109</v>
      </c>
    </row>
    <row r="4" spans="1:7">
      <c r="A4" s="1" t="s">
        <v>110</v>
      </c>
      <c r="B4" s="4">
        <v>7.0000000000000007E-2</v>
      </c>
      <c r="C4" s="3">
        <v>0</v>
      </c>
      <c r="D4">
        <v>1</v>
      </c>
      <c r="E4" s="4">
        <f t="shared" si="1"/>
        <v>7.0000000000000007E-2</v>
      </c>
      <c r="F4" s="6">
        <f t="shared" ref="F4:F6" si="3">B4 - C4^2/2</f>
        <v>7.0000000000000007E-2</v>
      </c>
      <c r="G4" t="s">
        <v>60</v>
      </c>
    </row>
    <row r="5" spans="1:7">
      <c r="A5" s="1" t="s">
        <v>110</v>
      </c>
      <c r="B5" s="4">
        <v>0.03</v>
      </c>
      <c r="C5" s="3">
        <v>0</v>
      </c>
      <c r="D5">
        <v>1</v>
      </c>
      <c r="E5" s="4">
        <f t="shared" si="1"/>
        <v>0.03</v>
      </c>
      <c r="F5" s="6">
        <v>0.03</v>
      </c>
      <c r="G5" t="s">
        <v>108</v>
      </c>
    </row>
    <row r="6" spans="1:7">
      <c r="A6" s="1" t="s">
        <v>110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si="3"/>
        <v>-0.24</v>
      </c>
      <c r="G6" t="s">
        <v>61</v>
      </c>
    </row>
    <row r="7" spans="1:7">
      <c r="A7" s="1" t="s">
        <v>110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4">B7 - C7^2/2</f>
        <v>0.12</v>
      </c>
      <c r="G7" t="s">
        <v>62</v>
      </c>
    </row>
    <row r="8" spans="1:7">
      <c r="A8" s="1" t="s">
        <v>110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4"/>
        <v>0.12</v>
      </c>
      <c r="G8" t="s">
        <v>63</v>
      </c>
    </row>
    <row r="9" spans="1:7">
      <c r="A9" s="1" t="s">
        <v>110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4"/>
        <v>0.12</v>
      </c>
      <c r="G9" t="s">
        <v>64</v>
      </c>
    </row>
    <row r="10" spans="1:7">
      <c r="A10" s="1" t="s">
        <v>110</v>
      </c>
      <c r="B10" s="4">
        <v>7.0000000000000007E-2</v>
      </c>
      <c r="C10" s="3">
        <v>0</v>
      </c>
      <c r="D10">
        <v>44</v>
      </c>
      <c r="E10" s="4">
        <f t="shared" si="1"/>
        <v>7.0000000000000007E-2</v>
      </c>
      <c r="F10" s="6">
        <f t="shared" si="4"/>
        <v>7.0000000000000007E-2</v>
      </c>
      <c r="G10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184</v>
      </c>
    </row>
    <row r="3" spans="1:11">
      <c r="B3" s="28" t="s">
        <v>80</v>
      </c>
      <c r="C3" s="28" t="s">
        <v>81</v>
      </c>
      <c r="D3" s="28" t="s">
        <v>82</v>
      </c>
      <c r="F3" s="29" t="s">
        <v>145</v>
      </c>
      <c r="G3" s="29" t="s">
        <v>185</v>
      </c>
      <c r="H3" s="29" t="s">
        <v>186</v>
      </c>
      <c r="I3" s="29" t="s">
        <v>187</v>
      </c>
      <c r="K3" s="58" t="s">
        <v>252</v>
      </c>
    </row>
    <row r="4" spans="1:11">
      <c r="A4" s="29" t="s">
        <v>83</v>
      </c>
    </row>
    <row r="5" spans="1:11">
      <c r="A5" s="26" t="s">
        <v>86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87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88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89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69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95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96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84</v>
      </c>
      <c r="G14" s="27"/>
      <c r="H14" s="27"/>
      <c r="I14" s="27"/>
    </row>
    <row r="15" spans="1:11">
      <c r="A15" s="30" t="s">
        <v>90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91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92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93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94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85</v>
      </c>
      <c r="G21" s="27"/>
      <c r="H21" s="27"/>
      <c r="I21" s="27"/>
    </row>
    <row r="22" spans="1:11">
      <c r="A22" s="30" t="s">
        <v>97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98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99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100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262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101</v>
      </c>
    </row>
    <row r="29" spans="1:11">
      <c r="A29" s="30" t="s">
        <v>97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98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99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100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69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102</v>
      </c>
    </row>
    <row r="36" spans="1:11">
      <c r="A36" s="30" t="s">
        <v>97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98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99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100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69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221</v>
      </c>
      <c r="I2" t="s">
        <v>225</v>
      </c>
      <c r="Q2" s="1" t="s">
        <v>228</v>
      </c>
    </row>
    <row r="3" spans="1:18">
      <c r="B3" s="60" t="s">
        <v>219</v>
      </c>
      <c r="C3" s="60"/>
      <c r="D3" s="60" t="s">
        <v>220</v>
      </c>
      <c r="E3" s="60"/>
      <c r="F3" s="60"/>
    </row>
    <row r="4" spans="1:18">
      <c r="A4" s="1"/>
      <c r="B4" s="1" t="s">
        <v>152</v>
      </c>
      <c r="C4" s="1" t="s">
        <v>144</v>
      </c>
      <c r="D4" s="1" t="s">
        <v>145</v>
      </c>
      <c r="E4" s="1" t="s">
        <v>146</v>
      </c>
      <c r="F4" s="1" t="s">
        <v>147</v>
      </c>
      <c r="I4" s="1" t="s">
        <v>154</v>
      </c>
      <c r="J4" s="1" t="s">
        <v>155</v>
      </c>
      <c r="K4" s="1" t="s">
        <v>156</v>
      </c>
      <c r="L4" s="1" t="s">
        <v>157</v>
      </c>
      <c r="M4" s="1" t="s">
        <v>160</v>
      </c>
      <c r="N4" s="1" t="s">
        <v>161</v>
      </c>
      <c r="Q4" s="1" t="s">
        <v>222</v>
      </c>
      <c r="R4" s="1" t="s">
        <v>223</v>
      </c>
    </row>
    <row r="5" spans="1:18">
      <c r="A5" s="1" t="s">
        <v>103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103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103</v>
      </c>
      <c r="Q5" s="24">
        <v>170997</v>
      </c>
      <c r="R5" s="24">
        <v>3405</v>
      </c>
    </row>
    <row r="6" spans="1:18">
      <c r="A6" s="1" t="s">
        <v>153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159</v>
      </c>
      <c r="I6" s="24"/>
      <c r="M6" s="24">
        <v>595483</v>
      </c>
      <c r="N6" s="24">
        <v>534</v>
      </c>
      <c r="P6" s="1" t="s">
        <v>226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158</v>
      </c>
      <c r="M7" s="24">
        <v>98457</v>
      </c>
      <c r="N7">
        <v>96</v>
      </c>
      <c r="P7" s="1" t="s">
        <v>227</v>
      </c>
      <c r="Q7">
        <f>10827+2402</f>
        <v>13229</v>
      </c>
      <c r="R7">
        <f>1420+74</f>
        <v>1494</v>
      </c>
    </row>
    <row r="8" spans="1:18">
      <c r="A8" s="49" t="s">
        <v>224</v>
      </c>
      <c r="B8" s="24"/>
      <c r="C8" s="24"/>
      <c r="D8" s="24"/>
      <c r="E8" s="24"/>
      <c r="F8" s="24"/>
      <c r="H8" s="1"/>
      <c r="M8" s="24"/>
    </row>
    <row r="9" spans="1:18">
      <c r="A9" s="1" t="s">
        <v>103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172</v>
      </c>
      <c r="P9" s="49" t="s">
        <v>229</v>
      </c>
    </row>
    <row r="10" spans="1:18">
      <c r="A10" s="1" t="s">
        <v>153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103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103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159</v>
      </c>
      <c r="M11" s="23">
        <f>M6/SUM($M6:$N6)</f>
        <v>0.99910405240118993</v>
      </c>
      <c r="N11" s="23">
        <f>N6/SUM($M6:$N6)</f>
        <v>8.9594759881010102E-4</v>
      </c>
      <c r="P11" s="1" t="s">
        <v>226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158</v>
      </c>
      <c r="M12" s="23">
        <f>M7/SUM($M7:$N7)</f>
        <v>0.9990259048430794</v>
      </c>
      <c r="N12" s="23">
        <f>N7/SUM($M7:$N7)</f>
        <v>9.7409515692064165E-4</v>
      </c>
      <c r="P12" s="1" t="s">
        <v>227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162</v>
      </c>
    </row>
    <row r="15" spans="1:18">
      <c r="A15" s="1" t="s">
        <v>166</v>
      </c>
    </row>
    <row r="16" spans="1:18">
      <c r="A16" s="1" t="s">
        <v>80</v>
      </c>
      <c r="B16" s="50">
        <f>B9</f>
        <v>0.93657263456364481</v>
      </c>
    </row>
    <row r="17" spans="1:2">
      <c r="A17" t="s">
        <v>154</v>
      </c>
      <c r="B17" s="50">
        <f>B16*I10</f>
        <v>0.67873244648882858</v>
      </c>
    </row>
    <row r="18" spans="1:2">
      <c r="A18" t="s">
        <v>163</v>
      </c>
      <c r="B18" s="50">
        <f>B16*J10</f>
        <v>0.25784018807481618</v>
      </c>
    </row>
    <row r="19" spans="1:2">
      <c r="A19" s="55" t="s">
        <v>222</v>
      </c>
      <c r="B19" s="50">
        <f>B16*Q10</f>
        <v>0.91828712281097447</v>
      </c>
    </row>
    <row r="20" spans="1:2">
      <c r="A20" s="55" t="s">
        <v>223</v>
      </c>
      <c r="B20" s="50">
        <f>B16*R10</f>
        <v>1.828551175267033E-2</v>
      </c>
    </row>
    <row r="21" spans="1:2">
      <c r="B21" s="50"/>
    </row>
    <row r="22" spans="1:2">
      <c r="A22" s="1" t="s">
        <v>230</v>
      </c>
      <c r="B22" s="50">
        <f>1-B16</f>
        <v>6.3427365436355188E-2</v>
      </c>
    </row>
    <row r="23" spans="1:2">
      <c r="A23" t="s">
        <v>164</v>
      </c>
      <c r="B23" s="50">
        <f>B22*I10</f>
        <v>4.5965693773463379E-2</v>
      </c>
    </row>
    <row r="24" spans="1:2">
      <c r="A24" t="s">
        <v>165</v>
      </c>
      <c r="B24" s="50">
        <f>B22*J10</f>
        <v>1.7461671662891802E-2</v>
      </c>
    </row>
    <row r="27" spans="1:2">
      <c r="A27" s="1" t="s">
        <v>173</v>
      </c>
    </row>
    <row r="28" spans="1:2">
      <c r="A28" s="1" t="s">
        <v>166</v>
      </c>
    </row>
    <row r="29" spans="1:2">
      <c r="A29" t="s">
        <v>156</v>
      </c>
      <c r="B29" s="4">
        <f>D9*K10</f>
        <v>0.26053509332975827</v>
      </c>
    </row>
    <row r="30" spans="1:2">
      <c r="A30" t="s">
        <v>167</v>
      </c>
      <c r="B30" s="4">
        <f>D9*L10</f>
        <v>0.10776282049359907</v>
      </c>
    </row>
    <row r="31" spans="1:2">
      <c r="A31" t="s">
        <v>168</v>
      </c>
      <c r="B31" s="4">
        <f>E9*K10</f>
        <v>0.37964473155081663</v>
      </c>
    </row>
    <row r="32" spans="1:2">
      <c r="A32" t="s">
        <v>169</v>
      </c>
      <c r="B32" s="4">
        <f>E9*L10</f>
        <v>0.15702908400777174</v>
      </c>
    </row>
    <row r="33" spans="1:2">
      <c r="A33" t="s">
        <v>170</v>
      </c>
      <c r="B33" s="4">
        <f>F9*K10</f>
        <v>6.7223295123834931E-2</v>
      </c>
    </row>
    <row r="34" spans="1:2">
      <c r="A34" t="s">
        <v>171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142</v>
      </c>
      <c r="C1" t="s">
        <v>141</v>
      </c>
    </row>
    <row r="2" spans="1:5">
      <c r="C2" t="s">
        <v>131</v>
      </c>
    </row>
    <row r="3" spans="1:5">
      <c r="A3" t="s">
        <v>140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132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133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134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135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136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137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138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139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253</v>
      </c>
      <c r="B18">
        <v>136231421</v>
      </c>
      <c r="E18" s="25">
        <f>B18/$B$11</f>
        <v>0.37264370485438381</v>
      </c>
      <c r="F18" t="s">
        <v>254</v>
      </c>
    </row>
    <row r="19" spans="1:6">
      <c r="E19" s="25">
        <f>B18/B3</f>
        <v>0.52418721086122733</v>
      </c>
      <c r="F19" t="s">
        <v>255</v>
      </c>
    </row>
    <row r="20" spans="1:6">
      <c r="E20" s="25">
        <f>B18/SUM(B3:B5)</f>
        <v>0.38483941353819634</v>
      </c>
      <c r="F20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149</v>
      </c>
    </row>
    <row r="2" spans="1:6">
      <c r="A2" t="s">
        <v>143</v>
      </c>
      <c r="B2" s="24">
        <v>80223070</v>
      </c>
      <c r="C2" s="48">
        <f>B2/B$8</f>
        <v>0.58887347116219513</v>
      </c>
    </row>
    <row r="3" spans="1:6">
      <c r="A3" t="s">
        <v>144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150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145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146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147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148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140</v>
      </c>
      <c r="B10" s="24">
        <v>259890776</v>
      </c>
    </row>
    <row r="11" spans="1:6">
      <c r="A11" t="s">
        <v>132</v>
      </c>
      <c r="B11" s="24">
        <v>64796136</v>
      </c>
    </row>
    <row r="12" spans="1:6">
      <c r="A12" t="s">
        <v>133</v>
      </c>
      <c r="B12" s="24">
        <v>29308589</v>
      </c>
    </row>
    <row r="14" spans="1:6">
      <c r="A14" t="s">
        <v>139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2021-03-08T16:15:15Z</dcterms:modified>
</cp:coreProperties>
</file>