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D2E98A17-553B-498C-9761-14762BDE8166}" xr6:coauthVersionLast="46" xr6:coauthVersionMax="46" xr10:uidLastSave="{00000000-0000-0000-0000-000000000000}"/>
  <bookViews>
    <workbookView xWindow="-28920" yWindow="1845" windowWidth="29040" windowHeight="15840" activeTab="3" xr2:uid="{00000000-000D-0000-FFFF-FFFF00000000}"/>
  </bookViews>
  <sheets>
    <sheet name="other" sheetId="37" r:id="rId1"/>
    <sheet name="actives" sheetId="33" r:id="rId2"/>
    <sheet name="retirees" sheetId="35" r:id="rId3"/>
    <sheet name="actives_raw" sheetId="34" r:id="rId4"/>
    <sheet name="retirees_raw" sheetId="3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34" l="1"/>
  <c r="C16" i="37"/>
  <c r="C15" i="37"/>
  <c r="B16" i="37"/>
  <c r="B15" i="37"/>
  <c r="B17" i="37"/>
  <c r="C11" i="37"/>
  <c r="C10" i="37"/>
  <c r="B12" i="37"/>
  <c r="C6" i="37"/>
  <c r="C5" i="37"/>
  <c r="B7" i="37"/>
</calcChain>
</file>

<file path=xl/sharedStrings.xml><?xml version="1.0" encoding="utf-8"?>
<sst xmlns="http://schemas.openxmlformats.org/spreadsheetml/2006/main" count="182" uniqueCount="116">
  <si>
    <t>TOC</t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</si>
  <si>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</si>
  <si>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</si>
  <si>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</si>
  <si>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</si>
  <si>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</si>
  <si>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</si>
  <si>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</si>
  <si>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</si>
  <si>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</si>
  <si>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</si>
  <si>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</si>
  <si>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</si>
  <si>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t>Age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</si>
  <si>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</si>
  <si>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</si>
  <si>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</si>
  <si>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</si>
  <si>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</si>
  <si>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</si>
  <si>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</si>
  <si>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</si>
  <si>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</si>
  <si>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</si>
  <si>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</si>
  <si>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</si>
  <si>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</si>
  <si>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</si>
  <si>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</si>
  <si>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</si>
  <si>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10-14</t>
  </si>
  <si>
    <t>15-19</t>
  </si>
  <si>
    <t>20-24</t>
  </si>
  <si>
    <t>cell_range</t>
  </si>
  <si>
    <t>grp_name</t>
  </si>
  <si>
    <t>AV_date</t>
  </si>
  <si>
    <t>Less than 25</t>
  </si>
  <si>
    <t>65 - 69</t>
  </si>
  <si>
    <t>70-74</t>
  </si>
  <si>
    <t>65-69</t>
  </si>
  <si>
    <t>Ratios (gender, occupation)</t>
  </si>
  <si>
    <t>70 and up</t>
  </si>
  <si>
    <r>
      <t>70-</t>
    </r>
    <r>
      <rPr>
        <sz val="9"/>
        <color rgb="FFC00000"/>
        <rFont val="Arial"/>
        <family val="2"/>
      </rPr>
      <t>74</t>
    </r>
  </si>
  <si>
    <t>under 1</t>
  </si>
  <si>
    <t>1-4</t>
  </si>
  <si>
    <t>regular</t>
  </si>
  <si>
    <t>special</t>
  </si>
  <si>
    <t>benefit_tot</t>
  </si>
  <si>
    <t>75-79</t>
  </si>
  <si>
    <t>80-84</t>
  </si>
  <si>
    <t>85-89</t>
  </si>
  <si>
    <t>90-94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</si>
  <si>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</si>
  <si>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</si>
  <si>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</si>
  <si>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</si>
  <si>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</si>
  <si>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</si>
  <si>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</si>
  <si>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</si>
  <si>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&amp; up</t>
  </si>
  <si>
    <t>0-0</t>
  </si>
  <si>
    <t>total</t>
  </si>
  <si>
    <t>active members, as of June30, 2020</t>
  </si>
  <si>
    <t>servRets, as of June30, 2020</t>
  </si>
  <si>
    <t>disbRet (all), as of June 30, 2020</t>
  </si>
  <si>
    <t>AV2019 ep47</t>
  </si>
  <si>
    <t>AV2019 ep50</t>
  </si>
  <si>
    <r>
      <rPr>
        <b/>
        <sz val="10.5"/>
        <rFont val="Times New Roman"/>
        <family val="1"/>
      </rPr>
      <t>Distribution of Retirees, Disabled Members,</t>
    </r>
  </si>
  <si>
    <r>
      <rPr>
        <b/>
        <sz val="10.5"/>
        <rFont val="Times New Roman"/>
        <family val="1"/>
      </rPr>
      <t>and Beneficiaries as of June 30, 2019</t>
    </r>
  </si>
  <si>
    <r>
      <rPr>
        <sz val="10.5"/>
        <rFont val="Times New Roman"/>
        <family val="1"/>
      </rPr>
      <t>Age</t>
    </r>
  </si>
  <si>
    <r>
      <rPr>
        <sz val="10.5"/>
        <rFont val="Times New Roman"/>
        <family val="1"/>
      </rPr>
      <t>Count</t>
    </r>
  </si>
  <si>
    <r>
      <rPr>
        <sz val="10.5"/>
        <rFont val="Times New Roman"/>
        <family val="1"/>
      </rPr>
      <t>Annual Benefit</t>
    </r>
  </si>
  <si>
    <r>
      <rPr>
        <sz val="10.5"/>
        <rFont val="Times New Roman"/>
        <family val="1"/>
      </rPr>
      <t>Under 50</t>
    </r>
  </si>
  <si>
    <r>
      <rPr>
        <sz val="10.5"/>
        <rFont val="Times New Roman"/>
        <family val="1"/>
      </rPr>
      <t>50 to 54</t>
    </r>
  </si>
  <si>
    <r>
      <rPr>
        <sz val="10.5"/>
        <rFont val="Times New Roman"/>
        <family val="1"/>
      </rPr>
      <t>55 to 59</t>
    </r>
  </si>
  <si>
    <r>
      <rPr>
        <sz val="10.5"/>
        <rFont val="Times New Roman"/>
        <family val="1"/>
      </rPr>
      <t>60 to 64</t>
    </r>
  </si>
  <si>
    <r>
      <rPr>
        <sz val="10.5"/>
        <rFont val="Times New Roman"/>
        <family val="1"/>
      </rPr>
      <t>65 to 69</t>
    </r>
  </si>
  <si>
    <r>
      <rPr>
        <sz val="10.5"/>
        <rFont val="Times New Roman"/>
        <family val="1"/>
      </rPr>
      <t>70 to 74</t>
    </r>
  </si>
  <si>
    <r>
      <rPr>
        <sz val="10.5"/>
        <rFont val="Times New Roman"/>
        <family val="1"/>
      </rPr>
      <t>75 to 79</t>
    </r>
  </si>
  <si>
    <r>
      <rPr>
        <sz val="10.5"/>
        <rFont val="Times New Roman"/>
        <family val="1"/>
      </rPr>
      <t>80 to 84</t>
    </r>
  </si>
  <si>
    <r>
      <rPr>
        <sz val="10.5"/>
        <rFont val="Times New Roman"/>
        <family val="1"/>
      </rPr>
      <t>85 to 89</t>
    </r>
  </si>
  <si>
    <r>
      <rPr>
        <sz val="10.5"/>
        <rFont val="Times New Roman"/>
        <family val="1"/>
      </rPr>
      <t>90 and up</t>
    </r>
  </si>
  <si>
    <r>
      <rPr>
        <sz val="10.5"/>
        <rFont val="Times New Roman"/>
        <family val="1"/>
      </rPr>
      <t>Total</t>
    </r>
  </si>
  <si>
    <r>
      <rPr>
        <sz val="10.5"/>
        <rFont val="Times New Roman"/>
        <family val="1"/>
      </rPr>
      <t>$  224,303,022</t>
    </r>
  </si>
  <si>
    <t>Under I</t>
  </si>
  <si>
    <t>to 4</t>
  </si>
  <si>
    <t>Distribution of
5 to 9</t>
  </si>
  <si>
    <t>Active Members as of.June
Years of Benefit Service
10 to 14  15 to 19</t>
  </si>
  <si>
    <t>30, 2019
20 to 24</t>
  </si>
  <si>
    <t>25 to 29</t>
  </si>
  <si>
    <t>Total</t>
  </si>
  <si>
    <t>o</t>
  </si>
  <si>
    <t>Under 1</t>
  </si>
  <si>
    <t>I to 4</t>
  </si>
  <si>
    <t>5 to 9</t>
  </si>
  <si>
    <t>Years of Benefit Service
10 to 14  15 to 19</t>
  </si>
  <si>
    <t>20 to 24</t>
  </si>
  <si>
    <t>30 and Up</t>
  </si>
  <si>
    <t>8105,612</t>
  </si>
  <si>
    <t>$  115,634</t>
  </si>
  <si>
    <t>$  137,009</t>
  </si>
  <si>
    <t>$  142,694</t>
  </si>
  <si>
    <t>$  148,751</t>
  </si>
  <si>
    <t>$  156,980</t>
  </si>
  <si>
    <t>S  167,965</t>
  </si>
  <si>
    <t>$  166,194</t>
  </si>
  <si>
    <t>$  138,635</t>
  </si>
  <si>
    <r>
      <t xml:space="preserve">30 and </t>
    </r>
    <r>
      <rPr>
        <sz val="10"/>
        <rFont val="Tahoma"/>
        <family val="2"/>
      </rPr>
      <t>Up</t>
    </r>
  </si>
  <si>
    <r>
      <t xml:space="preserve">Distribution of Average Expected Salary </t>
    </r>
    <r>
      <rPr>
        <sz val="10"/>
        <rFont val="Tahoma"/>
        <family val="2"/>
      </rPr>
      <t xml:space="preserve">as </t>
    </r>
    <r>
      <rPr>
        <b/>
        <sz val="10"/>
        <rFont val="Times New Roman"/>
        <family val="1"/>
      </rPr>
      <t xml:space="preserve">of June 30, </t>
    </r>
    <r>
      <rPr>
        <sz val="10"/>
        <rFont val="Tahoma"/>
        <family val="2"/>
      </rPr>
      <t>2019</t>
    </r>
  </si>
  <si>
    <t>30 and up</t>
  </si>
  <si>
    <t>under 50</t>
  </si>
  <si>
    <t>n_retirees</t>
  </si>
  <si>
    <t>all</t>
  </si>
  <si>
    <t>D6:G16</t>
  </si>
  <si>
    <t>D7:N30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</si>
</sst>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0.5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17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1" fontId="5" fillId="3" borderId="0" xfId="0" quotePrefix="1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right" vertical="top" wrapText="1"/>
    </xf>
    <xf numFmtId="16" fontId="2" fillId="2" borderId="2" xfId="0" quotePrefix="1" applyNumberFormat="1" applyFont="1" applyFill="1" applyBorder="1" applyAlignment="1">
      <alignment horizontal="right" vertical="top" wrapText="1"/>
    </xf>
    <xf numFmtId="1" fontId="5" fillId="4" borderId="0" xfId="0" applyNumberFormat="1" applyFont="1" applyFill="1" applyAlignment="1">
      <alignment horizontal="right" vertical="center" wrapText="1"/>
    </xf>
    <xf numFmtId="1" fontId="8" fillId="4" borderId="0" xfId="0" applyNumberFormat="1" applyFont="1" applyFill="1" applyAlignment="1">
      <alignment horizontal="right"/>
    </xf>
    <xf numFmtId="1" fontId="5" fillId="5" borderId="0" xfId="0" applyNumberFormat="1" applyFont="1" applyFill="1" applyAlignment="1">
      <alignment horizontal="right" vertical="center" wrapText="1"/>
    </xf>
    <xf numFmtId="1" fontId="8" fillId="5" borderId="0" xfId="0" applyNumberFormat="1" applyFont="1" applyFill="1" applyAlignment="1">
      <alignment horizontal="right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9" fillId="0" borderId="0" xfId="0" applyFont="1" applyAlignment="1">
      <alignment horizontal="right" vertical="center" wrapText="1" indent="1"/>
    </xf>
    <xf numFmtId="0" fontId="9" fillId="3" borderId="0" xfId="0" applyFont="1" applyFill="1" applyAlignment="1">
      <alignment horizontal="right" vertical="center" wrapText="1" indent="1"/>
    </xf>
    <xf numFmtId="0" fontId="9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right" vertical="center" wrapText="1" indent="1"/>
    </xf>
    <xf numFmtId="0" fontId="10" fillId="3" borderId="0" xfId="0" applyFont="1" applyFill="1" applyAlignment="1">
      <alignment horizontal="right" vertical="center" wrapText="1" indent="1"/>
    </xf>
    <xf numFmtId="1" fontId="10" fillId="3" borderId="0" xfId="0" applyNumberFormat="1" applyFont="1" applyFill="1" applyAlignment="1">
      <alignment horizontal="right" vertical="center" wrapText="1"/>
    </xf>
    <xf numFmtId="1" fontId="10" fillId="3" borderId="4" xfId="0" applyNumberFormat="1" applyFont="1" applyFill="1" applyBorder="1" applyAlignment="1">
      <alignment horizontal="right" vertical="center" wrapText="1"/>
    </xf>
    <xf numFmtId="0" fontId="6" fillId="3" borderId="0" xfId="0" quotePrefix="1" applyFont="1" applyFill="1" applyAlignment="1">
      <alignment horizontal="center" vertical="center" wrapText="1"/>
    </xf>
    <xf numFmtId="164" fontId="0" fillId="0" borderId="0" xfId="0" applyNumberFormat="1"/>
    <xf numFmtId="0" fontId="11" fillId="0" borderId="0" xfId="0" applyFont="1"/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 indent="4"/>
    </xf>
    <xf numFmtId="0" fontId="13" fillId="0" borderId="0" xfId="0" applyFont="1" applyAlignment="1">
      <alignment horizontal="right" vertical="center" wrapText="1" indent="3"/>
    </xf>
    <xf numFmtId="1" fontId="13" fillId="0" borderId="0" xfId="0" applyNumberFormat="1" applyFont="1" applyAlignment="1">
      <alignment horizontal="right" vertical="center" wrapText="1" indent="4"/>
    </xf>
    <xf numFmtId="3" fontId="13" fillId="0" borderId="0" xfId="0" applyNumberFormat="1" applyFont="1" applyAlignment="1">
      <alignment horizontal="right" vertical="center" wrapText="1" indent="1"/>
    </xf>
    <xf numFmtId="1" fontId="13" fillId="0" borderId="0" xfId="0" applyNumberFormat="1" applyFont="1" applyAlignment="1">
      <alignment horizontal="right" vertical="center" wrapText="1" indent="5"/>
    </xf>
    <xf numFmtId="3" fontId="13" fillId="0" borderId="4" xfId="0" applyNumberFormat="1" applyFont="1" applyBorder="1" applyAlignment="1">
      <alignment horizontal="right" vertical="center" wrapText="1" indent="1"/>
    </xf>
    <xf numFmtId="3" fontId="13" fillId="0" borderId="0" xfId="0" applyNumberFormat="1" applyFont="1" applyAlignment="1">
      <alignment horizontal="right" vertical="center" wrapText="1" indent="4"/>
    </xf>
    <xf numFmtId="0" fontId="13" fillId="0" borderId="5" xfId="0" applyFont="1" applyBorder="1" applyAlignment="1">
      <alignment horizontal="right" vertical="center" wrapText="1" indent="1"/>
    </xf>
    <xf numFmtId="0" fontId="14" fillId="0" borderId="0" xfId="0" applyFont="1"/>
    <xf numFmtId="0" fontId="15" fillId="0" borderId="0" xfId="0" applyFont="1" applyAlignment="1">
      <alignment horizontal="right" wrapText="1" indent="1"/>
    </xf>
    <xf numFmtId="0" fontId="15" fillId="0" borderId="0" xfId="0" applyFont="1" applyAlignment="1">
      <alignment horizontal="right" wrapText="1"/>
    </xf>
    <xf numFmtId="0" fontId="16" fillId="0" borderId="0" xfId="0" applyFont="1" applyAlignment="1">
      <alignment horizontal="right" vertical="top" wrapText="1"/>
    </xf>
    <xf numFmtId="0" fontId="16" fillId="0" borderId="0" xfId="0" applyFont="1" applyAlignment="1">
      <alignment horizontal="right" vertical="top" wrapText="1" indent="1"/>
    </xf>
    <xf numFmtId="0" fontId="16" fillId="0" borderId="0" xfId="0" applyFont="1" applyAlignment="1">
      <alignment horizontal="right" wrapText="1" indent="1"/>
    </xf>
    <xf numFmtId="0" fontId="15" fillId="0" borderId="0" xfId="0" applyFont="1" applyAlignment="1">
      <alignment horizontal="right" wrapText="1" indent="2"/>
    </xf>
    <xf numFmtId="1" fontId="16" fillId="0" borderId="0" xfId="0" applyNumberFormat="1" applyFont="1" applyAlignment="1">
      <alignment horizontal="right" vertical="center" wrapText="1" indent="1"/>
    </xf>
    <xf numFmtId="1" fontId="16" fillId="0" borderId="0" xfId="0" applyNumberFormat="1" applyFont="1" applyAlignment="1">
      <alignment horizontal="right" vertical="center" wrapText="1"/>
    </xf>
    <xf numFmtId="0" fontId="16" fillId="0" borderId="5" xfId="0" applyFont="1" applyBorder="1" applyAlignment="1">
      <alignment horizontal="right" vertical="center" wrapText="1" indent="1"/>
    </xf>
    <xf numFmtId="1" fontId="16" fillId="0" borderId="5" xfId="0" applyNumberFormat="1" applyFont="1" applyBorder="1" applyAlignment="1">
      <alignment horizontal="right" vertical="center" wrapText="1" indent="2"/>
    </xf>
    <xf numFmtId="1" fontId="16" fillId="0" borderId="0" xfId="0" applyNumberFormat="1" applyFont="1" applyAlignment="1">
      <alignment horizontal="right" vertical="center" wrapText="1" indent="2"/>
    </xf>
    <xf numFmtId="0" fontId="16" fillId="0" borderId="0" xfId="0" applyFont="1" applyAlignment="1">
      <alignment horizontal="right" vertical="center" wrapText="1" indent="1"/>
    </xf>
    <xf numFmtId="1" fontId="16" fillId="0" borderId="6" xfId="0" applyNumberFormat="1" applyFont="1" applyBorder="1" applyAlignment="1">
      <alignment horizontal="right" vertical="center" wrapText="1" indent="1"/>
    </xf>
    <xf numFmtId="1" fontId="16" fillId="0" borderId="6" xfId="0" applyNumberFormat="1" applyFont="1" applyBorder="1" applyAlignment="1">
      <alignment horizontal="right" vertical="center" wrapText="1"/>
    </xf>
    <xf numFmtId="1" fontId="16" fillId="0" borderId="6" xfId="0" applyNumberFormat="1" applyFont="1" applyBorder="1" applyAlignment="1">
      <alignment horizontal="right" vertical="center" wrapText="1" indent="2"/>
    </xf>
    <xf numFmtId="0" fontId="16" fillId="0" borderId="6" xfId="0" applyFont="1" applyBorder="1" applyAlignment="1">
      <alignment horizontal="right" vertical="center" wrapText="1" indent="1"/>
    </xf>
    <xf numFmtId="1" fontId="16" fillId="0" borderId="7" xfId="0" applyNumberFormat="1" applyFont="1" applyBorder="1" applyAlignment="1">
      <alignment horizontal="right" vertical="center" wrapText="1" indent="1"/>
    </xf>
    <xf numFmtId="1" fontId="16" fillId="0" borderId="7" xfId="0" applyNumberFormat="1" applyFont="1" applyBorder="1" applyAlignment="1">
      <alignment horizontal="right" vertical="center" wrapText="1"/>
    </xf>
    <xf numFmtId="1" fontId="16" fillId="0" borderId="7" xfId="0" applyNumberFormat="1" applyFont="1" applyBorder="1" applyAlignment="1">
      <alignment horizontal="right" vertical="center" wrapText="1" indent="2"/>
    </xf>
    <xf numFmtId="3" fontId="16" fillId="0" borderId="7" xfId="0" applyNumberFormat="1" applyFont="1" applyBorder="1" applyAlignment="1">
      <alignment horizontal="right" vertical="center" wrapText="1" indent="1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right" wrapText="1"/>
    </xf>
    <xf numFmtId="3" fontId="16" fillId="0" borderId="7" xfId="0" applyNumberFormat="1" applyFont="1" applyBorder="1" applyAlignment="1">
      <alignment horizontal="right" vertical="center" wrapText="1"/>
    </xf>
    <xf numFmtId="0" fontId="16" fillId="0" borderId="7" xfId="0" applyFont="1" applyBorder="1" applyAlignment="1">
      <alignment horizontal="right" vertical="center" wrapText="1"/>
    </xf>
    <xf numFmtId="165" fontId="16" fillId="0" borderId="0" xfId="2" applyNumberFormat="1" applyFont="1" applyAlignment="1">
      <alignment horizontal="right" vertical="center" wrapText="1"/>
    </xf>
    <xf numFmtId="165" fontId="16" fillId="0" borderId="0" xfId="2" applyNumberFormat="1" applyFont="1" applyAlignment="1">
      <alignment horizontal="right" vertical="center" wrapText="1" indent="1"/>
    </xf>
    <xf numFmtId="165" fontId="16" fillId="0" borderId="6" xfId="2" applyNumberFormat="1" applyFont="1" applyBorder="1" applyAlignment="1">
      <alignment horizontal="right" vertical="center" wrapText="1"/>
    </xf>
    <xf numFmtId="165" fontId="14" fillId="0" borderId="6" xfId="2" applyNumberFormat="1" applyFont="1" applyBorder="1" applyAlignment="1">
      <alignment horizontal="left" vertical="top" wrapText="1"/>
    </xf>
    <xf numFmtId="165" fontId="16" fillId="0" borderId="6" xfId="2" applyNumberFormat="1" applyFont="1" applyBorder="1" applyAlignment="1">
      <alignment horizontal="right" vertical="center" wrapText="1" indent="1"/>
    </xf>
    <xf numFmtId="6" fontId="13" fillId="0" borderId="0" xfId="0" applyNumberFormat="1" applyFont="1" applyAlignment="1">
      <alignment horizontal="right" vertical="center" wrapText="1" indent="1"/>
    </xf>
    <xf numFmtId="0" fontId="16" fillId="0" borderId="4" xfId="0" applyFont="1" applyBorder="1" applyAlignment="1">
      <alignment horizontal="left" vertical="top" wrapText="1"/>
    </xf>
    <xf numFmtId="0" fontId="16" fillId="0" borderId="0" xfId="0" applyFont="1" applyAlignment="1">
      <alignment horizontal="right" vertical="top" wrapText="1"/>
    </xf>
    <xf numFmtId="2" fontId="16" fillId="0" borderId="7" xfId="0" applyNumberFormat="1" applyFont="1" applyBorder="1" applyAlignment="1">
      <alignment horizontal="right" vertical="center" wrapText="1" inden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5</xdr:row>
      <xdr:rowOff>0</xdr:rowOff>
    </xdr:from>
    <xdr:to>
      <xdr:col>16</xdr:col>
      <xdr:colOff>66675</xdr:colOff>
      <xdr:row>26</xdr:row>
      <xdr:rowOff>66675</xdr:rowOff>
    </xdr:to>
    <xdr:pic>
      <xdr:nvPicPr>
        <xdr:cNvPr id="2" name="Picture 1" descr="APPENDIX B - MEMBERSHIP INFOR.WXTION &#10;Active Member Data as of June 30.2020 &#10;Regular Plan Members &#10;Count &#10;Average Current Age &#10;Average Benefit Service &#10;Average Vesting Service &#10;Average Valuation Pay &#10;Special Plan Members &#10;Count &#10;Average Current Age &#10;Average Benefit Service &#10;Average Vesting Service &#10;Average Valuation Pay &#10;All Plan Members &#10;Count &#10;Average Current Age &#10;Average Benefit Service &#10;Average Vesting Service &#10;Avera &quot;Caluatron P a &#10;S &#10;s &#10;s &#10;8,600 &#10;47.6 &#10;8.6 &#10;47, 745 &#10;3,238 &#10;40.2 &#10;10.3 &#10;10.9 &#10;65,774 &#10;11,838 &#10;45.6 &#10;9.0 &#10;9.4 &#10;52,677 ">
          <a:extLst>
            <a:ext uri="{FF2B5EF4-FFF2-40B4-BE49-F238E27FC236}">
              <a16:creationId xmlns:a16="http://schemas.microsoft.com/office/drawing/2014/main" id="{97FC496B-D35E-4257-BA33-53061047D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952500"/>
          <a:ext cx="40862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6</xdr:row>
      <xdr:rowOff>133350</xdr:rowOff>
    </xdr:from>
    <xdr:to>
      <xdr:col>23</xdr:col>
      <xdr:colOff>438150</xdr:colOff>
      <xdr:row>16</xdr:row>
      <xdr:rowOff>66675</xdr:rowOff>
    </xdr:to>
    <xdr:pic>
      <xdr:nvPicPr>
        <xdr:cNvPr id="3" name="Picture 2" descr="Participating Local Districts of the Maine Public Employees Retirement System &#10;Inactive Member Data as of June 30, 2020 &#10;Regular Plans &#10;Retired &#10;Retired - Concurrent Beneficiary &#10;Disability Section 1 122 &#10;Disability Sections 3 and 3A &#10;Beneficiary of Above &#10;Pre-Retlrement Death Beneficiary &#10;Terminated Vested &#10;Due Refund &#10;Count &#10;5,648 &#10;375 &#10;25 &#10;266 &#10;1 ,034 &#10;136 &#10;2,074 &#10;8,606 &#10;Average &#10;Age &#10;73.1 &#10;71.7 &#10;76.7 &#10;66_5 &#10;74_0 &#10;73.1 &#10;53.3 &#10;Total &#10;Annual Benefit &#10;329,481 &#10;874,197 &#10;Average &#10;Annual Benefit &#10;s 15,085 &#10;3,650 &#10;13,179 &#10;21,828 &#10;10,615 &#10;6,428 &#10;5,224 ">
          <a:extLst>
            <a:ext uri="{FF2B5EF4-FFF2-40B4-BE49-F238E27FC236}">
              <a16:creationId xmlns:a16="http://schemas.microsoft.com/office/drawing/2014/main" id="{A9C72B99-BAE2-41AD-96A7-753166F6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1276350"/>
          <a:ext cx="4591050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76201</xdr:colOff>
      <xdr:row>15</xdr:row>
      <xdr:rowOff>152400</xdr:rowOff>
    </xdr:from>
    <xdr:to>
      <xdr:col>23</xdr:col>
      <xdr:colOff>590551</xdr:colOff>
      <xdr:row>25</xdr:row>
      <xdr:rowOff>152245</xdr:rowOff>
    </xdr:to>
    <xdr:pic>
      <xdr:nvPicPr>
        <xdr:cNvPr id="4" name="Picture 3" descr="Participating Local Districts of the Maine Public Employees Retirement System &#10;Inactive Member Data as of June 30, 2020 &#10;Special Plans &#10;Retired &#10;Retired - Concurrent Beneficiary &#10;Disability Section 1122 &#10;Disability Sections 3 and 3A &#10;Beneficiary of Above &#10;Pre-Retlrement Death Beneficiary &#10;Terminated Vested &#10;Due Refund &#10;Count &#10;1,574 &#10;380 &#10;18 &#10;81 &#10;297 &#10;26 &#10;328 &#10;160 &#10;Average &#10;Age &#10;68.2 &#10;67.4 &#10;74.3 &#10;61.2 &#10;73.2 &#10;65.3 &#10;47.2 &#10;Total &#10;Annual Benefit &#10;402,225 &#10;185,199 &#10;3,091 ,S43 &#10;Average &#10;Annual Benefit &#10;s 34,154 &#10;6,713 &#10;22,346 &#10;31,306 &#10;18,586 &#10;7,123 &#10;9,426 ">
          <a:extLst>
            <a:ext uri="{FF2B5EF4-FFF2-40B4-BE49-F238E27FC236}">
              <a16:creationId xmlns:a16="http://schemas.microsoft.com/office/drawing/2014/main" id="{DE779B07-79BC-4C49-80C8-FAD0AFF71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1" y="3200400"/>
          <a:ext cx="4781550" cy="1904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2</xdr:row>
      <xdr:rowOff>38100</xdr:rowOff>
    </xdr:from>
    <xdr:to>
      <xdr:col>27</xdr:col>
      <xdr:colOff>10986</xdr:colOff>
      <xdr:row>35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F910B-3265-4B8C-89C9-24AD39CD5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419100"/>
          <a:ext cx="7440486" cy="6343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1</xdr:row>
      <xdr:rowOff>152400</xdr:rowOff>
    </xdr:from>
    <xdr:to>
      <xdr:col>20</xdr:col>
      <xdr:colOff>524727</xdr:colOff>
      <xdr:row>40</xdr:row>
      <xdr:rowOff>182106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66830-BD5A-4EB3-8341-6FFC0D47A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342900"/>
          <a:ext cx="6106377" cy="74592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9525</xdr:rowOff>
    </xdr:from>
    <xdr:to>
      <xdr:col>25</xdr:col>
      <xdr:colOff>582486</xdr:colOff>
      <xdr:row>31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4F147E-692F-4AB4-84F6-7283D33E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390525"/>
          <a:ext cx="7440486" cy="6343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3</xdr:row>
      <xdr:rowOff>19050</xdr:rowOff>
    </xdr:from>
    <xdr:to>
      <xdr:col>24</xdr:col>
      <xdr:colOff>181827</xdr:colOff>
      <xdr:row>41</xdr:row>
      <xdr:rowOff>48756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5C2B02-AE20-4110-9FDD-D7294338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590550"/>
          <a:ext cx="6106377" cy="8106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16DD-F418-48F2-BDB4-52F7049A5468}">
  <dimension ref="A2:C17"/>
  <sheetViews>
    <sheetView workbookViewId="0">
      <selection activeCell="B19" sqref="B19"/>
    </sheetView>
  </sheetViews>
  <sheetFormatPr defaultRowHeight="15"/>
  <cols>
    <col min="1" max="1" width="19.140625" customWidth="1"/>
  </cols>
  <sheetData>
    <row r="2" spans="1:3">
      <c r="A2" t="s">
        <v>40</v>
      </c>
    </row>
    <row r="4" spans="1:3">
      <c r="A4" s="29" t="s">
        <v>63</v>
      </c>
    </row>
    <row r="5" spans="1:3">
      <c r="A5" t="s">
        <v>45</v>
      </c>
      <c r="B5">
        <v>8600</v>
      </c>
      <c r="C5" s="28">
        <f>B5/$B$7</f>
        <v>0.72647406656529823</v>
      </c>
    </row>
    <row r="6" spans="1:3">
      <c r="A6" t="s">
        <v>46</v>
      </c>
      <c r="B6">
        <v>3238</v>
      </c>
      <c r="C6" s="28">
        <f>B6/$B$7</f>
        <v>0.27352593343470183</v>
      </c>
    </row>
    <row r="7" spans="1:3">
      <c r="A7" t="s">
        <v>62</v>
      </c>
      <c r="B7">
        <f>SUM(B5:B6)</f>
        <v>11838</v>
      </c>
    </row>
    <row r="9" spans="1:3">
      <c r="A9" s="29" t="s">
        <v>64</v>
      </c>
    </row>
    <row r="10" spans="1:3">
      <c r="A10" t="s">
        <v>45</v>
      </c>
      <c r="B10">
        <v>5648</v>
      </c>
      <c r="C10" s="28">
        <f>B10/$B$12</f>
        <v>0.7820548324563833</v>
      </c>
    </row>
    <row r="11" spans="1:3">
      <c r="A11" t="s">
        <v>46</v>
      </c>
      <c r="B11">
        <v>1574</v>
      </c>
      <c r="C11" s="28">
        <f>B11/$B$12</f>
        <v>0.21794516754361673</v>
      </c>
    </row>
    <row r="12" spans="1:3">
      <c r="A12" t="s">
        <v>62</v>
      </c>
      <c r="B12">
        <f>SUM(B10:B11)</f>
        <v>7222</v>
      </c>
    </row>
    <row r="14" spans="1:3">
      <c r="A14" t="s">
        <v>65</v>
      </c>
    </row>
    <row r="15" spans="1:3">
      <c r="A15" t="s">
        <v>45</v>
      </c>
      <c r="B15">
        <f>25+266</f>
        <v>291</v>
      </c>
      <c r="C15" s="28">
        <f>B15/$B$17</f>
        <v>0.74615384615384617</v>
      </c>
    </row>
    <row r="16" spans="1:3">
      <c r="A16" t="s">
        <v>46</v>
      </c>
      <c r="B16">
        <f>18+81</f>
        <v>99</v>
      </c>
      <c r="C16" s="28">
        <f>B16/$B$17</f>
        <v>0.25384615384615383</v>
      </c>
    </row>
    <row r="17" spans="1:2">
      <c r="A17" t="s">
        <v>62</v>
      </c>
      <c r="B17">
        <f>SUM(B15:B16)</f>
        <v>390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E2A8-8066-4C09-9596-AB1EEC0396D2}">
  <dimension ref="A1:N30"/>
  <sheetViews>
    <sheetView topLeftCell="A7" workbookViewId="0">
      <selection activeCell="N34" sqref="N34"/>
    </sheetView>
  </sheetViews>
  <sheetFormatPr defaultRowHeight="15"/>
  <cols>
    <col min="1" max="1" width="10.5703125" customWidth="1"/>
    <col min="3" max="3" width="13.140625" customWidth="1"/>
    <col min="7" max="7" width="11.42578125" customWidth="1"/>
    <col min="8" max="8" width="9.7109375" customWidth="1"/>
    <col min="9" max="13" width="10.85546875" bestFit="1" customWidth="1"/>
    <col min="14" max="14" width="9.5703125" bestFit="1" customWidth="1"/>
  </cols>
  <sheetData>
    <row r="1" spans="1:14">
      <c r="A1" s="1" t="s">
        <v>0</v>
      </c>
    </row>
    <row r="2" spans="1:14">
      <c r="A2" t="s">
        <v>33</v>
      </c>
      <c r="B2" t="s">
        <v>115</v>
      </c>
    </row>
    <row r="3" spans="1:14">
      <c r="A3" t="s">
        <v>34</v>
      </c>
      <c r="B3" t="s">
        <v>113</v>
      </c>
    </row>
    <row r="4" spans="1:14">
      <c r="A4" t="s">
        <v>35</v>
      </c>
      <c r="B4">
        <v>20190630</v>
      </c>
    </row>
    <row r="6" spans="1:14">
      <c r="C6" s="5" t="s">
        <v>13</v>
      </c>
      <c r="D6" s="5"/>
      <c r="E6" s="5"/>
      <c r="F6" s="5"/>
      <c r="G6" s="5" t="s">
        <v>43</v>
      </c>
      <c r="H6" s="13" t="s">
        <v>44</v>
      </c>
      <c r="I6" s="2" t="s">
        <v>1</v>
      </c>
      <c r="J6" s="2" t="s">
        <v>2</v>
      </c>
      <c r="K6" s="2" t="s">
        <v>3</v>
      </c>
      <c r="L6" s="2" t="s">
        <v>4</v>
      </c>
      <c r="M6" s="12" t="s">
        <v>22</v>
      </c>
      <c r="N6" s="2" t="s">
        <v>110</v>
      </c>
    </row>
    <row r="7" spans="1:14">
      <c r="C7" s="5"/>
      <c r="D7" s="6" t="s">
        <v>15</v>
      </c>
      <c r="E7" s="6" t="s">
        <v>16</v>
      </c>
      <c r="F7" s="6" t="s">
        <v>17</v>
      </c>
      <c r="G7" s="6">
        <v>0</v>
      </c>
      <c r="H7" s="7">
        <v>2</v>
      </c>
      <c r="I7" s="7">
        <v>7</v>
      </c>
      <c r="J7" s="7">
        <v>12</v>
      </c>
      <c r="K7" s="7">
        <v>17</v>
      </c>
      <c r="L7" s="7">
        <v>22</v>
      </c>
      <c r="M7" s="7">
        <v>27</v>
      </c>
      <c r="N7" s="7">
        <v>32</v>
      </c>
    </row>
    <row r="8" spans="1:14">
      <c r="C8" s="5"/>
      <c r="D8" s="6" t="s">
        <v>18</v>
      </c>
      <c r="E8" s="8"/>
      <c r="F8" s="6"/>
      <c r="G8" s="27" t="s">
        <v>61</v>
      </c>
      <c r="H8" s="9" t="s">
        <v>44</v>
      </c>
      <c r="I8" s="7" t="s">
        <v>14</v>
      </c>
      <c r="J8" s="9" t="s">
        <v>30</v>
      </c>
      <c r="K8" s="7" t="s">
        <v>31</v>
      </c>
      <c r="L8" s="7" t="s">
        <v>32</v>
      </c>
      <c r="M8" s="7" t="s">
        <v>22</v>
      </c>
      <c r="N8" s="7" t="s">
        <v>23</v>
      </c>
    </row>
    <row r="9" spans="1:14">
      <c r="C9" s="11" t="s">
        <v>36</v>
      </c>
      <c r="D9" s="10" t="s">
        <v>19</v>
      </c>
      <c r="E9" s="7">
        <v>22</v>
      </c>
      <c r="F9" s="10" t="s">
        <v>20</v>
      </c>
      <c r="G9" s="14">
        <v>24</v>
      </c>
      <c r="H9" s="14">
        <v>9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</row>
    <row r="10" spans="1:14">
      <c r="C10" s="3" t="s">
        <v>5</v>
      </c>
      <c r="D10" s="10" t="s">
        <v>19</v>
      </c>
      <c r="E10" s="7">
        <v>27</v>
      </c>
      <c r="F10" s="10" t="s">
        <v>22</v>
      </c>
      <c r="G10" s="14">
        <v>72</v>
      </c>
      <c r="H10" s="14">
        <v>108</v>
      </c>
      <c r="I10" s="14">
        <v>9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</row>
    <row r="11" spans="1:14">
      <c r="C11" s="3" t="s">
        <v>6</v>
      </c>
      <c r="D11" s="10" t="s">
        <v>19</v>
      </c>
      <c r="E11" s="7">
        <v>32</v>
      </c>
      <c r="F11" s="10" t="s">
        <v>23</v>
      </c>
      <c r="G11" s="14">
        <v>35</v>
      </c>
      <c r="H11" s="14">
        <v>125</v>
      </c>
      <c r="I11" s="14">
        <v>56</v>
      </c>
      <c r="J11" s="14">
        <v>10</v>
      </c>
      <c r="K11" s="14">
        <v>0</v>
      </c>
      <c r="L11" s="14">
        <v>0</v>
      </c>
      <c r="M11" s="14">
        <v>0</v>
      </c>
      <c r="N11" s="15">
        <v>0</v>
      </c>
    </row>
    <row r="12" spans="1:14">
      <c r="C12" s="3" t="s">
        <v>7</v>
      </c>
      <c r="D12" s="10" t="s">
        <v>19</v>
      </c>
      <c r="E12" s="7">
        <v>37</v>
      </c>
      <c r="F12" s="10" t="s">
        <v>24</v>
      </c>
      <c r="G12" s="14">
        <v>14</v>
      </c>
      <c r="H12" s="14">
        <v>52</v>
      </c>
      <c r="I12" s="14">
        <v>75</v>
      </c>
      <c r="J12" s="14">
        <v>100</v>
      </c>
      <c r="K12" s="14">
        <v>7</v>
      </c>
      <c r="L12" s="14">
        <v>0</v>
      </c>
      <c r="M12" s="14">
        <v>0</v>
      </c>
      <c r="N12" s="15">
        <v>0</v>
      </c>
    </row>
    <row r="13" spans="1:14">
      <c r="C13" s="3" t="s">
        <v>8</v>
      </c>
      <c r="D13" s="10" t="s">
        <v>19</v>
      </c>
      <c r="E13" s="7">
        <v>42</v>
      </c>
      <c r="F13" s="10" t="s">
        <v>25</v>
      </c>
      <c r="G13" s="14">
        <v>6</v>
      </c>
      <c r="H13" s="14">
        <v>21</v>
      </c>
      <c r="I13" s="14">
        <v>39</v>
      </c>
      <c r="J13" s="14">
        <v>110</v>
      </c>
      <c r="K13" s="14">
        <v>82</v>
      </c>
      <c r="L13" s="14">
        <v>14</v>
      </c>
      <c r="M13" s="14">
        <v>0</v>
      </c>
      <c r="N13" s="15">
        <v>0</v>
      </c>
    </row>
    <row r="14" spans="1:14">
      <c r="C14" s="3" t="s">
        <v>9</v>
      </c>
      <c r="D14" s="10" t="s">
        <v>19</v>
      </c>
      <c r="E14" s="7">
        <v>47</v>
      </c>
      <c r="F14" s="10" t="s">
        <v>26</v>
      </c>
      <c r="G14" s="14">
        <v>4</v>
      </c>
      <c r="H14" s="14">
        <v>4</v>
      </c>
      <c r="I14" s="14">
        <v>12</v>
      </c>
      <c r="J14" s="14">
        <v>56</v>
      </c>
      <c r="K14" s="14">
        <v>104</v>
      </c>
      <c r="L14" s="14">
        <v>162</v>
      </c>
      <c r="M14" s="14">
        <v>11</v>
      </c>
      <c r="N14" s="15">
        <v>0</v>
      </c>
    </row>
    <row r="15" spans="1:14">
      <c r="C15" s="3" t="s">
        <v>10</v>
      </c>
      <c r="D15" s="10" t="s">
        <v>19</v>
      </c>
      <c r="E15" s="7">
        <v>52</v>
      </c>
      <c r="F15" s="10" t="s">
        <v>27</v>
      </c>
      <c r="G15" s="14">
        <v>1</v>
      </c>
      <c r="H15" s="14">
        <v>1</v>
      </c>
      <c r="I15" s="14">
        <v>2</v>
      </c>
      <c r="J15" s="14">
        <v>24</v>
      </c>
      <c r="K15" s="14">
        <v>55</v>
      </c>
      <c r="L15" s="14">
        <v>167</v>
      </c>
      <c r="M15" s="14">
        <v>46</v>
      </c>
      <c r="N15" s="15">
        <v>3</v>
      </c>
    </row>
    <row r="16" spans="1:14">
      <c r="C16" s="3" t="s">
        <v>11</v>
      </c>
      <c r="D16" s="10" t="s">
        <v>19</v>
      </c>
      <c r="E16" s="7">
        <v>57</v>
      </c>
      <c r="F16" s="10" t="s">
        <v>28</v>
      </c>
      <c r="G16" s="14">
        <v>0</v>
      </c>
      <c r="H16" s="14">
        <v>2</v>
      </c>
      <c r="I16" s="14">
        <v>1</v>
      </c>
      <c r="J16" s="14">
        <v>2</v>
      </c>
      <c r="K16" s="14">
        <v>15</v>
      </c>
      <c r="L16" s="14">
        <v>36</v>
      </c>
      <c r="M16" s="14">
        <v>18</v>
      </c>
      <c r="N16" s="15">
        <v>1</v>
      </c>
    </row>
    <row r="17" spans="3:14">
      <c r="C17" s="3" t="s">
        <v>12</v>
      </c>
      <c r="D17" s="10" t="s">
        <v>19</v>
      </c>
      <c r="E17" s="7">
        <v>62</v>
      </c>
      <c r="F17" s="10" t="s">
        <v>29</v>
      </c>
      <c r="G17" s="14">
        <v>0</v>
      </c>
      <c r="H17" s="14">
        <v>0</v>
      </c>
      <c r="I17" s="14">
        <v>0</v>
      </c>
      <c r="J17" s="14">
        <v>0</v>
      </c>
      <c r="K17" s="14">
        <v>3</v>
      </c>
      <c r="L17" s="14">
        <v>2</v>
      </c>
      <c r="M17" s="14">
        <v>1</v>
      </c>
      <c r="N17" s="15">
        <v>0</v>
      </c>
    </row>
    <row r="18" spans="3:14">
      <c r="C18" s="4" t="s">
        <v>37</v>
      </c>
      <c r="D18" s="10" t="s">
        <v>19</v>
      </c>
      <c r="E18" s="7">
        <v>67</v>
      </c>
      <c r="F18" s="10" t="s">
        <v>39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v>0</v>
      </c>
    </row>
    <row r="19" spans="3:14">
      <c r="C19" s="3" t="s">
        <v>41</v>
      </c>
      <c r="D19" s="10" t="s">
        <v>19</v>
      </c>
      <c r="E19" s="7">
        <v>72</v>
      </c>
      <c r="F19" s="10" t="s">
        <v>42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</row>
    <row r="20" spans="3:14">
      <c r="C20" s="11" t="s">
        <v>36</v>
      </c>
      <c r="D20" s="10" t="s">
        <v>21</v>
      </c>
      <c r="E20" s="7">
        <v>22</v>
      </c>
      <c r="F20" s="10" t="s">
        <v>20</v>
      </c>
      <c r="G20" s="16">
        <v>103799</v>
      </c>
      <c r="H20" s="16">
        <v>110446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7">
        <v>0</v>
      </c>
    </row>
    <row r="21" spans="3:14">
      <c r="C21" s="3" t="s">
        <v>5</v>
      </c>
      <c r="D21" s="10" t="s">
        <v>21</v>
      </c>
      <c r="E21" s="7">
        <v>27</v>
      </c>
      <c r="F21" s="10" t="s">
        <v>22</v>
      </c>
      <c r="G21" s="16">
        <v>102715</v>
      </c>
      <c r="H21" s="16">
        <v>113854</v>
      </c>
      <c r="I21" s="16">
        <v>137451</v>
      </c>
      <c r="J21" s="16">
        <v>0</v>
      </c>
      <c r="K21" s="16">
        <v>0</v>
      </c>
      <c r="L21" s="16">
        <v>0</v>
      </c>
      <c r="M21" s="16">
        <v>0</v>
      </c>
      <c r="N21" s="17">
        <v>0</v>
      </c>
    </row>
    <row r="22" spans="3:14">
      <c r="C22" s="3" t="s">
        <v>6</v>
      </c>
      <c r="D22" s="10" t="s">
        <v>21</v>
      </c>
      <c r="E22" s="7">
        <v>32</v>
      </c>
      <c r="F22" s="10" t="s">
        <v>23</v>
      </c>
      <c r="G22" s="16">
        <v>104131</v>
      </c>
      <c r="H22" s="16">
        <v>115691</v>
      </c>
      <c r="I22" s="16">
        <v>138932</v>
      </c>
      <c r="J22" s="16">
        <v>140531</v>
      </c>
      <c r="K22" s="16">
        <v>0</v>
      </c>
      <c r="L22" s="16">
        <v>0</v>
      </c>
      <c r="M22" s="16">
        <v>0</v>
      </c>
      <c r="N22" s="17">
        <v>0</v>
      </c>
    </row>
    <row r="23" spans="3:14">
      <c r="C23" s="3" t="s">
        <v>7</v>
      </c>
      <c r="D23" s="10" t="s">
        <v>21</v>
      </c>
      <c r="E23" s="7">
        <v>37</v>
      </c>
      <c r="F23" s="10" t="s">
        <v>24</v>
      </c>
      <c r="G23" s="16">
        <v>101048</v>
      </c>
      <c r="H23" s="16">
        <v>118417</v>
      </c>
      <c r="I23" s="16">
        <v>136831</v>
      </c>
      <c r="J23" s="16">
        <v>145149</v>
      </c>
      <c r="K23" s="16">
        <v>160194</v>
      </c>
      <c r="L23" s="16">
        <v>0</v>
      </c>
      <c r="M23" s="16">
        <v>0</v>
      </c>
      <c r="N23" s="17">
        <v>0</v>
      </c>
    </row>
    <row r="24" spans="3:14">
      <c r="C24" s="3" t="s">
        <v>8</v>
      </c>
      <c r="D24" s="10" t="s">
        <v>21</v>
      </c>
      <c r="E24" s="7">
        <v>42</v>
      </c>
      <c r="F24" s="10" t="s">
        <v>25</v>
      </c>
      <c r="G24" s="16">
        <v>92443</v>
      </c>
      <c r="H24" s="16">
        <v>116496</v>
      </c>
      <c r="I24" s="16">
        <v>135855</v>
      </c>
      <c r="J24" s="16">
        <v>141636</v>
      </c>
      <c r="K24" s="16">
        <v>153916</v>
      </c>
      <c r="L24" s="16">
        <v>165105</v>
      </c>
      <c r="M24" s="16">
        <v>0</v>
      </c>
      <c r="N24" s="17">
        <v>0</v>
      </c>
    </row>
    <row r="25" spans="3:14">
      <c r="C25" s="3" t="s">
        <v>9</v>
      </c>
      <c r="D25" s="10" t="s">
        <v>21</v>
      </c>
      <c r="E25" s="7">
        <v>47</v>
      </c>
      <c r="F25" s="10" t="s">
        <v>26</v>
      </c>
      <c r="G25" s="16">
        <v>112910</v>
      </c>
      <c r="H25" s="16">
        <v>128424</v>
      </c>
      <c r="I25" s="16">
        <v>136011</v>
      </c>
      <c r="J25" s="16">
        <v>139860</v>
      </c>
      <c r="K25" s="16">
        <v>146572</v>
      </c>
      <c r="L25" s="16">
        <v>158569</v>
      </c>
      <c r="M25" s="16">
        <v>191598</v>
      </c>
      <c r="N25" s="17">
        <v>0</v>
      </c>
    </row>
    <row r="26" spans="3:14">
      <c r="C26" s="3" t="s">
        <v>10</v>
      </c>
      <c r="D26" s="10" t="s">
        <v>21</v>
      </c>
      <c r="E26" s="7">
        <v>52</v>
      </c>
      <c r="F26" s="10" t="s">
        <v>27</v>
      </c>
      <c r="G26" s="16">
        <v>151735</v>
      </c>
      <c r="H26" s="16">
        <v>108969</v>
      </c>
      <c r="I26" s="16">
        <v>124207</v>
      </c>
      <c r="J26" s="16">
        <v>143466</v>
      </c>
      <c r="K26" s="16">
        <v>146610</v>
      </c>
      <c r="L26" s="16">
        <v>156402</v>
      </c>
      <c r="M26" s="16">
        <v>169465</v>
      </c>
      <c r="N26" s="17">
        <v>172483</v>
      </c>
    </row>
    <row r="27" spans="3:14">
      <c r="C27" s="3" t="s">
        <v>11</v>
      </c>
      <c r="D27" s="10" t="s">
        <v>21</v>
      </c>
      <c r="E27" s="7">
        <v>57</v>
      </c>
      <c r="F27" s="10" t="s">
        <v>28</v>
      </c>
      <c r="G27" s="16">
        <v>0</v>
      </c>
      <c r="H27" s="16">
        <v>127830</v>
      </c>
      <c r="I27" s="16">
        <v>121337</v>
      </c>
      <c r="J27" s="16">
        <v>158923</v>
      </c>
      <c r="K27" s="16">
        <v>141086</v>
      </c>
      <c r="L27" s="16">
        <v>149699</v>
      </c>
      <c r="M27" s="16">
        <v>149547</v>
      </c>
      <c r="N27" s="17">
        <v>147326</v>
      </c>
    </row>
    <row r="28" spans="3:14">
      <c r="C28" s="3" t="s">
        <v>12</v>
      </c>
      <c r="D28" s="10" t="s">
        <v>21</v>
      </c>
      <c r="E28" s="7">
        <v>62</v>
      </c>
      <c r="F28" s="10" t="s">
        <v>29</v>
      </c>
      <c r="G28" s="16">
        <v>0</v>
      </c>
      <c r="H28" s="16">
        <v>0</v>
      </c>
      <c r="I28" s="16">
        <v>0</v>
      </c>
      <c r="J28" s="16">
        <v>0</v>
      </c>
      <c r="K28" s="16">
        <v>133961</v>
      </c>
      <c r="L28" s="16">
        <v>150624</v>
      </c>
      <c r="M28" s="16">
        <v>170519</v>
      </c>
      <c r="N28" s="17">
        <v>0</v>
      </c>
    </row>
    <row r="29" spans="3:14">
      <c r="C29" s="4" t="s">
        <v>37</v>
      </c>
      <c r="D29" s="10" t="s">
        <v>21</v>
      </c>
      <c r="E29" s="7">
        <v>67</v>
      </c>
      <c r="F29" s="10" t="s">
        <v>39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7">
        <v>0</v>
      </c>
    </row>
    <row r="30" spans="3:14">
      <c r="C30" s="3" t="s">
        <v>41</v>
      </c>
      <c r="D30" s="10" t="s">
        <v>21</v>
      </c>
      <c r="E30" s="7">
        <v>72</v>
      </c>
      <c r="F30" s="10" t="s">
        <v>42</v>
      </c>
      <c r="G30" s="16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</row>
  </sheetData>
  <hyperlinks>
    <hyperlink ref="A1" location="TOC!A1" display="TOC" xr:uid="{6805DD40-8866-4106-9918-931AAD55B7A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E105-16C0-41C6-9FC9-A346646159A7}">
  <dimension ref="A1:G55"/>
  <sheetViews>
    <sheetView zoomScaleNormal="100" workbookViewId="0">
      <selection activeCell="B3" sqref="B3"/>
    </sheetView>
  </sheetViews>
  <sheetFormatPr defaultRowHeight="15"/>
  <cols>
    <col min="1" max="1" width="12.85546875" customWidth="1"/>
    <col min="2" max="2" width="12.5703125" customWidth="1"/>
    <col min="6" max="6" width="17.7109375" customWidth="1"/>
    <col min="7" max="7" width="15.42578125" customWidth="1"/>
  </cols>
  <sheetData>
    <row r="1" spans="1:7">
      <c r="A1" s="1" t="s">
        <v>0</v>
      </c>
    </row>
    <row r="2" spans="1:7">
      <c r="A2" t="s">
        <v>33</v>
      </c>
      <c r="B2" t="s">
        <v>114</v>
      </c>
    </row>
    <row r="3" spans="1:7">
      <c r="A3" t="s">
        <v>34</v>
      </c>
      <c r="B3" t="s">
        <v>113</v>
      </c>
    </row>
    <row r="4" spans="1:7">
      <c r="A4" t="s">
        <v>35</v>
      </c>
      <c r="B4">
        <v>20190630</v>
      </c>
    </row>
    <row r="6" spans="1:7">
      <c r="C6" s="20"/>
      <c r="D6" s="21" t="s">
        <v>16</v>
      </c>
      <c r="E6" s="21" t="s">
        <v>17</v>
      </c>
      <c r="F6" s="22" t="s">
        <v>112</v>
      </c>
      <c r="G6" s="22" t="s">
        <v>47</v>
      </c>
    </row>
    <row r="7" spans="1:7">
      <c r="C7" s="23" t="s">
        <v>111</v>
      </c>
      <c r="D7" s="24">
        <v>47</v>
      </c>
      <c r="E7" s="24" t="s">
        <v>26</v>
      </c>
      <c r="F7" s="25">
        <v>92</v>
      </c>
      <c r="G7" s="25">
        <v>4836737</v>
      </c>
    </row>
    <row r="8" spans="1:7">
      <c r="C8" s="23" t="s">
        <v>52</v>
      </c>
      <c r="D8" s="24">
        <v>52</v>
      </c>
      <c r="E8" s="24" t="s">
        <v>27</v>
      </c>
      <c r="F8" s="25">
        <v>180</v>
      </c>
      <c r="G8" s="25">
        <v>17043554</v>
      </c>
    </row>
    <row r="9" spans="1:7">
      <c r="C9" s="23" t="s">
        <v>53</v>
      </c>
      <c r="D9" s="24">
        <v>57</v>
      </c>
      <c r="E9" s="24" t="s">
        <v>28</v>
      </c>
      <c r="F9" s="25">
        <v>347</v>
      </c>
      <c r="G9" s="25">
        <v>33811986</v>
      </c>
    </row>
    <row r="10" spans="1:7">
      <c r="C10" s="23" t="s">
        <v>54</v>
      </c>
      <c r="D10" s="24">
        <v>62</v>
      </c>
      <c r="E10" s="24" t="s">
        <v>29</v>
      </c>
      <c r="F10" s="25">
        <v>344</v>
      </c>
      <c r="G10" s="25">
        <v>39407596</v>
      </c>
    </row>
    <row r="11" spans="1:7">
      <c r="C11" s="23" t="s">
        <v>55</v>
      </c>
      <c r="D11" s="24">
        <v>67</v>
      </c>
      <c r="E11" s="24" t="s">
        <v>39</v>
      </c>
      <c r="F11" s="25">
        <v>374</v>
      </c>
      <c r="G11" s="25">
        <v>42809609</v>
      </c>
    </row>
    <row r="12" spans="1:7">
      <c r="C12" s="23" t="s">
        <v>56</v>
      </c>
      <c r="D12" s="24">
        <v>72</v>
      </c>
      <c r="E12" s="24" t="s">
        <v>38</v>
      </c>
      <c r="F12" s="25">
        <v>377</v>
      </c>
      <c r="G12" s="25">
        <v>38998414</v>
      </c>
    </row>
    <row r="13" spans="1:7">
      <c r="C13" s="23" t="s">
        <v>57</v>
      </c>
      <c r="D13" s="24">
        <v>77</v>
      </c>
      <c r="E13" s="24" t="s">
        <v>48</v>
      </c>
      <c r="F13" s="25">
        <v>311</v>
      </c>
      <c r="G13" s="25">
        <v>26683433</v>
      </c>
    </row>
    <row r="14" spans="1:7">
      <c r="C14" s="23" t="s">
        <v>58</v>
      </c>
      <c r="D14" s="24">
        <v>82</v>
      </c>
      <c r="E14" s="24" t="s">
        <v>49</v>
      </c>
      <c r="F14" s="25">
        <v>178</v>
      </c>
      <c r="G14" s="25">
        <v>14016345</v>
      </c>
    </row>
    <row r="15" spans="1:7">
      <c r="C15" s="23" t="s">
        <v>59</v>
      </c>
      <c r="D15" s="24">
        <v>87</v>
      </c>
      <c r="E15" s="24" t="s">
        <v>50</v>
      </c>
      <c r="F15" s="25">
        <v>78</v>
      </c>
      <c r="G15" s="25">
        <v>4771643</v>
      </c>
    </row>
    <row r="16" spans="1:7">
      <c r="C16" s="23" t="s">
        <v>60</v>
      </c>
      <c r="D16" s="24">
        <v>92</v>
      </c>
      <c r="E16" s="24" t="s">
        <v>51</v>
      </c>
      <c r="F16" s="26">
        <v>37</v>
      </c>
      <c r="G16" s="26">
        <v>1923706</v>
      </c>
    </row>
    <row r="17" spans="3:6">
      <c r="C17" s="19"/>
      <c r="D17" s="19"/>
      <c r="E17" s="19"/>
      <c r="F17" s="18"/>
    </row>
    <row r="18" spans="3:6">
      <c r="C18" s="19"/>
      <c r="D18" s="19"/>
      <c r="E18" s="19"/>
      <c r="F18" s="18"/>
    </row>
    <row r="19" spans="3:6">
      <c r="C19" s="19"/>
      <c r="D19" s="19"/>
      <c r="E19" s="19"/>
      <c r="F19" s="18"/>
    </row>
    <row r="20" spans="3:6">
      <c r="C20" s="19"/>
      <c r="D20" s="19"/>
      <c r="E20" s="19"/>
      <c r="F20" s="18"/>
    </row>
    <row r="21" spans="3:6">
      <c r="C21" s="19"/>
      <c r="D21" s="19"/>
      <c r="E21" s="19"/>
      <c r="F21" s="18"/>
    </row>
    <row r="22" spans="3:6">
      <c r="C22" s="19"/>
      <c r="D22" s="19"/>
      <c r="E22" s="19"/>
      <c r="F22" s="18"/>
    </row>
    <row r="23" spans="3:6">
      <c r="C23" s="19"/>
      <c r="D23" s="19"/>
      <c r="E23" s="19"/>
      <c r="F23" s="18"/>
    </row>
    <row r="24" spans="3:6">
      <c r="C24" s="19"/>
      <c r="D24" s="19"/>
      <c r="E24" s="19"/>
      <c r="F24" s="18"/>
    </row>
    <row r="25" spans="3:6">
      <c r="C25" s="19"/>
      <c r="D25" s="19"/>
      <c r="E25" s="19"/>
      <c r="F25" s="18"/>
    </row>
    <row r="26" spans="3:6">
      <c r="C26" s="19"/>
      <c r="D26" s="19"/>
      <c r="E26" s="19"/>
      <c r="F26" s="18"/>
    </row>
    <row r="27" spans="3:6">
      <c r="C27" s="19"/>
      <c r="D27" s="19"/>
      <c r="E27" s="19"/>
      <c r="F27" s="18"/>
    </row>
    <row r="28" spans="3:6">
      <c r="C28" s="19"/>
      <c r="D28" s="19"/>
      <c r="E28" s="19"/>
      <c r="F28" s="18"/>
    </row>
    <row r="29" spans="3:6">
      <c r="C29" s="19"/>
      <c r="D29" s="19"/>
      <c r="E29" s="19"/>
      <c r="F29" s="18"/>
    </row>
    <row r="30" spans="3:6">
      <c r="C30" s="19"/>
      <c r="D30" s="19"/>
      <c r="E30" s="19"/>
      <c r="F30" s="18"/>
    </row>
    <row r="31" spans="3:6">
      <c r="C31" s="19"/>
      <c r="D31" s="19"/>
      <c r="E31" s="19"/>
      <c r="F31" s="18"/>
    </row>
    <row r="32" spans="3:6">
      <c r="C32" s="19"/>
      <c r="D32" s="19"/>
      <c r="E32" s="19"/>
      <c r="F32" s="18"/>
    </row>
    <row r="33" spans="3:6">
      <c r="C33" s="19"/>
      <c r="D33" s="19"/>
      <c r="E33" s="19"/>
      <c r="F33" s="18"/>
    </row>
    <row r="34" spans="3:6">
      <c r="C34" s="19"/>
      <c r="D34" s="19"/>
      <c r="E34" s="19"/>
      <c r="F34" s="18"/>
    </row>
    <row r="35" spans="3:6">
      <c r="C35" s="19"/>
      <c r="D35" s="19"/>
      <c r="E35" s="19"/>
      <c r="F35" s="18"/>
    </row>
    <row r="36" spans="3:6">
      <c r="C36" s="19"/>
      <c r="D36" s="19"/>
      <c r="E36" s="19"/>
      <c r="F36" s="18"/>
    </row>
    <row r="37" spans="3:6">
      <c r="C37" s="19"/>
      <c r="D37" s="19"/>
      <c r="E37" s="19"/>
      <c r="F37" s="18"/>
    </row>
    <row r="38" spans="3:6">
      <c r="C38" s="19"/>
      <c r="D38" s="19"/>
      <c r="E38" s="19"/>
      <c r="F38" s="18"/>
    </row>
    <row r="39" spans="3:6">
      <c r="C39" s="19"/>
      <c r="D39" s="19"/>
      <c r="E39" s="19"/>
      <c r="F39" s="18"/>
    </row>
    <row r="40" spans="3:6">
      <c r="C40" s="19"/>
      <c r="D40" s="19"/>
      <c r="E40" s="19"/>
      <c r="F40" s="18"/>
    </row>
    <row r="41" spans="3:6">
      <c r="C41" s="19"/>
      <c r="D41" s="19"/>
      <c r="E41" s="19"/>
      <c r="F41" s="18"/>
    </row>
    <row r="42" spans="3:6">
      <c r="C42" s="19"/>
      <c r="D42" s="19"/>
      <c r="E42" s="19"/>
      <c r="F42" s="18"/>
    </row>
    <row r="43" spans="3:6">
      <c r="C43" s="19"/>
      <c r="D43" s="19"/>
      <c r="E43" s="19"/>
      <c r="F43" s="18"/>
    </row>
    <row r="44" spans="3:6">
      <c r="C44" s="19"/>
      <c r="D44" s="19"/>
      <c r="E44" s="19"/>
      <c r="F44" s="18"/>
    </row>
    <row r="45" spans="3:6">
      <c r="C45" s="19"/>
      <c r="D45" s="19"/>
      <c r="E45" s="19"/>
      <c r="F45" s="18"/>
    </row>
    <row r="46" spans="3:6">
      <c r="C46" s="19"/>
      <c r="D46" s="19"/>
      <c r="E46" s="19"/>
      <c r="F46" s="18"/>
    </row>
    <row r="47" spans="3:6">
      <c r="C47" s="19"/>
      <c r="D47" s="19"/>
      <c r="E47" s="19"/>
      <c r="F47" s="18"/>
    </row>
    <row r="48" spans="3:6">
      <c r="C48" s="19"/>
      <c r="D48" s="19"/>
      <c r="E48" s="19"/>
      <c r="F48" s="18"/>
    </row>
    <row r="49" spans="3:6">
      <c r="C49" s="19"/>
      <c r="D49" s="19"/>
      <c r="E49" s="19"/>
      <c r="F49" s="18"/>
    </row>
    <row r="50" spans="3:6">
      <c r="C50" s="19"/>
      <c r="D50" s="19"/>
      <c r="E50" s="19"/>
      <c r="F50" s="18"/>
    </row>
    <row r="51" spans="3:6">
      <c r="C51" s="19"/>
      <c r="D51" s="19"/>
      <c r="E51" s="19"/>
      <c r="F51" s="18"/>
    </row>
    <row r="52" spans="3:6">
      <c r="C52" s="19"/>
      <c r="D52" s="19"/>
      <c r="E52" s="19"/>
      <c r="F52" s="18"/>
    </row>
    <row r="53" spans="3:6">
      <c r="C53" s="19"/>
      <c r="D53" s="19"/>
      <c r="E53" s="19"/>
      <c r="F53" s="18"/>
    </row>
    <row r="54" spans="3:6">
      <c r="C54" s="19"/>
      <c r="D54" s="19"/>
      <c r="E54" s="19"/>
      <c r="F54" s="18"/>
    </row>
    <row r="55" spans="3:6">
      <c r="C55" s="19"/>
      <c r="D55" s="19"/>
      <c r="E55" s="19"/>
      <c r="F55" s="18"/>
    </row>
  </sheetData>
  <hyperlinks>
    <hyperlink ref="A1" location="TOC!A1" display="TOC" xr:uid="{F1D66FAF-25D0-4C53-A5DB-A59806D9A5F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88DF-A66D-4D5B-9543-81B9EF75DDB4}">
  <dimension ref="A2:J34"/>
  <sheetViews>
    <sheetView tabSelected="1" topLeftCell="A4" zoomScaleNormal="100" workbookViewId="0">
      <selection activeCell="L17" sqref="L17"/>
    </sheetView>
  </sheetViews>
  <sheetFormatPr defaultRowHeight="15"/>
  <cols>
    <col min="2" max="9" width="11.28515625" style="40" bestFit="1" customWidth="1"/>
    <col min="10" max="10" width="12.5703125" style="40" bestFit="1" customWidth="1"/>
  </cols>
  <sheetData>
    <row r="2" spans="1:10">
      <c r="A2" t="s">
        <v>66</v>
      </c>
    </row>
    <row r="4" spans="1:10" ht="63.75">
      <c r="B4" s="41" t="s">
        <v>85</v>
      </c>
      <c r="C4" s="42" t="s">
        <v>86</v>
      </c>
      <c r="D4" s="43" t="s">
        <v>87</v>
      </c>
      <c r="E4" s="71" t="s">
        <v>88</v>
      </c>
      <c r="F4" s="71"/>
      <c r="G4" s="44" t="s">
        <v>89</v>
      </c>
      <c r="H4" s="45" t="s">
        <v>90</v>
      </c>
      <c r="I4" s="46" t="s">
        <v>108</v>
      </c>
      <c r="J4" s="45" t="s">
        <v>91</v>
      </c>
    </row>
    <row r="5" spans="1:10">
      <c r="B5" s="47">
        <v>24</v>
      </c>
      <c r="C5" s="48">
        <v>9</v>
      </c>
      <c r="D5" s="48">
        <v>0</v>
      </c>
      <c r="E5" s="49" t="s">
        <v>92</v>
      </c>
      <c r="F5" s="50">
        <v>0</v>
      </c>
      <c r="G5" s="47">
        <v>0</v>
      </c>
      <c r="H5" s="47">
        <v>0</v>
      </c>
      <c r="I5" s="51">
        <v>0</v>
      </c>
      <c r="J5" s="47">
        <v>33</v>
      </c>
    </row>
    <row r="6" spans="1:10">
      <c r="B6" s="47">
        <v>72</v>
      </c>
      <c r="C6" s="48">
        <v>108</v>
      </c>
      <c r="D6" s="48">
        <v>9</v>
      </c>
      <c r="E6" s="47">
        <v>0</v>
      </c>
      <c r="F6" s="51">
        <v>0</v>
      </c>
      <c r="G6" s="47">
        <v>0</v>
      </c>
      <c r="H6" s="47">
        <v>0</v>
      </c>
      <c r="I6" s="51">
        <v>0</v>
      </c>
      <c r="J6" s="47">
        <v>189</v>
      </c>
    </row>
    <row r="7" spans="1:10">
      <c r="B7" s="47">
        <v>35</v>
      </c>
      <c r="C7" s="48">
        <v>125</v>
      </c>
      <c r="D7" s="48">
        <v>56</v>
      </c>
      <c r="E7" s="47">
        <v>10</v>
      </c>
      <c r="F7" s="51">
        <v>0</v>
      </c>
      <c r="G7" s="47">
        <v>0</v>
      </c>
      <c r="H7" s="47">
        <v>0</v>
      </c>
      <c r="I7" s="51">
        <v>0</v>
      </c>
      <c r="J7" s="47">
        <v>226</v>
      </c>
    </row>
    <row r="8" spans="1:10">
      <c r="B8" s="47">
        <v>14</v>
      </c>
      <c r="C8" s="48">
        <v>52</v>
      </c>
      <c r="D8" s="48">
        <v>75</v>
      </c>
      <c r="E8" s="47">
        <v>100</v>
      </c>
      <c r="F8" s="51">
        <v>7</v>
      </c>
      <c r="G8" s="47">
        <v>0</v>
      </c>
      <c r="H8" s="47">
        <v>0</v>
      </c>
      <c r="I8" s="51">
        <v>0</v>
      </c>
      <c r="J8" s="47">
        <v>248</v>
      </c>
    </row>
    <row r="9" spans="1:10">
      <c r="B9" s="47">
        <v>6</v>
      </c>
      <c r="C9" s="48">
        <v>21</v>
      </c>
      <c r="D9" s="48">
        <v>39</v>
      </c>
      <c r="E9" s="52">
        <v>110</v>
      </c>
      <c r="F9" s="51">
        <v>82</v>
      </c>
      <c r="G9" s="47">
        <v>14</v>
      </c>
      <c r="H9" s="47">
        <v>0</v>
      </c>
      <c r="I9" s="51">
        <v>0</v>
      </c>
      <c r="J9" s="47">
        <v>272</v>
      </c>
    </row>
    <row r="10" spans="1:10">
      <c r="B10" s="47">
        <v>4</v>
      </c>
      <c r="C10" s="48">
        <v>4</v>
      </c>
      <c r="D10" s="48">
        <v>12</v>
      </c>
      <c r="E10" s="47">
        <v>56</v>
      </c>
      <c r="F10" s="51">
        <v>104</v>
      </c>
      <c r="G10" s="47">
        <v>162</v>
      </c>
      <c r="H10" s="47">
        <v>11</v>
      </c>
      <c r="I10" s="51">
        <v>0</v>
      </c>
      <c r="J10" s="47">
        <v>353</v>
      </c>
    </row>
    <row r="11" spans="1:10">
      <c r="B11" s="47">
        <v>1</v>
      </c>
      <c r="C11" s="48">
        <v>1</v>
      </c>
      <c r="D11" s="48">
        <v>2</v>
      </c>
      <c r="E11" s="47">
        <v>24</v>
      </c>
      <c r="F11" s="51">
        <v>55</v>
      </c>
      <c r="G11" s="47">
        <v>167</v>
      </c>
      <c r="H11" s="47">
        <v>46</v>
      </c>
      <c r="I11" s="51">
        <v>3</v>
      </c>
      <c r="J11" s="47">
        <v>299</v>
      </c>
    </row>
    <row r="12" spans="1:10">
      <c r="B12" s="47">
        <v>0</v>
      </c>
      <c r="C12" s="48">
        <v>2</v>
      </c>
      <c r="D12" s="48">
        <v>1</v>
      </c>
      <c r="E12" s="47">
        <v>2</v>
      </c>
      <c r="F12" s="51">
        <v>15</v>
      </c>
      <c r="G12" s="47">
        <v>36</v>
      </c>
      <c r="H12" s="47">
        <v>18</v>
      </c>
      <c r="I12" s="51">
        <v>1</v>
      </c>
      <c r="J12" s="47">
        <v>75</v>
      </c>
    </row>
    <row r="13" spans="1:10">
      <c r="B13" s="47">
        <v>0</v>
      </c>
      <c r="C13" s="48">
        <v>0</v>
      </c>
      <c r="D13" s="48">
        <v>0</v>
      </c>
      <c r="E13" s="47">
        <v>0</v>
      </c>
      <c r="F13" s="51">
        <v>3</v>
      </c>
      <c r="G13" s="47">
        <v>2</v>
      </c>
      <c r="H13" s="52">
        <v>1</v>
      </c>
      <c r="I13" s="51">
        <v>0</v>
      </c>
      <c r="J13" s="47">
        <v>6</v>
      </c>
    </row>
    <row r="14" spans="1:10">
      <c r="B14" s="47">
        <v>0</v>
      </c>
      <c r="C14" s="48">
        <v>0</v>
      </c>
      <c r="D14" s="48">
        <v>0</v>
      </c>
      <c r="E14" s="47">
        <v>0</v>
      </c>
      <c r="F14" s="51">
        <v>0</v>
      </c>
      <c r="G14" s="47">
        <v>0</v>
      </c>
      <c r="H14" s="47">
        <v>0</v>
      </c>
      <c r="I14" s="51">
        <v>0</v>
      </c>
      <c r="J14" s="47">
        <v>0</v>
      </c>
    </row>
    <row r="15" spans="1:10" ht="15.75" thickBot="1">
      <c r="B15" s="53">
        <v>0</v>
      </c>
      <c r="C15" s="54">
        <v>0</v>
      </c>
      <c r="D15" s="54">
        <v>0</v>
      </c>
      <c r="E15" s="53">
        <v>0</v>
      </c>
      <c r="F15" s="55">
        <v>0</v>
      </c>
      <c r="G15" s="53">
        <v>0</v>
      </c>
      <c r="H15" s="56">
        <v>0</v>
      </c>
      <c r="I15" s="55">
        <v>0</v>
      </c>
      <c r="J15" s="53">
        <v>0</v>
      </c>
    </row>
    <row r="16" spans="1:10" ht="15.75" thickTop="1">
      <c r="B16" s="57">
        <v>156</v>
      </c>
      <c r="C16" s="58">
        <v>322</v>
      </c>
      <c r="D16" s="58">
        <v>194</v>
      </c>
      <c r="E16" s="57">
        <v>302</v>
      </c>
      <c r="F16" s="59">
        <v>266</v>
      </c>
      <c r="G16" s="57">
        <v>381</v>
      </c>
      <c r="H16" s="57">
        <v>76</v>
      </c>
      <c r="I16" s="59">
        <v>4</v>
      </c>
      <c r="J16" s="60">
        <v>1701</v>
      </c>
    </row>
    <row r="19" spans="2:10">
      <c r="B19" s="61" t="s">
        <v>109</v>
      </c>
    </row>
    <row r="20" spans="2:10">
      <c r="B20" s="62" t="s">
        <v>93</v>
      </c>
      <c r="C20" s="62" t="s">
        <v>94</v>
      </c>
      <c r="D20" s="62" t="s">
        <v>95</v>
      </c>
      <c r="E20" s="72" t="s">
        <v>96</v>
      </c>
      <c r="F20" s="72"/>
      <c r="G20" s="62" t="s">
        <v>97</v>
      </c>
      <c r="H20" s="62" t="s">
        <v>90</v>
      </c>
      <c r="I20" s="42" t="s">
        <v>98</v>
      </c>
      <c r="J20" s="41" t="s">
        <v>91</v>
      </c>
    </row>
    <row r="21" spans="2:10">
      <c r="B21" s="65">
        <v>103799</v>
      </c>
      <c r="C21" s="65">
        <v>110446</v>
      </c>
      <c r="D21" s="65">
        <v>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6" t="s">
        <v>99</v>
      </c>
    </row>
    <row r="22" spans="2:10">
      <c r="B22" s="65">
        <v>102715</v>
      </c>
      <c r="C22" s="65">
        <v>113854</v>
      </c>
      <c r="D22" s="65">
        <v>137451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6">
        <v>110734</v>
      </c>
    </row>
    <row r="23" spans="2:10">
      <c r="B23" s="65">
        <v>104131</v>
      </c>
      <c r="C23" s="65">
        <v>115691</v>
      </c>
      <c r="D23" s="65">
        <v>138932</v>
      </c>
      <c r="E23" s="65">
        <v>140531</v>
      </c>
      <c r="F23" s="65">
        <v>0</v>
      </c>
      <c r="G23" s="65">
        <v>0</v>
      </c>
      <c r="H23" s="65">
        <v>0</v>
      </c>
      <c r="I23" s="65">
        <v>0</v>
      </c>
      <c r="J23" s="66">
        <v>120758</v>
      </c>
    </row>
    <row r="24" spans="2:10">
      <c r="B24" s="65">
        <v>101048</v>
      </c>
      <c r="C24" s="65">
        <v>118417</v>
      </c>
      <c r="D24" s="65">
        <v>136831</v>
      </c>
      <c r="E24" s="65">
        <v>145149</v>
      </c>
      <c r="F24" s="65">
        <v>160194</v>
      </c>
      <c r="G24" s="65">
        <v>0</v>
      </c>
      <c r="H24" s="65">
        <v>0</v>
      </c>
      <c r="I24" s="65">
        <v>0</v>
      </c>
      <c r="J24" s="66">
        <v>134964</v>
      </c>
    </row>
    <row r="25" spans="2:10">
      <c r="B25" s="65">
        <v>92443</v>
      </c>
      <c r="C25" s="65">
        <v>116496</v>
      </c>
      <c r="D25" s="65">
        <v>135855</v>
      </c>
      <c r="E25" s="65">
        <v>141636</v>
      </c>
      <c r="F25" s="65">
        <v>153916</v>
      </c>
      <c r="G25" s="65">
        <v>165105</v>
      </c>
      <c r="H25" s="65">
        <v>0</v>
      </c>
      <c r="I25" s="65">
        <v>0</v>
      </c>
      <c r="J25" s="66">
        <v>142691</v>
      </c>
    </row>
    <row r="26" spans="2:10">
      <c r="B26" s="65">
        <v>112910</v>
      </c>
      <c r="C26" s="65">
        <v>128424</v>
      </c>
      <c r="D26" s="65">
        <v>136011</v>
      </c>
      <c r="E26" s="65">
        <v>139860</v>
      </c>
      <c r="F26" s="65">
        <v>146572</v>
      </c>
      <c r="G26" s="65">
        <v>158569</v>
      </c>
      <c r="H26" s="65">
        <v>191598</v>
      </c>
      <c r="I26" s="65">
        <v>0</v>
      </c>
      <c r="J26" s="66">
        <v>151470</v>
      </c>
    </row>
    <row r="27" spans="2:10">
      <c r="B27" s="65">
        <v>151735</v>
      </c>
      <c r="C27" s="65">
        <v>108969</v>
      </c>
      <c r="D27" s="65">
        <v>124207</v>
      </c>
      <c r="E27" s="65">
        <v>143466</v>
      </c>
      <c r="F27" s="65">
        <v>146610</v>
      </c>
      <c r="G27" s="65">
        <v>156402</v>
      </c>
      <c r="H27" s="65">
        <v>169465</v>
      </c>
      <c r="I27" s="65">
        <v>172483</v>
      </c>
      <c r="J27" s="66">
        <v>155344</v>
      </c>
    </row>
    <row r="28" spans="2:10">
      <c r="B28" s="65">
        <v>0</v>
      </c>
      <c r="C28" s="65">
        <v>127830</v>
      </c>
      <c r="D28" s="65">
        <v>121337</v>
      </c>
      <c r="E28" s="65">
        <v>158923</v>
      </c>
      <c r="F28" s="65">
        <v>141086</v>
      </c>
      <c r="G28" s="65">
        <v>149699</v>
      </c>
      <c r="H28" s="65">
        <v>149547</v>
      </c>
      <c r="I28" s="65">
        <v>147326</v>
      </c>
      <c r="J28" s="66">
        <v>147193</v>
      </c>
    </row>
    <row r="29" spans="2:10">
      <c r="B29" s="65">
        <v>0</v>
      </c>
      <c r="C29" s="65">
        <v>0</v>
      </c>
      <c r="D29" s="65">
        <v>0</v>
      </c>
      <c r="E29" s="65">
        <v>0</v>
      </c>
      <c r="F29" s="65">
        <v>133961</v>
      </c>
      <c r="G29" s="65">
        <v>150624</v>
      </c>
      <c r="H29" s="65">
        <v>170519</v>
      </c>
      <c r="I29" s="65">
        <v>0</v>
      </c>
      <c r="J29" s="66">
        <v>145608</v>
      </c>
    </row>
    <row r="30" spans="2:10">
      <c r="B30" s="65">
        <v>0</v>
      </c>
      <c r="C30" s="65">
        <v>0</v>
      </c>
      <c r="D30" s="65">
        <v>0</v>
      </c>
      <c r="E30" s="65">
        <v>0</v>
      </c>
      <c r="F30" s="65">
        <v>0</v>
      </c>
      <c r="G30" s="65">
        <v>0</v>
      </c>
      <c r="H30" s="65">
        <v>0</v>
      </c>
      <c r="I30" s="65">
        <v>0</v>
      </c>
      <c r="J30" s="66">
        <v>0</v>
      </c>
    </row>
    <row r="31" spans="2:10" ht="15.75" thickBot="1"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v>0</v>
      </c>
      <c r="H31" s="68"/>
      <c r="I31" s="68"/>
      <c r="J31" s="69">
        <v>0</v>
      </c>
    </row>
    <row r="32" spans="2:10" ht="15.75" thickTop="1">
      <c r="B32" s="63">
        <v>103230</v>
      </c>
      <c r="C32" s="64" t="s">
        <v>100</v>
      </c>
      <c r="D32" s="64" t="s">
        <v>101</v>
      </c>
      <c r="E32" s="64" t="s">
        <v>102</v>
      </c>
      <c r="F32" s="64" t="s">
        <v>103</v>
      </c>
      <c r="G32" s="64" t="s">
        <v>104</v>
      </c>
      <c r="H32" s="64" t="s">
        <v>105</v>
      </c>
      <c r="I32" s="64" t="s">
        <v>106</v>
      </c>
      <c r="J32" s="73" t="s">
        <v>107</v>
      </c>
    </row>
    <row r="34" spans="10:10">
      <c r="J34" s="40">
        <f>J16*J32</f>
        <v>235818135</v>
      </c>
    </row>
  </sheetData>
  <mergeCells count="2">
    <mergeCell ref="E4:F4"/>
    <mergeCell ref="E20:F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8D4E-591D-474D-A8D2-370BC4CDCCC6}">
  <dimension ref="A1:E17"/>
  <sheetViews>
    <sheetView zoomScaleNormal="100" workbookViewId="0">
      <selection activeCell="D7" sqref="D7:E16"/>
    </sheetView>
  </sheetViews>
  <sheetFormatPr defaultRowHeight="15"/>
  <cols>
    <col min="4" max="5" width="18.85546875" customWidth="1"/>
  </cols>
  <sheetData>
    <row r="1" spans="1:5">
      <c r="A1" t="s">
        <v>67</v>
      </c>
    </row>
    <row r="4" spans="1:5">
      <c r="C4" s="30" t="s">
        <v>68</v>
      </c>
    </row>
    <row r="5" spans="1:5">
      <c r="C5" s="30" t="s">
        <v>69</v>
      </c>
    </row>
    <row r="6" spans="1:5" ht="30" customHeight="1">
      <c r="C6" s="31" t="s">
        <v>70</v>
      </c>
      <c r="D6" s="32" t="s">
        <v>71</v>
      </c>
      <c r="E6" s="33" t="s">
        <v>72</v>
      </c>
    </row>
    <row r="7" spans="1:5">
      <c r="C7" s="31" t="s">
        <v>73</v>
      </c>
      <c r="D7" s="34">
        <v>92</v>
      </c>
      <c r="E7" s="70">
        <v>4836737</v>
      </c>
    </row>
    <row r="8" spans="1:5">
      <c r="C8" s="31" t="s">
        <v>74</v>
      </c>
      <c r="D8" s="34">
        <v>180</v>
      </c>
      <c r="E8" s="35">
        <v>17043554</v>
      </c>
    </row>
    <row r="9" spans="1:5">
      <c r="C9" s="31" t="s">
        <v>75</v>
      </c>
      <c r="D9" s="34">
        <v>347</v>
      </c>
      <c r="E9" s="35">
        <v>33811986</v>
      </c>
    </row>
    <row r="10" spans="1:5">
      <c r="C10" s="31" t="s">
        <v>76</v>
      </c>
      <c r="D10" s="34">
        <v>344</v>
      </c>
      <c r="E10" s="35">
        <v>39407596</v>
      </c>
    </row>
    <row r="11" spans="1:5">
      <c r="C11" s="31" t="s">
        <v>77</v>
      </c>
      <c r="D11" s="34">
        <v>374</v>
      </c>
      <c r="E11" s="35">
        <v>42809609</v>
      </c>
    </row>
    <row r="12" spans="1:5">
      <c r="C12" s="31" t="s">
        <v>78</v>
      </c>
      <c r="D12" s="34">
        <v>377</v>
      </c>
      <c r="E12" s="35">
        <v>38998414</v>
      </c>
    </row>
    <row r="13" spans="1:5">
      <c r="C13" s="31" t="s">
        <v>79</v>
      </c>
      <c r="D13" s="36">
        <v>311</v>
      </c>
      <c r="E13" s="35">
        <v>26683433</v>
      </c>
    </row>
    <row r="14" spans="1:5">
      <c r="C14" s="31" t="s">
        <v>80</v>
      </c>
      <c r="D14" s="34">
        <v>178</v>
      </c>
      <c r="E14" s="35">
        <v>14016345</v>
      </c>
    </row>
    <row r="15" spans="1:5">
      <c r="C15" s="31" t="s">
        <v>81</v>
      </c>
      <c r="D15" s="34">
        <v>78</v>
      </c>
      <c r="E15" s="35">
        <v>4771643</v>
      </c>
    </row>
    <row r="16" spans="1:5">
      <c r="C16" s="31" t="s">
        <v>82</v>
      </c>
      <c r="D16" s="34">
        <v>37</v>
      </c>
      <c r="E16" s="37">
        <v>1923706</v>
      </c>
    </row>
    <row r="17" spans="3:5">
      <c r="C17" s="31" t="s">
        <v>83</v>
      </c>
      <c r="D17" s="38">
        <v>2318</v>
      </c>
      <c r="E17" s="39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</vt:lpstr>
      <vt:lpstr>actives</vt:lpstr>
      <vt:lpstr>retirees</vt:lpstr>
      <vt:lpstr>actives_raw</vt:lpstr>
      <vt:lpstr>retirees_raw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2021-04-24T20:03:44Z</dcterms:modified>
</cp:coreProperties>
</file>