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FC60276-0122-4719-86AA-86086516CAC6}" xr6:coauthVersionLast="46" xr6:coauthVersionMax="46" xr10:uidLastSave="{00000000-0000-0000-0000-000000000000}"/>
  <bookViews>
    <workbookView xWindow="-120" yWindow="-120" windowWidth="29040" windowHeight="176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unding" sheetId="31" r:id="rId8"/>
    <sheet name="targeVals_raw" sheetId="23" r:id="rId9"/>
    <sheet name="Note1" sheetId="29" r:id="rId10"/>
    <sheet name="Notes on scenarios" sheetId="3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9" i="22" l="1"/>
  <c r="N29" i="22"/>
  <c r="P28" i="22"/>
  <c r="N28" i="22"/>
  <c r="F3" i="2"/>
  <c r="E3" i="2" s="1"/>
  <c r="N39" i="22"/>
  <c r="P39" i="22"/>
  <c r="N40" i="22"/>
  <c r="P40" i="22"/>
  <c r="N42" i="22"/>
  <c r="P42" i="22"/>
  <c r="N43" i="22"/>
  <c r="P43" i="22"/>
  <c r="P37" i="22"/>
  <c r="N37" i="22"/>
  <c r="P36" i="22"/>
  <c r="N36" i="22"/>
  <c r="N24" i="22"/>
  <c r="P24" i="22"/>
  <c r="N25" i="22"/>
  <c r="P25" i="22"/>
  <c r="P21" i="22"/>
  <c r="N21" i="22"/>
  <c r="P20" i="22"/>
  <c r="N20" i="22"/>
  <c r="P18" i="22"/>
  <c r="N18" i="22"/>
  <c r="P17" i="22"/>
  <c r="N17" i="22"/>
  <c r="P6" i="22"/>
  <c r="P8" i="22"/>
  <c r="P9" i="22"/>
  <c r="P13" i="22"/>
  <c r="P14" i="22"/>
  <c r="P5" i="22"/>
  <c r="N6" i="22"/>
  <c r="N8" i="22"/>
  <c r="N9" i="22"/>
  <c r="N13" i="22"/>
  <c r="N14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C36" i="25" l="1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33" i="30" l="1"/>
  <c r="D29" i="23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I36" i="23" l="1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F10" i="2" l="1"/>
  <c r="E10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E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I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S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H4" authorId="2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L4" authorId="3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M4" authorId="4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<sst xmlns="http://schemas.openxmlformats.org/spreadsheetml/2006/main" count="657" uniqueCount="276">
  <si>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</si>
  <si>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</si>
  <si>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</si>
  <si>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</si>
  <si>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</si>
  <si>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</si>
  <si>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</si>
  <si>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</si>
  <si>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</si>
  <si>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</si>
  <si>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</si>
  <si>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</si>
  <si>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</si>
  <si>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</si>
  <si>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</si>
  <si>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</si>
  <si>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</si>
  <si>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</si>
  <si>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</si>
  <si>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</si>
  <si>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</si>
  <si>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</si>
  <si>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</si>
  <si>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</si>
  <si>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</si>
  <si>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</si>
  <si>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</si>
  <si>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</si>
  <si>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</si>
  <si>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</si>
  <si>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</si>
  <si>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</si>
  <si>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</si>
  <si>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</si>
  <si>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</si>
  <si>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</si>
  <si>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</si>
  <si>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</si>
  <si>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</si>
  <si>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</si>
  <si>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</si>
  <si>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</si>
  <si>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</si>
  <si>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</si>
  <si>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</si>
  <si>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</si>
  <si>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</si>
  <si>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</si>
  <si>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</si>
  <si>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</si>
  <si>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</si>
  <si>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</si>
  <si>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</si>
  <si>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</si>
  <si>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</si>
  <si>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</si>
  <si>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</si>
  <si>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</si>
  <si>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</si>
  <si>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</si>
  <si>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</si>
  <si>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</si>
  <si>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</si>
  <si>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</si>
  <si>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</si>
  <si>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</si>
  <si>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</si>
  <si>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</si>
  <si>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</si>
  <si>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</si>
  <si>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</si>
  <si>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</si>
  <si>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</si>
  <si>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</si>
  <si>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</si>
  <si>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</si>
  <si>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</si>
  <si>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</si>
  <si>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</si>
  <si>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</si>
  <si>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</si>
  <si>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</si>
  <si>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</si>
  <si>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</si>
  <si>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</si>
  <si>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</si>
  <si>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</si>
  <si>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</si>
  <si>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</si>
  <si>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</si>
  <si>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</si>
  <si>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</si>
  <si>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</si>
  <si>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</si>
  <si>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</si>
  <si>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</si>
  <si>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</si>
  <si>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</si>
  <si>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</si>
  <si>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</si>
  <si>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</si>
  <si>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</si>
  <si>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</si>
  <si>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</si>
  <si>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</si>
  <si>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</si>
  <si>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</si>
  <si>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</si>
  <si>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</si>
  <si>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safety</t>
  </si>
  <si>
    <t>Calibration</t>
  </si>
  <si>
    <t>Initial terminated members</t>
  </si>
  <si>
    <t>Values on June 30, 2018 (ep18-22)</t>
  </si>
  <si>
    <t>poff</t>
  </si>
  <si>
    <t>chp</t>
  </si>
  <si>
    <t>safety+poff+chp</t>
  </si>
  <si>
    <t>All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</si>
  <si>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</si>
  <si>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</si>
  <si>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</si>
  <si>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</si>
  <si>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</si>
  <si>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</si>
  <si>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</si>
  <si>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</si>
  <si>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</si>
  <si>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</si>
  <si>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</si>
  <si>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</si>
  <si>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</si>
  <si>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</si>
  <si>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</si>
  <si>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</si>
  <si>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</si>
  <si>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</si>
  <si>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</si>
  <si>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</si>
  <si>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</si>
  <si>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</rPr>
      <t>Actua ria I L</t>
    </r>
    <r>
      <rPr>
        <sz val="9.5"/>
        <rFont val="Times New Roman"/>
      </rPr>
      <t xml:space="preserve">iability </t>
    </r>
    <r>
      <rPr>
        <sz val="9.5"/>
        <rFont val="Times New Roman"/>
      </rPr>
      <t>Fire</t>
    </r>
  </si>
  <si>
    <r>
      <rPr>
        <sz val="9.5"/>
        <rFont val="Times New Roman"/>
      </rPr>
      <t>Police</t>
    </r>
  </si>
  <si>
    <r>
      <rPr>
        <b/>
        <sz val="9.5"/>
        <rFont val="Times New Roman"/>
      </rPr>
      <t xml:space="preserve">Tier 1
</t>
    </r>
    <r>
      <rPr>
        <sz val="9.5"/>
        <rFont val="Times New Roman"/>
      </rPr>
      <t>Actives</t>
    </r>
  </si>
  <si>
    <r>
      <rPr>
        <sz val="9.5"/>
        <rFont val="Times New Roman"/>
      </rPr>
      <t>Retirement</t>
    </r>
  </si>
  <si>
    <r>
      <rPr>
        <sz val="9.5"/>
        <rFont val="Times New Roman"/>
      </rPr>
      <t>Termination</t>
    </r>
  </si>
  <si>
    <r>
      <rPr>
        <sz val="9.5"/>
        <rFont val="Times New Roman"/>
      </rPr>
      <t>Death</t>
    </r>
  </si>
  <si>
    <r>
      <rPr>
        <sz val="9.5"/>
        <rFont val="Times New Roman"/>
      </rPr>
      <t>Disability</t>
    </r>
  </si>
  <si>
    <r>
      <rPr>
        <sz val="9.5"/>
        <rFont val="Times New Roman"/>
      </rPr>
      <t>Total Actives</t>
    </r>
  </si>
  <si>
    <r>
      <rPr>
        <sz val="9.5"/>
        <rFont val="Times New Roman"/>
      </rPr>
      <t>Deferred Vested</t>
    </r>
  </si>
  <si>
    <r>
      <rPr>
        <sz val="9.5"/>
        <rFont val="Times New Roman"/>
      </rPr>
      <t>In Pay Status</t>
    </r>
  </si>
  <si>
    <r>
      <rPr>
        <sz val="9.5"/>
        <rFont val="Times New Roman"/>
      </rPr>
      <t>Service Retirees</t>
    </r>
  </si>
  <si>
    <r>
      <rPr>
        <sz val="9.5"/>
        <rFont val="Times New Roman"/>
      </rPr>
      <t>Beneficiaries</t>
    </r>
  </si>
  <si>
    <r>
      <rPr>
        <sz val="9.5"/>
        <rFont val="Times New Roman"/>
      </rPr>
      <t>Disabled Retirees</t>
    </r>
  </si>
  <si>
    <r>
      <rPr>
        <sz val="9.5"/>
        <rFont val="Times New Roman"/>
      </rPr>
      <t>Total In Pay Status</t>
    </r>
  </si>
  <si>
    <r>
      <rPr>
        <b/>
        <sz val="9.5"/>
        <rFont val="Times New Roman"/>
      </rPr>
      <t>Tier 1 Actuarial Liability</t>
    </r>
  </si>
  <si>
    <r>
      <rPr>
        <sz val="9.5"/>
        <rFont val="Times New Roman"/>
      </rPr>
      <t>COLA</t>
    </r>
  </si>
  <si>
    <r>
      <rPr>
        <b/>
        <sz val="9.5"/>
        <rFont val="Times New Roman"/>
      </rPr>
      <t>Tier 2</t>
    </r>
  </si>
  <si>
    <r>
      <rPr>
        <sz val="9.5"/>
        <rFont val="Times New Roman"/>
      </rPr>
      <t>Actives</t>
    </r>
  </si>
  <si>
    <r>
      <rPr>
        <b/>
        <sz val="9.5"/>
        <rFont val="Times New Roman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</si>
  <si>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</si>
  <si>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</si>
  <si>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</si>
  <si>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</si>
  <si>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</si>
  <si>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</si>
  <si>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</si>
  <si>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</si>
  <si>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</si>
  <si>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</si>
  <si>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</si>
  <si>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</si>
  <si>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</si>
  <si>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</si>
  <si>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</si>
  <si>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</si>
  <si>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</si>
  <si>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</si>
  <si>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</si>
  <si>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</si>
  <si>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</si>
  <si>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</si>
  <si>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</si>
  <si>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</si>
  <si>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</si>
  <si>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</si>
  <si>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</si>
  <si>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</si>
  <si>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</si>
  <si>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</si>
  <si>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</si>
  <si>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</si>
  <si>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</si>
  <si>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</si>
  <si>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</si>
  <si>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</si>
  <si>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</si>
  <si>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</si>
  <si>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</si>
  <si>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</si>
  <si>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</si>
  <si>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</si>
  <si>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</si>
  <si>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</si>
  <si>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</si>
  <si>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</si>
  <si>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</si>
  <si>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</si>
  <si>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</si>
  <si>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</si>
  <si>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</si>
  <si>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</si>
  <si>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</si>
  <si>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</si>
  <si>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</si>
  <si>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</si>
  <si>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</si>
  <si>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</si>
  <si>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</si>
  <si>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</si>
  <si>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</si>
  <si>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</si>
  <si>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</si>
  <si>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</si>
  <si>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Pre99</t>
  </si>
  <si>
    <t>Valuation</t>
  </si>
  <si>
    <t>Tier</t>
  </si>
  <si>
    <t xml:space="preserve">Simulation 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</si>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</sst>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74" formatCode="0.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000000"/>
      <name val="Liberation Sans Narrow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</font>
    <font>
      <sz val="9.5"/>
      <name val="Times New Roman"/>
    </font>
    <font>
      <b/>
      <sz val="9.5"/>
      <name val="Times New Roman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9"/>
      <color indexed="81"/>
      <name val="Tahoma"/>
      <charset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196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3" fontId="7" fillId="0" borderId="0" xfId="0" applyNumberFormat="1" applyFont="1"/>
    <xf numFmtId="166" fontId="11" fillId="0" borderId="3" xfId="2" applyNumberFormat="1" applyFont="1" applyBorder="1" applyAlignment="1">
      <alignment horizontal="right" vertical="top" shrinkToFit="1"/>
    </xf>
    <xf numFmtId="168" fontId="11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5" fillId="0" borderId="4" xfId="0" applyFont="1" applyBorder="1" applyAlignment="1">
      <alignment horizontal="center" wrapText="1"/>
    </xf>
    <xf numFmtId="14" fontId="15" fillId="0" borderId="5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4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1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/>
    </xf>
    <xf numFmtId="166" fontId="15" fillId="0" borderId="0" xfId="2" applyNumberFormat="1" applyFont="1" applyAlignment="1">
      <alignment horizontal="right" vertical="center" wrapText="1"/>
    </xf>
    <xf numFmtId="166" fontId="15" fillId="0" borderId="4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5" fillId="0" borderId="0" xfId="2" applyNumberFormat="1" applyFont="1" applyAlignment="1">
      <alignment horizontal="right" vertical="center" wrapText="1"/>
    </xf>
    <xf numFmtId="0" fontId="14" fillId="0" borderId="4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5" fillId="0" borderId="5" xfId="0" applyNumberFormat="1" applyFont="1" applyBorder="1" applyAlignment="1">
      <alignment horizontal="right" vertical="center" wrapText="1"/>
    </xf>
    <xf numFmtId="6" fontId="16" fillId="0" borderId="0" xfId="0" applyNumberFormat="1" applyFont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6" fontId="15" fillId="7" borderId="5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5" fillId="7" borderId="5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6" fillId="14" borderId="0" xfId="0" applyFont="1" applyFill="1" applyAlignment="1">
      <alignment horizontal="left" vertical="center" wrapText="1" indent="1"/>
    </xf>
    <xf numFmtId="166" fontId="16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7" fillId="0" borderId="0" xfId="0" applyFont="1" applyAlignment="1">
      <alignment horizontal="left" vertical="top"/>
    </xf>
    <xf numFmtId="0" fontId="19" fillId="0" borderId="0" xfId="0" applyFont="1" applyAlignment="1">
      <alignment horizontal="left" wrapText="1" indent="3"/>
    </xf>
    <xf numFmtId="0" fontId="20" fillId="0" borderId="0" xfId="0" applyFont="1" applyAlignment="1">
      <alignment horizontal="left" vertical="center" wrapText="1" indent="3"/>
    </xf>
    <xf numFmtId="3" fontId="20" fillId="0" borderId="0" xfId="0" applyNumberFormat="1" applyFont="1" applyAlignment="1">
      <alignment horizontal="right" vertical="center" wrapText="1"/>
    </xf>
    <xf numFmtId="3" fontId="20" fillId="0" borderId="0" xfId="0" applyNumberFormat="1" applyFont="1" applyAlignment="1">
      <alignment horizontal="right" vertical="center" wrapText="1" indent="1"/>
    </xf>
    <xf numFmtId="1" fontId="20" fillId="0" borderId="0" xfId="0" applyNumberFormat="1" applyFont="1" applyAlignment="1">
      <alignment horizontal="right" vertical="center" wrapText="1"/>
    </xf>
    <xf numFmtId="1" fontId="20" fillId="0" borderId="0" xfId="0" applyNumberFormat="1" applyFont="1" applyAlignment="1">
      <alignment horizontal="right" vertical="center" wrapText="1" indent="1"/>
    </xf>
    <xf numFmtId="1" fontId="20" fillId="0" borderId="4" xfId="0" applyNumberFormat="1" applyFont="1" applyBorder="1" applyAlignment="1">
      <alignment horizontal="right" vertical="center" wrapText="1"/>
    </xf>
    <xf numFmtId="1" fontId="20" fillId="0" borderId="4" xfId="0" applyNumberFormat="1" applyFont="1" applyBorder="1" applyAlignment="1">
      <alignment horizontal="right" vertical="center" wrapText="1" indent="1"/>
    </xf>
    <xf numFmtId="3" fontId="20" fillId="0" borderId="4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 wrapText="1" indent="3"/>
    </xf>
    <xf numFmtId="0" fontId="19" fillId="0" borderId="0" xfId="0" applyFont="1" applyAlignment="1">
      <alignment horizontal="left" vertical="center" wrapText="1" indent="2"/>
    </xf>
    <xf numFmtId="10" fontId="19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left" vertical="top" wrapText="1" indent="3"/>
    </xf>
    <xf numFmtId="10" fontId="20" fillId="0" borderId="0" xfId="0" applyNumberFormat="1" applyFont="1" applyAlignment="1">
      <alignment horizontal="right" vertical="top" wrapText="1"/>
    </xf>
    <xf numFmtId="6" fontId="20" fillId="0" borderId="0" xfId="0" applyNumberFormat="1" applyFont="1" applyAlignment="1">
      <alignment horizontal="right" vertical="center" wrapText="1"/>
    </xf>
    <xf numFmtId="6" fontId="20" fillId="0" borderId="0" xfId="0" applyNumberFormat="1" applyFont="1" applyAlignment="1">
      <alignment horizontal="right" vertical="center" wrapText="1" indent="1"/>
    </xf>
    <xf numFmtId="6" fontId="19" fillId="0" borderId="5" xfId="0" applyNumberFormat="1" applyFont="1" applyBorder="1" applyAlignment="1">
      <alignment horizontal="right" vertical="center" wrapText="1"/>
    </xf>
    <xf numFmtId="6" fontId="19" fillId="0" borderId="5" xfId="0" applyNumberFormat="1" applyFont="1" applyBorder="1" applyAlignment="1">
      <alignment horizontal="right" vertical="center" wrapText="1" indent="1"/>
    </xf>
    <xf numFmtId="6" fontId="19" fillId="0" borderId="0" xfId="0" applyNumberFormat="1" applyFont="1" applyAlignment="1">
      <alignment horizontal="right" vertical="center" wrapText="1"/>
    </xf>
    <xf numFmtId="14" fontId="17" fillId="0" borderId="5" xfId="0" applyNumberFormat="1" applyFont="1" applyBorder="1" applyAlignment="1">
      <alignment vertical="top" wrapText="1"/>
    </xf>
    <xf numFmtId="14" fontId="17" fillId="0" borderId="6" xfId="0" applyNumberFormat="1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6" fontId="0" fillId="0" borderId="0" xfId="0" applyNumberFormat="1"/>
    <xf numFmtId="0" fontId="19" fillId="14" borderId="0" xfId="0" applyFont="1" applyFill="1" applyAlignment="1">
      <alignment horizontal="left" vertical="center" wrapText="1" indent="2"/>
    </xf>
    <xf numFmtId="10" fontId="19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9" fillId="7" borderId="0" xfId="0" applyFont="1" applyFill="1" applyAlignment="1">
      <alignment horizontal="left" vertical="center" wrapText="1" indent="2"/>
    </xf>
    <xf numFmtId="10" fontId="19" fillId="7" borderId="0" xfId="0" applyNumberFormat="1" applyFont="1" applyFill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2"/>
    </xf>
    <xf numFmtId="6" fontId="15" fillId="7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3"/>
    </xf>
    <xf numFmtId="0" fontId="15" fillId="0" borderId="0" xfId="0" applyFont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 indent="3"/>
    </xf>
    <xf numFmtId="2" fontId="15" fillId="7" borderId="0" xfId="2" applyNumberFormat="1" applyFont="1" applyFill="1" applyBorder="1" applyAlignment="1">
      <alignment horizontal="right" vertical="center" wrapText="1"/>
    </xf>
    <xf numFmtId="0" fontId="15" fillId="14" borderId="0" xfId="0" applyFont="1" applyFill="1" applyAlignment="1">
      <alignment horizontal="center" vertical="center" wrapText="1"/>
    </xf>
    <xf numFmtId="2" fontId="15" fillId="14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 indent="2"/>
    </xf>
    <xf numFmtId="0" fontId="19" fillId="7" borderId="0" xfId="0" applyFont="1" applyFill="1" applyAlignment="1">
      <alignment horizontal="right" vertical="center" wrapText="1" indent="2"/>
    </xf>
    <xf numFmtId="2" fontId="15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13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3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74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22" fillId="7" borderId="0" xfId="0" applyFont="1" applyFill="1"/>
    <xf numFmtId="0" fontId="23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74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22" fillId="16" borderId="0" xfId="0" applyFont="1" applyFill="1"/>
    <xf numFmtId="164" fontId="22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74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22" fillId="16" borderId="0" xfId="0" applyNumberFormat="1" applyFont="1" applyFill="1"/>
    <xf numFmtId="165" fontId="22" fillId="16" borderId="0" xfId="0" applyNumberFormat="1" applyFont="1" applyFill="1"/>
    <xf numFmtId="174" fontId="22" fillId="16" borderId="0" xfId="0" applyNumberFormat="1" applyFont="1" applyFill="1"/>
    <xf numFmtId="0" fontId="0" fillId="17" borderId="0" xfId="0" applyFill="1"/>
    <xf numFmtId="0" fontId="22" fillId="17" borderId="0" xfId="0" applyFont="1" applyFill="1"/>
    <xf numFmtId="0" fontId="24" fillId="17" borderId="0" xfId="0" applyFont="1" applyFill="1"/>
    <xf numFmtId="164" fontId="0" fillId="17" borderId="0" xfId="0" applyNumberFormat="1" applyFill="1"/>
    <xf numFmtId="2" fontId="22" fillId="17" borderId="0" xfId="0" applyNumberFormat="1" applyFont="1" applyFill="1"/>
    <xf numFmtId="165" fontId="22" fillId="17" borderId="0" xfId="0" applyNumberFormat="1" applyFont="1" applyFill="1"/>
    <xf numFmtId="174" fontId="24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74" fontId="22" fillId="17" borderId="0" xfId="0" applyNumberFormat="1" applyFont="1" applyFill="1"/>
    <xf numFmtId="0" fontId="0" fillId="0" borderId="0" xfId="0" applyFill="1"/>
    <xf numFmtId="0" fontId="22" fillId="0" borderId="0" xfId="0" applyFont="1" applyFill="1"/>
    <xf numFmtId="0" fontId="24" fillId="0" borderId="0" xfId="0" applyFont="1" applyFill="1"/>
    <xf numFmtId="164" fontId="0" fillId="0" borderId="0" xfId="0" applyNumberFormat="1" applyFill="1"/>
    <xf numFmtId="2" fontId="22" fillId="0" borderId="0" xfId="0" applyNumberFormat="1" applyFont="1" applyFill="1"/>
    <xf numFmtId="165" fontId="22" fillId="0" borderId="0" xfId="0" applyNumberFormat="1" applyFont="1" applyFill="1"/>
    <xf numFmtId="174" fontId="24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74" fontId="22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74" fontId="0" fillId="0" borderId="0" xfId="0" applyNumberFormat="1" applyFill="1"/>
    <xf numFmtId="0" fontId="0" fillId="7" borderId="0" xfId="0" applyFont="1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552451</xdr:colOff>
      <xdr:row>0</xdr:row>
      <xdr:rowOff>0</xdr:rowOff>
    </xdr:from>
    <xdr:to>
      <xdr:col>24</xdr:col>
      <xdr:colOff>502719</xdr:colOff>
      <xdr:row>32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1" y="0"/>
          <a:ext cx="7875068" cy="6238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33</xdr:row>
      <xdr:rowOff>38100</xdr:rowOff>
    </xdr:from>
    <xdr:to>
      <xdr:col>24</xdr:col>
      <xdr:colOff>201079</xdr:colOff>
      <xdr:row>77</xdr:row>
      <xdr:rowOff>125007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6324600"/>
          <a:ext cx="7554379" cy="84689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E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H4" dT="2021-04-24T20:35:22.14" personId="{00000000-0000-0000-0000-000000000000}" id="{EA1AD3E2-701C-4C93-81D1-7AF8E9FF30FB}">
    <text>Benefit factor for new services</text>
  </threadedComment>
  <threadedComment ref="L4" dT="2020-08-13T20:45:58.44" personId="{00000000-0000-0000-0000-000000000000}" id="{F5769092-1632-411C-A719-C700B72F16AC}">
    <text>x% reduction of benefit factor</text>
  </threadedComment>
  <threadedComment ref="M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E43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G30" sqref="G30"/>
    </sheetView>
  </sheetViews>
  <sheetFormatPr defaultRowHeight="15"/>
  <cols>
    <col min="1" max="1" width="24.28515625" customWidth="1"/>
    <col min="2" max="2" width="7.42578125" customWidth="1"/>
    <col min="3" max="3" width="7.5703125" bestFit="1" customWidth="1"/>
    <col min="4" max="4" width="16" customWidth="1"/>
    <col min="5" max="5" width="13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0.28515625" customWidth="1"/>
    <col min="20" max="20" width="14.28515625" customWidth="1"/>
    <col min="21" max="21" width="12.140625" customWidth="1"/>
    <col min="22" max="22" width="9.28515625" bestFit="1" customWidth="1"/>
    <col min="23" max="23" width="9" bestFit="1" customWidth="1"/>
    <col min="24" max="24" width="9" customWidth="1"/>
    <col min="25" max="27" width="16.140625" customWidth="1"/>
    <col min="28" max="28" width="15.5703125" customWidth="1"/>
    <col min="29" max="29" width="11.28515625" bestFit="1" customWidth="1"/>
    <col min="30" max="30" width="7.85546875" customWidth="1"/>
    <col min="31" max="31" width="16.140625" bestFit="1" customWidth="1"/>
    <col min="32" max="32" width="16" bestFit="1" customWidth="1"/>
    <col min="33" max="33" width="7.7109375" bestFit="1" customWidth="1"/>
    <col min="34" max="34" width="7.5703125" bestFit="1" customWidth="1"/>
    <col min="35" max="35" width="15.85546875" bestFit="1" customWidth="1"/>
    <col min="36" max="36" width="8.7109375" customWidth="1"/>
    <col min="37" max="37" width="12.5703125" customWidth="1"/>
    <col min="38" max="38" width="14.85546875" customWidth="1"/>
    <col min="44" max="44" width="17.42578125" customWidth="1"/>
    <col min="45" max="45" width="13.7109375" customWidth="1"/>
    <col min="46" max="47" width="12.5703125" bestFit="1" customWidth="1"/>
    <col min="48" max="49" width="12.42578125" customWidth="1"/>
    <col min="50" max="50" width="23" customWidth="1"/>
    <col min="51" max="51" width="16.5703125" customWidth="1"/>
    <col min="52" max="52" width="12" bestFit="1" customWidth="1"/>
    <col min="53" max="53" width="18" bestFit="1" customWidth="1"/>
    <col min="54" max="54" width="14.28515625" bestFit="1" customWidth="1"/>
    <col min="55" max="55" width="12.28515625" customWidth="1"/>
    <col min="56" max="56" width="11.42578125" customWidth="1"/>
    <col min="57" max="57" width="14.28515625" customWidth="1"/>
  </cols>
  <sheetData>
    <row r="2" spans="1:57">
      <c r="AT2" s="20"/>
      <c r="AU2" s="20"/>
    </row>
    <row r="3" spans="1:57" s="18" customFormat="1" ht="18.75">
      <c r="A3" s="11"/>
      <c r="B3" s="11"/>
      <c r="C3" s="11"/>
      <c r="D3" s="16" t="s">
        <v>70</v>
      </c>
      <c r="E3" s="16"/>
      <c r="F3" s="16"/>
      <c r="G3" s="40" t="s">
        <v>105</v>
      </c>
      <c r="H3" s="40"/>
      <c r="I3" s="40"/>
      <c r="J3" s="40"/>
      <c r="K3" s="40"/>
      <c r="L3" s="49" t="s">
        <v>137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13" t="s">
        <v>48</v>
      </c>
      <c r="AC3" s="13"/>
      <c r="AD3" s="13"/>
      <c r="AE3" s="13"/>
      <c r="AF3" s="14" t="s">
        <v>49</v>
      </c>
      <c r="AG3" s="14"/>
      <c r="AH3" s="14"/>
      <c r="AI3" s="14"/>
      <c r="AJ3" s="14"/>
      <c r="AK3" s="16" t="s">
        <v>44</v>
      </c>
      <c r="AL3" s="16"/>
      <c r="AM3" s="16"/>
      <c r="AN3" s="16"/>
      <c r="AO3" s="16"/>
      <c r="AP3" s="16"/>
      <c r="AQ3" s="16"/>
      <c r="AR3" s="12" t="s">
        <v>53</v>
      </c>
      <c r="AS3" s="12"/>
      <c r="AT3" s="12"/>
      <c r="AU3" s="12"/>
      <c r="AV3" s="12"/>
      <c r="AW3" s="12"/>
      <c r="AX3" s="12"/>
      <c r="AY3" s="17" t="s">
        <v>57</v>
      </c>
      <c r="AZ3" s="17"/>
      <c r="BA3" s="17"/>
      <c r="BB3" s="17"/>
      <c r="BC3" s="17"/>
      <c r="BD3" s="17"/>
      <c r="BE3" s="17"/>
    </row>
    <row r="4" spans="1:57" s="135" customFormat="1" ht="33" customHeight="1">
      <c r="A4" s="124" t="s">
        <v>72</v>
      </c>
      <c r="B4" s="124" t="s">
        <v>36</v>
      </c>
      <c r="C4" s="124" t="s">
        <v>13</v>
      </c>
      <c r="D4" s="125" t="s">
        <v>67</v>
      </c>
      <c r="E4" s="125" t="s">
        <v>188</v>
      </c>
      <c r="F4" s="125" t="s">
        <v>71</v>
      </c>
      <c r="G4" s="126" t="s">
        <v>107</v>
      </c>
      <c r="H4" s="126" t="s">
        <v>106</v>
      </c>
      <c r="I4" s="126" t="s">
        <v>117</v>
      </c>
      <c r="J4" s="126" t="s">
        <v>108</v>
      </c>
      <c r="K4" s="126" t="s">
        <v>266</v>
      </c>
      <c r="L4" s="127" t="s">
        <v>124</v>
      </c>
      <c r="M4" s="128" t="s">
        <v>130</v>
      </c>
      <c r="N4" s="128" t="s">
        <v>214</v>
      </c>
      <c r="O4" s="128" t="s">
        <v>215</v>
      </c>
      <c r="P4" s="128" t="s">
        <v>216</v>
      </c>
      <c r="Q4" s="128" t="s">
        <v>218</v>
      </c>
      <c r="R4" s="128" t="s">
        <v>217</v>
      </c>
      <c r="S4" s="127" t="s">
        <v>126</v>
      </c>
      <c r="T4" s="129" t="s">
        <v>213</v>
      </c>
      <c r="U4" s="128" t="s">
        <v>133</v>
      </c>
      <c r="V4" s="128" t="s">
        <v>127</v>
      </c>
      <c r="W4" s="128" t="s">
        <v>128</v>
      </c>
      <c r="X4" s="128" t="s">
        <v>271</v>
      </c>
      <c r="Y4" s="128" t="s">
        <v>270</v>
      </c>
      <c r="Z4" s="128" t="s">
        <v>272</v>
      </c>
      <c r="AA4" s="128" t="s">
        <v>273</v>
      </c>
      <c r="AB4" s="130" t="s">
        <v>11</v>
      </c>
      <c r="AC4" s="130" t="s">
        <v>34</v>
      </c>
      <c r="AD4" s="130" t="s">
        <v>9</v>
      </c>
      <c r="AE4" s="130" t="s">
        <v>10</v>
      </c>
      <c r="AF4" s="131" t="s">
        <v>12</v>
      </c>
      <c r="AG4" s="131" t="s">
        <v>50</v>
      </c>
      <c r="AH4" s="131" t="s">
        <v>51</v>
      </c>
      <c r="AI4" s="131" t="s">
        <v>52</v>
      </c>
      <c r="AJ4" s="131" t="s">
        <v>60</v>
      </c>
      <c r="AK4" s="125" t="s">
        <v>21</v>
      </c>
      <c r="AL4" s="125" t="s">
        <v>23</v>
      </c>
      <c r="AM4" s="125" t="s">
        <v>6</v>
      </c>
      <c r="AN4" s="125" t="s">
        <v>7</v>
      </c>
      <c r="AO4" s="125" t="s">
        <v>8</v>
      </c>
      <c r="AP4" s="125" t="s">
        <v>45</v>
      </c>
      <c r="AQ4" s="125" t="s">
        <v>97</v>
      </c>
      <c r="AR4" s="132" t="s">
        <v>54</v>
      </c>
      <c r="AS4" s="132" t="s">
        <v>55</v>
      </c>
      <c r="AT4" s="132" t="s">
        <v>29</v>
      </c>
      <c r="AU4" s="132" t="s">
        <v>30</v>
      </c>
      <c r="AV4" s="132" t="s">
        <v>32</v>
      </c>
      <c r="AW4" s="132" t="s">
        <v>33</v>
      </c>
      <c r="AX4" s="132" t="s">
        <v>101</v>
      </c>
      <c r="AY4" s="133" t="s">
        <v>56</v>
      </c>
      <c r="AZ4" s="133" t="s">
        <v>27</v>
      </c>
      <c r="BA4" s="133" t="s">
        <v>28</v>
      </c>
      <c r="BB4" s="133" t="s">
        <v>26</v>
      </c>
      <c r="BC4" s="133" t="s">
        <v>15</v>
      </c>
      <c r="BD4" s="133" t="s">
        <v>4</v>
      </c>
      <c r="BE4" s="134" t="s">
        <v>5</v>
      </c>
    </row>
    <row r="5" spans="1:57">
      <c r="A5" t="s">
        <v>136</v>
      </c>
      <c r="C5" t="b">
        <v>0</v>
      </c>
      <c r="D5" t="s">
        <v>136</v>
      </c>
      <c r="E5" t="s">
        <v>192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131</v>
      </c>
      <c r="M5">
        <v>0.11</v>
      </c>
      <c r="N5" s="20">
        <f>3/11</f>
        <v>0.27272727272727271</v>
      </c>
      <c r="O5" s="50">
        <v>0.5</v>
      </c>
      <c r="P5" s="4">
        <f>1/300</f>
        <v>3.3333333333333335E-3</v>
      </c>
      <c r="Q5" s="136">
        <v>0</v>
      </c>
      <c r="R5" s="50">
        <v>0.5</v>
      </c>
      <c r="S5" t="s">
        <v>129</v>
      </c>
      <c r="T5" t="b">
        <v>0</v>
      </c>
      <c r="U5">
        <v>0.03</v>
      </c>
      <c r="V5">
        <v>0.03</v>
      </c>
      <c r="W5">
        <v>0</v>
      </c>
      <c r="X5" t="b">
        <v>0</v>
      </c>
      <c r="AB5" t="s">
        <v>123</v>
      </c>
      <c r="AC5" t="s">
        <v>35</v>
      </c>
      <c r="AD5">
        <v>15</v>
      </c>
      <c r="AE5">
        <v>2.5000000000000001E-2</v>
      </c>
      <c r="AF5">
        <v>5</v>
      </c>
      <c r="AG5">
        <v>1.2</v>
      </c>
      <c r="AH5">
        <v>0.8</v>
      </c>
      <c r="AI5" t="s">
        <v>134</v>
      </c>
      <c r="AJ5" t="b">
        <v>1</v>
      </c>
      <c r="AK5" t="s">
        <v>100</v>
      </c>
      <c r="AL5" t="s">
        <v>20</v>
      </c>
      <c r="AM5">
        <v>6.7500000000000004E-2</v>
      </c>
      <c r="AN5">
        <v>7.7200000000000005E-2</v>
      </c>
      <c r="AO5" s="3">
        <v>0.12</v>
      </c>
      <c r="AP5" s="5">
        <v>2.5000000000000001E-2</v>
      </c>
      <c r="AQ5" s="34">
        <v>123</v>
      </c>
      <c r="AR5" t="s">
        <v>31</v>
      </c>
      <c r="AS5" t="s">
        <v>31</v>
      </c>
      <c r="AT5" s="20">
        <v>0.7</v>
      </c>
      <c r="AU5" s="20">
        <v>0.7</v>
      </c>
      <c r="AX5" s="39">
        <v>0</v>
      </c>
      <c r="AY5" t="b">
        <v>1</v>
      </c>
      <c r="AZ5" t="b">
        <v>1</v>
      </c>
      <c r="BA5" t="b">
        <v>0</v>
      </c>
      <c r="BB5">
        <v>0</v>
      </c>
      <c r="BC5" t="s">
        <v>3</v>
      </c>
      <c r="BD5" t="b">
        <v>1</v>
      </c>
      <c r="BE5" s="19" t="b">
        <v>1</v>
      </c>
    </row>
    <row r="6" spans="1:57">
      <c r="A6" t="s">
        <v>185</v>
      </c>
      <c r="C6" t="b">
        <v>0</v>
      </c>
      <c r="D6" t="s">
        <v>185</v>
      </c>
      <c r="E6" t="s">
        <v>192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131</v>
      </c>
      <c r="M6">
        <v>0.11</v>
      </c>
      <c r="N6" s="20">
        <f t="shared" ref="N6:N43" si="0">3/11</f>
        <v>0.27272727272727271</v>
      </c>
      <c r="O6" s="50">
        <v>0.5</v>
      </c>
      <c r="P6" s="4">
        <f t="shared" ref="P6:P43" si="1">1/300</f>
        <v>3.3333333333333335E-3</v>
      </c>
      <c r="Q6" s="136">
        <v>0.5</v>
      </c>
      <c r="R6" s="50">
        <v>0.5</v>
      </c>
      <c r="S6" t="s">
        <v>129</v>
      </c>
      <c r="T6" t="b">
        <v>0</v>
      </c>
      <c r="U6">
        <v>0.02</v>
      </c>
      <c r="V6">
        <v>0.02</v>
      </c>
      <c r="W6">
        <v>0</v>
      </c>
      <c r="X6" t="b">
        <v>0</v>
      </c>
      <c r="AB6" t="s">
        <v>123</v>
      </c>
      <c r="AC6" t="s">
        <v>35</v>
      </c>
      <c r="AD6">
        <v>15</v>
      </c>
      <c r="AE6">
        <v>2.5000000000000001E-2</v>
      </c>
      <c r="AF6">
        <v>5</v>
      </c>
      <c r="AG6">
        <v>1.2</v>
      </c>
      <c r="AH6">
        <v>0.8</v>
      </c>
      <c r="AI6" t="s">
        <v>134</v>
      </c>
      <c r="AJ6" t="b">
        <v>1</v>
      </c>
      <c r="AK6" t="s">
        <v>100</v>
      </c>
      <c r="AL6" t="s">
        <v>20</v>
      </c>
      <c r="AM6">
        <v>6.7500000000000004E-2</v>
      </c>
      <c r="AN6">
        <v>7.7200000000000005E-2</v>
      </c>
      <c r="AO6" s="3">
        <v>0.12</v>
      </c>
      <c r="AP6" s="5">
        <v>2.5000000000000001E-2</v>
      </c>
      <c r="AQ6" s="34">
        <v>123</v>
      </c>
      <c r="AR6" t="s">
        <v>31</v>
      </c>
      <c r="AS6" t="s">
        <v>31</v>
      </c>
      <c r="AT6" s="20">
        <v>1</v>
      </c>
      <c r="AU6" s="20">
        <v>1</v>
      </c>
      <c r="AX6" s="39">
        <v>0</v>
      </c>
      <c r="AY6" t="b">
        <v>1</v>
      </c>
      <c r="AZ6" t="b">
        <v>1</v>
      </c>
      <c r="BA6" t="b">
        <v>0</v>
      </c>
      <c r="BB6">
        <v>0</v>
      </c>
      <c r="BC6" t="s">
        <v>3</v>
      </c>
      <c r="BD6" t="b">
        <v>1</v>
      </c>
      <c r="BE6" s="19" t="b">
        <v>1</v>
      </c>
    </row>
    <row r="7" spans="1:57">
      <c r="N7" s="20"/>
      <c r="O7" s="50"/>
      <c r="P7" s="4"/>
      <c r="Q7" s="136"/>
      <c r="R7" s="50"/>
      <c r="AO7" s="3"/>
      <c r="AP7" s="5"/>
      <c r="AQ7" s="34"/>
      <c r="AT7" s="20"/>
      <c r="AU7" s="20"/>
      <c r="AX7" s="39"/>
      <c r="BE7" s="19"/>
    </row>
    <row r="8" spans="1:57">
      <c r="A8" t="s">
        <v>136</v>
      </c>
      <c r="C8" t="b">
        <v>0</v>
      </c>
      <c r="D8" t="s">
        <v>187</v>
      </c>
      <c r="E8" t="s">
        <v>189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131</v>
      </c>
      <c r="M8">
        <v>0.11</v>
      </c>
      <c r="N8" s="20">
        <f t="shared" si="0"/>
        <v>0.27272727272727271</v>
      </c>
      <c r="O8" s="50">
        <v>0.5</v>
      </c>
      <c r="P8" s="4">
        <f t="shared" si="1"/>
        <v>3.3333333333333335E-3</v>
      </c>
      <c r="Q8" s="136">
        <v>0</v>
      </c>
      <c r="R8" s="50">
        <v>0.5</v>
      </c>
      <c r="S8" t="s">
        <v>129</v>
      </c>
      <c r="T8" t="b">
        <v>0</v>
      </c>
      <c r="U8">
        <v>0.03</v>
      </c>
      <c r="V8">
        <v>0.03</v>
      </c>
      <c r="W8">
        <v>0</v>
      </c>
      <c r="X8" t="b">
        <v>0</v>
      </c>
      <c r="AB8" t="s">
        <v>123</v>
      </c>
      <c r="AC8" t="s">
        <v>35</v>
      </c>
      <c r="AD8">
        <v>15</v>
      </c>
      <c r="AE8">
        <v>2.5000000000000001E-2</v>
      </c>
      <c r="AF8">
        <v>5</v>
      </c>
      <c r="AG8">
        <v>1.2</v>
      </c>
      <c r="AH8">
        <v>0.8</v>
      </c>
      <c r="AI8" t="s">
        <v>134</v>
      </c>
      <c r="AJ8" t="b">
        <v>1</v>
      </c>
      <c r="AK8" t="s">
        <v>100</v>
      </c>
      <c r="AL8" t="s">
        <v>20</v>
      </c>
      <c r="AM8">
        <v>6.7500000000000004E-2</v>
      </c>
      <c r="AN8">
        <v>7.7200000000000005E-2</v>
      </c>
      <c r="AO8" s="3">
        <v>0.12</v>
      </c>
      <c r="AP8" s="5">
        <v>2.5000000000000001E-2</v>
      </c>
      <c r="AQ8" s="34">
        <v>123</v>
      </c>
      <c r="AR8" t="s">
        <v>31</v>
      </c>
      <c r="AS8" t="s">
        <v>31</v>
      </c>
      <c r="AT8" s="20">
        <v>0.7</v>
      </c>
      <c r="AU8" s="20">
        <v>0.7</v>
      </c>
      <c r="AX8" s="39">
        <v>0</v>
      </c>
      <c r="AY8" t="b">
        <v>1</v>
      </c>
      <c r="AZ8" t="b">
        <v>1</v>
      </c>
      <c r="BA8" t="b">
        <v>0</v>
      </c>
      <c r="BB8">
        <v>0</v>
      </c>
      <c r="BC8" t="s">
        <v>3</v>
      </c>
      <c r="BD8" t="b">
        <v>1</v>
      </c>
      <c r="BE8" s="19" t="b">
        <v>1</v>
      </c>
    </row>
    <row r="9" spans="1:57">
      <c r="A9" t="s">
        <v>185</v>
      </c>
      <c r="C9" t="b">
        <v>0</v>
      </c>
      <c r="D9" t="s">
        <v>187</v>
      </c>
      <c r="E9" t="s">
        <v>191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131</v>
      </c>
      <c r="M9">
        <v>0.11</v>
      </c>
      <c r="N9" s="20">
        <f t="shared" si="0"/>
        <v>0.27272727272727271</v>
      </c>
      <c r="O9" s="50">
        <v>0.5</v>
      </c>
      <c r="P9" s="4">
        <f t="shared" si="1"/>
        <v>3.3333333333333335E-3</v>
      </c>
      <c r="Q9" s="136">
        <v>0.5</v>
      </c>
      <c r="R9" s="50">
        <v>0.5</v>
      </c>
      <c r="S9" t="s">
        <v>129</v>
      </c>
      <c r="T9" t="b">
        <v>0</v>
      </c>
      <c r="U9">
        <v>0.02</v>
      </c>
      <c r="V9">
        <v>0.02</v>
      </c>
      <c r="W9">
        <v>0</v>
      </c>
      <c r="X9" t="b">
        <v>0</v>
      </c>
      <c r="AB9" t="s">
        <v>123</v>
      </c>
      <c r="AC9" t="s">
        <v>35</v>
      </c>
      <c r="AD9">
        <v>15</v>
      </c>
      <c r="AE9">
        <v>2.5000000000000001E-2</v>
      </c>
      <c r="AF9">
        <v>5</v>
      </c>
      <c r="AG9">
        <v>1.2</v>
      </c>
      <c r="AH9">
        <v>0.8</v>
      </c>
      <c r="AI9" t="s">
        <v>134</v>
      </c>
      <c r="AJ9" t="b">
        <v>1</v>
      </c>
      <c r="AK9" t="s">
        <v>100</v>
      </c>
      <c r="AL9" t="s">
        <v>20</v>
      </c>
      <c r="AM9">
        <v>6.7500000000000004E-2</v>
      </c>
      <c r="AN9">
        <v>7.7200000000000005E-2</v>
      </c>
      <c r="AO9" s="3">
        <v>0.12</v>
      </c>
      <c r="AP9" s="5">
        <v>2.5000000000000001E-2</v>
      </c>
      <c r="AQ9" s="34">
        <v>123</v>
      </c>
      <c r="AR9" t="s">
        <v>31</v>
      </c>
      <c r="AS9" t="s">
        <v>31</v>
      </c>
      <c r="AT9" s="20">
        <v>1</v>
      </c>
      <c r="AU9" s="20">
        <v>1</v>
      </c>
      <c r="AX9" s="39">
        <v>0</v>
      </c>
      <c r="AY9" t="b">
        <v>1</v>
      </c>
      <c r="AZ9" t="b">
        <v>1</v>
      </c>
      <c r="BA9" t="b">
        <v>0</v>
      </c>
      <c r="BB9">
        <v>0</v>
      </c>
      <c r="BC9" t="s">
        <v>3</v>
      </c>
      <c r="BD9" t="b">
        <v>1</v>
      </c>
      <c r="BE9" s="19" t="b">
        <v>1</v>
      </c>
    </row>
    <row r="10" spans="1:57">
      <c r="N10" s="20"/>
      <c r="O10" s="50"/>
      <c r="P10" s="4"/>
      <c r="Q10" s="136"/>
      <c r="R10" s="50"/>
      <c r="AO10" s="3"/>
      <c r="AP10" s="5"/>
      <c r="AQ10" s="34"/>
      <c r="AT10" s="20"/>
      <c r="AU10" s="20"/>
      <c r="AX10" s="39"/>
      <c r="BE10" s="19"/>
    </row>
    <row r="11" spans="1:57">
      <c r="N11" s="20"/>
      <c r="O11" s="50"/>
      <c r="P11" s="4"/>
      <c r="Q11" s="136"/>
      <c r="R11" s="50"/>
      <c r="AO11" s="3"/>
      <c r="AP11" s="5"/>
      <c r="AQ11" s="34"/>
      <c r="AT11" s="20"/>
      <c r="AU11" s="20"/>
      <c r="AX11" s="39"/>
      <c r="BE11" s="19"/>
    </row>
    <row r="12" spans="1:57">
      <c r="N12" s="20"/>
      <c r="O12" s="50"/>
      <c r="P12" s="4"/>
      <c r="Q12" s="136"/>
      <c r="R12" s="50"/>
      <c r="AO12" s="3"/>
      <c r="AP12" s="5"/>
      <c r="AQ12" s="34"/>
      <c r="AT12" s="20"/>
      <c r="AU12" s="20"/>
      <c r="AX12" s="39"/>
      <c r="BE12" s="19"/>
    </row>
    <row r="13" spans="1:57" s="139" customFormat="1">
      <c r="A13" s="139" t="s">
        <v>202</v>
      </c>
      <c r="C13" s="139" t="b">
        <v>0</v>
      </c>
      <c r="D13" s="139" t="s">
        <v>197</v>
      </c>
      <c r="E13" s="139" t="s">
        <v>189</v>
      </c>
      <c r="F13" s="139" t="b">
        <v>0</v>
      </c>
      <c r="G13" s="139" t="s">
        <v>202</v>
      </c>
      <c r="H13" s="139" t="b">
        <v>0</v>
      </c>
      <c r="I13" s="139" t="b">
        <v>0</v>
      </c>
      <c r="J13" s="139" t="b">
        <v>0</v>
      </c>
      <c r="K13" s="139" t="b">
        <v>0</v>
      </c>
      <c r="L13" s="139" t="s">
        <v>132</v>
      </c>
      <c r="M13" s="139">
        <v>0.11</v>
      </c>
      <c r="N13" s="143">
        <f t="shared" si="0"/>
        <v>0.27272727272727271</v>
      </c>
      <c r="O13" s="144">
        <v>0.5</v>
      </c>
      <c r="P13" s="145">
        <f t="shared" si="1"/>
        <v>3.3333333333333335E-3</v>
      </c>
      <c r="Q13" s="146">
        <v>0</v>
      </c>
      <c r="R13" s="144">
        <v>0.5</v>
      </c>
      <c r="S13" s="139" t="s">
        <v>129</v>
      </c>
      <c r="T13" s="139" t="b">
        <v>0</v>
      </c>
      <c r="U13" s="139">
        <v>0.03</v>
      </c>
      <c r="V13" s="139">
        <v>0.03</v>
      </c>
      <c r="W13" s="139">
        <v>0</v>
      </c>
      <c r="X13" t="b">
        <v>0</v>
      </c>
      <c r="AB13" s="139" t="s">
        <v>123</v>
      </c>
      <c r="AC13" s="139" t="s">
        <v>35</v>
      </c>
      <c r="AD13" s="139">
        <v>15</v>
      </c>
      <c r="AE13" s="139">
        <v>2.5000000000000001E-2</v>
      </c>
      <c r="AF13" s="139">
        <v>5</v>
      </c>
      <c r="AG13" s="139">
        <v>1.2</v>
      </c>
      <c r="AH13" s="139">
        <v>0.8</v>
      </c>
      <c r="AI13" s="139" t="s">
        <v>134</v>
      </c>
      <c r="AJ13" s="139" t="b">
        <v>1</v>
      </c>
      <c r="AK13" s="139" t="s">
        <v>100</v>
      </c>
      <c r="AL13" s="139" t="s">
        <v>20</v>
      </c>
      <c r="AM13" s="139">
        <v>6.7500000000000004E-2</v>
      </c>
      <c r="AN13" s="139">
        <v>7.7200000000000005E-2</v>
      </c>
      <c r="AO13" s="147">
        <v>0.12</v>
      </c>
      <c r="AP13" s="148">
        <v>2.5000000000000001E-2</v>
      </c>
      <c r="AQ13" s="149">
        <v>123</v>
      </c>
      <c r="AR13" s="139" t="s">
        <v>31</v>
      </c>
      <c r="AS13" s="139" t="s">
        <v>31</v>
      </c>
      <c r="AT13" s="143">
        <v>0.7177631600179436</v>
      </c>
      <c r="AU13" s="143">
        <v>0.74141988775539847</v>
      </c>
      <c r="AX13" s="140">
        <v>0</v>
      </c>
      <c r="AY13" s="139" t="b">
        <v>1</v>
      </c>
      <c r="AZ13" s="139" t="b">
        <v>1</v>
      </c>
      <c r="BA13" s="139" t="b">
        <v>0</v>
      </c>
      <c r="BB13" s="139">
        <v>0</v>
      </c>
      <c r="BC13" s="139" t="s">
        <v>3</v>
      </c>
      <c r="BD13" s="139" t="b">
        <v>1</v>
      </c>
      <c r="BE13" s="150" t="b">
        <v>1</v>
      </c>
    </row>
    <row r="14" spans="1:57" s="139" customFormat="1">
      <c r="A14" s="139" t="s">
        <v>204</v>
      </c>
      <c r="C14" s="139" t="b">
        <v>0</v>
      </c>
      <c r="D14" s="139" t="s">
        <v>197</v>
      </c>
      <c r="E14" s="139" t="s">
        <v>191</v>
      </c>
      <c r="F14" s="139" t="b">
        <v>0</v>
      </c>
      <c r="G14" s="139" t="s">
        <v>204</v>
      </c>
      <c r="H14" s="139" t="b">
        <v>0</v>
      </c>
      <c r="I14" s="139" t="b">
        <v>0</v>
      </c>
      <c r="J14" s="139" t="b">
        <v>0</v>
      </c>
      <c r="K14" s="139" t="b">
        <v>0</v>
      </c>
      <c r="L14" s="139" t="s">
        <v>125</v>
      </c>
      <c r="M14" s="139">
        <v>0.11</v>
      </c>
      <c r="N14" s="143">
        <f t="shared" si="0"/>
        <v>0.27272727272727271</v>
      </c>
      <c r="O14" s="144">
        <v>0.5</v>
      </c>
      <c r="P14" s="145">
        <f t="shared" si="1"/>
        <v>3.3333333333333335E-3</v>
      </c>
      <c r="Q14" s="146">
        <v>0.5</v>
      </c>
      <c r="R14" s="144">
        <v>0.5</v>
      </c>
      <c r="S14" s="139" t="s">
        <v>129</v>
      </c>
      <c r="T14" s="139" t="b">
        <v>0</v>
      </c>
      <c r="U14" s="139">
        <v>0.02</v>
      </c>
      <c r="V14" s="139">
        <v>0.02</v>
      </c>
      <c r="W14" s="139">
        <v>0</v>
      </c>
      <c r="X14" t="b">
        <v>0</v>
      </c>
      <c r="AB14" s="139" t="s">
        <v>123</v>
      </c>
      <c r="AC14" s="139" t="s">
        <v>35</v>
      </c>
      <c r="AD14" s="139">
        <v>15</v>
      </c>
      <c r="AE14" s="139">
        <v>2.5000000000000001E-2</v>
      </c>
      <c r="AF14" s="139">
        <v>5</v>
      </c>
      <c r="AG14" s="139">
        <v>1.2</v>
      </c>
      <c r="AH14" s="139">
        <v>0.8</v>
      </c>
      <c r="AI14" s="139" t="s">
        <v>134</v>
      </c>
      <c r="AJ14" s="139" t="b">
        <v>1</v>
      </c>
      <c r="AK14" s="139" t="s">
        <v>100</v>
      </c>
      <c r="AL14" s="139" t="s">
        <v>20</v>
      </c>
      <c r="AM14" s="139">
        <v>6.7500000000000004E-2</v>
      </c>
      <c r="AN14" s="139">
        <v>7.7200000000000005E-2</v>
      </c>
      <c r="AO14" s="147">
        <v>0.12</v>
      </c>
      <c r="AP14" s="148">
        <v>2.5000000000000001E-2</v>
      </c>
      <c r="AQ14" s="149">
        <v>123</v>
      </c>
      <c r="AR14" s="139" t="s">
        <v>31</v>
      </c>
      <c r="AS14" s="139" t="s">
        <v>31</v>
      </c>
      <c r="AT14" s="143">
        <v>0.97571945376918812</v>
      </c>
      <c r="AU14" s="143">
        <v>0.99507870807939247</v>
      </c>
      <c r="AX14" s="140">
        <v>0</v>
      </c>
      <c r="AY14" s="139" t="b">
        <v>1</v>
      </c>
      <c r="AZ14" s="139" t="b">
        <v>1</v>
      </c>
      <c r="BA14" s="139" t="b">
        <v>0</v>
      </c>
      <c r="BB14" s="139">
        <v>0</v>
      </c>
      <c r="BC14" s="139" t="s">
        <v>3</v>
      </c>
      <c r="BD14" s="139" t="b">
        <v>1</v>
      </c>
      <c r="BE14" s="150" t="b">
        <v>1</v>
      </c>
    </row>
    <row r="15" spans="1:57" s="179" customFormat="1">
      <c r="C15" s="139"/>
      <c r="N15" s="182"/>
      <c r="O15" s="192"/>
      <c r="P15" s="193"/>
      <c r="Q15" s="194"/>
      <c r="R15" s="192"/>
      <c r="X15"/>
      <c r="AO15" s="186"/>
      <c r="AP15" s="187"/>
      <c r="AQ15" s="188"/>
      <c r="AT15" s="182"/>
      <c r="AU15" s="182"/>
      <c r="AX15" s="189"/>
      <c r="BE15" s="190"/>
    </row>
    <row r="16" spans="1:57" s="179" customFormat="1">
      <c r="C16" s="139"/>
      <c r="N16" s="182"/>
      <c r="O16" s="192"/>
      <c r="P16" s="193"/>
      <c r="Q16" s="194"/>
      <c r="R16" s="192"/>
      <c r="X16"/>
      <c r="AO16" s="186"/>
      <c r="AP16" s="187"/>
      <c r="AQ16" s="188"/>
      <c r="AT16" s="182"/>
      <c r="AU16" s="182"/>
      <c r="AX16" s="189"/>
      <c r="BE16" s="190"/>
    </row>
    <row r="17" spans="1:57" s="151" customFormat="1">
      <c r="A17" s="151" t="s">
        <v>232</v>
      </c>
      <c r="C17" s="139" t="b">
        <v>0</v>
      </c>
      <c r="D17" s="151" t="s">
        <v>219</v>
      </c>
      <c r="E17" s="151" t="s">
        <v>189</v>
      </c>
      <c r="F17" s="151" t="b">
        <v>0</v>
      </c>
      <c r="G17" s="151" t="s">
        <v>202</v>
      </c>
      <c r="H17" s="151" t="b">
        <v>1</v>
      </c>
      <c r="I17" s="152" t="b">
        <v>1</v>
      </c>
      <c r="J17" s="151" t="b">
        <v>1</v>
      </c>
      <c r="K17" s="151" t="b">
        <v>1</v>
      </c>
      <c r="L17" s="151" t="s">
        <v>132</v>
      </c>
      <c r="M17" s="151">
        <v>0.11</v>
      </c>
      <c r="N17" s="153">
        <f t="shared" si="0"/>
        <v>0.27272727272727271</v>
      </c>
      <c r="O17" s="154">
        <v>0.5</v>
      </c>
      <c r="P17" s="155">
        <f t="shared" si="1"/>
        <v>3.3333333333333335E-3</v>
      </c>
      <c r="Q17" s="156">
        <v>0</v>
      </c>
      <c r="R17" s="154">
        <v>0.5</v>
      </c>
      <c r="S17" s="151" t="s">
        <v>129</v>
      </c>
      <c r="T17" s="151" t="b">
        <v>0</v>
      </c>
      <c r="U17" s="152">
        <v>2.5000000000000001E-2</v>
      </c>
      <c r="V17" s="151">
        <v>0.03</v>
      </c>
      <c r="W17" s="151">
        <v>0</v>
      </c>
      <c r="X17" t="b">
        <v>0</v>
      </c>
      <c r="AB17" s="151" t="s">
        <v>123</v>
      </c>
      <c r="AC17" s="151" t="s">
        <v>35</v>
      </c>
      <c r="AD17" s="151">
        <v>15</v>
      </c>
      <c r="AE17" s="151">
        <v>2.5000000000000001E-2</v>
      </c>
      <c r="AF17" s="151">
        <v>5</v>
      </c>
      <c r="AG17" s="151">
        <v>1.2</v>
      </c>
      <c r="AH17" s="151">
        <v>0.8</v>
      </c>
      <c r="AI17" s="151" t="s">
        <v>134</v>
      </c>
      <c r="AJ17" s="151" t="b">
        <v>1</v>
      </c>
      <c r="AK17" s="151" t="s">
        <v>100</v>
      </c>
      <c r="AL17" s="151" t="s">
        <v>20</v>
      </c>
      <c r="AM17" s="151">
        <v>6.7500000000000004E-2</v>
      </c>
      <c r="AN17" s="151">
        <v>7.7200000000000005E-2</v>
      </c>
      <c r="AO17" s="157">
        <v>0.12</v>
      </c>
      <c r="AP17" s="158">
        <v>2.5000000000000001E-2</v>
      </c>
      <c r="AQ17" s="159">
        <v>123</v>
      </c>
      <c r="AR17" s="151" t="s">
        <v>31</v>
      </c>
      <c r="AS17" s="151" t="s">
        <v>31</v>
      </c>
      <c r="AT17" s="160">
        <v>0.7177631600179436</v>
      </c>
      <c r="AU17" s="160">
        <v>0.74141988775539847</v>
      </c>
      <c r="AX17" s="161">
        <v>0</v>
      </c>
      <c r="AY17" s="151" t="b">
        <v>1</v>
      </c>
      <c r="AZ17" s="151" t="b">
        <v>1</v>
      </c>
      <c r="BA17" s="151" t="b">
        <v>0</v>
      </c>
      <c r="BB17" s="151">
        <v>0</v>
      </c>
      <c r="BC17" s="151" t="s">
        <v>3</v>
      </c>
      <c r="BD17" s="151" t="b">
        <v>1</v>
      </c>
      <c r="BE17" s="162" t="b">
        <v>1</v>
      </c>
    </row>
    <row r="18" spans="1:57" s="151" customFormat="1">
      <c r="A18" s="151" t="s">
        <v>233</v>
      </c>
      <c r="C18" s="139" t="b">
        <v>0</v>
      </c>
      <c r="D18" s="151" t="s">
        <v>219</v>
      </c>
      <c r="E18" s="151" t="s">
        <v>191</v>
      </c>
      <c r="F18" s="151" t="b">
        <v>0</v>
      </c>
      <c r="G18" s="151" t="s">
        <v>204</v>
      </c>
      <c r="H18" s="151" t="b">
        <v>1</v>
      </c>
      <c r="I18" s="152" t="b">
        <v>1</v>
      </c>
      <c r="J18" s="151" t="b">
        <v>1</v>
      </c>
      <c r="K18" s="151" t="b">
        <v>1</v>
      </c>
      <c r="L18" s="151" t="s">
        <v>125</v>
      </c>
      <c r="M18" s="151">
        <v>0.11</v>
      </c>
      <c r="N18" s="160">
        <f t="shared" si="0"/>
        <v>0.27272727272727271</v>
      </c>
      <c r="O18" s="163">
        <v>0.5</v>
      </c>
      <c r="P18" s="164">
        <f t="shared" si="1"/>
        <v>3.3333333333333335E-3</v>
      </c>
      <c r="Q18" s="165">
        <v>0.5</v>
      </c>
      <c r="R18" s="163">
        <v>0.5</v>
      </c>
      <c r="S18" s="151" t="s">
        <v>129</v>
      </c>
      <c r="T18" s="151" t="b">
        <v>0</v>
      </c>
      <c r="U18" s="152">
        <v>0.02</v>
      </c>
      <c r="V18" s="151">
        <v>0.02</v>
      </c>
      <c r="W18" s="151">
        <v>0</v>
      </c>
      <c r="X18" t="b">
        <v>0</v>
      </c>
      <c r="AB18" s="151" t="s">
        <v>123</v>
      </c>
      <c r="AC18" s="151" t="s">
        <v>35</v>
      </c>
      <c r="AD18" s="151">
        <v>15</v>
      </c>
      <c r="AE18" s="151">
        <v>2.5000000000000001E-2</v>
      </c>
      <c r="AF18" s="151">
        <v>5</v>
      </c>
      <c r="AG18" s="151">
        <v>1.2</v>
      </c>
      <c r="AH18" s="151">
        <v>0.8</v>
      </c>
      <c r="AI18" s="151" t="s">
        <v>134</v>
      </c>
      <c r="AJ18" s="151" t="b">
        <v>1</v>
      </c>
      <c r="AK18" s="151" t="s">
        <v>100</v>
      </c>
      <c r="AL18" s="151" t="s">
        <v>20</v>
      </c>
      <c r="AM18" s="151">
        <v>6.7500000000000004E-2</v>
      </c>
      <c r="AN18" s="151">
        <v>7.7200000000000005E-2</v>
      </c>
      <c r="AO18" s="157">
        <v>0.12</v>
      </c>
      <c r="AP18" s="158">
        <v>2.5000000000000001E-2</v>
      </c>
      <c r="AQ18" s="159">
        <v>123</v>
      </c>
      <c r="AR18" s="151" t="s">
        <v>31</v>
      </c>
      <c r="AS18" s="151" t="s">
        <v>31</v>
      </c>
      <c r="AT18" s="160">
        <v>0.97571945376918812</v>
      </c>
      <c r="AU18" s="160">
        <v>0.99507870807939247</v>
      </c>
      <c r="AX18" s="161">
        <v>0</v>
      </c>
      <c r="AY18" s="151" t="b">
        <v>1</v>
      </c>
      <c r="AZ18" s="151" t="b">
        <v>1</v>
      </c>
      <c r="BA18" s="151" t="b">
        <v>0</v>
      </c>
      <c r="BB18" s="151">
        <v>0</v>
      </c>
      <c r="BC18" s="151" t="s">
        <v>3</v>
      </c>
      <c r="BD18" s="151" t="b">
        <v>1</v>
      </c>
      <c r="BE18" s="162" t="b">
        <v>1</v>
      </c>
    </row>
    <row r="19" spans="1:57" s="151" customFormat="1">
      <c r="C19" s="139"/>
      <c r="N19" s="160"/>
      <c r="O19" s="154"/>
      <c r="P19" s="155"/>
      <c r="Q19" s="156"/>
      <c r="R19" s="154"/>
      <c r="X19" t="b">
        <v>0</v>
      </c>
      <c r="AO19" s="157"/>
      <c r="AP19" s="158"/>
      <c r="AQ19" s="159"/>
      <c r="AT19" s="160"/>
      <c r="AU19" s="160"/>
      <c r="AX19" s="161"/>
      <c r="BE19" s="162"/>
    </row>
    <row r="20" spans="1:57" s="151" customFormat="1">
      <c r="A20" s="151" t="s">
        <v>234</v>
      </c>
      <c r="C20" s="139" t="b">
        <v>0</v>
      </c>
      <c r="D20" s="151" t="s">
        <v>219</v>
      </c>
      <c r="E20" s="151" t="s">
        <v>189</v>
      </c>
      <c r="F20" s="151" t="b">
        <v>0</v>
      </c>
      <c r="G20" s="151" t="s">
        <v>202</v>
      </c>
      <c r="H20" s="151" t="b">
        <v>1</v>
      </c>
      <c r="I20" s="152" t="b">
        <v>0</v>
      </c>
      <c r="J20" s="151" t="b">
        <v>1</v>
      </c>
      <c r="K20" s="151" t="b">
        <v>1</v>
      </c>
      <c r="L20" s="151" t="s">
        <v>132</v>
      </c>
      <c r="M20" s="151">
        <v>0.11</v>
      </c>
      <c r="N20" s="153">
        <f t="shared" si="0"/>
        <v>0.27272727272727271</v>
      </c>
      <c r="O20" s="154">
        <v>0.5</v>
      </c>
      <c r="P20" s="155">
        <f t="shared" si="1"/>
        <v>3.3333333333333335E-3</v>
      </c>
      <c r="Q20" s="156">
        <v>0</v>
      </c>
      <c r="R20" s="154">
        <v>0.5</v>
      </c>
      <c r="S20" s="151" t="s">
        <v>129</v>
      </c>
      <c r="T20" s="151" t="b">
        <v>0</v>
      </c>
      <c r="U20" s="152">
        <v>2.5000000000000001E-2</v>
      </c>
      <c r="V20" s="151">
        <v>0.03</v>
      </c>
      <c r="W20" s="151">
        <v>0</v>
      </c>
      <c r="X20" t="b">
        <v>0</v>
      </c>
      <c r="AB20" s="151" t="s">
        <v>123</v>
      </c>
      <c r="AC20" s="151" t="s">
        <v>35</v>
      </c>
      <c r="AD20" s="151">
        <v>15</v>
      </c>
      <c r="AE20" s="151">
        <v>2.5000000000000001E-2</v>
      </c>
      <c r="AF20" s="151">
        <v>5</v>
      </c>
      <c r="AG20" s="151">
        <v>1.2</v>
      </c>
      <c r="AH20" s="151">
        <v>0.8</v>
      </c>
      <c r="AI20" s="151" t="s">
        <v>134</v>
      </c>
      <c r="AJ20" s="151" t="b">
        <v>1</v>
      </c>
      <c r="AK20" s="151" t="s">
        <v>100</v>
      </c>
      <c r="AL20" s="151" t="s">
        <v>20</v>
      </c>
      <c r="AM20" s="151">
        <v>6.7500000000000004E-2</v>
      </c>
      <c r="AN20" s="151">
        <v>7.7200000000000005E-2</v>
      </c>
      <c r="AO20" s="157">
        <v>0.12</v>
      </c>
      <c r="AP20" s="158">
        <v>2.5000000000000001E-2</v>
      </c>
      <c r="AQ20" s="159">
        <v>123</v>
      </c>
      <c r="AR20" s="151" t="s">
        <v>31</v>
      </c>
      <c r="AS20" s="151" t="s">
        <v>31</v>
      </c>
      <c r="AT20" s="160">
        <v>0.7177631600179436</v>
      </c>
      <c r="AU20" s="160">
        <v>0.74141988775539847</v>
      </c>
      <c r="AX20" s="161">
        <v>0</v>
      </c>
      <c r="AY20" s="151" t="b">
        <v>1</v>
      </c>
      <c r="AZ20" s="151" t="b">
        <v>1</v>
      </c>
      <c r="BA20" s="151" t="b">
        <v>0</v>
      </c>
      <c r="BB20" s="151">
        <v>0</v>
      </c>
      <c r="BC20" s="151" t="s">
        <v>3</v>
      </c>
      <c r="BD20" s="151" t="b">
        <v>1</v>
      </c>
      <c r="BE20" s="162" t="b">
        <v>1</v>
      </c>
    </row>
    <row r="21" spans="1:57" s="151" customFormat="1">
      <c r="A21" s="151" t="s">
        <v>235</v>
      </c>
      <c r="C21" s="139" t="b">
        <v>0</v>
      </c>
      <c r="D21" s="151" t="s">
        <v>219</v>
      </c>
      <c r="E21" s="151" t="s">
        <v>191</v>
      </c>
      <c r="F21" s="151" t="b">
        <v>0</v>
      </c>
      <c r="G21" s="151" t="s">
        <v>204</v>
      </c>
      <c r="H21" s="151" t="b">
        <v>1</v>
      </c>
      <c r="I21" s="152" t="b">
        <v>0</v>
      </c>
      <c r="J21" s="151" t="b">
        <v>1</v>
      </c>
      <c r="K21" s="151" t="b">
        <v>1</v>
      </c>
      <c r="L21" s="151" t="s">
        <v>125</v>
      </c>
      <c r="M21" s="151">
        <v>0.11</v>
      </c>
      <c r="N21" s="160">
        <f t="shared" si="0"/>
        <v>0.27272727272727271</v>
      </c>
      <c r="O21" s="163">
        <v>0.5</v>
      </c>
      <c r="P21" s="164">
        <f t="shared" si="1"/>
        <v>3.3333333333333335E-3</v>
      </c>
      <c r="Q21" s="165">
        <v>0.5</v>
      </c>
      <c r="R21" s="163">
        <v>0.5</v>
      </c>
      <c r="S21" s="151" t="s">
        <v>129</v>
      </c>
      <c r="T21" s="151" t="b">
        <v>0</v>
      </c>
      <c r="U21" s="152">
        <v>0.02</v>
      </c>
      <c r="V21" s="151">
        <v>0.02</v>
      </c>
      <c r="W21" s="151">
        <v>0</v>
      </c>
      <c r="X21" t="b">
        <v>0</v>
      </c>
      <c r="AB21" s="151" t="s">
        <v>123</v>
      </c>
      <c r="AC21" s="151" t="s">
        <v>35</v>
      </c>
      <c r="AD21" s="151">
        <v>15</v>
      </c>
      <c r="AE21" s="151">
        <v>2.5000000000000001E-2</v>
      </c>
      <c r="AF21" s="151">
        <v>5</v>
      </c>
      <c r="AG21" s="151">
        <v>1.2</v>
      </c>
      <c r="AH21" s="151">
        <v>0.8</v>
      </c>
      <c r="AI21" s="151" t="s">
        <v>134</v>
      </c>
      <c r="AJ21" s="151" t="b">
        <v>1</v>
      </c>
      <c r="AK21" s="151" t="s">
        <v>100</v>
      </c>
      <c r="AL21" s="151" t="s">
        <v>20</v>
      </c>
      <c r="AM21" s="151">
        <v>6.7500000000000004E-2</v>
      </c>
      <c r="AN21" s="151">
        <v>7.7200000000000005E-2</v>
      </c>
      <c r="AO21" s="157">
        <v>0.12</v>
      </c>
      <c r="AP21" s="158">
        <v>2.5000000000000001E-2</v>
      </c>
      <c r="AQ21" s="159">
        <v>123</v>
      </c>
      <c r="AR21" s="151" t="s">
        <v>31</v>
      </c>
      <c r="AS21" s="151" t="s">
        <v>31</v>
      </c>
      <c r="AT21" s="160">
        <v>0.97571945376918812</v>
      </c>
      <c r="AU21" s="160">
        <v>0.99507870807939247</v>
      </c>
      <c r="AX21" s="161">
        <v>0</v>
      </c>
      <c r="AY21" s="151" t="b">
        <v>1</v>
      </c>
      <c r="AZ21" s="151" t="b">
        <v>1</v>
      </c>
      <c r="BA21" s="151" t="b">
        <v>0</v>
      </c>
      <c r="BB21" s="151">
        <v>0</v>
      </c>
      <c r="BC21" s="151" t="s">
        <v>3</v>
      </c>
      <c r="BD21" s="151" t="b">
        <v>1</v>
      </c>
      <c r="BE21" s="162" t="b">
        <v>1</v>
      </c>
    </row>
    <row r="22" spans="1:57">
      <c r="C22" s="139"/>
      <c r="N22" s="20"/>
      <c r="O22" s="50"/>
      <c r="P22" s="4"/>
      <c r="Q22" s="136"/>
      <c r="R22" s="50"/>
      <c r="AO22" s="3"/>
      <c r="AP22" s="5"/>
      <c r="AQ22" s="34"/>
      <c r="AT22" s="20"/>
      <c r="AU22" s="20"/>
      <c r="AX22" s="39"/>
      <c r="BE22" s="19"/>
    </row>
    <row r="23" spans="1:57">
      <c r="C23" s="139"/>
      <c r="N23" s="20"/>
      <c r="O23" s="50"/>
      <c r="P23" s="4"/>
      <c r="Q23" s="136"/>
      <c r="R23" s="50"/>
      <c r="AO23" s="3"/>
      <c r="AP23" s="5"/>
      <c r="AQ23" s="34"/>
      <c r="AT23" s="20"/>
      <c r="AU23" s="20"/>
      <c r="AX23" s="39"/>
      <c r="BE23" s="19"/>
    </row>
    <row r="24" spans="1:57" s="166" customFormat="1">
      <c r="A24" s="166" t="s">
        <v>260</v>
      </c>
      <c r="C24" s="139" t="b">
        <v>0</v>
      </c>
      <c r="D24" s="166" t="s">
        <v>262</v>
      </c>
      <c r="E24" s="166" t="s">
        <v>189</v>
      </c>
      <c r="F24" s="166" t="b">
        <v>0</v>
      </c>
      <c r="G24" s="166" t="s">
        <v>202</v>
      </c>
      <c r="H24" s="166" t="b">
        <v>1</v>
      </c>
      <c r="I24" s="167" t="b">
        <v>0</v>
      </c>
      <c r="J24" s="166" t="b">
        <v>1</v>
      </c>
      <c r="K24" s="139" t="b">
        <v>0</v>
      </c>
      <c r="L24" s="168" t="s">
        <v>125</v>
      </c>
      <c r="M24" s="166">
        <v>0.11</v>
      </c>
      <c r="N24" s="169">
        <f t="shared" si="0"/>
        <v>0.27272727272727271</v>
      </c>
      <c r="O24" s="170">
        <v>0.5</v>
      </c>
      <c r="P24" s="171">
        <f t="shared" si="1"/>
        <v>3.3333333333333335E-3</v>
      </c>
      <c r="Q24" s="172">
        <v>0</v>
      </c>
      <c r="R24" s="170">
        <v>0.5</v>
      </c>
      <c r="S24" s="166" t="s">
        <v>129</v>
      </c>
      <c r="T24" s="167" t="b">
        <v>1</v>
      </c>
      <c r="U24" s="167">
        <v>0</v>
      </c>
      <c r="V24" s="166">
        <v>0.03</v>
      </c>
      <c r="W24" s="166">
        <v>0</v>
      </c>
      <c r="X24" t="b">
        <v>0</v>
      </c>
      <c r="AB24" s="166" t="s">
        <v>123</v>
      </c>
      <c r="AC24" s="166" t="s">
        <v>35</v>
      </c>
      <c r="AD24" s="166">
        <v>15</v>
      </c>
      <c r="AE24" s="166">
        <v>2.5000000000000001E-2</v>
      </c>
      <c r="AF24" s="166">
        <v>5</v>
      </c>
      <c r="AG24" s="166">
        <v>1.2</v>
      </c>
      <c r="AH24" s="166">
        <v>0.8</v>
      </c>
      <c r="AI24" s="166" t="s">
        <v>134</v>
      </c>
      <c r="AJ24" s="166" t="b">
        <v>1</v>
      </c>
      <c r="AK24" s="166" t="s">
        <v>100</v>
      </c>
      <c r="AL24" s="166" t="s">
        <v>20</v>
      </c>
      <c r="AM24" s="166">
        <v>6.7500000000000004E-2</v>
      </c>
      <c r="AN24" s="166">
        <v>7.7200000000000005E-2</v>
      </c>
      <c r="AO24" s="173">
        <v>0.12</v>
      </c>
      <c r="AP24" s="174">
        <v>2.5000000000000001E-2</v>
      </c>
      <c r="AQ24" s="175">
        <v>123</v>
      </c>
      <c r="AR24" s="166" t="s">
        <v>31</v>
      </c>
      <c r="AS24" s="166" t="s">
        <v>31</v>
      </c>
      <c r="AT24" s="169">
        <v>0.7177631600179436</v>
      </c>
      <c r="AU24" s="169">
        <v>0.74141988775539847</v>
      </c>
      <c r="AX24" s="176">
        <v>0</v>
      </c>
      <c r="AY24" s="166" t="b">
        <v>1</v>
      </c>
      <c r="AZ24" s="166" t="b">
        <v>1</v>
      </c>
      <c r="BA24" s="166" t="b">
        <v>0</v>
      </c>
      <c r="BB24" s="166">
        <v>0</v>
      </c>
      <c r="BC24" s="166" t="s">
        <v>3</v>
      </c>
      <c r="BD24" s="166" t="b">
        <v>1</v>
      </c>
      <c r="BE24" s="177" t="b">
        <v>1</v>
      </c>
    </row>
    <row r="25" spans="1:57" s="166" customFormat="1">
      <c r="A25" s="166" t="s">
        <v>261</v>
      </c>
      <c r="C25" s="139" t="b">
        <v>0</v>
      </c>
      <c r="D25" s="166" t="s">
        <v>262</v>
      </c>
      <c r="E25" s="166" t="s">
        <v>191</v>
      </c>
      <c r="F25" s="166" t="b">
        <v>0</v>
      </c>
      <c r="G25" s="166" t="s">
        <v>204</v>
      </c>
      <c r="H25" s="166" t="b">
        <v>1</v>
      </c>
      <c r="I25" s="167" t="b">
        <v>0</v>
      </c>
      <c r="J25" s="166" t="b">
        <v>1</v>
      </c>
      <c r="K25" s="139" t="b">
        <v>0</v>
      </c>
      <c r="L25" s="167" t="s">
        <v>125</v>
      </c>
      <c r="M25" s="166">
        <v>0.11</v>
      </c>
      <c r="N25" s="169">
        <f t="shared" si="0"/>
        <v>0.27272727272727271</v>
      </c>
      <c r="O25" s="170">
        <v>0.5</v>
      </c>
      <c r="P25" s="171">
        <f t="shared" si="1"/>
        <v>3.3333333333333335E-3</v>
      </c>
      <c r="Q25" s="178">
        <v>0.5</v>
      </c>
      <c r="R25" s="170">
        <v>0.5</v>
      </c>
      <c r="S25" s="166" t="s">
        <v>129</v>
      </c>
      <c r="T25" s="167" t="b">
        <v>1</v>
      </c>
      <c r="U25" s="167">
        <v>0</v>
      </c>
      <c r="V25" s="166">
        <v>0.02</v>
      </c>
      <c r="W25" s="166">
        <v>0</v>
      </c>
      <c r="X25" t="b">
        <v>0</v>
      </c>
      <c r="AB25" s="166" t="s">
        <v>123</v>
      </c>
      <c r="AC25" s="166" t="s">
        <v>35</v>
      </c>
      <c r="AD25" s="166">
        <v>15</v>
      </c>
      <c r="AE25" s="166">
        <v>2.5000000000000001E-2</v>
      </c>
      <c r="AF25" s="166">
        <v>5</v>
      </c>
      <c r="AG25" s="166">
        <v>1.2</v>
      </c>
      <c r="AH25" s="166">
        <v>0.8</v>
      </c>
      <c r="AI25" s="166" t="s">
        <v>134</v>
      </c>
      <c r="AJ25" s="166" t="b">
        <v>1</v>
      </c>
      <c r="AK25" s="166" t="s">
        <v>100</v>
      </c>
      <c r="AL25" s="166" t="s">
        <v>20</v>
      </c>
      <c r="AM25" s="166">
        <v>6.7500000000000004E-2</v>
      </c>
      <c r="AN25" s="166">
        <v>7.7200000000000005E-2</v>
      </c>
      <c r="AO25" s="173">
        <v>0.12</v>
      </c>
      <c r="AP25" s="174">
        <v>2.5000000000000001E-2</v>
      </c>
      <c r="AQ25" s="175">
        <v>123</v>
      </c>
      <c r="AR25" s="166" t="s">
        <v>31</v>
      </c>
      <c r="AS25" s="166" t="s">
        <v>31</v>
      </c>
      <c r="AT25" s="169">
        <v>0.97571945376918812</v>
      </c>
      <c r="AU25" s="169">
        <v>0.99507870807939247</v>
      </c>
      <c r="AX25" s="176">
        <v>0</v>
      </c>
      <c r="AY25" s="166" t="b">
        <v>1</v>
      </c>
      <c r="AZ25" s="166" t="b">
        <v>1</v>
      </c>
      <c r="BA25" s="166" t="b">
        <v>0</v>
      </c>
      <c r="BB25" s="166">
        <v>0</v>
      </c>
      <c r="BC25" s="166" t="s">
        <v>3</v>
      </c>
      <c r="BD25" s="166" t="b">
        <v>1</v>
      </c>
      <c r="BE25" s="177" t="b">
        <v>1</v>
      </c>
    </row>
    <row r="28" spans="1:57" s="139" customFormat="1">
      <c r="A28" s="139" t="s">
        <v>268</v>
      </c>
      <c r="C28" s="139" t="b">
        <v>1</v>
      </c>
      <c r="D28" s="139" t="s">
        <v>197</v>
      </c>
      <c r="E28" s="139" t="s">
        <v>189</v>
      </c>
      <c r="F28" s="139" t="b">
        <v>0</v>
      </c>
      <c r="G28" s="139" t="s">
        <v>202</v>
      </c>
      <c r="H28" s="139" t="b">
        <v>0</v>
      </c>
      <c r="I28" s="139" t="b">
        <v>0</v>
      </c>
      <c r="J28" s="139" t="b">
        <v>0</v>
      </c>
      <c r="K28" s="139" t="b">
        <v>0</v>
      </c>
      <c r="L28" s="139" t="s">
        <v>132</v>
      </c>
      <c r="M28" s="139">
        <v>0.11</v>
      </c>
      <c r="N28" s="143">
        <f t="shared" si="0"/>
        <v>0.27272727272727271</v>
      </c>
      <c r="O28" s="144">
        <v>0.5</v>
      </c>
      <c r="P28" s="145">
        <f t="shared" si="1"/>
        <v>3.3333333333333335E-3</v>
      </c>
      <c r="Q28" s="146">
        <v>0</v>
      </c>
      <c r="R28" s="144">
        <v>0.5</v>
      </c>
      <c r="S28" s="139" t="s">
        <v>129</v>
      </c>
      <c r="T28" s="139" t="b">
        <v>0</v>
      </c>
      <c r="U28" s="139">
        <v>0.03</v>
      </c>
      <c r="V28" s="139">
        <v>0.03</v>
      </c>
      <c r="W28" s="139">
        <v>0</v>
      </c>
      <c r="X28" t="b">
        <v>1</v>
      </c>
      <c r="Y28" s="139">
        <v>1</v>
      </c>
      <c r="Z28" s="139">
        <v>20</v>
      </c>
      <c r="AA28" s="139">
        <v>0.03</v>
      </c>
      <c r="AB28" s="139" t="s">
        <v>123</v>
      </c>
      <c r="AC28" s="139" t="s">
        <v>35</v>
      </c>
      <c r="AD28" s="139">
        <v>15</v>
      </c>
      <c r="AE28" s="139">
        <v>2.5000000000000001E-2</v>
      </c>
      <c r="AF28" s="139">
        <v>5</v>
      </c>
      <c r="AG28" s="139">
        <v>1.2</v>
      </c>
      <c r="AH28" s="139">
        <v>0.8</v>
      </c>
      <c r="AI28" s="139" t="s">
        <v>134</v>
      </c>
      <c r="AJ28" s="139" t="b">
        <v>1</v>
      </c>
      <c r="AK28" s="139" t="s">
        <v>100</v>
      </c>
      <c r="AL28" s="139" t="s">
        <v>20</v>
      </c>
      <c r="AM28" s="139">
        <v>6.7500000000000004E-2</v>
      </c>
      <c r="AN28" s="139">
        <v>7.7200000000000005E-2</v>
      </c>
      <c r="AO28" s="147">
        <v>0.12</v>
      </c>
      <c r="AP28" s="148">
        <v>2.5000000000000001E-2</v>
      </c>
      <c r="AQ28" s="149">
        <v>123</v>
      </c>
      <c r="AR28" s="139" t="s">
        <v>31</v>
      </c>
      <c r="AS28" s="139" t="s">
        <v>31</v>
      </c>
      <c r="AT28" s="143">
        <v>0.7177631600179436</v>
      </c>
      <c r="AU28" s="143">
        <v>0.74141988775539847</v>
      </c>
      <c r="AX28" s="140">
        <v>0</v>
      </c>
      <c r="AY28" s="139" t="b">
        <v>1</v>
      </c>
      <c r="AZ28" s="139" t="b">
        <v>1</v>
      </c>
      <c r="BA28" s="139" t="b">
        <v>0</v>
      </c>
      <c r="BB28" s="139">
        <v>0</v>
      </c>
      <c r="BC28" s="139" t="s">
        <v>3</v>
      </c>
      <c r="BD28" s="139" t="b">
        <v>1</v>
      </c>
      <c r="BE28" s="150" t="b">
        <v>1</v>
      </c>
    </row>
    <row r="29" spans="1:57" s="139" customFormat="1">
      <c r="A29" s="139" t="s">
        <v>269</v>
      </c>
      <c r="C29" s="139" t="b">
        <v>1</v>
      </c>
      <c r="D29" s="139" t="s">
        <v>197</v>
      </c>
      <c r="E29" s="139" t="s">
        <v>191</v>
      </c>
      <c r="F29" s="139" t="b">
        <v>0</v>
      </c>
      <c r="G29" s="139" t="s">
        <v>204</v>
      </c>
      <c r="H29" s="139" t="b">
        <v>0</v>
      </c>
      <c r="I29" s="139" t="b">
        <v>0</v>
      </c>
      <c r="J29" s="139" t="b">
        <v>0</v>
      </c>
      <c r="K29" s="139" t="b">
        <v>0</v>
      </c>
      <c r="L29" s="139" t="s">
        <v>125</v>
      </c>
      <c r="M29" s="139">
        <v>0.11</v>
      </c>
      <c r="N29" s="143">
        <f t="shared" si="0"/>
        <v>0.27272727272727271</v>
      </c>
      <c r="O29" s="144">
        <v>0.5</v>
      </c>
      <c r="P29" s="145">
        <f t="shared" si="1"/>
        <v>3.3333333333333335E-3</v>
      </c>
      <c r="Q29" s="146">
        <v>0.5</v>
      </c>
      <c r="R29" s="144">
        <v>0.5</v>
      </c>
      <c r="S29" s="139" t="s">
        <v>129</v>
      </c>
      <c r="T29" s="139" t="b">
        <v>0</v>
      </c>
      <c r="U29" s="139">
        <v>0.02</v>
      </c>
      <c r="V29" s="139">
        <v>0.02</v>
      </c>
      <c r="W29" s="139">
        <v>0</v>
      </c>
      <c r="X29" t="b">
        <v>1</v>
      </c>
      <c r="Y29" s="139">
        <v>1</v>
      </c>
      <c r="Z29" s="139">
        <v>20</v>
      </c>
      <c r="AA29" s="139">
        <v>0.03</v>
      </c>
      <c r="AB29" s="139" t="s">
        <v>123</v>
      </c>
      <c r="AC29" s="139" t="s">
        <v>35</v>
      </c>
      <c r="AD29" s="139">
        <v>15</v>
      </c>
      <c r="AE29" s="139">
        <v>2.5000000000000001E-2</v>
      </c>
      <c r="AF29" s="139">
        <v>5</v>
      </c>
      <c r="AG29" s="139">
        <v>1.2</v>
      </c>
      <c r="AH29" s="139">
        <v>0.8</v>
      </c>
      <c r="AI29" s="139" t="s">
        <v>134</v>
      </c>
      <c r="AJ29" s="139" t="b">
        <v>1</v>
      </c>
      <c r="AK29" s="139" t="s">
        <v>100</v>
      </c>
      <c r="AL29" s="139" t="s">
        <v>20</v>
      </c>
      <c r="AM29" s="139">
        <v>6.7500000000000004E-2</v>
      </c>
      <c r="AN29" s="139">
        <v>7.7200000000000005E-2</v>
      </c>
      <c r="AO29" s="147">
        <v>0.12</v>
      </c>
      <c r="AP29" s="148">
        <v>2.5000000000000001E-2</v>
      </c>
      <c r="AQ29" s="149">
        <v>123</v>
      </c>
      <c r="AR29" s="139" t="s">
        <v>31</v>
      </c>
      <c r="AS29" s="139" t="s">
        <v>31</v>
      </c>
      <c r="AT29" s="143">
        <v>0.97571945376918812</v>
      </c>
      <c r="AU29" s="143">
        <v>0.99507870807939247</v>
      </c>
      <c r="AX29" s="140">
        <v>0</v>
      </c>
      <c r="AY29" s="139" t="b">
        <v>1</v>
      </c>
      <c r="AZ29" s="139" t="b">
        <v>1</v>
      </c>
      <c r="BA29" s="139" t="b">
        <v>0</v>
      </c>
      <c r="BB29" s="139">
        <v>0</v>
      </c>
      <c r="BC29" s="139" t="s">
        <v>3</v>
      </c>
      <c r="BD29" s="139" t="b">
        <v>1</v>
      </c>
      <c r="BE29" s="150" t="b">
        <v>1</v>
      </c>
    </row>
    <row r="30" spans="1:57">
      <c r="N30" s="20"/>
      <c r="O30" s="50"/>
      <c r="P30" s="4"/>
      <c r="Q30" s="136"/>
      <c r="R30" s="50"/>
      <c r="AO30" s="3"/>
      <c r="AP30" s="5"/>
      <c r="AQ30" s="34"/>
      <c r="AT30" s="20"/>
      <c r="AU30" s="20"/>
      <c r="AX30" s="39"/>
      <c r="BE30" s="19"/>
    </row>
    <row r="31" spans="1:57">
      <c r="N31" s="20"/>
      <c r="O31" s="50"/>
      <c r="P31" s="4"/>
      <c r="Q31" s="136"/>
      <c r="R31" s="50"/>
      <c r="AO31" s="3"/>
      <c r="AP31" s="5"/>
      <c r="AQ31" s="34"/>
      <c r="AT31" s="20"/>
      <c r="AU31" s="20"/>
      <c r="AX31" s="39"/>
      <c r="BE31" s="19"/>
    </row>
    <row r="32" spans="1:57">
      <c r="N32" s="20"/>
      <c r="O32" s="50"/>
      <c r="P32" s="4"/>
      <c r="Q32" s="136"/>
      <c r="R32" s="50"/>
      <c r="AO32" s="3"/>
      <c r="AP32" s="5"/>
      <c r="AQ32" s="34"/>
      <c r="AT32" s="20"/>
      <c r="AU32" s="20"/>
      <c r="AX32" s="39"/>
      <c r="BE32" s="19"/>
    </row>
    <row r="33" spans="1:57">
      <c r="N33" s="20"/>
      <c r="O33" s="50"/>
      <c r="P33" s="4"/>
      <c r="Q33" s="136"/>
      <c r="R33" s="50"/>
      <c r="AO33" s="3"/>
      <c r="AP33" s="5"/>
      <c r="AQ33" s="34"/>
      <c r="AT33" s="20"/>
      <c r="AU33" s="20"/>
      <c r="AX33" s="39"/>
      <c r="BE33" s="19"/>
    </row>
    <row r="34" spans="1:57">
      <c r="N34" s="20"/>
      <c r="O34" s="50"/>
      <c r="P34" s="4"/>
      <c r="Q34" s="136"/>
      <c r="R34" s="50"/>
      <c r="AO34" s="3"/>
      <c r="AP34" s="5"/>
      <c r="AQ34" s="34"/>
      <c r="AT34" s="20"/>
      <c r="AU34" s="20"/>
      <c r="AX34" s="39"/>
      <c r="BE34" s="19"/>
    </row>
    <row r="35" spans="1:57">
      <c r="N35" s="20"/>
      <c r="O35" s="50"/>
      <c r="P35" s="4"/>
      <c r="Q35" s="136"/>
      <c r="R35" s="50"/>
      <c r="AO35" s="3"/>
      <c r="AP35" s="5"/>
      <c r="AQ35" s="34"/>
      <c r="AT35" s="20"/>
      <c r="AU35" s="20"/>
      <c r="AX35" s="39"/>
      <c r="BE35" s="19"/>
    </row>
    <row r="36" spans="1:57" s="179" customFormat="1">
      <c r="A36" s="179" t="s">
        <v>239</v>
      </c>
      <c r="C36" s="179" t="b">
        <v>0</v>
      </c>
      <c r="D36" s="179" t="s">
        <v>220</v>
      </c>
      <c r="E36" s="179" t="s">
        <v>189</v>
      </c>
      <c r="F36" s="179" t="b">
        <v>0</v>
      </c>
      <c r="G36" s="179" t="s">
        <v>202</v>
      </c>
      <c r="H36" s="179" t="b">
        <v>1</v>
      </c>
      <c r="I36" s="180" t="b">
        <v>0</v>
      </c>
      <c r="J36" s="179" t="b">
        <v>1</v>
      </c>
      <c r="L36" s="181" t="s">
        <v>125</v>
      </c>
      <c r="M36" s="179">
        <v>0.11</v>
      </c>
      <c r="N36" s="182">
        <f t="shared" si="0"/>
        <v>0.27272727272727271</v>
      </c>
      <c r="O36" s="183">
        <v>0.5</v>
      </c>
      <c r="P36" s="184">
        <f t="shared" si="1"/>
        <v>3.3333333333333335E-3</v>
      </c>
      <c r="Q36" s="185">
        <v>0</v>
      </c>
      <c r="R36" s="183">
        <v>0.5</v>
      </c>
      <c r="S36" s="179" t="s">
        <v>129</v>
      </c>
      <c r="T36" s="180" t="b">
        <v>1</v>
      </c>
      <c r="U36" s="180">
        <v>0</v>
      </c>
      <c r="V36" s="179">
        <v>0.03</v>
      </c>
      <c r="W36" s="179">
        <v>0</v>
      </c>
      <c r="AB36" s="179" t="s">
        <v>123</v>
      </c>
      <c r="AC36" s="179" t="s">
        <v>35</v>
      </c>
      <c r="AD36" s="179">
        <v>15</v>
      </c>
      <c r="AE36" s="179">
        <v>2.5000000000000001E-2</v>
      </c>
      <c r="AF36" s="179">
        <v>5</v>
      </c>
      <c r="AG36" s="179">
        <v>1.2</v>
      </c>
      <c r="AH36" s="179">
        <v>0.8</v>
      </c>
      <c r="AI36" s="179" t="s">
        <v>134</v>
      </c>
      <c r="AJ36" s="179" t="b">
        <v>1</v>
      </c>
      <c r="AK36" s="179" t="s">
        <v>100</v>
      </c>
      <c r="AL36" s="179" t="s">
        <v>20</v>
      </c>
      <c r="AM36" s="179">
        <v>6.7500000000000004E-2</v>
      </c>
      <c r="AN36" s="179">
        <v>7.7200000000000005E-2</v>
      </c>
      <c r="AO36" s="186">
        <v>0.12</v>
      </c>
      <c r="AP36" s="187">
        <v>2.5000000000000001E-2</v>
      </c>
      <c r="AQ36" s="188">
        <v>123</v>
      </c>
      <c r="AR36" s="179" t="s">
        <v>31</v>
      </c>
      <c r="AS36" s="179" t="s">
        <v>31</v>
      </c>
      <c r="AT36" s="182">
        <v>0.7177631600179436</v>
      </c>
      <c r="AU36" s="182">
        <v>0.74141988775539847</v>
      </c>
      <c r="AX36" s="189">
        <v>0</v>
      </c>
      <c r="AY36" s="179" t="b">
        <v>1</v>
      </c>
      <c r="AZ36" s="179" t="b">
        <v>1</v>
      </c>
      <c r="BA36" s="179" t="b">
        <v>0</v>
      </c>
      <c r="BB36" s="179">
        <v>0</v>
      </c>
      <c r="BC36" s="179" t="s">
        <v>3</v>
      </c>
      <c r="BD36" s="179" t="b">
        <v>1</v>
      </c>
      <c r="BE36" s="190" t="b">
        <v>1</v>
      </c>
    </row>
    <row r="37" spans="1:57" s="179" customFormat="1">
      <c r="A37" s="179" t="s">
        <v>240</v>
      </c>
      <c r="C37" s="179" t="b">
        <v>0</v>
      </c>
      <c r="D37" s="179" t="s">
        <v>220</v>
      </c>
      <c r="E37" s="179" t="s">
        <v>191</v>
      </c>
      <c r="F37" s="179" t="b">
        <v>0</v>
      </c>
      <c r="G37" s="179" t="s">
        <v>204</v>
      </c>
      <c r="H37" s="179" t="b">
        <v>1</v>
      </c>
      <c r="I37" s="180" t="b">
        <v>0</v>
      </c>
      <c r="J37" s="179" t="b">
        <v>1</v>
      </c>
      <c r="L37" s="180" t="s">
        <v>125</v>
      </c>
      <c r="M37" s="179">
        <v>0.11</v>
      </c>
      <c r="N37" s="182">
        <f t="shared" si="0"/>
        <v>0.27272727272727271</v>
      </c>
      <c r="O37" s="183">
        <v>0.5</v>
      </c>
      <c r="P37" s="184">
        <f t="shared" si="1"/>
        <v>3.3333333333333335E-3</v>
      </c>
      <c r="Q37" s="191">
        <v>0.5</v>
      </c>
      <c r="R37" s="183">
        <v>0.5</v>
      </c>
      <c r="S37" s="179" t="s">
        <v>129</v>
      </c>
      <c r="T37" s="180" t="b">
        <v>1</v>
      </c>
      <c r="U37" s="180">
        <v>0</v>
      </c>
      <c r="V37" s="179">
        <v>0.02</v>
      </c>
      <c r="W37" s="179">
        <v>0</v>
      </c>
      <c r="AB37" s="179" t="s">
        <v>123</v>
      </c>
      <c r="AC37" s="179" t="s">
        <v>35</v>
      </c>
      <c r="AD37" s="179">
        <v>15</v>
      </c>
      <c r="AE37" s="179">
        <v>2.5000000000000001E-2</v>
      </c>
      <c r="AF37" s="179">
        <v>5</v>
      </c>
      <c r="AG37" s="179">
        <v>1.2</v>
      </c>
      <c r="AH37" s="179">
        <v>0.8</v>
      </c>
      <c r="AI37" s="179" t="s">
        <v>134</v>
      </c>
      <c r="AJ37" s="179" t="b">
        <v>1</v>
      </c>
      <c r="AK37" s="179" t="s">
        <v>100</v>
      </c>
      <c r="AL37" s="179" t="s">
        <v>20</v>
      </c>
      <c r="AM37" s="179">
        <v>6.7500000000000004E-2</v>
      </c>
      <c r="AN37" s="179">
        <v>7.7200000000000005E-2</v>
      </c>
      <c r="AO37" s="186">
        <v>0.12</v>
      </c>
      <c r="AP37" s="187">
        <v>2.5000000000000001E-2</v>
      </c>
      <c r="AQ37" s="188">
        <v>123</v>
      </c>
      <c r="AR37" s="179" t="s">
        <v>31</v>
      </c>
      <c r="AS37" s="179" t="s">
        <v>31</v>
      </c>
      <c r="AT37" s="182">
        <v>0.97571945376918812</v>
      </c>
      <c r="AU37" s="182">
        <v>0.99507870807939247</v>
      </c>
      <c r="AX37" s="189">
        <v>0</v>
      </c>
      <c r="AY37" s="179" t="b">
        <v>1</v>
      </c>
      <c r="AZ37" s="179" t="b">
        <v>1</v>
      </c>
      <c r="BA37" s="179" t="b">
        <v>0</v>
      </c>
      <c r="BB37" s="179">
        <v>0</v>
      </c>
      <c r="BC37" s="179" t="s">
        <v>3</v>
      </c>
      <c r="BD37" s="179" t="b">
        <v>1</v>
      </c>
      <c r="BE37" s="190" t="b">
        <v>1</v>
      </c>
    </row>
    <row r="38" spans="1:57">
      <c r="N38" s="20"/>
      <c r="O38" s="50"/>
      <c r="P38" s="4"/>
      <c r="Q38" s="136"/>
      <c r="R38" s="50"/>
      <c r="AO38" s="3"/>
      <c r="AP38" s="5"/>
      <c r="AQ38" s="34"/>
      <c r="AT38" s="20"/>
      <c r="AU38" s="20"/>
      <c r="AX38" s="39"/>
      <c r="BE38" s="19"/>
    </row>
    <row r="39" spans="1:57">
      <c r="A39" t="s">
        <v>200</v>
      </c>
      <c r="C39" t="b">
        <v>0</v>
      </c>
      <c r="D39" t="s">
        <v>198</v>
      </c>
      <c r="E39" t="s">
        <v>189</v>
      </c>
      <c r="F39" t="b">
        <v>0</v>
      </c>
      <c r="G39" t="s">
        <v>202</v>
      </c>
      <c r="H39" t="b">
        <v>0</v>
      </c>
      <c r="I39" t="b">
        <v>0</v>
      </c>
      <c r="J39" t="b">
        <v>1</v>
      </c>
      <c r="L39" t="s">
        <v>131</v>
      </c>
      <c r="M39">
        <v>0.11</v>
      </c>
      <c r="N39" s="20">
        <f t="shared" si="0"/>
        <v>0.27272727272727271</v>
      </c>
      <c r="O39" s="50">
        <v>0.5</v>
      </c>
      <c r="P39" s="4">
        <f t="shared" si="1"/>
        <v>3.3333333333333335E-3</v>
      </c>
      <c r="Q39" s="136">
        <v>0</v>
      </c>
      <c r="R39" s="50">
        <v>0.5</v>
      </c>
      <c r="S39" t="s">
        <v>129</v>
      </c>
      <c r="T39" t="b">
        <v>0</v>
      </c>
      <c r="U39">
        <v>0.03</v>
      </c>
      <c r="V39">
        <v>0.03</v>
      </c>
      <c r="W39">
        <v>0</v>
      </c>
      <c r="AB39" t="s">
        <v>123</v>
      </c>
      <c r="AC39" t="s">
        <v>35</v>
      </c>
      <c r="AD39">
        <v>15</v>
      </c>
      <c r="AE39">
        <v>2.5000000000000001E-2</v>
      </c>
      <c r="AF39">
        <v>5</v>
      </c>
      <c r="AG39">
        <v>1.2</v>
      </c>
      <c r="AH39">
        <v>0.8</v>
      </c>
      <c r="AI39" t="s">
        <v>134</v>
      </c>
      <c r="AJ39" t="b">
        <v>1</v>
      </c>
      <c r="AK39" t="s">
        <v>100</v>
      </c>
      <c r="AL39" t="s">
        <v>20</v>
      </c>
      <c r="AM39">
        <v>6.7500000000000004E-2</v>
      </c>
      <c r="AN39">
        <v>7.7200000000000005E-2</v>
      </c>
      <c r="AO39" s="3">
        <v>0.12</v>
      </c>
      <c r="AP39" s="5">
        <v>2.5000000000000001E-2</v>
      </c>
      <c r="AQ39" s="34">
        <v>123</v>
      </c>
      <c r="AR39" t="s">
        <v>31</v>
      </c>
      <c r="AS39" t="s">
        <v>31</v>
      </c>
      <c r="AT39" s="20">
        <v>0.7177631600179436</v>
      </c>
      <c r="AU39" s="20">
        <v>0.74141988775539847</v>
      </c>
      <c r="AX39" s="39">
        <v>0</v>
      </c>
      <c r="AY39" t="b">
        <v>1</v>
      </c>
      <c r="AZ39" t="b">
        <v>1</v>
      </c>
      <c r="BA39" t="b">
        <v>0</v>
      </c>
      <c r="BB39">
        <v>0</v>
      </c>
      <c r="BC39" t="s">
        <v>3</v>
      </c>
      <c r="BD39" t="b">
        <v>1</v>
      </c>
      <c r="BE39" s="19" t="b">
        <v>1</v>
      </c>
    </row>
    <row r="40" spans="1:57">
      <c r="A40" t="s">
        <v>203</v>
      </c>
      <c r="C40" t="b">
        <v>0</v>
      </c>
      <c r="D40" t="s">
        <v>198</v>
      </c>
      <c r="E40" t="s">
        <v>191</v>
      </c>
      <c r="F40" t="b">
        <v>0</v>
      </c>
      <c r="G40" t="s">
        <v>204</v>
      </c>
      <c r="H40" t="b">
        <v>0</v>
      </c>
      <c r="I40" t="b">
        <v>0</v>
      </c>
      <c r="J40" t="b">
        <v>1</v>
      </c>
      <c r="L40" t="s">
        <v>131</v>
      </c>
      <c r="M40">
        <v>0.11</v>
      </c>
      <c r="N40" s="20">
        <f t="shared" si="0"/>
        <v>0.27272727272727271</v>
      </c>
      <c r="O40" s="50">
        <v>0.5</v>
      </c>
      <c r="P40" s="4">
        <f t="shared" si="1"/>
        <v>3.3333333333333335E-3</v>
      </c>
      <c r="Q40" s="136">
        <v>0.5</v>
      </c>
      <c r="R40" s="50">
        <v>0.5</v>
      </c>
      <c r="S40" t="s">
        <v>129</v>
      </c>
      <c r="T40" t="b">
        <v>0</v>
      </c>
      <c r="U40">
        <v>0.02</v>
      </c>
      <c r="V40">
        <v>0.02</v>
      </c>
      <c r="W40">
        <v>0</v>
      </c>
      <c r="AB40" t="s">
        <v>123</v>
      </c>
      <c r="AC40" t="s">
        <v>35</v>
      </c>
      <c r="AD40">
        <v>15</v>
      </c>
      <c r="AE40">
        <v>2.5000000000000001E-2</v>
      </c>
      <c r="AF40">
        <v>5</v>
      </c>
      <c r="AG40">
        <v>1.2</v>
      </c>
      <c r="AH40">
        <v>0.8</v>
      </c>
      <c r="AI40" t="s">
        <v>134</v>
      </c>
      <c r="AJ40" t="b">
        <v>1</v>
      </c>
      <c r="AK40" t="s">
        <v>100</v>
      </c>
      <c r="AL40" t="s">
        <v>20</v>
      </c>
      <c r="AM40">
        <v>6.7500000000000004E-2</v>
      </c>
      <c r="AN40">
        <v>7.7200000000000005E-2</v>
      </c>
      <c r="AO40" s="3">
        <v>0.12</v>
      </c>
      <c r="AP40" s="5">
        <v>2.5000000000000001E-2</v>
      </c>
      <c r="AQ40" s="34">
        <v>123</v>
      </c>
      <c r="AR40" t="s">
        <v>31</v>
      </c>
      <c r="AS40" t="s">
        <v>31</v>
      </c>
      <c r="AT40" s="20">
        <v>0.97571945376918812</v>
      </c>
      <c r="AU40" s="20">
        <v>0.99507870807939247</v>
      </c>
      <c r="AX40" s="39">
        <v>0</v>
      </c>
      <c r="AY40" t="b">
        <v>1</v>
      </c>
      <c r="AZ40" t="b">
        <v>1</v>
      </c>
      <c r="BA40" t="b">
        <v>0</v>
      </c>
      <c r="BB40">
        <v>0</v>
      </c>
      <c r="BC40" t="s">
        <v>3</v>
      </c>
      <c r="BD40" t="b">
        <v>1</v>
      </c>
      <c r="BE40" s="19" t="b">
        <v>1</v>
      </c>
    </row>
    <row r="41" spans="1:57">
      <c r="N41" s="20"/>
      <c r="O41" s="50"/>
      <c r="P41" s="4"/>
      <c r="Q41" s="136"/>
      <c r="R41" s="50"/>
      <c r="AO41" s="3"/>
      <c r="AP41" s="5"/>
      <c r="AQ41" s="34"/>
      <c r="AT41" s="20"/>
      <c r="AU41" s="20"/>
      <c r="AX41" s="39"/>
      <c r="BE41" s="19"/>
    </row>
    <row r="42" spans="1:57">
      <c r="A42" t="s">
        <v>205</v>
      </c>
      <c r="C42" t="b">
        <v>0</v>
      </c>
      <c r="D42" t="s">
        <v>199</v>
      </c>
      <c r="E42" t="s">
        <v>189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L42" t="s">
        <v>131</v>
      </c>
      <c r="M42">
        <v>0.11</v>
      </c>
      <c r="N42" s="20">
        <f t="shared" si="0"/>
        <v>0.27272727272727271</v>
      </c>
      <c r="O42" s="50">
        <v>0.5</v>
      </c>
      <c r="P42" s="4">
        <f t="shared" si="1"/>
        <v>3.3333333333333335E-3</v>
      </c>
      <c r="Q42" s="136">
        <v>0</v>
      </c>
      <c r="R42" s="50">
        <v>0.5</v>
      </c>
      <c r="S42" t="s">
        <v>129</v>
      </c>
      <c r="T42" t="b">
        <v>1</v>
      </c>
      <c r="U42">
        <v>0.03</v>
      </c>
      <c r="V42">
        <v>0.03</v>
      </c>
      <c r="W42">
        <v>0</v>
      </c>
      <c r="AB42" t="s">
        <v>123</v>
      </c>
      <c r="AC42" t="s">
        <v>35</v>
      </c>
      <c r="AD42">
        <v>15</v>
      </c>
      <c r="AE42">
        <v>2.5000000000000001E-2</v>
      </c>
      <c r="AF42">
        <v>5</v>
      </c>
      <c r="AG42">
        <v>1.2</v>
      </c>
      <c r="AH42">
        <v>0.8</v>
      </c>
      <c r="AI42" t="s">
        <v>134</v>
      </c>
      <c r="AJ42" t="b">
        <v>1</v>
      </c>
      <c r="AK42" t="s">
        <v>100</v>
      </c>
      <c r="AL42" t="s">
        <v>20</v>
      </c>
      <c r="AM42">
        <v>6.7500000000000004E-2</v>
      </c>
      <c r="AN42">
        <v>7.7200000000000005E-2</v>
      </c>
      <c r="AO42" s="3">
        <v>0.12</v>
      </c>
      <c r="AP42" s="5">
        <v>2.5000000000000001E-2</v>
      </c>
      <c r="AQ42" s="34">
        <v>123</v>
      </c>
      <c r="AR42" t="s">
        <v>31</v>
      </c>
      <c r="AS42" t="s">
        <v>31</v>
      </c>
      <c r="AT42" s="20">
        <v>0.7177631600179436</v>
      </c>
      <c r="AU42" s="20">
        <v>0.74141988775539847</v>
      </c>
      <c r="AX42" s="39">
        <v>0</v>
      </c>
      <c r="AY42" t="b">
        <v>1</v>
      </c>
      <c r="AZ42" t="b">
        <v>1</v>
      </c>
      <c r="BA42" t="b">
        <v>0</v>
      </c>
      <c r="BB42">
        <v>0</v>
      </c>
      <c r="BC42" t="s">
        <v>3</v>
      </c>
      <c r="BD42" t="b">
        <v>1</v>
      </c>
      <c r="BE42" s="19" t="b">
        <v>1</v>
      </c>
    </row>
    <row r="43" spans="1:57">
      <c r="A43" t="s">
        <v>201</v>
      </c>
      <c r="C43" t="b">
        <v>0</v>
      </c>
      <c r="D43" t="s">
        <v>199</v>
      </c>
      <c r="E43" t="s">
        <v>191</v>
      </c>
      <c r="F43" t="b">
        <v>0</v>
      </c>
      <c r="G43" t="s">
        <v>204</v>
      </c>
      <c r="H43" t="b">
        <v>1</v>
      </c>
      <c r="I43" t="b">
        <v>1</v>
      </c>
      <c r="J43" t="b">
        <v>1</v>
      </c>
      <c r="L43" t="s">
        <v>131</v>
      </c>
      <c r="M43">
        <v>0.11</v>
      </c>
      <c r="N43" s="20">
        <f t="shared" si="0"/>
        <v>0.27272727272727271</v>
      </c>
      <c r="O43" s="50">
        <v>0.5</v>
      </c>
      <c r="P43" s="4">
        <f t="shared" si="1"/>
        <v>3.3333333333333335E-3</v>
      </c>
      <c r="Q43" s="136">
        <v>0.5</v>
      </c>
      <c r="R43" s="50">
        <v>0.5</v>
      </c>
      <c r="S43" t="s">
        <v>129</v>
      </c>
      <c r="T43" t="b">
        <v>1</v>
      </c>
      <c r="U43">
        <v>0.02</v>
      </c>
      <c r="V43">
        <v>0.02</v>
      </c>
      <c r="W43">
        <v>0</v>
      </c>
      <c r="AB43" t="s">
        <v>123</v>
      </c>
      <c r="AC43" t="s">
        <v>35</v>
      </c>
      <c r="AD43">
        <v>15</v>
      </c>
      <c r="AE43">
        <v>2.5000000000000001E-2</v>
      </c>
      <c r="AF43">
        <v>5</v>
      </c>
      <c r="AG43">
        <v>1.2</v>
      </c>
      <c r="AH43">
        <v>0.8</v>
      </c>
      <c r="AI43" t="s">
        <v>134</v>
      </c>
      <c r="AJ43" t="b">
        <v>1</v>
      </c>
      <c r="AK43" t="s">
        <v>100</v>
      </c>
      <c r="AL43" t="s">
        <v>20</v>
      </c>
      <c r="AM43">
        <v>6.7500000000000004E-2</v>
      </c>
      <c r="AN43">
        <v>7.7200000000000005E-2</v>
      </c>
      <c r="AO43" s="3">
        <v>0.12</v>
      </c>
      <c r="AP43" s="5">
        <v>2.5000000000000001E-2</v>
      </c>
      <c r="AQ43" s="34">
        <v>123</v>
      </c>
      <c r="AR43" t="s">
        <v>31</v>
      </c>
      <c r="AS43" t="s">
        <v>31</v>
      </c>
      <c r="AT43" s="20">
        <v>0.97571945376918812</v>
      </c>
      <c r="AU43" s="20">
        <v>0.99507870807939247</v>
      </c>
      <c r="AX43" s="39">
        <v>0</v>
      </c>
      <c r="AY43" t="b">
        <v>1</v>
      </c>
      <c r="AZ43" t="b">
        <v>1</v>
      </c>
      <c r="BA43" t="b">
        <v>0</v>
      </c>
      <c r="BB43">
        <v>0</v>
      </c>
      <c r="BC43" t="s">
        <v>3</v>
      </c>
      <c r="BD43" t="b">
        <v>1</v>
      </c>
      <c r="BE43" s="19" t="b">
        <v>1</v>
      </c>
    </row>
  </sheetData>
  <phoneticPr fontId="12" type="noConversion"/>
  <dataValidations count="3">
    <dataValidation type="list" allowBlank="1" showInputMessage="1" showErrorMessage="1" sqref="AZ5:BA25 C28:C43 AZ28:BA43 C5:C25" xr:uid="{1240F49A-5091-456D-B77A-0673AD56E758}">
      <formula1>"TRUE, FALSE"</formula1>
    </dataValidation>
    <dataValidation type="list" allowBlank="1" showInputMessage="1" showErrorMessage="1" sqref="AK5:AK25 AK28:AK43" xr:uid="{8909875A-86FC-4594-BBAF-A364A5851F3C}">
      <formula1>"simple, internal"</formula1>
    </dataValidation>
    <dataValidation type="list" allowBlank="1" showInputMessage="1" showErrorMessage="1" sqref="L5:L25 L28:L43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118</v>
      </c>
    </row>
    <row r="3" spans="2:4">
      <c r="B3" s="41" t="s">
        <v>106</v>
      </c>
      <c r="C3" s="41" t="s">
        <v>117</v>
      </c>
    </row>
    <row r="4" spans="2:4">
      <c r="B4" t="b">
        <v>0</v>
      </c>
      <c r="C4" t="b">
        <v>0</v>
      </c>
      <c r="D4" t="s">
        <v>119</v>
      </c>
    </row>
    <row r="5" spans="2:4">
      <c r="B5" t="b">
        <v>1</v>
      </c>
      <c r="C5" t="b">
        <v>1</v>
      </c>
      <c r="D5" t="s">
        <v>120</v>
      </c>
    </row>
    <row r="6" spans="2:4">
      <c r="B6" t="b">
        <v>1</v>
      </c>
      <c r="C6" t="b">
        <v>0</v>
      </c>
      <c r="D6" t="s">
        <v>121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A1:G2"/>
  <sheetViews>
    <sheetView workbookViewId="0">
      <selection activeCell="M15" sqref="M15"/>
    </sheetView>
  </sheetViews>
  <sheetFormatPr defaultRowHeight="15"/>
  <sheetData>
    <row r="1" spans="1:7">
      <c r="C1" t="s">
        <v>222</v>
      </c>
      <c r="E1" t="s">
        <v>224</v>
      </c>
      <c r="G1" t="s">
        <v>223</v>
      </c>
    </row>
    <row r="2" spans="1:7">
      <c r="A2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A28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G32" sqref="G32"/>
    </sheetView>
  </sheetViews>
  <sheetFormatPr defaultRowHeight="1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7" width="14.5703125" customWidth="1"/>
    <col min="8" max="8" width="12" customWidth="1"/>
    <col min="9" max="9" width="12.85546875" customWidth="1"/>
    <col min="10" max="11" width="14.28515625" customWidth="1"/>
    <col min="12" max="12" width="11.7109375" customWidth="1"/>
    <col min="13" max="13" width="16.85546875" customWidth="1"/>
    <col min="14" max="14" width="14.5703125" customWidth="1"/>
    <col min="15" max="15" width="17.140625" customWidth="1"/>
    <col min="16" max="16" width="21.7109375" customWidth="1"/>
    <col min="17" max="18" width="17.42578125" customWidth="1"/>
    <col min="19" max="19" width="24" customWidth="1"/>
    <col min="20" max="20" width="14.5703125" customWidth="1"/>
    <col min="21" max="21" width="25.7109375" customWidth="1"/>
    <col min="23" max="23" width="12" customWidth="1"/>
    <col min="24" max="24" width="15.7109375" customWidth="1"/>
    <col min="25" max="25" width="16.28515625" customWidth="1"/>
    <col min="26" max="26" width="17.42578125" customWidth="1"/>
    <col min="27" max="27" width="14.28515625" customWidth="1"/>
    <col min="28" max="28" width="25.140625" customWidth="1"/>
  </cols>
  <sheetData>
    <row r="3" spans="1:27" s="18" customFormat="1" ht="18.75">
      <c r="A3" s="11"/>
      <c r="B3" s="11"/>
      <c r="C3" s="11"/>
      <c r="E3" s="16" t="s">
        <v>62</v>
      </c>
      <c r="F3" s="137"/>
      <c r="G3" s="137"/>
      <c r="H3" s="35" t="s">
        <v>236</v>
      </c>
      <c r="I3" s="35"/>
      <c r="J3" s="35" t="s">
        <v>237</v>
      </c>
      <c r="K3" s="35"/>
      <c r="L3" s="35" t="s">
        <v>238</v>
      </c>
      <c r="M3" s="35"/>
      <c r="N3" s="35"/>
      <c r="O3" s="12" t="s">
        <v>47</v>
      </c>
      <c r="P3" s="12"/>
      <c r="Q3" s="15" t="s">
        <v>65</v>
      </c>
      <c r="R3" s="15"/>
      <c r="S3" s="37" t="s">
        <v>96</v>
      </c>
      <c r="T3" s="16" t="s">
        <v>111</v>
      </c>
      <c r="U3" s="16"/>
      <c r="V3" s="12" t="s">
        <v>110</v>
      </c>
      <c r="W3" s="12"/>
      <c r="X3" s="12"/>
      <c r="Y3" s="12"/>
      <c r="Z3" s="12"/>
      <c r="AA3" s="12"/>
    </row>
    <row r="4" spans="1:27" s="1" customFormat="1" ht="30" customHeight="1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38" t="s">
        <v>226</v>
      </c>
      <c r="G4" s="138" t="s">
        <v>230</v>
      </c>
      <c r="H4" s="122" t="s">
        <v>225</v>
      </c>
      <c r="I4" s="122" t="s">
        <v>231</v>
      </c>
      <c r="J4" s="122" t="s">
        <v>195</v>
      </c>
      <c r="K4" s="122" t="s">
        <v>196</v>
      </c>
      <c r="L4" s="122" t="s">
        <v>193</v>
      </c>
      <c r="M4" s="122" t="s">
        <v>194</v>
      </c>
      <c r="N4" s="36" t="s">
        <v>98</v>
      </c>
      <c r="O4" s="8" t="s">
        <v>46</v>
      </c>
      <c r="P4" s="8" t="s">
        <v>58</v>
      </c>
      <c r="Q4" s="10" t="s">
        <v>25</v>
      </c>
      <c r="R4" s="10" t="s">
        <v>64</v>
      </c>
      <c r="S4" s="38" t="s">
        <v>6</v>
      </c>
      <c r="T4" s="7" t="s">
        <v>56</v>
      </c>
      <c r="U4" s="7" t="s">
        <v>104</v>
      </c>
      <c r="V4" s="8" t="s">
        <v>102</v>
      </c>
      <c r="W4" s="8" t="s">
        <v>184</v>
      </c>
      <c r="X4" s="8" t="s">
        <v>182</v>
      </c>
      <c r="Y4" s="8" t="s">
        <v>183</v>
      </c>
      <c r="Z4" s="8" t="s">
        <v>181</v>
      </c>
      <c r="AA4" s="8" t="s">
        <v>103</v>
      </c>
    </row>
    <row r="5" spans="1:27">
      <c r="A5" t="s">
        <v>136</v>
      </c>
      <c r="C5" t="b">
        <v>0</v>
      </c>
      <c r="E5" t="s">
        <v>135</v>
      </c>
      <c r="L5">
        <v>0.5</v>
      </c>
      <c r="M5">
        <v>0.5</v>
      </c>
      <c r="N5">
        <v>2021</v>
      </c>
      <c r="O5" t="s">
        <v>61</v>
      </c>
      <c r="P5">
        <v>3.2500000000000001E-2</v>
      </c>
      <c r="Q5">
        <v>0</v>
      </c>
      <c r="R5" t="b">
        <v>0</v>
      </c>
      <c r="S5">
        <v>6.7500000000000004E-2</v>
      </c>
      <c r="T5" t="b">
        <v>0</v>
      </c>
      <c r="U5" s="39">
        <v>0.11</v>
      </c>
      <c r="V5">
        <v>0</v>
      </c>
      <c r="X5">
        <v>1.05</v>
      </c>
      <c r="Y5">
        <v>1.4</v>
      </c>
      <c r="Z5">
        <v>0.8</v>
      </c>
      <c r="AA5">
        <v>0.8</v>
      </c>
    </row>
    <row r="6" spans="1:27">
      <c r="A6" t="s">
        <v>185</v>
      </c>
      <c r="C6" t="b">
        <v>0</v>
      </c>
      <c r="E6" t="s">
        <v>186</v>
      </c>
      <c r="L6">
        <v>0.5</v>
      </c>
      <c r="M6">
        <v>0.5</v>
      </c>
      <c r="N6">
        <v>2021</v>
      </c>
      <c r="O6" t="s">
        <v>61</v>
      </c>
      <c r="P6">
        <v>3.2500000000000001E-2</v>
      </c>
      <c r="Q6">
        <v>0.1</v>
      </c>
      <c r="R6" t="b">
        <v>1</v>
      </c>
      <c r="S6">
        <v>6.7500000000000004E-2</v>
      </c>
      <c r="T6" t="b">
        <v>0</v>
      </c>
      <c r="U6" s="39">
        <v>0.11</v>
      </c>
      <c r="V6">
        <v>0</v>
      </c>
      <c r="X6">
        <v>1</v>
      </c>
      <c r="Y6">
        <v>1</v>
      </c>
      <c r="Z6">
        <v>1</v>
      </c>
      <c r="AA6">
        <v>1</v>
      </c>
    </row>
    <row r="7" spans="1:27">
      <c r="A7" t="s">
        <v>187</v>
      </c>
      <c r="C7" t="b">
        <v>0</v>
      </c>
      <c r="E7" t="s">
        <v>190</v>
      </c>
      <c r="L7">
        <v>0</v>
      </c>
      <c r="M7">
        <v>0</v>
      </c>
      <c r="N7">
        <v>2021</v>
      </c>
      <c r="O7" t="s">
        <v>61</v>
      </c>
      <c r="P7">
        <v>3.2500000000000001E-2</v>
      </c>
      <c r="Q7">
        <v>0</v>
      </c>
      <c r="R7" t="b">
        <v>1</v>
      </c>
      <c r="S7">
        <v>6.7500000000000004E-2</v>
      </c>
      <c r="T7" t="b">
        <v>0</v>
      </c>
      <c r="U7" s="39">
        <v>0.11</v>
      </c>
      <c r="V7">
        <v>0</v>
      </c>
      <c r="X7">
        <v>1</v>
      </c>
      <c r="Y7">
        <v>1</v>
      </c>
      <c r="Z7">
        <v>1</v>
      </c>
      <c r="AA7">
        <v>1</v>
      </c>
    </row>
    <row r="8" spans="1:27">
      <c r="A8" t="s">
        <v>187</v>
      </c>
      <c r="C8" t="b">
        <v>0</v>
      </c>
      <c r="E8" t="s">
        <v>190</v>
      </c>
      <c r="L8">
        <v>0.5</v>
      </c>
      <c r="M8">
        <v>0.5</v>
      </c>
      <c r="N8">
        <v>2021</v>
      </c>
      <c r="O8" t="s">
        <v>61</v>
      </c>
      <c r="P8">
        <v>3.2500000000000001E-2</v>
      </c>
      <c r="Q8">
        <v>0</v>
      </c>
      <c r="R8" t="b">
        <v>1</v>
      </c>
      <c r="S8">
        <v>6.7500000000000004E-2</v>
      </c>
      <c r="T8" t="b">
        <v>0</v>
      </c>
      <c r="U8" s="39">
        <v>0.11</v>
      </c>
      <c r="V8">
        <v>0</v>
      </c>
      <c r="X8">
        <v>1</v>
      </c>
      <c r="Y8">
        <v>1</v>
      </c>
      <c r="Z8">
        <v>1</v>
      </c>
      <c r="AA8">
        <v>1</v>
      </c>
    </row>
    <row r="9" spans="1:27">
      <c r="U9" s="39"/>
    </row>
    <row r="10" spans="1:27">
      <c r="U10" s="39"/>
    </row>
    <row r="11" spans="1:27">
      <c r="U11" s="39"/>
    </row>
    <row r="12" spans="1:27">
      <c r="U12" s="39"/>
    </row>
    <row r="13" spans="1:27" s="139" customFormat="1">
      <c r="A13" s="139" t="s">
        <v>197</v>
      </c>
      <c r="C13" s="139" t="b">
        <v>1</v>
      </c>
      <c r="E13" s="139" t="s">
        <v>190</v>
      </c>
      <c r="F13" s="139" t="s">
        <v>229</v>
      </c>
      <c r="L13" s="139">
        <v>0</v>
      </c>
      <c r="M13" s="139">
        <v>0</v>
      </c>
      <c r="N13" s="139">
        <v>2021</v>
      </c>
      <c r="O13" s="139" t="s">
        <v>61</v>
      </c>
      <c r="P13" s="139">
        <v>3.2500000000000001E-2</v>
      </c>
      <c r="Q13" s="139">
        <v>0</v>
      </c>
      <c r="R13" s="139" t="b">
        <v>1</v>
      </c>
      <c r="S13" s="139">
        <v>6.7500000000000004E-2</v>
      </c>
      <c r="T13" s="139" t="b">
        <v>0</v>
      </c>
      <c r="U13" s="140">
        <v>0.11</v>
      </c>
      <c r="V13" s="139">
        <v>0</v>
      </c>
      <c r="X13" s="139">
        <v>1</v>
      </c>
      <c r="Y13" s="139">
        <v>1</v>
      </c>
      <c r="Z13" s="139">
        <v>1</v>
      </c>
      <c r="AA13" s="139">
        <v>1</v>
      </c>
    </row>
    <row r="14" spans="1:27" s="139" customFormat="1">
      <c r="U14" s="140"/>
    </row>
    <row r="15" spans="1:27" s="139" customFormat="1">
      <c r="U15" s="140"/>
    </row>
    <row r="16" spans="1:27">
      <c r="U16" s="39"/>
    </row>
    <row r="17" spans="1:27" s="139" customFormat="1">
      <c r="A17" s="139" t="s">
        <v>219</v>
      </c>
      <c r="C17" s="139" t="b">
        <v>0</v>
      </c>
      <c r="E17" s="139" t="s">
        <v>190</v>
      </c>
      <c r="F17" s="141" t="s">
        <v>227</v>
      </c>
      <c r="G17" s="141">
        <v>2021</v>
      </c>
      <c r="H17" s="141">
        <v>2.5000000000000001E-2</v>
      </c>
      <c r="I17" s="141">
        <v>0.75</v>
      </c>
      <c r="J17" s="141">
        <v>2.5000000000000001E-2</v>
      </c>
      <c r="K17" s="141">
        <v>0.02</v>
      </c>
      <c r="L17" s="139">
        <v>0</v>
      </c>
      <c r="M17" s="139">
        <v>0</v>
      </c>
      <c r="N17" s="139">
        <v>2021</v>
      </c>
      <c r="O17" s="139" t="s">
        <v>61</v>
      </c>
      <c r="P17" s="139">
        <v>3.2500000000000001E-2</v>
      </c>
      <c r="Q17" s="139">
        <v>0</v>
      </c>
      <c r="R17" s="139" t="b">
        <v>1</v>
      </c>
      <c r="S17" s="139">
        <v>6.7500000000000004E-2</v>
      </c>
      <c r="T17" s="139" t="b">
        <v>0</v>
      </c>
      <c r="U17" s="140">
        <v>0.11</v>
      </c>
      <c r="V17" s="139">
        <v>0</v>
      </c>
      <c r="X17" s="139">
        <v>1</v>
      </c>
      <c r="Y17" s="139">
        <v>1</v>
      </c>
      <c r="Z17" s="139">
        <v>1</v>
      </c>
      <c r="AA17" s="139">
        <v>1</v>
      </c>
    </row>
    <row r="18" spans="1:27" s="139" customFormat="1">
      <c r="A18" s="139" t="s">
        <v>262</v>
      </c>
      <c r="C18" s="139" t="b">
        <v>0</v>
      </c>
      <c r="E18" s="139" t="s">
        <v>190</v>
      </c>
      <c r="F18" s="141" t="s">
        <v>263</v>
      </c>
      <c r="G18" s="142">
        <v>2021</v>
      </c>
      <c r="J18" s="195">
        <v>0.03</v>
      </c>
      <c r="K18" s="195">
        <v>0.02</v>
      </c>
      <c r="L18" s="139">
        <v>0</v>
      </c>
      <c r="M18" s="139">
        <v>0</v>
      </c>
      <c r="N18" s="139">
        <v>2021</v>
      </c>
      <c r="O18" s="139" t="s">
        <v>61</v>
      </c>
      <c r="P18" s="139">
        <v>3.2500000000000001E-2</v>
      </c>
      <c r="Q18" s="139">
        <v>0</v>
      </c>
      <c r="R18" s="139" t="b">
        <v>1</v>
      </c>
      <c r="S18" s="139">
        <v>6.7500000000000004E-2</v>
      </c>
      <c r="T18" s="139" t="b">
        <v>0</v>
      </c>
      <c r="U18" s="140">
        <v>0.11</v>
      </c>
      <c r="V18" s="139">
        <v>0</v>
      </c>
      <c r="X18" s="139">
        <v>1</v>
      </c>
      <c r="Y18" s="139">
        <v>1</v>
      </c>
      <c r="Z18" s="139">
        <v>1</v>
      </c>
      <c r="AA18" s="139">
        <v>1</v>
      </c>
    </row>
    <row r="19" spans="1:27">
      <c r="U19" s="39"/>
    </row>
    <row r="20" spans="1:27">
      <c r="U20" s="39"/>
    </row>
    <row r="21" spans="1:27" s="139" customFormat="1">
      <c r="A21" s="139" t="s">
        <v>198</v>
      </c>
      <c r="C21" s="139" t="b">
        <v>0</v>
      </c>
      <c r="E21" s="139" t="s">
        <v>190</v>
      </c>
      <c r="F21" s="139" t="s">
        <v>229</v>
      </c>
      <c r="G21" s="139">
        <v>2021</v>
      </c>
      <c r="L21" s="139">
        <v>0.5</v>
      </c>
      <c r="M21" s="139">
        <v>0.5</v>
      </c>
      <c r="N21" s="139">
        <v>2021</v>
      </c>
      <c r="O21" s="139" t="s">
        <v>61</v>
      </c>
      <c r="P21" s="139">
        <v>3.2500000000000001E-2</v>
      </c>
      <c r="Q21" s="139">
        <v>0</v>
      </c>
      <c r="R21" s="139" t="b">
        <v>1</v>
      </c>
      <c r="S21" s="139">
        <v>6.7500000000000004E-2</v>
      </c>
      <c r="T21" s="139" t="b">
        <v>0</v>
      </c>
      <c r="U21" s="140">
        <v>0.11</v>
      </c>
      <c r="V21" s="139">
        <v>0</v>
      </c>
      <c r="X21" s="139">
        <v>1</v>
      </c>
      <c r="Y21" s="139">
        <v>1</v>
      </c>
      <c r="Z21" s="139">
        <v>1</v>
      </c>
      <c r="AA21" s="139">
        <v>1</v>
      </c>
    </row>
    <row r="22" spans="1:27" s="139" customFormat="1">
      <c r="A22" s="139" t="s">
        <v>199</v>
      </c>
      <c r="C22" s="139" t="b">
        <v>0</v>
      </c>
      <c r="E22" s="139" t="s">
        <v>190</v>
      </c>
      <c r="F22" s="139" t="s">
        <v>229</v>
      </c>
      <c r="G22" s="139">
        <v>2021</v>
      </c>
      <c r="J22" s="139">
        <v>1.4999999999999999E-2</v>
      </c>
      <c r="K22" s="139">
        <v>0.02</v>
      </c>
      <c r="L22" s="139">
        <v>0</v>
      </c>
      <c r="M22" s="139">
        <v>0</v>
      </c>
      <c r="N22" s="139">
        <v>2021</v>
      </c>
      <c r="O22" s="139" t="s">
        <v>61</v>
      </c>
      <c r="P22" s="139">
        <v>3.2500000000000001E-2</v>
      </c>
      <c r="Q22" s="139">
        <v>0</v>
      </c>
      <c r="R22" s="139" t="b">
        <v>1</v>
      </c>
      <c r="S22" s="139">
        <v>6.7500000000000004E-2</v>
      </c>
      <c r="T22" s="139" t="b">
        <v>0</v>
      </c>
      <c r="U22" s="140">
        <v>0.11</v>
      </c>
      <c r="V22" s="139">
        <v>0</v>
      </c>
      <c r="X22" s="139">
        <v>1</v>
      </c>
      <c r="Y22" s="139">
        <v>1</v>
      </c>
      <c r="Z22" s="139">
        <v>1</v>
      </c>
      <c r="AA22" s="139">
        <v>1</v>
      </c>
    </row>
    <row r="23" spans="1:27">
      <c r="U23" s="39"/>
    </row>
    <row r="24" spans="1:27">
      <c r="U24" s="39"/>
    </row>
    <row r="25" spans="1:27">
      <c r="U25" s="39"/>
    </row>
    <row r="26" spans="1:27">
      <c r="U26" s="39"/>
    </row>
    <row r="27" spans="1:27">
      <c r="U27" s="39"/>
    </row>
    <row r="28" spans="1:27">
      <c r="U28" s="39"/>
    </row>
  </sheetData>
  <dataValidations count="2">
    <dataValidation type="list" allowBlank="1" showInputMessage="1" showErrorMessage="1" sqref="C5:C10 C11:C28" xr:uid="{CE4DB086-8939-4E0F-A217-D1528E507A37}">
      <formula1>"TRUE, FALSE"</formula1>
    </dataValidation>
    <dataValidation type="list" allowBlank="1" showInputMessage="1" showErrorMessage="1" sqref="D5:D10 D11:D28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D14" sqref="D14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>
      <c r="A4">
        <v>2019</v>
      </c>
      <c r="B4">
        <v>1000</v>
      </c>
      <c r="C4">
        <v>82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24"/>
  <sheetViews>
    <sheetView workbookViewId="0">
      <selection activeCell="J14" sqref="J14"/>
    </sheetView>
  </sheetViews>
  <sheetFormatPr defaultRowHeight="15"/>
  <cols>
    <col min="1" max="1" width="26.85546875" customWidth="1"/>
    <col min="2" max="2" width="15.42578125" customWidth="1"/>
    <col min="3" max="3" width="36.85546875" customWidth="1"/>
    <col min="4" max="5" width="13.42578125" customWidth="1"/>
    <col min="6" max="6" width="17.140625" customWidth="1"/>
    <col min="7" max="7" width="13.42578125" customWidth="1"/>
  </cols>
  <sheetData>
    <row r="2" spans="1:7">
      <c r="A2" s="133" t="s">
        <v>72</v>
      </c>
      <c r="B2" s="133" t="s">
        <v>13</v>
      </c>
      <c r="C2" s="133" t="s">
        <v>241</v>
      </c>
      <c r="D2" s="133" t="s">
        <v>243</v>
      </c>
      <c r="E2" s="133" t="s">
        <v>244</v>
      </c>
      <c r="F2" s="133" t="s">
        <v>245</v>
      </c>
      <c r="G2" s="133" t="s">
        <v>246</v>
      </c>
    </row>
    <row r="3" spans="1:7">
      <c r="A3" s="48" t="s">
        <v>202</v>
      </c>
      <c r="B3" s="48" t="b">
        <v>1</v>
      </c>
      <c r="C3" s="48" t="s">
        <v>247</v>
      </c>
      <c r="D3" s="48" t="s">
        <v>257</v>
      </c>
      <c r="E3" s="48" t="s">
        <v>255</v>
      </c>
      <c r="F3" s="48" t="s">
        <v>254</v>
      </c>
      <c r="G3" s="48" t="s">
        <v>253</v>
      </c>
    </row>
    <row r="4" spans="1:7">
      <c r="A4" s="48" t="s">
        <v>204</v>
      </c>
      <c r="B4" s="48" t="b">
        <v>1</v>
      </c>
      <c r="C4" s="48" t="s">
        <v>247</v>
      </c>
      <c r="D4" s="48" t="s">
        <v>257</v>
      </c>
      <c r="E4" s="48" t="s">
        <v>256</v>
      </c>
      <c r="F4" s="48" t="s">
        <v>254</v>
      </c>
      <c r="G4" s="48" t="s">
        <v>253</v>
      </c>
    </row>
    <row r="5" spans="1:7">
      <c r="B5" s="179"/>
    </row>
    <row r="6" spans="1:7">
      <c r="A6" s="151" t="s">
        <v>232</v>
      </c>
      <c r="B6" s="151" t="b">
        <v>1</v>
      </c>
      <c r="C6" s="151" t="s">
        <v>242</v>
      </c>
      <c r="D6" s="151" t="s">
        <v>257</v>
      </c>
      <c r="E6" s="151" t="s">
        <v>255</v>
      </c>
      <c r="F6" s="151" t="s">
        <v>227</v>
      </c>
      <c r="G6" s="151" t="s">
        <v>258</v>
      </c>
    </row>
    <row r="7" spans="1:7">
      <c r="A7" s="151" t="s">
        <v>233</v>
      </c>
      <c r="B7" s="151" t="b">
        <v>1</v>
      </c>
      <c r="C7" s="151" t="s">
        <v>248</v>
      </c>
      <c r="D7" s="151" t="s">
        <v>257</v>
      </c>
      <c r="E7" s="151" t="s">
        <v>256</v>
      </c>
      <c r="F7" s="151" t="s">
        <v>227</v>
      </c>
      <c r="G7" s="151" t="s">
        <v>258</v>
      </c>
    </row>
    <row r="8" spans="1:7">
      <c r="A8" s="151"/>
      <c r="B8" s="151"/>
      <c r="C8" s="151"/>
      <c r="D8" s="151"/>
      <c r="E8" s="151"/>
      <c r="F8" s="151"/>
      <c r="G8" s="151"/>
    </row>
    <row r="9" spans="1:7">
      <c r="A9" s="151" t="s">
        <v>234</v>
      </c>
      <c r="B9" s="151" t="b">
        <v>1</v>
      </c>
      <c r="C9" s="151" t="s">
        <v>249</v>
      </c>
      <c r="D9" s="151" t="s">
        <v>257</v>
      </c>
      <c r="E9" s="151" t="s">
        <v>255</v>
      </c>
      <c r="F9" s="151" t="s">
        <v>227</v>
      </c>
      <c r="G9" s="151" t="s">
        <v>259</v>
      </c>
    </row>
    <row r="10" spans="1:7">
      <c r="A10" s="151" t="s">
        <v>235</v>
      </c>
      <c r="B10" s="151" t="b">
        <v>1</v>
      </c>
      <c r="C10" s="151" t="s">
        <v>250</v>
      </c>
      <c r="D10" s="151" t="s">
        <v>257</v>
      </c>
      <c r="E10" s="151" t="s">
        <v>256</v>
      </c>
      <c r="F10" s="151" t="s">
        <v>227</v>
      </c>
      <c r="G10" s="151" t="s">
        <v>259</v>
      </c>
    </row>
    <row r="12" spans="1:7">
      <c r="A12" s="166" t="s">
        <v>260</v>
      </c>
      <c r="B12" s="166" t="b">
        <v>1</v>
      </c>
      <c r="C12" s="166" t="s">
        <v>264</v>
      </c>
      <c r="D12" s="166" t="s">
        <v>257</v>
      </c>
      <c r="E12" s="166" t="s">
        <v>255</v>
      </c>
      <c r="F12" s="166" t="s">
        <v>263</v>
      </c>
      <c r="G12" s="151" t="s">
        <v>253</v>
      </c>
    </row>
    <row r="13" spans="1:7">
      <c r="A13" s="166" t="s">
        <v>261</v>
      </c>
      <c r="B13" s="166" t="b">
        <v>1</v>
      </c>
      <c r="C13" s="166" t="s">
        <v>265</v>
      </c>
      <c r="D13" s="166" t="s">
        <v>257</v>
      </c>
      <c r="E13" s="166" t="s">
        <v>256</v>
      </c>
      <c r="F13" s="166" t="s">
        <v>263</v>
      </c>
      <c r="G13" s="151" t="s">
        <v>253</v>
      </c>
    </row>
    <row r="14" spans="1:7" s="179" customFormat="1"/>
    <row r="15" spans="1:7">
      <c r="A15" s="48" t="s">
        <v>268</v>
      </c>
      <c r="B15" s="48" t="b">
        <v>1</v>
      </c>
      <c r="C15" s="48" t="s">
        <v>274</v>
      </c>
      <c r="D15" s="48" t="s">
        <v>257</v>
      </c>
      <c r="E15" s="48" t="s">
        <v>255</v>
      </c>
      <c r="F15" s="48" t="s">
        <v>275</v>
      </c>
      <c r="G15" s="48" t="s">
        <v>253</v>
      </c>
    </row>
    <row r="16" spans="1:7">
      <c r="A16" s="48" t="s">
        <v>269</v>
      </c>
      <c r="B16" s="48" t="b">
        <v>1</v>
      </c>
      <c r="C16" s="48" t="s">
        <v>274</v>
      </c>
      <c r="D16" s="48" t="s">
        <v>257</v>
      </c>
      <c r="E16" s="48" t="s">
        <v>256</v>
      </c>
      <c r="F16" s="48" t="s">
        <v>275</v>
      </c>
      <c r="G16" s="48" t="s">
        <v>253</v>
      </c>
    </row>
    <row r="17" spans="1:7" s="179" customFormat="1"/>
    <row r="18" spans="1:7" s="179" customFormat="1"/>
    <row r="19" spans="1:7" s="179" customFormat="1"/>
    <row r="20" spans="1:7" s="179" customFormat="1"/>
    <row r="21" spans="1:7" s="179" customFormat="1"/>
    <row r="22" spans="1:7" s="179" customFormat="1"/>
    <row r="23" spans="1:7" s="179" customFormat="1">
      <c r="A23" s="179" t="s">
        <v>239</v>
      </c>
      <c r="B23" s="179" t="b">
        <v>0</v>
      </c>
      <c r="C23" s="179" t="s">
        <v>251</v>
      </c>
      <c r="D23" s="179" t="s">
        <v>257</v>
      </c>
      <c r="E23" s="179" t="s">
        <v>255</v>
      </c>
      <c r="F23" s="179" t="s">
        <v>228</v>
      </c>
      <c r="G23" s="179" t="s">
        <v>259</v>
      </c>
    </row>
    <row r="24" spans="1:7" s="179" customFormat="1">
      <c r="A24" s="179" t="s">
        <v>240</v>
      </c>
      <c r="B24" s="179" t="b">
        <v>0</v>
      </c>
      <c r="C24" s="179" t="s">
        <v>252</v>
      </c>
      <c r="D24" s="179" t="s">
        <v>257</v>
      </c>
      <c r="E24" s="179" t="s">
        <v>256</v>
      </c>
      <c r="F24" s="179" t="s">
        <v>228</v>
      </c>
      <c r="G24" s="179" t="s">
        <v>259</v>
      </c>
    </row>
  </sheetData>
  <dataValidations count="1">
    <dataValidation type="list" allowBlank="1" showInputMessage="1" showErrorMessage="1" sqref="B3:B24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35" sqref="F35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267</v>
      </c>
    </row>
    <row r="3" spans="1:7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>
      <c r="A4" s="1" t="s">
        <v>20</v>
      </c>
      <c r="B4" s="4">
        <v>7.4700000000000003E-2</v>
      </c>
      <c r="C4" s="3">
        <v>0.12</v>
      </c>
      <c r="D4">
        <v>80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>
      <c r="A5" s="1" t="s">
        <v>99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>
      <c r="A6" s="1" t="s">
        <v>99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>
      <c r="A7" s="1" t="s">
        <v>99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>
      <c r="A8" s="1" t="s">
        <v>99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>
      <c r="A9" s="1" t="s">
        <v>99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>
      <c r="A10" s="1" t="s">
        <v>99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>
      <c r="A11" s="1" t="s">
        <v>99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0" workbookViewId="0">
      <selection activeCell="F45" sqref="F45"/>
    </sheetView>
  </sheetViews>
  <sheetFormatPr defaultRowHeight="15"/>
  <cols>
    <col min="2" max="2" width="27.42578125" customWidth="1"/>
    <col min="3" max="4" width="18" customWidth="1"/>
    <col min="5" max="5" width="14" customWidth="1"/>
  </cols>
  <sheetData>
    <row r="1" spans="1:5">
      <c r="A1" t="s">
        <v>158</v>
      </c>
    </row>
    <row r="3" spans="1:5" ht="15" customHeight="1">
      <c r="B3" s="51"/>
      <c r="C3" s="68" t="s">
        <v>138</v>
      </c>
      <c r="D3" s="53" t="s">
        <v>139</v>
      </c>
      <c r="E3" t="s">
        <v>157</v>
      </c>
    </row>
    <row r="4" spans="1:5">
      <c r="B4" s="51"/>
      <c r="C4" s="54">
        <v>43646</v>
      </c>
      <c r="D4" s="54">
        <v>43646</v>
      </c>
    </row>
    <row r="5" spans="1:5" ht="25.5">
      <c r="B5" s="55" t="s">
        <v>140</v>
      </c>
      <c r="C5" s="56"/>
      <c r="D5" s="56"/>
    </row>
    <row r="6" spans="1:5" ht="19.5" customHeight="1">
      <c r="B6" s="57" t="s">
        <v>141</v>
      </c>
      <c r="C6" s="64">
        <v>442147</v>
      </c>
      <c r="D6" s="67">
        <v>733822</v>
      </c>
      <c r="E6" s="69">
        <f>SUM(C6:D6)</f>
        <v>1175969</v>
      </c>
    </row>
    <row r="7" spans="1:5" ht="19.5" customHeight="1">
      <c r="B7" s="57" t="s">
        <v>142</v>
      </c>
      <c r="C7" s="64">
        <v>5389</v>
      </c>
      <c r="D7" s="64">
        <v>5692</v>
      </c>
      <c r="E7" s="69">
        <f t="shared" ref="E7:E42" si="0">SUM(C7:D7)</f>
        <v>11081</v>
      </c>
    </row>
    <row r="8" spans="1:5" ht="19.5" customHeight="1">
      <c r="B8" s="57" t="s">
        <v>143</v>
      </c>
      <c r="C8" s="64">
        <v>1436</v>
      </c>
      <c r="D8" s="64">
        <v>1820</v>
      </c>
      <c r="E8" s="69">
        <f t="shared" si="0"/>
        <v>3256</v>
      </c>
    </row>
    <row r="9" spans="1:5" ht="19.5" customHeight="1">
      <c r="B9" s="57" t="s">
        <v>144</v>
      </c>
      <c r="C9" s="65">
        <v>159348</v>
      </c>
      <c r="D9" s="65">
        <v>161821</v>
      </c>
      <c r="E9" s="69">
        <f t="shared" si="0"/>
        <v>321169</v>
      </c>
    </row>
    <row r="10" spans="1:5" ht="19.5" customHeight="1">
      <c r="B10" s="73" t="s">
        <v>145</v>
      </c>
      <c r="C10" s="74">
        <v>608320</v>
      </c>
      <c r="D10" s="74">
        <v>903155</v>
      </c>
      <c r="E10" s="75">
        <f t="shared" si="0"/>
        <v>1511475</v>
      </c>
    </row>
    <row r="11" spans="1:5" ht="19.5" customHeight="1">
      <c r="B11" s="113" t="s">
        <v>179</v>
      </c>
      <c r="C11" s="112">
        <v>71385</v>
      </c>
      <c r="D11" s="112">
        <v>96246</v>
      </c>
      <c r="E11" s="75">
        <v>167631</v>
      </c>
    </row>
    <row r="12" spans="1:5" ht="19.5" customHeight="1">
      <c r="B12" s="115" t="s">
        <v>180</v>
      </c>
      <c r="C12" s="112"/>
      <c r="D12" s="112"/>
      <c r="E12" s="75"/>
    </row>
    <row r="13" spans="1:5" ht="19.5" customHeight="1">
      <c r="B13" s="114" t="s">
        <v>141</v>
      </c>
      <c r="C13" s="116">
        <f>C6/C$11</f>
        <v>6.1938362401064646</v>
      </c>
      <c r="D13" s="116">
        <f t="shared" ref="D13:E13" si="1">D6/D$11</f>
        <v>7.6244415352326333</v>
      </c>
      <c r="E13" s="116">
        <f t="shared" si="1"/>
        <v>7.0152239144311013</v>
      </c>
    </row>
    <row r="14" spans="1:5" ht="19.5" customHeight="1">
      <c r="B14" s="114" t="s">
        <v>142</v>
      </c>
      <c r="C14" s="116">
        <f t="shared" ref="C14:E14" si="2">C7/C$11</f>
        <v>7.5492050150591863E-2</v>
      </c>
      <c r="D14" s="116">
        <f t="shared" si="2"/>
        <v>5.9140120108887639E-2</v>
      </c>
      <c r="E14" s="116">
        <f t="shared" si="2"/>
        <v>6.6103525004324981E-2</v>
      </c>
    </row>
    <row r="15" spans="1:5" ht="19.5" customHeight="1">
      <c r="B15" s="114" t="s">
        <v>143</v>
      </c>
      <c r="C15" s="116">
        <f t="shared" ref="C15:E15" si="3">C8/C$11</f>
        <v>2.0116270925264412E-2</v>
      </c>
      <c r="D15" s="116">
        <f t="shared" si="3"/>
        <v>1.8909876774099704E-2</v>
      </c>
      <c r="E15" s="116">
        <f t="shared" si="3"/>
        <v>1.9423614963819343E-2</v>
      </c>
    </row>
    <row r="16" spans="1:5" ht="19.5" customHeight="1">
      <c r="B16" s="114" t="s">
        <v>144</v>
      </c>
      <c r="C16" s="116">
        <f t="shared" ref="C16:E16" si="4">C9/C$11</f>
        <v>2.2322336625341457</v>
      </c>
      <c r="D16" s="116">
        <f t="shared" si="4"/>
        <v>1.6813270161876857</v>
      </c>
      <c r="E16" s="116">
        <f t="shared" si="4"/>
        <v>1.9159284380574</v>
      </c>
    </row>
    <row r="17" spans="2:5" ht="19.5" customHeight="1">
      <c r="B17" s="117" t="s">
        <v>145</v>
      </c>
      <c r="C17" s="118">
        <f t="shared" ref="C17:E17" si="5">C10/C$11</f>
        <v>8.5216782237164672</v>
      </c>
      <c r="D17" s="118">
        <f t="shared" si="5"/>
        <v>9.3838185483033065</v>
      </c>
      <c r="E17" s="118">
        <f t="shared" si="5"/>
        <v>9.016679492456646</v>
      </c>
    </row>
    <row r="18" spans="2:5" ht="19.5" customHeight="1">
      <c r="B18" s="60" t="s">
        <v>146</v>
      </c>
      <c r="C18" s="67">
        <v>9069</v>
      </c>
      <c r="D18" s="67">
        <v>95139</v>
      </c>
      <c r="E18" s="70">
        <f t="shared" si="0"/>
        <v>104208</v>
      </c>
    </row>
    <row r="19" spans="2:5" ht="19.5" customHeight="1">
      <c r="B19" s="60" t="s">
        <v>147</v>
      </c>
      <c r="C19" s="66"/>
      <c r="D19" s="66"/>
      <c r="E19" s="69">
        <f t="shared" si="0"/>
        <v>0</v>
      </c>
    </row>
    <row r="20" spans="2:5" ht="19.5" customHeight="1">
      <c r="B20" s="57" t="s">
        <v>148</v>
      </c>
      <c r="C20" s="67">
        <v>499249</v>
      </c>
      <c r="D20" s="64">
        <v>1423962</v>
      </c>
      <c r="E20" s="69">
        <f t="shared" si="0"/>
        <v>1923211</v>
      </c>
    </row>
    <row r="21" spans="2:5" ht="19.5" customHeight="1">
      <c r="B21" s="57" t="s">
        <v>149</v>
      </c>
      <c r="C21" s="64">
        <v>86688</v>
      </c>
      <c r="D21" s="64">
        <v>92287</v>
      </c>
      <c r="E21" s="69">
        <f t="shared" si="0"/>
        <v>178975</v>
      </c>
    </row>
    <row r="22" spans="2:5" ht="19.5" customHeight="1">
      <c r="B22" s="57" t="s">
        <v>150</v>
      </c>
      <c r="C22" s="65">
        <v>627487</v>
      </c>
      <c r="D22" s="65">
        <v>612388</v>
      </c>
      <c r="E22" s="69">
        <f t="shared" si="0"/>
        <v>1239875</v>
      </c>
    </row>
    <row r="23" spans="2:5" ht="19.5" customHeight="1">
      <c r="B23" s="73" t="s">
        <v>151</v>
      </c>
      <c r="C23" s="76">
        <v>1213424</v>
      </c>
      <c r="D23" s="76">
        <v>2128637</v>
      </c>
      <c r="E23" s="77">
        <f t="shared" si="0"/>
        <v>3342061</v>
      </c>
    </row>
    <row r="24" spans="2:5" ht="19.5" customHeight="1">
      <c r="B24" s="78" t="s">
        <v>152</v>
      </c>
      <c r="C24" s="79">
        <v>1830813</v>
      </c>
      <c r="D24" s="79">
        <v>3126931</v>
      </c>
      <c r="E24" s="80">
        <f t="shared" si="0"/>
        <v>4957744</v>
      </c>
    </row>
    <row r="25" spans="2:5" ht="19.5" customHeight="1">
      <c r="B25" s="57" t="s">
        <v>141</v>
      </c>
      <c r="C25" s="64">
        <v>1054566</v>
      </c>
      <c r="D25" s="64">
        <v>1792577</v>
      </c>
      <c r="E25" s="69">
        <f t="shared" si="0"/>
        <v>2847143</v>
      </c>
    </row>
    <row r="26" spans="2:5" ht="19.5" customHeight="1">
      <c r="B26" s="57" t="s">
        <v>153</v>
      </c>
      <c r="C26" s="64">
        <v>776247</v>
      </c>
      <c r="D26" s="64">
        <v>1334354</v>
      </c>
      <c r="E26" s="69">
        <f t="shared" si="0"/>
        <v>2110601</v>
      </c>
    </row>
    <row r="27" spans="2:5" ht="48" customHeight="1">
      <c r="B27" s="61" t="s">
        <v>154</v>
      </c>
      <c r="C27" s="56"/>
      <c r="D27" s="56"/>
      <c r="E27" s="69"/>
    </row>
    <row r="28" spans="2:5" ht="48" customHeight="1">
      <c r="B28" s="60" t="s">
        <v>155</v>
      </c>
      <c r="C28" s="56"/>
      <c r="D28" s="56"/>
      <c r="E28" s="69"/>
    </row>
    <row r="29" spans="2:5">
      <c r="B29" s="57" t="s">
        <v>141</v>
      </c>
      <c r="C29" s="63">
        <v>3777</v>
      </c>
      <c r="D29" s="63">
        <v>10770</v>
      </c>
      <c r="E29" s="69">
        <f t="shared" si="0"/>
        <v>14547</v>
      </c>
    </row>
    <row r="30" spans="2:5">
      <c r="B30" s="57" t="s">
        <v>142</v>
      </c>
      <c r="C30" s="62">
        <v>57</v>
      </c>
      <c r="D30" s="58">
        <v>2818</v>
      </c>
      <c r="E30" s="69">
        <f t="shared" si="0"/>
        <v>2875</v>
      </c>
    </row>
    <row r="31" spans="2:5">
      <c r="B31" s="57" t="s">
        <v>143</v>
      </c>
      <c r="C31" s="62">
        <v>61</v>
      </c>
      <c r="D31" s="62">
        <v>168</v>
      </c>
      <c r="E31" s="69">
        <f t="shared" si="0"/>
        <v>229</v>
      </c>
    </row>
    <row r="32" spans="2:5">
      <c r="B32" s="57" t="s">
        <v>144</v>
      </c>
      <c r="C32" s="59">
        <v>3867</v>
      </c>
      <c r="D32" s="59">
        <v>8457</v>
      </c>
      <c r="E32" s="69">
        <f t="shared" si="0"/>
        <v>12324</v>
      </c>
    </row>
    <row r="33" spans="2:5">
      <c r="B33" s="57" t="s">
        <v>145</v>
      </c>
      <c r="C33" s="71">
        <v>7762</v>
      </c>
      <c r="D33" s="71">
        <v>22213</v>
      </c>
      <c r="E33" s="70">
        <f t="shared" si="0"/>
        <v>29975</v>
      </c>
    </row>
    <row r="34" spans="2:5">
      <c r="B34" s="83" t="s">
        <v>179</v>
      </c>
      <c r="C34" s="101">
        <v>12070</v>
      </c>
      <c r="D34" s="98">
        <v>38475</v>
      </c>
      <c r="E34" s="105">
        <f t="shared" ref="E34" si="6">SUM(C34:D34)</f>
        <v>50545</v>
      </c>
    </row>
    <row r="35" spans="2:5">
      <c r="B35" s="114" t="s">
        <v>141</v>
      </c>
      <c r="C35" s="121">
        <f>C29/C$34</f>
        <v>0.31292460646230325</v>
      </c>
      <c r="D35" s="121">
        <f t="shared" ref="D35:E35" si="7">D29/D$34</f>
        <v>0.27992202729044835</v>
      </c>
      <c r="E35" s="121">
        <f t="shared" si="7"/>
        <v>0.28780294786823624</v>
      </c>
    </row>
    <row r="36" spans="2:5">
      <c r="B36" s="114" t="s">
        <v>142</v>
      </c>
      <c r="C36" s="121">
        <f t="shared" ref="C36:E36" si="8">C30/C$34</f>
        <v>4.7224523612261803E-3</v>
      </c>
      <c r="D36" s="121">
        <f t="shared" si="8"/>
        <v>7.3242365172189738E-2</v>
      </c>
      <c r="E36" s="121">
        <f t="shared" si="8"/>
        <v>5.6880007913740233E-2</v>
      </c>
    </row>
    <row r="37" spans="2:5">
      <c r="B37" s="114" t="s">
        <v>143</v>
      </c>
      <c r="C37" s="121">
        <f t="shared" ref="C37:E37" si="9">C31/C$34</f>
        <v>5.0538525269262632E-3</v>
      </c>
      <c r="D37" s="121">
        <f t="shared" si="9"/>
        <v>4.3664717348927875E-3</v>
      </c>
      <c r="E37" s="121">
        <f t="shared" si="9"/>
        <v>4.5306162825205264E-3</v>
      </c>
    </row>
    <row r="38" spans="2:5">
      <c r="B38" s="114" t="s">
        <v>144</v>
      </c>
      <c r="C38" s="121">
        <f t="shared" ref="C38:E38" si="10">C32/C$34</f>
        <v>0.3203811101905551</v>
      </c>
      <c r="D38" s="121">
        <f t="shared" si="10"/>
        <v>0.21980506822612086</v>
      </c>
      <c r="E38" s="121">
        <f t="shared" si="10"/>
        <v>0.24382233653180335</v>
      </c>
    </row>
    <row r="39" spans="2:5">
      <c r="B39" s="60" t="s">
        <v>146</v>
      </c>
      <c r="C39" s="63">
        <v>47</v>
      </c>
      <c r="D39" s="63">
        <v>661</v>
      </c>
      <c r="E39" s="69">
        <f t="shared" si="0"/>
        <v>708</v>
      </c>
    </row>
    <row r="40" spans="2:5">
      <c r="B40" s="61" t="s">
        <v>156</v>
      </c>
      <c r="C40" s="72">
        <v>7809</v>
      </c>
      <c r="D40" s="72">
        <v>22874</v>
      </c>
      <c r="E40" s="70">
        <f t="shared" si="0"/>
        <v>30683</v>
      </c>
    </row>
    <row r="41" spans="2:5">
      <c r="B41" s="57" t="s">
        <v>141</v>
      </c>
      <c r="C41" s="58">
        <v>6117</v>
      </c>
      <c r="D41" s="58">
        <v>17854</v>
      </c>
      <c r="E41" s="69">
        <f t="shared" si="0"/>
        <v>23971</v>
      </c>
    </row>
    <row r="42" spans="2:5">
      <c r="B42" s="57" t="s">
        <v>153</v>
      </c>
      <c r="C42" s="58">
        <v>1692</v>
      </c>
      <c r="D42" s="58">
        <v>5020</v>
      </c>
      <c r="E42" s="69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topLeftCell="A13" workbookViewId="0">
      <selection activeCell="J25" sqref="J25"/>
    </sheetView>
  </sheetViews>
  <sheetFormatPr defaultRowHeight="15"/>
  <cols>
    <col min="3" max="5" width="18.5703125" customWidth="1"/>
    <col min="6" max="6" width="14.5703125" customWidth="1"/>
  </cols>
  <sheetData>
    <row r="1" spans="1:11">
      <c r="A1" t="s">
        <v>159</v>
      </c>
    </row>
    <row r="3" spans="1:11" ht="15" customHeight="1"/>
    <row r="4" spans="1:11">
      <c r="C4" s="81" t="s">
        <v>160</v>
      </c>
    </row>
    <row r="5" spans="1:11">
      <c r="C5" s="82" t="s">
        <v>161</v>
      </c>
      <c r="D5" s="52"/>
      <c r="E5" s="52"/>
    </row>
    <row r="6" spans="1:11" ht="19.5" customHeight="1">
      <c r="C6" s="82"/>
      <c r="D6" s="102">
        <v>43646</v>
      </c>
      <c r="E6" s="103">
        <v>43646</v>
      </c>
    </row>
    <row r="7" spans="1:11" ht="19.5" customHeight="1">
      <c r="C7" s="82"/>
      <c r="D7" s="102" t="s">
        <v>173</v>
      </c>
      <c r="E7" s="104" t="s">
        <v>174</v>
      </c>
      <c r="F7" t="s">
        <v>157</v>
      </c>
    </row>
    <row r="8" spans="1:11" ht="19.5" customHeight="1">
      <c r="C8" s="83" t="s">
        <v>162</v>
      </c>
      <c r="D8" s="97">
        <v>17717</v>
      </c>
      <c r="E8" s="98">
        <v>17506</v>
      </c>
      <c r="F8" s="105">
        <f>SUM(D8:E8)</f>
        <v>35223</v>
      </c>
    </row>
    <row r="9" spans="1:11" ht="19.5" customHeight="1">
      <c r="C9" s="83" t="s">
        <v>163</v>
      </c>
      <c r="D9" s="84">
        <v>1258</v>
      </c>
      <c r="E9" s="85">
        <v>5927</v>
      </c>
      <c r="F9" s="105">
        <f t="shared" ref="F9:F14" si="0">SUM(D9:E9)</f>
        <v>7185</v>
      </c>
    </row>
    <row r="10" spans="1:11" ht="19.5" customHeight="1">
      <c r="C10" s="83" t="s">
        <v>164</v>
      </c>
      <c r="D10" s="86">
        <v>279</v>
      </c>
      <c r="E10" s="87">
        <v>314</v>
      </c>
      <c r="F10" s="105">
        <f t="shared" si="0"/>
        <v>593</v>
      </c>
    </row>
    <row r="11" spans="1:11" ht="19.5" customHeight="1">
      <c r="C11" s="83" t="s">
        <v>165</v>
      </c>
      <c r="D11" s="84">
        <v>10678</v>
      </c>
      <c r="E11" s="85">
        <v>12961</v>
      </c>
      <c r="F11" s="105">
        <f t="shared" si="0"/>
        <v>23639</v>
      </c>
    </row>
    <row r="12" spans="1:11" ht="19.5" customHeight="1">
      <c r="C12" s="83" t="s">
        <v>166</v>
      </c>
      <c r="D12" s="88">
        <v>182</v>
      </c>
      <c r="E12" s="89">
        <v>1014</v>
      </c>
      <c r="F12" s="105">
        <f t="shared" si="0"/>
        <v>1196</v>
      </c>
    </row>
    <row r="13" spans="1:11" ht="31.5" customHeight="1">
      <c r="C13" s="91" t="s">
        <v>167</v>
      </c>
      <c r="D13" s="99">
        <v>30114</v>
      </c>
      <c r="E13" s="100">
        <v>37721</v>
      </c>
      <c r="F13" s="105">
        <f t="shared" si="0"/>
        <v>67835</v>
      </c>
    </row>
    <row r="14" spans="1:11" ht="25.5" customHeight="1">
      <c r="C14" s="92" t="s">
        <v>168</v>
      </c>
      <c r="D14" s="101">
        <v>71385</v>
      </c>
      <c r="E14" s="98">
        <v>96246</v>
      </c>
      <c r="F14" s="105">
        <f t="shared" si="0"/>
        <v>167631</v>
      </c>
    </row>
    <row r="15" spans="1:11" ht="19.5" customHeight="1">
      <c r="C15" s="106" t="s">
        <v>169</v>
      </c>
      <c r="D15" s="107">
        <v>0.4219</v>
      </c>
      <c r="E15" s="107">
        <v>0.39200000000000002</v>
      </c>
      <c r="F15" s="108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>
      <c r="C16" s="111" t="s">
        <v>178</v>
      </c>
      <c r="D16" s="110">
        <f>D8/D$14</f>
        <v>0.24818939553127409</v>
      </c>
      <c r="E16" s="110">
        <f t="shared" ref="E16:F16" si="1">E8/E$14</f>
        <v>0.18188807846559857</v>
      </c>
      <c r="F16" s="110">
        <f t="shared" si="1"/>
        <v>0.21012223276124345</v>
      </c>
    </row>
    <row r="17" spans="3:6" ht="19.5" customHeight="1">
      <c r="C17" s="109" t="s">
        <v>175</v>
      </c>
      <c r="D17" s="110">
        <f t="shared" ref="D17:F17" si="2">D9/D$14</f>
        <v>1.762274987742523E-2</v>
      </c>
      <c r="E17" s="110">
        <f t="shared" si="2"/>
        <v>6.158178002202689E-2</v>
      </c>
      <c r="F17" s="110">
        <f t="shared" si="2"/>
        <v>4.2862000465307727E-2</v>
      </c>
    </row>
    <row r="18" spans="3:6" ht="19.5" customHeight="1">
      <c r="C18" s="109" t="s">
        <v>176</v>
      </c>
      <c r="D18" s="110">
        <f t="shared" ref="D18:F18" si="3">D10/D$14</f>
        <v>3.9083841143097292E-3</v>
      </c>
      <c r="E18" s="110">
        <f t="shared" si="3"/>
        <v>3.2624732456413771E-3</v>
      </c>
      <c r="F18" s="110">
        <f t="shared" si="3"/>
        <v>3.5375318407693088E-3</v>
      </c>
    </row>
    <row r="19" spans="3:6" ht="19.5" customHeight="1">
      <c r="C19" s="109" t="s">
        <v>177</v>
      </c>
      <c r="D19" s="110">
        <f t="shared" ref="D19:F19" si="4">D11/D$14</f>
        <v>0.14958324577992577</v>
      </c>
      <c r="E19" s="110">
        <f t="shared" si="4"/>
        <v>0.13466533674126718</v>
      </c>
      <c r="F19" s="110">
        <f t="shared" si="4"/>
        <v>0.14101806945016138</v>
      </c>
    </row>
    <row r="20" spans="3:6" ht="19.5" customHeight="1">
      <c r="C20" s="83" t="s">
        <v>162</v>
      </c>
      <c r="D20" s="94">
        <v>0.28849999999999998</v>
      </c>
      <c r="E20" s="94">
        <v>0.27100000000000002</v>
      </c>
    </row>
    <row r="21" spans="3:6" ht="19.5" customHeight="1">
      <c r="C21" s="95" t="s">
        <v>170</v>
      </c>
      <c r="D21" s="96">
        <v>0.13339999999999999</v>
      </c>
      <c r="E21" s="96">
        <v>0.121</v>
      </c>
    </row>
    <row r="22" spans="3:6" ht="19.5" customHeight="1">
      <c r="C22" s="95"/>
      <c r="D22" s="96"/>
      <c r="E22" s="96"/>
    </row>
    <row r="23" spans="3:6" ht="19.5" customHeight="1">
      <c r="C23" s="92" t="s">
        <v>171</v>
      </c>
      <c r="D23" s="56"/>
      <c r="E23" s="56"/>
    </row>
    <row r="24" spans="3:6">
      <c r="C24" s="83" t="s">
        <v>162</v>
      </c>
      <c r="D24" s="97">
        <v>1608</v>
      </c>
      <c r="E24" s="98">
        <v>3813</v>
      </c>
      <c r="F24" s="105">
        <f>SUM(D24:E24)</f>
        <v>5421</v>
      </c>
    </row>
    <row r="25" spans="3:6">
      <c r="C25" s="83" t="s">
        <v>163</v>
      </c>
      <c r="D25" s="86">
        <v>131</v>
      </c>
      <c r="E25" s="84">
        <v>2012</v>
      </c>
      <c r="F25" s="105">
        <f t="shared" ref="F25:F29" si="5">SUM(D25:E25)</f>
        <v>2143</v>
      </c>
    </row>
    <row r="26" spans="3:6">
      <c r="C26" s="83" t="s">
        <v>164</v>
      </c>
      <c r="D26" s="86">
        <v>47</v>
      </c>
      <c r="E26" s="87">
        <v>121</v>
      </c>
      <c r="F26" s="105">
        <f t="shared" si="5"/>
        <v>168</v>
      </c>
    </row>
    <row r="27" spans="3:6" ht="25.5">
      <c r="C27" s="83" t="s">
        <v>165</v>
      </c>
      <c r="D27" s="90">
        <v>1864</v>
      </c>
      <c r="E27" s="90">
        <v>4566</v>
      </c>
      <c r="F27" s="105">
        <f t="shared" si="5"/>
        <v>6430</v>
      </c>
    </row>
    <row r="28" spans="3:6" ht="25.5">
      <c r="C28" s="91" t="s">
        <v>172</v>
      </c>
      <c r="D28" s="99">
        <v>3650</v>
      </c>
      <c r="E28" s="99">
        <v>10513</v>
      </c>
      <c r="F28" s="105">
        <f t="shared" si="5"/>
        <v>14163</v>
      </c>
    </row>
    <row r="29" spans="3:6">
      <c r="C29" s="92" t="s">
        <v>168</v>
      </c>
      <c r="D29" s="101">
        <v>12070</v>
      </c>
      <c r="E29" s="98">
        <v>38475</v>
      </c>
      <c r="F29" s="105">
        <f t="shared" si="5"/>
        <v>50545</v>
      </c>
    </row>
    <row r="30" spans="3:6">
      <c r="C30" s="92" t="s">
        <v>169</v>
      </c>
      <c r="D30" s="93">
        <v>0.3024</v>
      </c>
      <c r="E30" s="93">
        <v>0.2732</v>
      </c>
      <c r="F30" s="21">
        <f>F28/F29</f>
        <v>0.28020575724601837</v>
      </c>
    </row>
    <row r="31" spans="3:6">
      <c r="C31" s="119" t="s">
        <v>178</v>
      </c>
      <c r="D31" s="93">
        <f>D24/D$29</f>
        <v>0.13322286661143332</v>
      </c>
      <c r="E31" s="93">
        <f>E24/E$29</f>
        <v>9.9103313840155943E-2</v>
      </c>
      <c r="F31" s="93">
        <f>F24/F$29</f>
        <v>0.10725096448709071</v>
      </c>
    </row>
    <row r="32" spans="3:6">
      <c r="C32" s="120" t="s">
        <v>175</v>
      </c>
      <c r="D32" s="93">
        <f t="shared" ref="D32:F32" si="6">D25/D$29</f>
        <v>1.0853355426677713E-2</v>
      </c>
      <c r="E32" s="93">
        <f t="shared" si="6"/>
        <v>5.2293697205977908E-2</v>
      </c>
      <c r="F32" s="93">
        <f t="shared" si="6"/>
        <v>4.2397863290137498E-2</v>
      </c>
    </row>
    <row r="33" spans="3:6">
      <c r="C33" s="120" t="s">
        <v>176</v>
      </c>
      <c r="D33" s="93">
        <f t="shared" ref="D33:F33" si="7">D26/D$29</f>
        <v>3.8939519469759734E-3</v>
      </c>
      <c r="E33" s="93">
        <f t="shared" si="7"/>
        <v>3.1448992852501625E-3</v>
      </c>
      <c r="F33" s="93">
        <f t="shared" si="7"/>
        <v>3.3237708972202987E-3</v>
      </c>
    </row>
    <row r="34" spans="3:6">
      <c r="C34" s="120" t="s">
        <v>177</v>
      </c>
      <c r="D34" s="93">
        <f t="shared" ref="D34:F34" si="8">D27/D$29</f>
        <v>0.1544324772162386</v>
      </c>
      <c r="E34" s="93">
        <f t="shared" si="8"/>
        <v>0.11867446393762184</v>
      </c>
      <c r="F34" s="93">
        <f t="shared" si="8"/>
        <v>0.12721337422099119</v>
      </c>
    </row>
    <row r="35" spans="3:6">
      <c r="C35" s="83" t="s">
        <v>162</v>
      </c>
      <c r="D35" s="94">
        <v>0.2379</v>
      </c>
      <c r="E35" s="94">
        <v>0.21640000000000001</v>
      </c>
    </row>
    <row r="36" spans="3:6">
      <c r="C36" s="83" t="s">
        <v>170</v>
      </c>
      <c r="D36" s="94">
        <v>6.4500000000000002E-2</v>
      </c>
      <c r="E36" s="94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6"/>
  <sheetViews>
    <sheetView workbookViewId="0">
      <selection activeCell="K35" sqref="K35"/>
    </sheetView>
  </sheetViews>
  <sheetFormatPr defaultRowHeight="15"/>
  <cols>
    <col min="2" max="2" width="9.7109375" bestFit="1" customWidth="1"/>
  </cols>
  <sheetData>
    <row r="2" spans="1:6">
      <c r="B2" s="123">
        <v>43646</v>
      </c>
    </row>
    <row r="3" spans="1:6">
      <c r="B3" t="s">
        <v>208</v>
      </c>
      <c r="C3" t="s">
        <v>209</v>
      </c>
      <c r="D3" t="s">
        <v>210</v>
      </c>
      <c r="E3" t="s">
        <v>211</v>
      </c>
      <c r="F3" t="s">
        <v>212</v>
      </c>
    </row>
    <row r="4" spans="1:6">
      <c r="A4" t="s">
        <v>206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>
      <c r="A5" t="s">
        <v>207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4" sqref="D44"/>
    </sheetView>
  </sheetViews>
  <sheetFormatPr defaultRowHeight="12.75"/>
  <cols>
    <col min="1" max="1" width="34.5703125" style="22" customWidth="1"/>
    <col min="2" max="2" width="20" style="23" customWidth="1"/>
    <col min="3" max="3" width="14.28515625" style="23" customWidth="1"/>
    <col min="4" max="4" width="16.5703125" style="23" customWidth="1"/>
    <col min="5" max="5" width="9.140625" style="22"/>
    <col min="6" max="9" width="14.85546875" style="22" customWidth="1"/>
    <col min="10" max="10" width="9.140625" style="22"/>
    <col min="11" max="11" width="18.5703125" style="22" customWidth="1"/>
    <col min="12" max="16384" width="9.140625" style="22"/>
  </cols>
  <sheetData>
    <row r="1" spans="1:11">
      <c r="A1" s="22" t="s">
        <v>112</v>
      </c>
    </row>
    <row r="3" spans="1:11">
      <c r="B3" s="24" t="s">
        <v>73</v>
      </c>
      <c r="C3" s="24" t="s">
        <v>74</v>
      </c>
      <c r="D3" s="24" t="s">
        <v>75</v>
      </c>
      <c r="F3" s="25" t="s">
        <v>109</v>
      </c>
      <c r="G3" s="25" t="s">
        <v>113</v>
      </c>
      <c r="H3" s="25" t="s">
        <v>114</v>
      </c>
      <c r="I3" s="25" t="s">
        <v>115</v>
      </c>
      <c r="K3" s="47" t="s">
        <v>116</v>
      </c>
    </row>
    <row r="4" spans="1:11">
      <c r="A4" s="25" t="s">
        <v>76</v>
      </c>
    </row>
    <row r="5" spans="1:11">
      <c r="A5" s="22" t="s">
        <v>79</v>
      </c>
      <c r="B5" s="23">
        <v>174402</v>
      </c>
      <c r="C5" s="23">
        <v>11811</v>
      </c>
      <c r="D5" s="23">
        <f>SUM(B5:C5)</f>
        <v>186213</v>
      </c>
      <c r="F5" s="23">
        <v>28335</v>
      </c>
      <c r="G5" s="23">
        <v>41289</v>
      </c>
      <c r="H5" s="22">
        <v>7311</v>
      </c>
      <c r="I5" s="23">
        <f t="shared" ref="I5:I6" si="0">SUM(F5:H5)</f>
        <v>76935</v>
      </c>
      <c r="K5" s="46">
        <f>SUM(D5,I5)</f>
        <v>263148</v>
      </c>
    </row>
    <row r="6" spans="1:11">
      <c r="A6" s="22" t="s">
        <v>80</v>
      </c>
      <c r="B6" s="23">
        <v>37586</v>
      </c>
      <c r="C6" s="23">
        <v>8909</v>
      </c>
      <c r="D6" s="23">
        <f t="shared" ref="D6:D25" si="1">SUM(B6:C6)</f>
        <v>46495</v>
      </c>
      <c r="F6" s="23">
        <v>5956</v>
      </c>
      <c r="G6" s="23">
        <v>6173</v>
      </c>
      <c r="H6" s="22">
        <v>265</v>
      </c>
      <c r="I6" s="23">
        <f t="shared" si="0"/>
        <v>12394</v>
      </c>
      <c r="K6" s="46">
        <f t="shared" ref="K6:K12" si="2">SUM(D6,I6)</f>
        <v>58889</v>
      </c>
    </row>
    <row r="7" spans="1:11">
      <c r="A7" s="22" t="s">
        <v>81</v>
      </c>
      <c r="B7" s="23">
        <v>61005</v>
      </c>
      <c r="C7" s="23">
        <v>3566</v>
      </c>
      <c r="D7" s="23">
        <f t="shared" si="1"/>
        <v>64571</v>
      </c>
      <c r="F7" s="23">
        <v>7103</v>
      </c>
      <c r="G7" s="23">
        <v>7078</v>
      </c>
      <c r="H7" s="23">
        <v>451</v>
      </c>
      <c r="I7" s="23">
        <f>SUM(F7:H7)</f>
        <v>14632</v>
      </c>
      <c r="K7" s="46">
        <f t="shared" si="2"/>
        <v>79203</v>
      </c>
    </row>
    <row r="8" spans="1:11">
      <c r="A8" s="22" t="s">
        <v>82</v>
      </c>
      <c r="B8" s="23">
        <v>195158</v>
      </c>
      <c r="C8" s="23">
        <v>14642</v>
      </c>
      <c r="D8" s="23">
        <f t="shared" si="1"/>
        <v>209800</v>
      </c>
      <c r="F8" s="23">
        <v>25749</v>
      </c>
      <c r="G8" s="23">
        <v>39947</v>
      </c>
      <c r="H8" s="23">
        <v>9158</v>
      </c>
      <c r="I8" s="23">
        <f t="shared" ref="I8:I25" si="3">SUM(F8:H8)</f>
        <v>74854</v>
      </c>
      <c r="K8" s="46">
        <f t="shared" si="2"/>
        <v>284654</v>
      </c>
    </row>
    <row r="9" spans="1:11">
      <c r="A9" s="22" t="s">
        <v>63</v>
      </c>
      <c r="B9" s="23">
        <v>468151</v>
      </c>
      <c r="C9" s="23">
        <v>38928</v>
      </c>
      <c r="D9" s="23">
        <f t="shared" si="1"/>
        <v>507079</v>
      </c>
      <c r="F9" s="23">
        <v>67143</v>
      </c>
      <c r="G9" s="23">
        <v>94487</v>
      </c>
      <c r="H9" s="23">
        <v>17185</v>
      </c>
      <c r="I9" s="23">
        <f t="shared" si="3"/>
        <v>178815</v>
      </c>
      <c r="K9" s="46">
        <f t="shared" si="2"/>
        <v>685894</v>
      </c>
    </row>
    <row r="10" spans="1:11">
      <c r="G10" s="23"/>
      <c r="H10" s="23"/>
      <c r="I10" s="23"/>
    </row>
    <row r="11" spans="1:11" ht="15" customHeight="1">
      <c r="A11" s="26" t="s">
        <v>88</v>
      </c>
      <c r="B11" s="23">
        <v>12251583453</v>
      </c>
      <c r="C11" s="23">
        <v>699252899</v>
      </c>
      <c r="D11" s="23">
        <f t="shared" si="1"/>
        <v>12950836352</v>
      </c>
      <c r="F11" s="23">
        <v>2316124913</v>
      </c>
      <c r="G11" s="43">
        <v>3522647266</v>
      </c>
      <c r="H11" s="23">
        <v>871895121</v>
      </c>
      <c r="I11" s="23">
        <f t="shared" si="3"/>
        <v>6710667300</v>
      </c>
      <c r="K11" s="46">
        <f t="shared" si="2"/>
        <v>19661503652</v>
      </c>
    </row>
    <row r="12" spans="1:11" ht="15" customHeight="1">
      <c r="A12" s="26" t="s">
        <v>89</v>
      </c>
      <c r="B12" s="23">
        <v>12934685803</v>
      </c>
      <c r="C12" s="23">
        <v>738240618</v>
      </c>
      <c r="D12" s="23">
        <f t="shared" si="1"/>
        <v>13672926421</v>
      </c>
      <c r="F12" s="23">
        <v>2445263353</v>
      </c>
      <c r="G12" s="43">
        <v>3719056868</v>
      </c>
      <c r="H12" s="23">
        <v>920508723</v>
      </c>
      <c r="I12" s="23">
        <f t="shared" si="3"/>
        <v>7084828944</v>
      </c>
      <c r="K12" s="46">
        <f t="shared" si="2"/>
        <v>20757755365</v>
      </c>
    </row>
    <row r="13" spans="1:11" ht="15" customHeight="1">
      <c r="A13" s="26"/>
      <c r="B13" s="27"/>
      <c r="G13" s="23"/>
      <c r="H13" s="23"/>
      <c r="I13" s="23"/>
    </row>
    <row r="14" spans="1:11">
      <c r="A14" s="25" t="s">
        <v>77</v>
      </c>
      <c r="G14" s="23"/>
      <c r="H14" s="23"/>
      <c r="I14" s="23"/>
    </row>
    <row r="15" spans="1:11">
      <c r="A15" s="26" t="s">
        <v>83</v>
      </c>
      <c r="B15" s="23">
        <v>132446673597</v>
      </c>
      <c r="C15" s="23">
        <v>5746905539</v>
      </c>
      <c r="D15" s="23">
        <f t="shared" si="1"/>
        <v>138193579136</v>
      </c>
      <c r="F15" s="42">
        <v>17751712839</v>
      </c>
      <c r="G15" s="23">
        <v>57779361435</v>
      </c>
      <c r="H15" s="23">
        <v>15894543442</v>
      </c>
      <c r="I15" s="23">
        <f t="shared" si="3"/>
        <v>91425617716</v>
      </c>
      <c r="K15" s="46">
        <f t="shared" ref="K15:K18" si="4">SUM(D15,I15)</f>
        <v>229619196852</v>
      </c>
    </row>
    <row r="16" spans="1:11">
      <c r="A16" s="26" t="s">
        <v>84</v>
      </c>
      <c r="B16" s="23">
        <v>115469058970</v>
      </c>
      <c r="C16" s="23">
        <v>4670036601</v>
      </c>
      <c r="D16" s="23">
        <f t="shared" si="1"/>
        <v>120139095571</v>
      </c>
      <c r="F16" s="42">
        <v>13590778296</v>
      </c>
      <c r="G16" s="23">
        <v>48792433542</v>
      </c>
      <c r="H16" s="23">
        <v>13383782393</v>
      </c>
      <c r="I16" s="23">
        <f t="shared" si="3"/>
        <v>75766994231</v>
      </c>
      <c r="K16" s="46">
        <f t="shared" si="4"/>
        <v>195906089802</v>
      </c>
    </row>
    <row r="17" spans="1:11">
      <c r="A17" s="26" t="s">
        <v>85</v>
      </c>
      <c r="B17" s="23">
        <v>80223069956</v>
      </c>
      <c r="C17" s="23">
        <v>3589902866</v>
      </c>
      <c r="D17" s="23">
        <f t="shared" si="1"/>
        <v>83812972822</v>
      </c>
      <c r="F17" s="42">
        <v>10551342261</v>
      </c>
      <c r="G17" s="23">
        <v>33326594392</v>
      </c>
      <c r="H17" s="23">
        <v>8540511923</v>
      </c>
      <c r="I17" s="23">
        <f t="shared" si="3"/>
        <v>52418448576</v>
      </c>
      <c r="K17" s="46">
        <f t="shared" si="4"/>
        <v>136231421398</v>
      </c>
    </row>
    <row r="18" spans="1:11">
      <c r="A18" s="26" t="s">
        <v>86</v>
      </c>
      <c r="B18" s="23">
        <v>35245989014</v>
      </c>
      <c r="C18" s="23">
        <v>1080133735</v>
      </c>
      <c r="D18" s="23">
        <f t="shared" si="1"/>
        <v>36326122749</v>
      </c>
      <c r="F18" s="42">
        <v>3039436035</v>
      </c>
      <c r="G18" s="23">
        <v>15465839150</v>
      </c>
      <c r="H18" s="23">
        <v>4843270470</v>
      </c>
      <c r="I18" s="23">
        <f t="shared" si="3"/>
        <v>23348545655</v>
      </c>
      <c r="K18" s="46">
        <f t="shared" si="4"/>
        <v>59674668404</v>
      </c>
    </row>
    <row r="19" spans="1:11">
      <c r="A19" s="26" t="s">
        <v>87</v>
      </c>
      <c r="B19" s="28">
        <v>0.69499999999999995</v>
      </c>
      <c r="C19" s="28">
        <v>0.76900000000000002</v>
      </c>
      <c r="D19" s="32">
        <f>D17/D16</f>
        <v>0.69763279325228544</v>
      </c>
      <c r="F19" s="32">
        <f>F17/F16</f>
        <v>0.77636041374506426</v>
      </c>
      <c r="G19" s="32">
        <f>G17/G16</f>
        <v>0.68302791996043455</v>
      </c>
      <c r="H19" s="32">
        <f>H17/H16</f>
        <v>0.63812393777911902</v>
      </c>
      <c r="I19" s="32">
        <f>I17/I16</f>
        <v>0.69183750930102272</v>
      </c>
      <c r="K19" s="32">
        <f>K17/K16</f>
        <v>0.69539145789540036</v>
      </c>
    </row>
    <row r="20" spans="1:11">
      <c r="A20" s="26"/>
      <c r="G20" s="23"/>
      <c r="H20" s="23"/>
      <c r="I20" s="23"/>
    </row>
    <row r="21" spans="1:11">
      <c r="A21" s="25" t="s">
        <v>78</v>
      </c>
      <c r="G21" s="23"/>
      <c r="H21" s="23"/>
      <c r="I21" s="23"/>
    </row>
    <row r="22" spans="1:11">
      <c r="A22" s="26" t="s">
        <v>90</v>
      </c>
      <c r="B22" s="23">
        <v>2174670866</v>
      </c>
      <c r="C22" s="23">
        <v>134810119</v>
      </c>
      <c r="D22" s="23">
        <f t="shared" si="1"/>
        <v>2309480985</v>
      </c>
      <c r="F22" s="43">
        <v>566958761</v>
      </c>
      <c r="G22" s="23">
        <v>1111774860</v>
      </c>
      <c r="H22" s="43">
        <v>274753444</v>
      </c>
      <c r="I22" s="23">
        <f t="shared" si="3"/>
        <v>1953487065</v>
      </c>
      <c r="K22" s="46">
        <f t="shared" ref="K22:K25" si="5">SUM(D22,I22)</f>
        <v>4262968050</v>
      </c>
    </row>
    <row r="23" spans="1:11">
      <c r="A23" s="26" t="s">
        <v>91</v>
      </c>
      <c r="B23" s="23">
        <v>893164372</v>
      </c>
      <c r="C23" s="23">
        <v>58830395</v>
      </c>
      <c r="D23" s="23">
        <f t="shared" si="1"/>
        <v>951994767</v>
      </c>
      <c r="F23" s="43">
        <v>256385863</v>
      </c>
      <c r="G23" s="23">
        <v>426055155</v>
      </c>
      <c r="H23" s="43">
        <v>96865133</v>
      </c>
      <c r="I23" s="23">
        <f t="shared" si="3"/>
        <v>779306151</v>
      </c>
      <c r="K23" s="46">
        <f t="shared" si="5"/>
        <v>1731300918</v>
      </c>
    </row>
    <row r="24" spans="1:11">
      <c r="A24" s="26" t="s">
        <v>92</v>
      </c>
      <c r="B24" s="23">
        <v>1281506494</v>
      </c>
      <c r="C24" s="23">
        <v>75979724</v>
      </c>
      <c r="D24" s="23">
        <f t="shared" si="1"/>
        <v>1357486218</v>
      </c>
      <c r="F24" s="43">
        <v>310572898</v>
      </c>
      <c r="G24" s="23">
        <v>685719705</v>
      </c>
      <c r="H24" s="43">
        <v>177888311</v>
      </c>
      <c r="I24" s="23">
        <f t="shared" si="3"/>
        <v>1174180914</v>
      </c>
      <c r="K24" s="46">
        <f t="shared" si="5"/>
        <v>2531667132</v>
      </c>
    </row>
    <row r="25" spans="1:11" ht="15" customHeight="1">
      <c r="A25" s="26" t="s">
        <v>93</v>
      </c>
      <c r="B25" s="23">
        <v>2725165218</v>
      </c>
      <c r="C25" s="23">
        <v>77744321</v>
      </c>
      <c r="D25" s="23">
        <f t="shared" si="1"/>
        <v>2802909539</v>
      </c>
      <c r="F25" s="43">
        <v>215802566</v>
      </c>
      <c r="G25" s="23">
        <v>1069586142</v>
      </c>
      <c r="H25" s="43">
        <v>354215017</v>
      </c>
      <c r="I25" s="23">
        <f t="shared" si="3"/>
        <v>1639603725</v>
      </c>
      <c r="K25" s="46">
        <f t="shared" si="5"/>
        <v>4442513264</v>
      </c>
    </row>
    <row r="26" spans="1:11" ht="15" customHeight="1">
      <c r="A26" s="29" t="s">
        <v>122</v>
      </c>
      <c r="B26" s="23">
        <f>B24+B25</f>
        <v>4006671712</v>
      </c>
      <c r="C26" s="23">
        <f t="shared" ref="C26:K26" si="6">C24+C25</f>
        <v>153724045</v>
      </c>
      <c r="D26" s="23">
        <f t="shared" si="6"/>
        <v>4160395757</v>
      </c>
      <c r="E26" s="23"/>
      <c r="F26" s="23">
        <f t="shared" si="6"/>
        <v>526375464</v>
      </c>
      <c r="G26" s="23">
        <f t="shared" si="6"/>
        <v>1755305847</v>
      </c>
      <c r="H26" s="23">
        <f t="shared" si="6"/>
        <v>532103328</v>
      </c>
      <c r="I26" s="23">
        <f t="shared" si="6"/>
        <v>2813784639</v>
      </c>
      <c r="J26" s="23"/>
      <c r="K26" s="23">
        <f t="shared" si="6"/>
        <v>6974180396</v>
      </c>
    </row>
    <row r="28" spans="1:11" ht="25.5">
      <c r="A28" s="29" t="s">
        <v>94</v>
      </c>
    </row>
    <row r="29" spans="1:11">
      <c r="A29" s="26" t="s">
        <v>90</v>
      </c>
      <c r="B29" s="30">
        <v>0.16813</v>
      </c>
      <c r="C29" s="33">
        <v>0.18260999999999999</v>
      </c>
      <c r="D29" s="32">
        <f>D22/$D$12</f>
        <v>0.16890904798938361</v>
      </c>
      <c r="F29" s="44">
        <v>0.23186000000000001</v>
      </c>
      <c r="G29" s="44">
        <v>0.29893999999999998</v>
      </c>
      <c r="H29" s="44">
        <v>0.29848000000000002</v>
      </c>
      <c r="I29" s="32">
        <f>I22/$I$12</f>
        <v>0.27572819053794789</v>
      </c>
      <c r="K29" s="32">
        <f>K22/$K$12</f>
        <v>0.20536748675571453</v>
      </c>
    </row>
    <row r="30" spans="1:11">
      <c r="A30" s="26" t="s">
        <v>91</v>
      </c>
      <c r="B30" s="30">
        <v>6.905E-2</v>
      </c>
      <c r="C30" s="33">
        <v>7.9689999999999997E-2</v>
      </c>
      <c r="D30" s="32">
        <f t="shared" ref="D30:D32" si="7">D23/$D$12</f>
        <v>6.9626262709777217E-2</v>
      </c>
      <c r="F30" s="44">
        <v>0.10485</v>
      </c>
      <c r="G30" s="44">
        <v>0.11456</v>
      </c>
      <c r="H30" s="44">
        <v>0.10523</v>
      </c>
      <c r="I30" s="32">
        <f t="shared" ref="I30:I32" si="8">I23/$I$12</f>
        <v>0.10999646669803917</v>
      </c>
      <c r="K30" s="32">
        <f t="shared" ref="K30:K32" si="9">K23/$K$12</f>
        <v>8.3405015983528522E-2</v>
      </c>
    </row>
    <row r="31" spans="1:11">
      <c r="A31" s="26" t="s">
        <v>92</v>
      </c>
      <c r="B31" s="30">
        <v>9.9080000000000001E-2</v>
      </c>
      <c r="C31" s="33">
        <v>0.10292</v>
      </c>
      <c r="D31" s="32">
        <f t="shared" si="7"/>
        <v>9.9282785279606378E-2</v>
      </c>
      <c r="F31" s="44">
        <v>0.12701000000000001</v>
      </c>
      <c r="G31" s="44">
        <v>0.18437999999999999</v>
      </c>
      <c r="H31" s="44">
        <v>0.19325000000000001</v>
      </c>
      <c r="I31" s="32">
        <f t="shared" si="8"/>
        <v>0.1657317238399087</v>
      </c>
      <c r="K31" s="32">
        <f t="shared" si="9"/>
        <v>0.12196247077218601</v>
      </c>
    </row>
    <row r="32" spans="1:11" ht="15" customHeight="1">
      <c r="A32" s="26" t="s">
        <v>93</v>
      </c>
      <c r="B32" s="30">
        <v>0.21068999999999999</v>
      </c>
      <c r="C32" s="33">
        <v>0.10531</v>
      </c>
      <c r="D32" s="32">
        <f t="shared" si="7"/>
        <v>0.20499704691565238</v>
      </c>
      <c r="F32" s="44">
        <v>8.8249999999999995E-2</v>
      </c>
      <c r="G32" s="44">
        <v>0.28760000000000002</v>
      </c>
      <c r="H32" s="44">
        <v>0.38479999999999998</v>
      </c>
      <c r="I32" s="32">
        <f t="shared" si="8"/>
        <v>0.23142460290287567</v>
      </c>
      <c r="K32" s="32">
        <f t="shared" si="9"/>
        <v>0.21401703536262867</v>
      </c>
    </row>
    <row r="33" spans="1:11">
      <c r="A33" s="26" t="s">
        <v>63</v>
      </c>
      <c r="B33" s="31">
        <v>0.30976999999999999</v>
      </c>
      <c r="C33" s="33">
        <v>0.20823</v>
      </c>
      <c r="D33" s="32">
        <f>SUM(D24:D25)/D12</f>
        <v>0.30427983219525878</v>
      </c>
      <c r="F33" s="45">
        <v>0.21526000000000001</v>
      </c>
      <c r="G33" s="45">
        <v>0.47198000000000001</v>
      </c>
      <c r="H33" s="45">
        <v>0.57811000000000001</v>
      </c>
      <c r="I33" s="32">
        <f>SUM(I24:I25)/$I$12</f>
        <v>0.39715632674278439</v>
      </c>
      <c r="K33" s="32">
        <f>SUM(K24:K25)/$K$12</f>
        <v>0.3359795061348147</v>
      </c>
    </row>
    <row r="35" spans="1:11" ht="25.5">
      <c r="A35" s="29" t="s">
        <v>95</v>
      </c>
    </row>
    <row r="36" spans="1:11">
      <c r="A36" s="26" t="s">
        <v>90</v>
      </c>
      <c r="B36" s="32">
        <f>B22/B$11</f>
        <v>0.17750120825953289</v>
      </c>
      <c r="C36" s="32">
        <f>C22/C$11</f>
        <v>0.19279164833323059</v>
      </c>
      <c r="D36" s="32">
        <f>D22/D$11</f>
        <v>0.1783267830917612</v>
      </c>
      <c r="F36" s="32">
        <f>F22/F$11</f>
        <v>0.24478764414551246</v>
      </c>
      <c r="G36" s="32">
        <f>G22/G$11</f>
        <v>0.31560777337278823</v>
      </c>
      <c r="H36" s="32">
        <f>H22/H$11</f>
        <v>0.31512212579521937</v>
      </c>
      <c r="I36" s="32">
        <f>I22/I$11</f>
        <v>0.29110176047618991</v>
      </c>
      <c r="K36" s="32">
        <f>K22/K$11</f>
        <v>0.21681800768917101</v>
      </c>
    </row>
    <row r="37" spans="1:11">
      <c r="A37" s="26" t="s">
        <v>91</v>
      </c>
      <c r="B37" s="32">
        <f t="shared" ref="B37:C39" si="10">B23/B$11</f>
        <v>7.2901953892441071E-2</v>
      </c>
      <c r="C37" s="32">
        <f t="shared" si="10"/>
        <v>8.4133215728005153E-2</v>
      </c>
      <c r="D37" s="32">
        <f t="shared" ref="D37:F37" si="11">D23/D$11</f>
        <v>7.3508362018101112E-2</v>
      </c>
      <c r="F37" s="32">
        <f t="shared" si="11"/>
        <v>0.110696043016053</v>
      </c>
      <c r="G37" s="32">
        <f t="shared" ref="G37:H37" si="12">G23/G$11</f>
        <v>0.12094743606951874</v>
      </c>
      <c r="H37" s="32">
        <f t="shared" si="12"/>
        <v>0.11109723023670871</v>
      </c>
      <c r="I37" s="32">
        <f t="shared" ref="I37:K37" si="13">I23/I$11</f>
        <v>0.11612945720018038</v>
      </c>
      <c r="K37" s="32">
        <f t="shared" si="13"/>
        <v>8.8055366905973612E-2</v>
      </c>
    </row>
    <row r="38" spans="1:11">
      <c r="A38" s="26" t="s">
        <v>92</v>
      </c>
      <c r="B38" s="32">
        <f t="shared" si="10"/>
        <v>0.1045992543670918</v>
      </c>
      <c r="C38" s="32">
        <f t="shared" si="10"/>
        <v>0.10865843260522542</v>
      </c>
      <c r="D38" s="32">
        <f t="shared" ref="D38:F38" si="14">D24/D$11</f>
        <v>0.10481842107366009</v>
      </c>
      <c r="F38" s="32">
        <f t="shared" si="14"/>
        <v>0.13409160112945948</v>
      </c>
      <c r="G38" s="32">
        <f t="shared" ref="G38:H38" si="15">G24/G$11</f>
        <v>0.19466033730326945</v>
      </c>
      <c r="H38" s="32">
        <f t="shared" si="15"/>
        <v>0.20402489555851064</v>
      </c>
      <c r="I38" s="32">
        <f t="shared" ref="I38:K38" si="16">I24/I$11</f>
        <v>0.17497230327600952</v>
      </c>
      <c r="K38" s="32">
        <f t="shared" si="16"/>
        <v>0.12876264078319741</v>
      </c>
    </row>
    <row r="39" spans="1:11">
      <c r="A39" s="26" t="s">
        <v>93</v>
      </c>
      <c r="B39" s="32">
        <f t="shared" si="10"/>
        <v>0.222433714666711</v>
      </c>
      <c r="C39" s="32">
        <f t="shared" si="10"/>
        <v>0.11118197881078788</v>
      </c>
      <c r="D39" s="32">
        <f t="shared" ref="D39:F39" si="17">D25/D$11</f>
        <v>0.21642691350718413</v>
      </c>
      <c r="F39" s="32">
        <f t="shared" si="17"/>
        <v>9.3173975543692972E-2</v>
      </c>
      <c r="G39" s="32">
        <f t="shared" ref="G39:H39" si="18">G25/G$11</f>
        <v>0.30363134916273504</v>
      </c>
      <c r="H39" s="32">
        <f t="shared" si="18"/>
        <v>0.40625874427848757</v>
      </c>
      <c r="I39" s="32">
        <f t="shared" ref="I39:K39" si="19">I25/I$11</f>
        <v>0.24432797093070013</v>
      </c>
      <c r="K39" s="32">
        <f t="shared" si="19"/>
        <v>0.22594982269060079</v>
      </c>
    </row>
    <row r="40" spans="1:11">
      <c r="A40" s="26" t="s">
        <v>63</v>
      </c>
      <c r="B40" s="32">
        <f>SUM(B24:B25)/B$11</f>
        <v>0.3270329690338028</v>
      </c>
      <c r="C40" s="32">
        <f t="shared" ref="C40:D40" si="20">SUM(C24:C25)/C$11</f>
        <v>0.21984041141601332</v>
      </c>
      <c r="D40" s="32">
        <f t="shared" si="20"/>
        <v>0.3212453345808442</v>
      </c>
      <c r="F40" s="32">
        <f t="shared" ref="F40:G40" si="21">SUM(F24:F25)/F$11</f>
        <v>0.22726557667315242</v>
      </c>
      <c r="G40" s="32">
        <f t="shared" si="21"/>
        <v>0.49829168646600452</v>
      </c>
      <c r="H40" s="32">
        <f t="shared" ref="H40:I40" si="22">SUM(H24:H25)/H$11</f>
        <v>0.61028363983699829</v>
      </c>
      <c r="I40" s="32">
        <f t="shared" si="22"/>
        <v>0.41930027420670968</v>
      </c>
      <c r="K40" s="32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targetVals_Funding</vt:lpstr>
      <vt:lpstr>targeVals_raw</vt:lpstr>
      <vt:lpstr>Note1</vt:lpstr>
      <vt:lpstr>Notes on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2021-04-30T17:14:21Z</dcterms:modified>
</cp:coreProperties>
</file>