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C14CCD5F-7720-4743-99D2-ED6C816262A6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unding" sheetId="31" r:id="rId8"/>
    <sheet name="targeVals_raw" sheetId="23" r:id="rId9"/>
    <sheet name="Note1" sheetId="29" r:id="rId10"/>
    <sheet name="Notes on scenarios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22" l="1"/>
  <c r="N12" i="22"/>
  <c r="F13" i="2"/>
  <c r="E13" i="2" s="1"/>
  <c r="E12" i="2"/>
  <c r="P11" i="22"/>
  <c r="N11" i="22"/>
  <c r="P29" i="22"/>
  <c r="N29" i="22"/>
  <c r="P28" i="22"/>
  <c r="N28" i="22"/>
  <c r="F3" i="2"/>
  <c r="E3" i="2" s="1"/>
  <c r="N41" i="22"/>
  <c r="P41" i="22"/>
  <c r="N42" i="22"/>
  <c r="P42" i="22"/>
  <c r="N44" i="22"/>
  <c r="P44" i="22"/>
  <c r="N45" i="22"/>
  <c r="P45" i="22"/>
  <c r="P39" i="22"/>
  <c r="N39" i="22"/>
  <c r="P38" i="22"/>
  <c r="N38" i="22"/>
  <c r="N24" i="22"/>
  <c r="P24" i="22"/>
  <c r="N25" i="22"/>
  <c r="P25" i="22"/>
  <c r="P36" i="22"/>
  <c r="N36" i="22"/>
  <c r="P35" i="22"/>
  <c r="N35" i="22"/>
  <c r="P20" i="22"/>
  <c r="N20" i="22"/>
  <c r="P19" i="22"/>
  <c r="N19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L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M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<sst xmlns="http://schemas.openxmlformats.org/spreadsheetml/2006/main" count="704" uniqueCount="284">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</sst>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0.0"/>
    <numFmt numFmtId="170" formatCode="0.00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97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9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21" fillId="7" borderId="0" xfId="0" applyFont="1" applyFill="1"/>
    <xf numFmtId="0" fontId="22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9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21" fillId="16" borderId="0" xfId="0" applyFont="1" applyFill="1"/>
    <xf numFmtId="164" fontId="21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9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21" fillId="16" borderId="0" xfId="0" applyNumberFormat="1" applyFont="1" applyFill="1"/>
    <xf numFmtId="165" fontId="21" fillId="16" borderId="0" xfId="0" applyNumberFormat="1" applyFont="1" applyFill="1"/>
    <xf numFmtId="169" fontId="21" fillId="16" borderId="0" xfId="0" applyNumberFormat="1" applyFont="1" applyFill="1"/>
    <xf numFmtId="0" fontId="0" fillId="17" borderId="0" xfId="0" applyFill="1"/>
    <xf numFmtId="0" fontId="21" fillId="17" borderId="0" xfId="0" applyFont="1" applyFill="1"/>
    <xf numFmtId="0" fontId="23" fillId="17" borderId="0" xfId="0" applyFont="1" applyFill="1"/>
    <xf numFmtId="164" fontId="0" fillId="17" borderId="0" xfId="0" applyNumberFormat="1" applyFill="1"/>
    <xf numFmtId="2" fontId="21" fillId="17" borderId="0" xfId="0" applyNumberFormat="1" applyFont="1" applyFill="1"/>
    <xf numFmtId="165" fontId="21" fillId="17" borderId="0" xfId="0" applyNumberFormat="1" applyFont="1" applyFill="1"/>
    <xf numFmtId="169" fontId="23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9" fontId="21" fillId="17" borderId="0" xfId="0" applyNumberFormat="1" applyFont="1" applyFill="1"/>
    <xf numFmtId="0" fontId="0" fillId="0" borderId="0" xfId="0" applyFill="1"/>
    <xf numFmtId="0" fontId="21" fillId="0" borderId="0" xfId="0" applyFont="1" applyFill="1"/>
    <xf numFmtId="0" fontId="23" fillId="0" borderId="0" xfId="0" applyFont="1" applyFill="1"/>
    <xf numFmtId="164" fontId="0" fillId="0" borderId="0" xfId="0" applyNumberFormat="1" applyFill="1"/>
    <xf numFmtId="2" fontId="21" fillId="0" borderId="0" xfId="0" applyNumberFormat="1" applyFont="1" applyFill="1"/>
    <xf numFmtId="165" fontId="21" fillId="0" borderId="0" xfId="0" applyNumberFormat="1" applyFont="1" applyFill="1"/>
    <xf numFmtId="169" fontId="23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9" fontId="21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0" fontId="0" fillId="7" borderId="0" xfId="0" applyFont="1" applyFill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wrapText="1" indent="3"/>
    </xf>
    <xf numFmtId="170" fontId="0" fillId="0" borderId="0" xfId="0" applyNumberForma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438151</xdr:colOff>
      <xdr:row>0</xdr:row>
      <xdr:rowOff>0</xdr:rowOff>
    </xdr:from>
    <xdr:to>
      <xdr:col>24</xdr:col>
      <xdr:colOff>388419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L4" dT="2020-08-13T20:45:58.44" personId="{00000000-0000-0000-0000-000000000000}" id="{F5769092-1632-411C-A719-C700B72F16AC}">
    <text>x% reduction of benefit factor</text>
  </threadedComment>
  <threadedComment ref="M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45"/>
  <sheetViews>
    <sheetView tabSelected="1" zoomScaleNormal="100" workbookViewId="0">
      <pane xSplit="3" ySplit="4" topLeftCell="AK5" activePane="bottomRight" state="frozen"/>
      <selection pane="topRight" activeCell="E1" sqref="E1"/>
      <selection pane="bottomLeft" activeCell="A5" sqref="A5"/>
      <selection pane="bottomRight" activeCell="AV13" sqref="AV13"/>
    </sheetView>
  </sheetViews>
  <sheetFormatPr defaultRowHeight="1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>
      <c r="AU2" s="20"/>
      <c r="AV2" s="20"/>
    </row>
    <row r="3" spans="1:58" s="18" customFormat="1" ht="18.75">
      <c r="A3" s="11"/>
      <c r="B3" s="11"/>
      <c r="C3" s="11"/>
      <c r="D3" s="16" t="s">
        <v>70</v>
      </c>
      <c r="E3" s="16"/>
      <c r="F3" s="16"/>
      <c r="G3" s="40" t="s">
        <v>105</v>
      </c>
      <c r="H3" s="40"/>
      <c r="I3" s="40"/>
      <c r="J3" s="40"/>
      <c r="K3" s="40"/>
      <c r="L3" s="49" t="s">
        <v>137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16"/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33" customFormat="1" ht="33" customHeight="1">
      <c r="A4" s="122" t="s">
        <v>72</v>
      </c>
      <c r="B4" s="122" t="s">
        <v>36</v>
      </c>
      <c r="C4" s="122" t="s">
        <v>13</v>
      </c>
      <c r="D4" s="123" t="s">
        <v>67</v>
      </c>
      <c r="E4" s="123" t="s">
        <v>188</v>
      </c>
      <c r="F4" s="123" t="s">
        <v>71</v>
      </c>
      <c r="G4" s="124" t="s">
        <v>107</v>
      </c>
      <c r="H4" s="124" t="s">
        <v>106</v>
      </c>
      <c r="I4" s="124" t="s">
        <v>117</v>
      </c>
      <c r="J4" s="124" t="s">
        <v>108</v>
      </c>
      <c r="K4" s="124" t="s">
        <v>266</v>
      </c>
      <c r="L4" s="125" t="s">
        <v>124</v>
      </c>
      <c r="M4" s="126" t="s">
        <v>130</v>
      </c>
      <c r="N4" s="126" t="s">
        <v>214</v>
      </c>
      <c r="O4" s="126" t="s">
        <v>215</v>
      </c>
      <c r="P4" s="126" t="s">
        <v>216</v>
      </c>
      <c r="Q4" s="126" t="s">
        <v>218</v>
      </c>
      <c r="R4" s="126" t="s">
        <v>217</v>
      </c>
      <c r="S4" s="126" t="s">
        <v>283</v>
      </c>
      <c r="T4" s="125" t="s">
        <v>126</v>
      </c>
      <c r="U4" s="127" t="s">
        <v>213</v>
      </c>
      <c r="V4" s="126" t="s">
        <v>133</v>
      </c>
      <c r="W4" s="126" t="s">
        <v>127</v>
      </c>
      <c r="X4" s="126" t="s">
        <v>128</v>
      </c>
      <c r="Y4" s="126" t="s">
        <v>271</v>
      </c>
      <c r="Z4" s="126" t="s">
        <v>270</v>
      </c>
      <c r="AA4" s="126" t="s">
        <v>272</v>
      </c>
      <c r="AB4" s="126" t="s">
        <v>273</v>
      </c>
      <c r="AC4" s="128" t="s">
        <v>11</v>
      </c>
      <c r="AD4" s="128" t="s">
        <v>34</v>
      </c>
      <c r="AE4" s="128" t="s">
        <v>9</v>
      </c>
      <c r="AF4" s="128" t="s">
        <v>10</v>
      </c>
      <c r="AG4" s="129" t="s">
        <v>12</v>
      </c>
      <c r="AH4" s="129" t="s">
        <v>50</v>
      </c>
      <c r="AI4" s="129" t="s">
        <v>51</v>
      </c>
      <c r="AJ4" s="129" t="s">
        <v>52</v>
      </c>
      <c r="AK4" s="129" t="s">
        <v>60</v>
      </c>
      <c r="AL4" s="123" t="s">
        <v>21</v>
      </c>
      <c r="AM4" s="123" t="s">
        <v>23</v>
      </c>
      <c r="AN4" s="123" t="s">
        <v>6</v>
      </c>
      <c r="AO4" s="123" t="s">
        <v>7</v>
      </c>
      <c r="AP4" s="123" t="s">
        <v>8</v>
      </c>
      <c r="AQ4" s="123" t="s">
        <v>45</v>
      </c>
      <c r="AR4" s="123" t="s">
        <v>97</v>
      </c>
      <c r="AS4" s="130" t="s">
        <v>54</v>
      </c>
      <c r="AT4" s="130" t="s">
        <v>55</v>
      </c>
      <c r="AU4" s="130" t="s">
        <v>29</v>
      </c>
      <c r="AV4" s="130" t="s">
        <v>30</v>
      </c>
      <c r="AW4" s="130" t="s">
        <v>32</v>
      </c>
      <c r="AX4" s="130" t="s">
        <v>33</v>
      </c>
      <c r="AY4" s="130" t="s">
        <v>101</v>
      </c>
      <c r="AZ4" s="131" t="s">
        <v>56</v>
      </c>
      <c r="BA4" s="131" t="s">
        <v>27</v>
      </c>
      <c r="BB4" s="131" t="s">
        <v>28</v>
      </c>
      <c r="BC4" s="131" t="s">
        <v>26</v>
      </c>
      <c r="BD4" s="131" t="s">
        <v>15</v>
      </c>
      <c r="BE4" s="131" t="s">
        <v>4</v>
      </c>
      <c r="BF4" s="132" t="s">
        <v>5</v>
      </c>
    </row>
    <row r="5" spans="1:58">
      <c r="A5" t="s">
        <v>136</v>
      </c>
      <c r="C5" t="b">
        <v>0</v>
      </c>
      <c r="D5" t="s">
        <v>136</v>
      </c>
      <c r="E5" t="s">
        <v>192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131</v>
      </c>
      <c r="M5">
        <v>0.11</v>
      </c>
      <c r="N5" s="20">
        <f>3/11</f>
        <v>0.27272727272727271</v>
      </c>
      <c r="O5" s="50">
        <v>0.5</v>
      </c>
      <c r="P5" s="4">
        <f>1/300</f>
        <v>3.3333333333333335E-3</v>
      </c>
      <c r="Q5" s="134">
        <v>0</v>
      </c>
      <c r="R5" s="50">
        <v>0.5</v>
      </c>
      <c r="S5" s="50"/>
      <c r="T5" t="s">
        <v>129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123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134</v>
      </c>
      <c r="AK5" t="b">
        <v>1</v>
      </c>
      <c r="AL5" t="s">
        <v>100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34">
        <v>123</v>
      </c>
      <c r="AS5" t="s">
        <v>31</v>
      </c>
      <c r="AT5" t="s">
        <v>31</v>
      </c>
      <c r="AU5" s="20">
        <v>0.7</v>
      </c>
      <c r="AV5" s="20">
        <v>0.7</v>
      </c>
      <c r="AY5" s="39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>
      <c r="A6" t="s">
        <v>185</v>
      </c>
      <c r="C6" t="b">
        <v>0</v>
      </c>
      <c r="D6" t="s">
        <v>185</v>
      </c>
      <c r="E6" t="s">
        <v>192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131</v>
      </c>
      <c r="M6">
        <v>0.11</v>
      </c>
      <c r="N6" s="20">
        <f t="shared" ref="N6:N45" si="0">3/11</f>
        <v>0.27272727272727271</v>
      </c>
      <c r="O6" s="50">
        <v>0.5</v>
      </c>
      <c r="P6" s="4">
        <f t="shared" ref="P6:P45" si="1">1/300</f>
        <v>3.3333333333333335E-3</v>
      </c>
      <c r="Q6" s="134">
        <v>0.5</v>
      </c>
      <c r="R6" s="50">
        <v>0.5</v>
      </c>
      <c r="S6" s="50"/>
      <c r="T6" t="s">
        <v>129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123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134</v>
      </c>
      <c r="AK6" t="b">
        <v>1</v>
      </c>
      <c r="AL6" t="s">
        <v>100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34">
        <v>123</v>
      </c>
      <c r="AS6" t="s">
        <v>31</v>
      </c>
      <c r="AT6" t="s">
        <v>31</v>
      </c>
      <c r="AU6" s="20">
        <v>1</v>
      </c>
      <c r="AV6" s="20">
        <v>1</v>
      </c>
      <c r="AY6" s="39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>
      <c r="N7" s="20"/>
      <c r="O7" s="50"/>
      <c r="P7" s="4"/>
      <c r="Q7" s="134"/>
      <c r="R7" s="50"/>
      <c r="S7" s="50"/>
      <c r="AP7" s="3"/>
      <c r="AQ7" s="5"/>
      <c r="AR7" s="34"/>
      <c r="AU7" s="20"/>
      <c r="AV7" s="20"/>
      <c r="AY7" s="39"/>
      <c r="BF7" s="19"/>
    </row>
    <row r="8" spans="1:58">
      <c r="A8" t="s">
        <v>136</v>
      </c>
      <c r="C8" t="b">
        <v>0</v>
      </c>
      <c r="D8" t="s">
        <v>187</v>
      </c>
      <c r="E8" t="s">
        <v>189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131</v>
      </c>
      <c r="M8">
        <v>0.11</v>
      </c>
      <c r="N8" s="20">
        <f t="shared" si="0"/>
        <v>0.27272727272727271</v>
      </c>
      <c r="O8" s="50">
        <v>0.5</v>
      </c>
      <c r="P8" s="4">
        <f t="shared" si="1"/>
        <v>3.3333333333333335E-3</v>
      </c>
      <c r="Q8" s="134">
        <v>0</v>
      </c>
      <c r="R8" s="50">
        <v>0.5</v>
      </c>
      <c r="S8" s="50"/>
      <c r="T8" t="s">
        <v>129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123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134</v>
      </c>
      <c r="AK8" t="b">
        <v>1</v>
      </c>
      <c r="AL8" t="s">
        <v>100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34">
        <v>123</v>
      </c>
      <c r="AS8" t="s">
        <v>31</v>
      </c>
      <c r="AT8" t="s">
        <v>31</v>
      </c>
      <c r="AU8" s="20">
        <v>0.7</v>
      </c>
      <c r="AV8" s="20">
        <v>0.7</v>
      </c>
      <c r="AY8" s="39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>
      <c r="A9" t="s">
        <v>185</v>
      </c>
      <c r="C9" t="b">
        <v>0</v>
      </c>
      <c r="D9" t="s">
        <v>187</v>
      </c>
      <c r="E9" t="s">
        <v>191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131</v>
      </c>
      <c r="M9">
        <v>0.11</v>
      </c>
      <c r="N9" s="20">
        <f t="shared" si="0"/>
        <v>0.27272727272727271</v>
      </c>
      <c r="O9" s="50">
        <v>0.5</v>
      </c>
      <c r="P9" s="4">
        <f t="shared" si="1"/>
        <v>3.3333333333333335E-3</v>
      </c>
      <c r="Q9" s="134">
        <v>0.5</v>
      </c>
      <c r="R9" s="50">
        <v>0.5</v>
      </c>
      <c r="S9" s="50"/>
      <c r="T9" t="s">
        <v>129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123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134</v>
      </c>
      <c r="AK9" t="b">
        <v>1</v>
      </c>
      <c r="AL9" t="s">
        <v>100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34">
        <v>123</v>
      </c>
      <c r="AS9" t="s">
        <v>31</v>
      </c>
      <c r="AT9" t="s">
        <v>31</v>
      </c>
      <c r="AU9" s="20">
        <v>1</v>
      </c>
      <c r="AV9" s="20">
        <v>1</v>
      </c>
      <c r="AY9" s="39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>
      <c r="N10" s="20"/>
      <c r="O10" s="50"/>
      <c r="P10" s="4"/>
      <c r="Q10" s="134"/>
      <c r="R10" s="50"/>
      <c r="S10" s="50"/>
      <c r="AP10" s="3"/>
      <c r="AQ10" s="5"/>
      <c r="AR10" s="34"/>
      <c r="AU10" s="20"/>
      <c r="AV10" s="20"/>
      <c r="AY10" s="39"/>
      <c r="BF10" s="19"/>
    </row>
    <row r="11" spans="1:58">
      <c r="A11" t="s">
        <v>276</v>
      </c>
      <c r="C11" t="b">
        <v>0</v>
      </c>
      <c r="D11" t="s">
        <v>276</v>
      </c>
      <c r="E11" t="s">
        <v>280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77" t="b">
        <v>0</v>
      </c>
      <c r="L11" t="s">
        <v>132</v>
      </c>
      <c r="M11">
        <v>0.11</v>
      </c>
      <c r="N11" s="20">
        <f t="shared" si="0"/>
        <v>0.27272727272727271</v>
      </c>
      <c r="O11" s="50">
        <v>0.5</v>
      </c>
      <c r="P11" s="4">
        <f t="shared" si="1"/>
        <v>3.3333333333333335E-3</v>
      </c>
      <c r="Q11" s="134">
        <v>0</v>
      </c>
      <c r="R11" s="50">
        <v>0.5</v>
      </c>
      <c r="S11" s="50">
        <v>0</v>
      </c>
      <c r="T11" t="s">
        <v>129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123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134</v>
      </c>
      <c r="AK11" t="b">
        <v>0</v>
      </c>
      <c r="AL11" t="s">
        <v>100</v>
      </c>
      <c r="AM11" t="s">
        <v>281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34">
        <v>123</v>
      </c>
      <c r="AS11" t="s">
        <v>31</v>
      </c>
      <c r="AT11" t="s">
        <v>31</v>
      </c>
      <c r="AU11" s="20">
        <v>0.51</v>
      </c>
      <c r="AV11" s="20">
        <v>0.52</v>
      </c>
      <c r="AY11" s="39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>
      <c r="A12" t="s">
        <v>277</v>
      </c>
      <c r="C12" t="b">
        <v>1</v>
      </c>
      <c r="D12" t="s">
        <v>277</v>
      </c>
      <c r="E12" t="s">
        <v>282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77" t="b">
        <v>0</v>
      </c>
      <c r="L12" t="s">
        <v>125</v>
      </c>
      <c r="M12">
        <v>0.11</v>
      </c>
      <c r="N12" s="20">
        <f t="shared" si="0"/>
        <v>0.27272727272727271</v>
      </c>
      <c r="O12" s="50">
        <v>0.5</v>
      </c>
      <c r="P12" s="4">
        <f t="shared" si="1"/>
        <v>3.3333333333333335E-3</v>
      </c>
      <c r="Q12" s="134">
        <v>0</v>
      </c>
      <c r="R12" s="50">
        <v>0.5</v>
      </c>
      <c r="S12" s="50">
        <v>0.5</v>
      </c>
      <c r="T12" t="s">
        <v>129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123</v>
      </c>
      <c r="AD12" t="s">
        <v>35</v>
      </c>
      <c r="AE12">
        <v>20</v>
      </c>
      <c r="AF12">
        <v>2.75E-2</v>
      </c>
      <c r="AG12">
        <v>5</v>
      </c>
      <c r="AH12">
        <v>999</v>
      </c>
      <c r="AI12">
        <v>0</v>
      </c>
      <c r="AJ12" t="s">
        <v>134</v>
      </c>
      <c r="AK12" t="b">
        <v>0</v>
      </c>
      <c r="AL12" t="s">
        <v>100</v>
      </c>
      <c r="AM12" t="s">
        <v>281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34">
        <v>123</v>
      </c>
      <c r="AS12" t="s">
        <v>31</v>
      </c>
      <c r="AT12" t="s">
        <v>31</v>
      </c>
      <c r="AU12" s="20">
        <v>0.99</v>
      </c>
      <c r="AV12" s="20">
        <v>0.99</v>
      </c>
      <c r="AY12" s="39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>
      <c r="N13" s="20"/>
      <c r="O13" s="50"/>
      <c r="P13" s="4"/>
      <c r="Q13" s="134"/>
      <c r="R13" s="50"/>
      <c r="S13" s="50"/>
      <c r="AP13" s="3"/>
      <c r="AQ13" s="5"/>
      <c r="AR13" s="34"/>
      <c r="AU13" s="20"/>
      <c r="AV13" s="20"/>
      <c r="AY13" s="39"/>
      <c r="BF13" s="19"/>
    </row>
    <row r="14" spans="1:58">
      <c r="N14" s="20"/>
      <c r="O14" s="50"/>
      <c r="P14" s="4"/>
      <c r="Q14" s="134"/>
      <c r="R14" s="50"/>
      <c r="S14" s="50"/>
      <c r="AP14" s="3"/>
      <c r="AQ14" s="5"/>
      <c r="AR14" s="34"/>
      <c r="AU14" s="20"/>
      <c r="AV14" s="20"/>
      <c r="AY14" s="39"/>
      <c r="BF14" s="19"/>
    </row>
    <row r="15" spans="1:58" s="137" customFormat="1">
      <c r="A15" s="137" t="s">
        <v>202</v>
      </c>
      <c r="C15" s="137" t="b">
        <v>0</v>
      </c>
      <c r="D15" s="137" t="s">
        <v>197</v>
      </c>
      <c r="E15" s="137" t="s">
        <v>189</v>
      </c>
      <c r="F15" s="137" t="b">
        <v>0</v>
      </c>
      <c r="G15" s="137" t="s">
        <v>202</v>
      </c>
      <c r="H15" s="137" t="b">
        <v>0</v>
      </c>
      <c r="I15" s="137" t="b">
        <v>0</v>
      </c>
      <c r="J15" s="137" t="b">
        <v>0</v>
      </c>
      <c r="K15" s="137" t="b">
        <v>0</v>
      </c>
      <c r="L15" s="137" t="s">
        <v>132</v>
      </c>
      <c r="M15" s="137">
        <v>0.11</v>
      </c>
      <c r="N15" s="141">
        <f t="shared" si="0"/>
        <v>0.27272727272727271</v>
      </c>
      <c r="O15" s="142">
        <v>0.5</v>
      </c>
      <c r="P15" s="143">
        <f t="shared" si="1"/>
        <v>3.3333333333333335E-3</v>
      </c>
      <c r="Q15" s="144">
        <v>0</v>
      </c>
      <c r="R15" s="142">
        <v>0.5</v>
      </c>
      <c r="S15" s="142"/>
      <c r="T15" s="137" t="s">
        <v>129</v>
      </c>
      <c r="U15" s="137" t="b">
        <v>0</v>
      </c>
      <c r="V15" s="137">
        <v>0.03</v>
      </c>
      <c r="W15" s="137">
        <v>0.03</v>
      </c>
      <c r="X15" s="137">
        <v>0</v>
      </c>
      <c r="Y15" t="b">
        <v>0</v>
      </c>
      <c r="AC15" s="137" t="s">
        <v>123</v>
      </c>
      <c r="AD15" s="137" t="s">
        <v>35</v>
      </c>
      <c r="AE15" s="137">
        <v>15</v>
      </c>
      <c r="AF15" s="137">
        <v>2.5000000000000001E-2</v>
      </c>
      <c r="AG15" s="137">
        <v>5</v>
      </c>
      <c r="AH15" s="137">
        <v>1.2</v>
      </c>
      <c r="AI15" s="137">
        <v>0.8</v>
      </c>
      <c r="AJ15" s="137" t="s">
        <v>134</v>
      </c>
      <c r="AK15" s="137" t="b">
        <v>1</v>
      </c>
      <c r="AL15" s="137" t="s">
        <v>100</v>
      </c>
      <c r="AM15" s="137" t="s">
        <v>20</v>
      </c>
      <c r="AN15" s="137">
        <v>6.7500000000000004E-2</v>
      </c>
      <c r="AO15" s="137">
        <v>7.7200000000000005E-2</v>
      </c>
      <c r="AP15" s="145">
        <v>0.12</v>
      </c>
      <c r="AQ15" s="146">
        <v>2.5000000000000001E-2</v>
      </c>
      <c r="AR15" s="147">
        <v>123</v>
      </c>
      <c r="AS15" s="137" t="s">
        <v>31</v>
      </c>
      <c r="AT15" s="137" t="s">
        <v>31</v>
      </c>
      <c r="AU15" s="141">
        <v>0.7177631600179436</v>
      </c>
      <c r="AV15" s="141">
        <v>0.74141988775539847</v>
      </c>
      <c r="AY15" s="138">
        <v>0</v>
      </c>
      <c r="AZ15" s="137" t="b">
        <v>1</v>
      </c>
      <c r="BA15" s="137" t="b">
        <v>1</v>
      </c>
      <c r="BB15" s="137" t="b">
        <v>0</v>
      </c>
      <c r="BC15" s="137">
        <v>0</v>
      </c>
      <c r="BD15" s="137" t="s">
        <v>3</v>
      </c>
      <c r="BE15" s="137" t="b">
        <v>1</v>
      </c>
      <c r="BF15" s="148" t="b">
        <v>1</v>
      </c>
    </row>
    <row r="16" spans="1:58" s="137" customFormat="1">
      <c r="A16" s="137" t="s">
        <v>204</v>
      </c>
      <c r="C16" s="137" t="b">
        <v>0</v>
      </c>
      <c r="D16" s="137" t="s">
        <v>197</v>
      </c>
      <c r="E16" s="137" t="s">
        <v>191</v>
      </c>
      <c r="F16" s="137" t="b">
        <v>0</v>
      </c>
      <c r="G16" s="137" t="s">
        <v>204</v>
      </c>
      <c r="H16" s="137" t="b">
        <v>0</v>
      </c>
      <c r="I16" s="137" t="b">
        <v>0</v>
      </c>
      <c r="J16" s="137" t="b">
        <v>0</v>
      </c>
      <c r="K16" s="137" t="b">
        <v>0</v>
      </c>
      <c r="L16" s="137" t="s">
        <v>125</v>
      </c>
      <c r="M16" s="137">
        <v>0.11</v>
      </c>
      <c r="N16" s="141">
        <f t="shared" si="0"/>
        <v>0.27272727272727271</v>
      </c>
      <c r="O16" s="142">
        <v>0.5</v>
      </c>
      <c r="P16" s="143">
        <f t="shared" si="1"/>
        <v>3.3333333333333335E-3</v>
      </c>
      <c r="Q16" s="144">
        <v>0.5</v>
      </c>
      <c r="R16" s="142">
        <v>0.5</v>
      </c>
      <c r="S16" s="142"/>
      <c r="T16" s="137" t="s">
        <v>129</v>
      </c>
      <c r="U16" s="137" t="b">
        <v>0</v>
      </c>
      <c r="V16" s="137">
        <v>0.02</v>
      </c>
      <c r="W16" s="137">
        <v>0.02</v>
      </c>
      <c r="X16" s="137">
        <v>0</v>
      </c>
      <c r="Y16" t="b">
        <v>0</v>
      </c>
      <c r="AC16" s="137" t="s">
        <v>123</v>
      </c>
      <c r="AD16" s="137" t="s">
        <v>35</v>
      </c>
      <c r="AE16" s="137">
        <v>15</v>
      </c>
      <c r="AF16" s="137">
        <v>2.5000000000000001E-2</v>
      </c>
      <c r="AG16" s="137">
        <v>5</v>
      </c>
      <c r="AH16" s="137">
        <v>1.2</v>
      </c>
      <c r="AI16" s="137">
        <v>0.8</v>
      </c>
      <c r="AJ16" s="137" t="s">
        <v>134</v>
      </c>
      <c r="AK16" s="137" t="b">
        <v>1</v>
      </c>
      <c r="AL16" s="137" t="s">
        <v>100</v>
      </c>
      <c r="AM16" s="137" t="s">
        <v>20</v>
      </c>
      <c r="AN16" s="137">
        <v>6.7500000000000004E-2</v>
      </c>
      <c r="AO16" s="137">
        <v>7.7200000000000005E-2</v>
      </c>
      <c r="AP16" s="145">
        <v>0.12</v>
      </c>
      <c r="AQ16" s="146">
        <v>2.5000000000000001E-2</v>
      </c>
      <c r="AR16" s="147">
        <v>123</v>
      </c>
      <c r="AS16" s="137" t="s">
        <v>31</v>
      </c>
      <c r="AT16" s="137" t="s">
        <v>31</v>
      </c>
      <c r="AU16" s="141">
        <v>0.97571945376918812</v>
      </c>
      <c r="AV16" s="141">
        <v>0.99507870807939247</v>
      </c>
      <c r="AY16" s="138">
        <v>0</v>
      </c>
      <c r="AZ16" s="137" t="b">
        <v>1</v>
      </c>
      <c r="BA16" s="137" t="b">
        <v>1</v>
      </c>
      <c r="BB16" s="137" t="b">
        <v>0</v>
      </c>
      <c r="BC16" s="137">
        <v>0</v>
      </c>
      <c r="BD16" s="137" t="s">
        <v>3</v>
      </c>
      <c r="BE16" s="137" t="b">
        <v>1</v>
      </c>
      <c r="BF16" s="148" t="b">
        <v>1</v>
      </c>
    </row>
    <row r="17" spans="1:58" s="177" customFormat="1">
      <c r="C17" s="137"/>
      <c r="N17" s="180"/>
      <c r="O17" s="190"/>
      <c r="P17" s="191"/>
      <c r="Q17" s="192"/>
      <c r="R17" s="190"/>
      <c r="S17" s="190"/>
      <c r="Y17"/>
      <c r="AP17" s="184"/>
      <c r="AQ17" s="185"/>
      <c r="AR17" s="186"/>
      <c r="AU17" s="180"/>
      <c r="AV17" s="180"/>
      <c r="AY17" s="187"/>
      <c r="BF17" s="188"/>
    </row>
    <row r="18" spans="1:58" s="177" customFormat="1">
      <c r="C18" s="137"/>
      <c r="N18" s="180"/>
      <c r="O18" s="190"/>
      <c r="P18" s="191"/>
      <c r="Q18" s="192"/>
      <c r="R18" s="190"/>
      <c r="S18" s="190"/>
      <c r="Y18"/>
      <c r="AP18" s="184"/>
      <c r="AQ18" s="185"/>
      <c r="AR18" s="186"/>
      <c r="AU18" s="180"/>
      <c r="AV18" s="180"/>
      <c r="AY18" s="187"/>
      <c r="BF18" s="188"/>
    </row>
    <row r="19" spans="1:58" s="149" customFormat="1">
      <c r="A19" s="149" t="s">
        <v>232</v>
      </c>
      <c r="C19" s="137" t="b">
        <v>0</v>
      </c>
      <c r="D19" s="149" t="s">
        <v>219</v>
      </c>
      <c r="E19" s="149" t="s">
        <v>189</v>
      </c>
      <c r="F19" s="149" t="b">
        <v>0</v>
      </c>
      <c r="G19" s="149" t="s">
        <v>202</v>
      </c>
      <c r="H19" s="149" t="b">
        <v>1</v>
      </c>
      <c r="I19" s="150" t="b">
        <v>1</v>
      </c>
      <c r="J19" s="149" t="b">
        <v>1</v>
      </c>
      <c r="K19" s="149" t="b">
        <v>0</v>
      </c>
      <c r="L19" s="149" t="s">
        <v>132</v>
      </c>
      <c r="M19" s="149">
        <v>0.11</v>
      </c>
      <c r="N19" s="151">
        <f t="shared" si="0"/>
        <v>0.27272727272727271</v>
      </c>
      <c r="O19" s="152">
        <v>0.5</v>
      </c>
      <c r="P19" s="153">
        <f t="shared" si="1"/>
        <v>3.3333333333333335E-3</v>
      </c>
      <c r="Q19" s="154">
        <v>0</v>
      </c>
      <c r="R19" s="152">
        <v>0.5</v>
      </c>
      <c r="S19" s="152"/>
      <c r="T19" s="149" t="s">
        <v>129</v>
      </c>
      <c r="U19" s="149" t="b">
        <v>0</v>
      </c>
      <c r="V19" s="150">
        <v>2.5000000000000001E-2</v>
      </c>
      <c r="W19" s="149">
        <v>0.03</v>
      </c>
      <c r="X19" s="149">
        <v>0</v>
      </c>
      <c r="Y19" t="b">
        <v>0</v>
      </c>
      <c r="AC19" s="149" t="s">
        <v>123</v>
      </c>
      <c r="AD19" s="149" t="s">
        <v>35</v>
      </c>
      <c r="AE19" s="149">
        <v>15</v>
      </c>
      <c r="AF19" s="149">
        <v>2.5000000000000001E-2</v>
      </c>
      <c r="AG19" s="149">
        <v>5</v>
      </c>
      <c r="AH19" s="149">
        <v>1.2</v>
      </c>
      <c r="AI19" s="149">
        <v>0.8</v>
      </c>
      <c r="AJ19" s="149" t="s">
        <v>134</v>
      </c>
      <c r="AK19" s="149" t="b">
        <v>1</v>
      </c>
      <c r="AL19" s="149" t="s">
        <v>100</v>
      </c>
      <c r="AM19" s="149" t="s">
        <v>20</v>
      </c>
      <c r="AN19" s="149">
        <v>6.7500000000000004E-2</v>
      </c>
      <c r="AO19" s="149">
        <v>7.7200000000000005E-2</v>
      </c>
      <c r="AP19" s="155">
        <v>0.12</v>
      </c>
      <c r="AQ19" s="156">
        <v>2.5000000000000001E-2</v>
      </c>
      <c r="AR19" s="157">
        <v>123</v>
      </c>
      <c r="AS19" s="149" t="s">
        <v>31</v>
      </c>
      <c r="AT19" s="149" t="s">
        <v>31</v>
      </c>
      <c r="AU19" s="158">
        <v>0.7177631600179436</v>
      </c>
      <c r="AV19" s="158">
        <v>0.74141988775539847</v>
      </c>
      <c r="AY19" s="159">
        <v>0</v>
      </c>
      <c r="AZ19" s="149" t="b">
        <v>1</v>
      </c>
      <c r="BA19" s="149" t="b">
        <v>1</v>
      </c>
      <c r="BB19" s="149" t="b">
        <v>0</v>
      </c>
      <c r="BC19" s="149">
        <v>0</v>
      </c>
      <c r="BD19" s="149" t="s">
        <v>3</v>
      </c>
      <c r="BE19" s="149" t="b">
        <v>1</v>
      </c>
      <c r="BF19" s="160" t="b">
        <v>1</v>
      </c>
    </row>
    <row r="20" spans="1:58" s="149" customFormat="1">
      <c r="A20" s="149" t="s">
        <v>233</v>
      </c>
      <c r="C20" s="137" t="b">
        <v>0</v>
      </c>
      <c r="D20" s="149" t="s">
        <v>219</v>
      </c>
      <c r="E20" s="149" t="s">
        <v>191</v>
      </c>
      <c r="F20" s="149" t="b">
        <v>0</v>
      </c>
      <c r="G20" s="149" t="s">
        <v>204</v>
      </c>
      <c r="H20" s="149" t="b">
        <v>1</v>
      </c>
      <c r="I20" s="150" t="b">
        <v>1</v>
      </c>
      <c r="J20" s="149" t="b">
        <v>1</v>
      </c>
      <c r="K20" s="149" t="b">
        <v>0</v>
      </c>
      <c r="L20" s="149" t="s">
        <v>125</v>
      </c>
      <c r="M20" s="149">
        <v>0.11</v>
      </c>
      <c r="N20" s="158">
        <f t="shared" si="0"/>
        <v>0.27272727272727271</v>
      </c>
      <c r="O20" s="161">
        <v>0.5</v>
      </c>
      <c r="P20" s="162">
        <f t="shared" si="1"/>
        <v>3.3333333333333335E-3</v>
      </c>
      <c r="Q20" s="163">
        <v>0.5</v>
      </c>
      <c r="R20" s="161">
        <v>0.5</v>
      </c>
      <c r="S20" s="161"/>
      <c r="T20" s="149" t="s">
        <v>129</v>
      </c>
      <c r="U20" s="149" t="b">
        <v>0</v>
      </c>
      <c r="V20" s="150">
        <v>0.02</v>
      </c>
      <c r="W20" s="149">
        <v>0.02</v>
      </c>
      <c r="X20" s="149">
        <v>0</v>
      </c>
      <c r="Y20" t="b">
        <v>0</v>
      </c>
      <c r="AC20" s="149" t="s">
        <v>123</v>
      </c>
      <c r="AD20" s="149" t="s">
        <v>35</v>
      </c>
      <c r="AE20" s="149">
        <v>15</v>
      </c>
      <c r="AF20" s="149">
        <v>2.5000000000000001E-2</v>
      </c>
      <c r="AG20" s="149">
        <v>5</v>
      </c>
      <c r="AH20" s="149">
        <v>1.2</v>
      </c>
      <c r="AI20" s="149">
        <v>0.8</v>
      </c>
      <c r="AJ20" s="149" t="s">
        <v>134</v>
      </c>
      <c r="AK20" s="149" t="b">
        <v>1</v>
      </c>
      <c r="AL20" s="149" t="s">
        <v>100</v>
      </c>
      <c r="AM20" s="149" t="s">
        <v>20</v>
      </c>
      <c r="AN20" s="149">
        <v>6.7500000000000004E-2</v>
      </c>
      <c r="AO20" s="149">
        <v>7.7200000000000005E-2</v>
      </c>
      <c r="AP20" s="155">
        <v>0.12</v>
      </c>
      <c r="AQ20" s="156">
        <v>2.5000000000000001E-2</v>
      </c>
      <c r="AR20" s="157">
        <v>123</v>
      </c>
      <c r="AS20" s="149" t="s">
        <v>31</v>
      </c>
      <c r="AT20" s="149" t="s">
        <v>31</v>
      </c>
      <c r="AU20" s="158">
        <v>0.97571945376918812</v>
      </c>
      <c r="AV20" s="158">
        <v>0.99507870807939247</v>
      </c>
      <c r="AY20" s="159">
        <v>0</v>
      </c>
      <c r="AZ20" s="149" t="b">
        <v>1</v>
      </c>
      <c r="BA20" s="149" t="b">
        <v>1</v>
      </c>
      <c r="BB20" s="149" t="b">
        <v>0</v>
      </c>
      <c r="BC20" s="149">
        <v>0</v>
      </c>
      <c r="BD20" s="149" t="s">
        <v>3</v>
      </c>
      <c r="BE20" s="149" t="b">
        <v>1</v>
      </c>
      <c r="BF20" s="160" t="b">
        <v>1</v>
      </c>
    </row>
    <row r="21" spans="1:58" s="149" customFormat="1">
      <c r="C21" s="137"/>
      <c r="N21" s="158"/>
      <c r="O21" s="152"/>
      <c r="P21" s="153"/>
      <c r="Q21" s="154"/>
      <c r="R21" s="152"/>
      <c r="S21" s="152"/>
      <c r="Y21" t="b">
        <v>0</v>
      </c>
      <c r="AP21" s="155"/>
      <c r="AQ21" s="156"/>
      <c r="AR21" s="157"/>
      <c r="AU21" s="158"/>
      <c r="AV21" s="158"/>
      <c r="AY21" s="159"/>
      <c r="BF21" s="160"/>
    </row>
    <row r="22" spans="1:58">
      <c r="C22" s="137"/>
      <c r="N22" s="20"/>
      <c r="O22" s="50"/>
      <c r="P22" s="4"/>
      <c r="Q22" s="134"/>
      <c r="R22" s="50"/>
      <c r="S22" s="50"/>
      <c r="AP22" s="3"/>
      <c r="AQ22" s="5"/>
      <c r="AR22" s="34"/>
      <c r="AU22" s="20"/>
      <c r="AV22" s="20"/>
      <c r="AY22" s="39"/>
      <c r="BF22" s="19"/>
    </row>
    <row r="23" spans="1:58">
      <c r="C23" s="137"/>
      <c r="N23" s="20"/>
      <c r="O23" s="50"/>
      <c r="P23" s="4"/>
      <c r="Q23" s="134"/>
      <c r="R23" s="50"/>
      <c r="S23" s="50"/>
      <c r="AP23" s="3"/>
      <c r="AQ23" s="5"/>
      <c r="AR23" s="34"/>
      <c r="AU23" s="20"/>
      <c r="AV23" s="20"/>
      <c r="AY23" s="39"/>
      <c r="BF23" s="19"/>
    </row>
    <row r="24" spans="1:58" s="164" customFormat="1">
      <c r="A24" s="164" t="s">
        <v>260</v>
      </c>
      <c r="C24" s="137" t="b">
        <v>0</v>
      </c>
      <c r="D24" s="164" t="s">
        <v>262</v>
      </c>
      <c r="E24" s="164" t="s">
        <v>189</v>
      </c>
      <c r="F24" s="164" t="b">
        <v>0</v>
      </c>
      <c r="G24" s="164" t="s">
        <v>202</v>
      </c>
      <c r="H24" s="164" t="b">
        <v>1</v>
      </c>
      <c r="I24" s="165" t="b">
        <v>0</v>
      </c>
      <c r="J24" s="164" t="b">
        <v>1</v>
      </c>
      <c r="K24" s="137" t="b">
        <v>0</v>
      </c>
      <c r="L24" s="166" t="s">
        <v>125</v>
      </c>
      <c r="M24" s="164">
        <v>0.11</v>
      </c>
      <c r="N24" s="167">
        <f t="shared" si="0"/>
        <v>0.27272727272727271</v>
      </c>
      <c r="O24" s="168">
        <v>0.5</v>
      </c>
      <c r="P24" s="169">
        <f t="shared" si="1"/>
        <v>3.3333333333333335E-3</v>
      </c>
      <c r="Q24" s="170">
        <v>0</v>
      </c>
      <c r="R24" s="168">
        <v>0.5</v>
      </c>
      <c r="S24" s="168"/>
      <c r="T24" s="164" t="s">
        <v>129</v>
      </c>
      <c r="U24" s="165" t="b">
        <v>1</v>
      </c>
      <c r="V24" s="165">
        <v>0</v>
      </c>
      <c r="W24" s="164">
        <v>0.03</v>
      </c>
      <c r="X24" s="164">
        <v>0</v>
      </c>
      <c r="Y24" t="b">
        <v>0</v>
      </c>
      <c r="AC24" s="164" t="s">
        <v>123</v>
      </c>
      <c r="AD24" s="164" t="s">
        <v>35</v>
      </c>
      <c r="AE24" s="164">
        <v>15</v>
      </c>
      <c r="AF24" s="164">
        <v>2.5000000000000001E-2</v>
      </c>
      <c r="AG24" s="164">
        <v>5</v>
      </c>
      <c r="AH24" s="164">
        <v>1.2</v>
      </c>
      <c r="AI24" s="164">
        <v>0.8</v>
      </c>
      <c r="AJ24" s="164" t="s">
        <v>134</v>
      </c>
      <c r="AK24" s="164" t="b">
        <v>1</v>
      </c>
      <c r="AL24" s="164" t="s">
        <v>100</v>
      </c>
      <c r="AM24" s="164" t="s">
        <v>20</v>
      </c>
      <c r="AN24" s="164">
        <v>6.7500000000000004E-2</v>
      </c>
      <c r="AO24" s="164">
        <v>7.7200000000000005E-2</v>
      </c>
      <c r="AP24" s="171">
        <v>0.12</v>
      </c>
      <c r="AQ24" s="172">
        <v>2.5000000000000001E-2</v>
      </c>
      <c r="AR24" s="173">
        <v>123</v>
      </c>
      <c r="AS24" s="164" t="s">
        <v>31</v>
      </c>
      <c r="AT24" s="164" t="s">
        <v>31</v>
      </c>
      <c r="AU24" s="167">
        <v>0.7177631600179436</v>
      </c>
      <c r="AV24" s="167">
        <v>0.74141988775539847</v>
      </c>
      <c r="AY24" s="174">
        <v>0</v>
      </c>
      <c r="AZ24" s="164" t="b">
        <v>1</v>
      </c>
      <c r="BA24" s="164" t="b">
        <v>1</v>
      </c>
      <c r="BB24" s="164" t="b">
        <v>0</v>
      </c>
      <c r="BC24" s="164">
        <v>0</v>
      </c>
      <c r="BD24" s="164" t="s">
        <v>3</v>
      </c>
      <c r="BE24" s="164" t="b">
        <v>1</v>
      </c>
      <c r="BF24" s="175" t="b">
        <v>1</v>
      </c>
    </row>
    <row r="25" spans="1:58" s="164" customFormat="1">
      <c r="A25" s="164" t="s">
        <v>261</v>
      </c>
      <c r="C25" s="137" t="b">
        <v>0</v>
      </c>
      <c r="D25" s="164" t="s">
        <v>262</v>
      </c>
      <c r="E25" s="164" t="s">
        <v>191</v>
      </c>
      <c r="F25" s="164" t="b">
        <v>0</v>
      </c>
      <c r="G25" s="164" t="s">
        <v>204</v>
      </c>
      <c r="H25" s="164" t="b">
        <v>1</v>
      </c>
      <c r="I25" s="165" t="b">
        <v>0</v>
      </c>
      <c r="J25" s="164" t="b">
        <v>1</v>
      </c>
      <c r="K25" s="137" t="b">
        <v>0</v>
      </c>
      <c r="L25" s="165" t="s">
        <v>125</v>
      </c>
      <c r="M25" s="164">
        <v>0.11</v>
      </c>
      <c r="N25" s="167">
        <f t="shared" si="0"/>
        <v>0.27272727272727271</v>
      </c>
      <c r="O25" s="168">
        <v>0.5</v>
      </c>
      <c r="P25" s="169">
        <f t="shared" si="1"/>
        <v>3.3333333333333335E-3</v>
      </c>
      <c r="Q25" s="176">
        <v>0.5</v>
      </c>
      <c r="R25" s="168">
        <v>0.5</v>
      </c>
      <c r="S25" s="168"/>
      <c r="T25" s="164" t="s">
        <v>129</v>
      </c>
      <c r="U25" s="165" t="b">
        <v>1</v>
      </c>
      <c r="V25" s="165">
        <v>0</v>
      </c>
      <c r="W25" s="164">
        <v>0.02</v>
      </c>
      <c r="X25" s="164">
        <v>0</v>
      </c>
      <c r="Y25" t="b">
        <v>0</v>
      </c>
      <c r="AC25" s="164" t="s">
        <v>123</v>
      </c>
      <c r="AD25" s="164" t="s">
        <v>35</v>
      </c>
      <c r="AE25" s="164">
        <v>15</v>
      </c>
      <c r="AF25" s="164">
        <v>2.5000000000000001E-2</v>
      </c>
      <c r="AG25" s="164">
        <v>5</v>
      </c>
      <c r="AH25" s="164">
        <v>1.2</v>
      </c>
      <c r="AI25" s="164">
        <v>0.8</v>
      </c>
      <c r="AJ25" s="164" t="s">
        <v>134</v>
      </c>
      <c r="AK25" s="164" t="b">
        <v>1</v>
      </c>
      <c r="AL25" s="164" t="s">
        <v>100</v>
      </c>
      <c r="AM25" s="164" t="s">
        <v>20</v>
      </c>
      <c r="AN25" s="164">
        <v>6.7500000000000004E-2</v>
      </c>
      <c r="AO25" s="164">
        <v>7.7200000000000005E-2</v>
      </c>
      <c r="AP25" s="171">
        <v>0.12</v>
      </c>
      <c r="AQ25" s="172">
        <v>2.5000000000000001E-2</v>
      </c>
      <c r="AR25" s="173">
        <v>123</v>
      </c>
      <c r="AS25" s="164" t="s">
        <v>31</v>
      </c>
      <c r="AT25" s="164" t="s">
        <v>31</v>
      </c>
      <c r="AU25" s="167">
        <v>0.97571945376918812</v>
      </c>
      <c r="AV25" s="167">
        <v>0.99507870807939247</v>
      </c>
      <c r="AY25" s="174">
        <v>0</v>
      </c>
      <c r="AZ25" s="164" t="b">
        <v>1</v>
      </c>
      <c r="BA25" s="164" t="b">
        <v>1</v>
      </c>
      <c r="BB25" s="164" t="b">
        <v>0</v>
      </c>
      <c r="BC25" s="164">
        <v>0</v>
      </c>
      <c r="BD25" s="164" t="s">
        <v>3</v>
      </c>
      <c r="BE25" s="164" t="b">
        <v>1</v>
      </c>
      <c r="BF25" s="175" t="b">
        <v>1</v>
      </c>
    </row>
    <row r="28" spans="1:58" s="137" customFormat="1">
      <c r="A28" s="137" t="s">
        <v>268</v>
      </c>
      <c r="C28" s="137" t="b">
        <v>0</v>
      </c>
      <c r="D28" s="137" t="s">
        <v>197</v>
      </c>
      <c r="E28" s="137" t="s">
        <v>189</v>
      </c>
      <c r="F28" s="137" t="b">
        <v>0</v>
      </c>
      <c r="G28" s="137" t="s">
        <v>202</v>
      </c>
      <c r="H28" s="137" t="b">
        <v>0</v>
      </c>
      <c r="I28" s="137" t="b">
        <v>0</v>
      </c>
      <c r="J28" s="137" t="b">
        <v>0</v>
      </c>
      <c r="K28" s="137" t="b">
        <v>0</v>
      </c>
      <c r="L28" s="137" t="s">
        <v>132</v>
      </c>
      <c r="M28" s="137">
        <v>0.11</v>
      </c>
      <c r="N28" s="141">
        <f t="shared" si="0"/>
        <v>0.27272727272727271</v>
      </c>
      <c r="O28" s="142">
        <v>0.5</v>
      </c>
      <c r="P28" s="143">
        <f t="shared" si="1"/>
        <v>3.3333333333333335E-3</v>
      </c>
      <c r="Q28" s="144">
        <v>0</v>
      </c>
      <c r="R28" s="142">
        <v>0.5</v>
      </c>
      <c r="S28" s="142"/>
      <c r="T28" s="137" t="s">
        <v>129</v>
      </c>
      <c r="U28" s="137" t="b">
        <v>0</v>
      </c>
      <c r="V28" s="137">
        <v>0.03</v>
      </c>
      <c r="W28" s="137">
        <v>0.03</v>
      </c>
      <c r="X28" s="137">
        <v>0</v>
      </c>
      <c r="Y28" t="b">
        <v>1</v>
      </c>
      <c r="Z28" s="137">
        <v>1</v>
      </c>
      <c r="AA28" s="137">
        <v>20</v>
      </c>
      <c r="AB28" s="137">
        <v>0.03</v>
      </c>
      <c r="AC28" s="137" t="s">
        <v>123</v>
      </c>
      <c r="AD28" s="137" t="s">
        <v>35</v>
      </c>
      <c r="AE28" s="137">
        <v>15</v>
      </c>
      <c r="AF28" s="137">
        <v>2.5000000000000001E-2</v>
      </c>
      <c r="AG28" s="137">
        <v>5</v>
      </c>
      <c r="AH28" s="137">
        <v>1.2</v>
      </c>
      <c r="AI28" s="137">
        <v>0.8</v>
      </c>
      <c r="AJ28" s="137" t="s">
        <v>134</v>
      </c>
      <c r="AK28" s="137" t="b">
        <v>1</v>
      </c>
      <c r="AL28" s="137" t="s">
        <v>100</v>
      </c>
      <c r="AM28" s="137" t="s">
        <v>20</v>
      </c>
      <c r="AN28" s="137">
        <v>6.7500000000000004E-2</v>
      </c>
      <c r="AO28" s="137">
        <v>7.7200000000000005E-2</v>
      </c>
      <c r="AP28" s="145">
        <v>0.12</v>
      </c>
      <c r="AQ28" s="146">
        <v>2.5000000000000001E-2</v>
      </c>
      <c r="AR28" s="147">
        <v>123</v>
      </c>
      <c r="AS28" s="137" t="s">
        <v>31</v>
      </c>
      <c r="AT28" s="137" t="s">
        <v>31</v>
      </c>
      <c r="AU28" s="141">
        <v>0.7177631600179436</v>
      </c>
      <c r="AV28" s="141">
        <v>0.74141988775539847</v>
      </c>
      <c r="AY28" s="138">
        <v>0</v>
      </c>
      <c r="AZ28" s="137" t="b">
        <v>1</v>
      </c>
      <c r="BA28" s="137" t="b">
        <v>1</v>
      </c>
      <c r="BB28" s="137" t="b">
        <v>0</v>
      </c>
      <c r="BC28" s="137">
        <v>0</v>
      </c>
      <c r="BD28" s="137" t="s">
        <v>3</v>
      </c>
      <c r="BE28" s="137" t="b">
        <v>1</v>
      </c>
      <c r="BF28" s="148" t="b">
        <v>1</v>
      </c>
    </row>
    <row r="29" spans="1:58" s="137" customFormat="1">
      <c r="A29" s="137" t="s">
        <v>269</v>
      </c>
      <c r="C29" s="137" t="b">
        <v>0</v>
      </c>
      <c r="D29" s="137" t="s">
        <v>197</v>
      </c>
      <c r="E29" s="137" t="s">
        <v>191</v>
      </c>
      <c r="F29" s="137" t="b">
        <v>0</v>
      </c>
      <c r="G29" s="137" t="s">
        <v>204</v>
      </c>
      <c r="H29" s="137" t="b">
        <v>0</v>
      </c>
      <c r="I29" s="137" t="b">
        <v>0</v>
      </c>
      <c r="J29" s="137" t="b">
        <v>0</v>
      </c>
      <c r="K29" s="137" t="b">
        <v>0</v>
      </c>
      <c r="L29" s="137" t="s">
        <v>125</v>
      </c>
      <c r="M29" s="137">
        <v>0.11</v>
      </c>
      <c r="N29" s="141">
        <f t="shared" si="0"/>
        <v>0.27272727272727271</v>
      </c>
      <c r="O29" s="142">
        <v>0.5</v>
      </c>
      <c r="P29" s="143">
        <f t="shared" si="1"/>
        <v>3.3333333333333335E-3</v>
      </c>
      <c r="Q29" s="144">
        <v>0.5</v>
      </c>
      <c r="R29" s="142">
        <v>0.5</v>
      </c>
      <c r="S29" s="142"/>
      <c r="T29" s="137" t="s">
        <v>129</v>
      </c>
      <c r="U29" s="137" t="b">
        <v>0</v>
      </c>
      <c r="V29" s="137">
        <v>0.02</v>
      </c>
      <c r="W29" s="137">
        <v>0.02</v>
      </c>
      <c r="X29" s="137">
        <v>0</v>
      </c>
      <c r="Y29" t="b">
        <v>1</v>
      </c>
      <c r="Z29" s="137">
        <v>1</v>
      </c>
      <c r="AA29" s="137">
        <v>20</v>
      </c>
      <c r="AB29" s="137">
        <v>0.03</v>
      </c>
      <c r="AC29" s="137" t="s">
        <v>123</v>
      </c>
      <c r="AD29" s="137" t="s">
        <v>35</v>
      </c>
      <c r="AE29" s="137">
        <v>15</v>
      </c>
      <c r="AF29" s="137">
        <v>2.5000000000000001E-2</v>
      </c>
      <c r="AG29" s="137">
        <v>5</v>
      </c>
      <c r="AH29" s="137">
        <v>1.2</v>
      </c>
      <c r="AI29" s="137">
        <v>0.8</v>
      </c>
      <c r="AJ29" s="137" t="s">
        <v>134</v>
      </c>
      <c r="AK29" s="137" t="b">
        <v>1</v>
      </c>
      <c r="AL29" s="137" t="s">
        <v>100</v>
      </c>
      <c r="AM29" s="137" t="s">
        <v>20</v>
      </c>
      <c r="AN29" s="137">
        <v>6.7500000000000004E-2</v>
      </c>
      <c r="AO29" s="137">
        <v>7.7200000000000005E-2</v>
      </c>
      <c r="AP29" s="145">
        <v>0.12</v>
      </c>
      <c r="AQ29" s="146">
        <v>2.5000000000000001E-2</v>
      </c>
      <c r="AR29" s="147">
        <v>123</v>
      </c>
      <c r="AS29" s="137" t="s">
        <v>31</v>
      </c>
      <c r="AT29" s="137" t="s">
        <v>31</v>
      </c>
      <c r="AU29" s="141">
        <v>0.97571945376918812</v>
      </c>
      <c r="AV29" s="141">
        <v>0.99507870807939247</v>
      </c>
      <c r="AY29" s="138">
        <v>0</v>
      </c>
      <c r="AZ29" s="137" t="b">
        <v>1</v>
      </c>
      <c r="BA29" s="137" t="b">
        <v>1</v>
      </c>
      <c r="BB29" s="137" t="b">
        <v>0</v>
      </c>
      <c r="BC29" s="137">
        <v>0</v>
      </c>
      <c r="BD29" s="137" t="s">
        <v>3</v>
      </c>
      <c r="BE29" s="137" t="b">
        <v>1</v>
      </c>
      <c r="BF29" s="148" t="b">
        <v>1</v>
      </c>
    </row>
    <row r="30" spans="1:58">
      <c r="N30" s="20"/>
      <c r="O30" s="50"/>
      <c r="P30" s="4"/>
      <c r="Q30" s="134"/>
      <c r="R30" s="50"/>
      <c r="S30" s="50"/>
      <c r="AP30" s="3"/>
      <c r="AQ30" s="5"/>
      <c r="AR30" s="34"/>
      <c r="AU30" s="20"/>
      <c r="AV30" s="20"/>
      <c r="AY30" s="39"/>
      <c r="BF30" s="19"/>
    </row>
    <row r="31" spans="1:58">
      <c r="N31" s="20"/>
      <c r="O31" s="50"/>
      <c r="P31" s="4"/>
      <c r="Q31" s="134"/>
      <c r="R31" s="50"/>
      <c r="S31" s="50"/>
      <c r="AP31" s="3"/>
      <c r="AQ31" s="5"/>
      <c r="AR31" s="34"/>
      <c r="AU31" s="20"/>
      <c r="AV31" s="20"/>
      <c r="AY31" s="39"/>
      <c r="BF31" s="19"/>
    </row>
    <row r="32" spans="1:58">
      <c r="N32" s="20"/>
      <c r="O32" s="50"/>
      <c r="P32" s="4"/>
      <c r="Q32" s="134"/>
      <c r="R32" s="50"/>
      <c r="S32" s="50"/>
      <c r="AP32" s="3"/>
      <c r="AQ32" s="5"/>
      <c r="AR32" s="34"/>
      <c r="AU32" s="20"/>
      <c r="AV32" s="20"/>
      <c r="AY32" s="39"/>
      <c r="BF32" s="19"/>
    </row>
    <row r="33" spans="1:58">
      <c r="N33" s="20"/>
      <c r="O33" s="50"/>
      <c r="P33" s="4"/>
      <c r="Q33" s="134"/>
      <c r="R33" s="50"/>
      <c r="S33" s="50"/>
      <c r="AP33" s="3"/>
      <c r="AQ33" s="5"/>
      <c r="AR33" s="34"/>
      <c r="AU33" s="20"/>
      <c r="AV33" s="20"/>
      <c r="AY33" s="39"/>
      <c r="BF33" s="19"/>
    </row>
    <row r="34" spans="1:58">
      <c r="N34" s="20"/>
      <c r="O34" s="50"/>
      <c r="P34" s="4"/>
      <c r="Q34" s="134"/>
      <c r="R34" s="50"/>
      <c r="S34" s="50"/>
      <c r="AP34" s="3"/>
      <c r="AQ34" s="5"/>
      <c r="AR34" s="34"/>
      <c r="AU34" s="20"/>
      <c r="AV34" s="20"/>
      <c r="AY34" s="39"/>
      <c r="BF34" s="19"/>
    </row>
    <row r="35" spans="1:58" s="149" customFormat="1">
      <c r="A35" s="149" t="s">
        <v>234</v>
      </c>
      <c r="C35" s="137" t="b">
        <v>0</v>
      </c>
      <c r="D35" s="149" t="s">
        <v>219</v>
      </c>
      <c r="E35" s="149" t="s">
        <v>189</v>
      </c>
      <c r="F35" s="149" t="b">
        <v>0</v>
      </c>
      <c r="G35" s="149" t="s">
        <v>202</v>
      </c>
      <c r="H35" s="149" t="b">
        <v>1</v>
      </c>
      <c r="I35" s="150" t="b">
        <v>0</v>
      </c>
      <c r="J35" s="149" t="b">
        <v>1</v>
      </c>
      <c r="K35" s="149" t="b">
        <v>1</v>
      </c>
      <c r="L35" s="149" t="s">
        <v>132</v>
      </c>
      <c r="M35" s="149">
        <v>0.11</v>
      </c>
      <c r="N35" s="151">
        <f t="shared" si="0"/>
        <v>0.27272727272727271</v>
      </c>
      <c r="O35" s="152">
        <v>0.5</v>
      </c>
      <c r="P35" s="153">
        <f t="shared" si="1"/>
        <v>3.3333333333333335E-3</v>
      </c>
      <c r="Q35" s="154">
        <v>0</v>
      </c>
      <c r="R35" s="152">
        <v>0.5</v>
      </c>
      <c r="S35" s="152"/>
      <c r="T35" s="149" t="s">
        <v>129</v>
      </c>
      <c r="U35" s="149" t="b">
        <v>0</v>
      </c>
      <c r="V35" s="150">
        <v>2.5000000000000001E-2</v>
      </c>
      <c r="W35" s="149">
        <v>0.03</v>
      </c>
      <c r="X35" s="149">
        <v>0</v>
      </c>
      <c r="Y35" t="b">
        <v>0</v>
      </c>
      <c r="AC35" s="149" t="s">
        <v>123</v>
      </c>
      <c r="AD35" s="149" t="s">
        <v>35</v>
      </c>
      <c r="AE35" s="149">
        <v>15</v>
      </c>
      <c r="AF35" s="149">
        <v>2.5000000000000001E-2</v>
      </c>
      <c r="AG35" s="149">
        <v>5</v>
      </c>
      <c r="AH35" s="149">
        <v>1.2</v>
      </c>
      <c r="AI35" s="149">
        <v>0.8</v>
      </c>
      <c r="AJ35" s="149" t="s">
        <v>134</v>
      </c>
      <c r="AK35" s="149" t="b">
        <v>1</v>
      </c>
      <c r="AL35" s="149" t="s">
        <v>100</v>
      </c>
      <c r="AM35" s="149" t="s">
        <v>20</v>
      </c>
      <c r="AN35" s="149">
        <v>6.7500000000000004E-2</v>
      </c>
      <c r="AO35" s="149">
        <v>7.7200000000000005E-2</v>
      </c>
      <c r="AP35" s="155">
        <v>0.12</v>
      </c>
      <c r="AQ35" s="156">
        <v>2.5000000000000001E-2</v>
      </c>
      <c r="AR35" s="157">
        <v>123</v>
      </c>
      <c r="AS35" s="149" t="s">
        <v>31</v>
      </c>
      <c r="AT35" s="149" t="s">
        <v>31</v>
      </c>
      <c r="AU35" s="158">
        <v>0.7177631600179436</v>
      </c>
      <c r="AV35" s="158">
        <v>0.74141988775539847</v>
      </c>
      <c r="AY35" s="159">
        <v>0</v>
      </c>
      <c r="AZ35" s="149" t="b">
        <v>1</v>
      </c>
      <c r="BA35" s="149" t="b">
        <v>1</v>
      </c>
      <c r="BB35" s="149" t="b">
        <v>0</v>
      </c>
      <c r="BC35" s="149">
        <v>0</v>
      </c>
      <c r="BD35" s="149" t="s">
        <v>3</v>
      </c>
      <c r="BE35" s="149" t="b">
        <v>1</v>
      </c>
      <c r="BF35" s="160" t="b">
        <v>1</v>
      </c>
    </row>
    <row r="36" spans="1:58" s="149" customFormat="1">
      <c r="A36" s="149" t="s">
        <v>235</v>
      </c>
      <c r="C36" s="137" t="b">
        <v>0</v>
      </c>
      <c r="D36" s="149" t="s">
        <v>219</v>
      </c>
      <c r="E36" s="149" t="s">
        <v>191</v>
      </c>
      <c r="F36" s="149" t="b">
        <v>0</v>
      </c>
      <c r="G36" s="149" t="s">
        <v>204</v>
      </c>
      <c r="H36" s="149" t="b">
        <v>1</v>
      </c>
      <c r="I36" s="150" t="b">
        <v>0</v>
      </c>
      <c r="J36" s="149" t="b">
        <v>1</v>
      </c>
      <c r="K36" s="149" t="b">
        <v>1</v>
      </c>
      <c r="L36" s="149" t="s">
        <v>125</v>
      </c>
      <c r="M36" s="149">
        <v>0.11</v>
      </c>
      <c r="N36" s="158">
        <f t="shared" si="0"/>
        <v>0.27272727272727271</v>
      </c>
      <c r="O36" s="161">
        <v>0.5</v>
      </c>
      <c r="P36" s="162">
        <f t="shared" si="1"/>
        <v>3.3333333333333335E-3</v>
      </c>
      <c r="Q36" s="163">
        <v>0.5</v>
      </c>
      <c r="R36" s="161">
        <v>0.5</v>
      </c>
      <c r="S36" s="161"/>
      <c r="T36" s="149" t="s">
        <v>129</v>
      </c>
      <c r="U36" s="149" t="b">
        <v>0</v>
      </c>
      <c r="V36" s="150">
        <v>0.02</v>
      </c>
      <c r="W36" s="149">
        <v>0.02</v>
      </c>
      <c r="X36" s="149">
        <v>0</v>
      </c>
      <c r="Y36" t="b">
        <v>0</v>
      </c>
      <c r="AC36" s="149" t="s">
        <v>123</v>
      </c>
      <c r="AD36" s="149" t="s">
        <v>35</v>
      </c>
      <c r="AE36" s="149">
        <v>15</v>
      </c>
      <c r="AF36" s="149">
        <v>2.5000000000000001E-2</v>
      </c>
      <c r="AG36" s="149">
        <v>5</v>
      </c>
      <c r="AH36" s="149">
        <v>1.2</v>
      </c>
      <c r="AI36" s="149">
        <v>0.8</v>
      </c>
      <c r="AJ36" s="149" t="s">
        <v>134</v>
      </c>
      <c r="AK36" s="149" t="b">
        <v>1</v>
      </c>
      <c r="AL36" s="149" t="s">
        <v>100</v>
      </c>
      <c r="AM36" s="149" t="s">
        <v>20</v>
      </c>
      <c r="AN36" s="149">
        <v>6.7500000000000004E-2</v>
      </c>
      <c r="AO36" s="149">
        <v>7.7200000000000005E-2</v>
      </c>
      <c r="AP36" s="155">
        <v>0.12</v>
      </c>
      <c r="AQ36" s="156">
        <v>2.5000000000000001E-2</v>
      </c>
      <c r="AR36" s="157">
        <v>123</v>
      </c>
      <c r="AS36" s="149" t="s">
        <v>31</v>
      </c>
      <c r="AT36" s="149" t="s">
        <v>31</v>
      </c>
      <c r="AU36" s="158">
        <v>0.97571945376918812</v>
      </c>
      <c r="AV36" s="158">
        <v>0.99507870807939247</v>
      </c>
      <c r="AY36" s="159">
        <v>0</v>
      </c>
      <c r="AZ36" s="149" t="b">
        <v>1</v>
      </c>
      <c r="BA36" s="149" t="b">
        <v>1</v>
      </c>
      <c r="BB36" s="149" t="b">
        <v>0</v>
      </c>
      <c r="BC36" s="149">
        <v>0</v>
      </c>
      <c r="BD36" s="149" t="s">
        <v>3</v>
      </c>
      <c r="BE36" s="149" t="b">
        <v>1</v>
      </c>
      <c r="BF36" s="160" t="b">
        <v>1</v>
      </c>
    </row>
    <row r="37" spans="1:58">
      <c r="N37" s="20"/>
      <c r="O37" s="50"/>
      <c r="P37" s="4"/>
      <c r="Q37" s="134"/>
      <c r="R37" s="50"/>
      <c r="S37" s="50"/>
      <c r="AP37" s="3"/>
      <c r="AQ37" s="5"/>
      <c r="AR37" s="34"/>
      <c r="AU37" s="20"/>
      <c r="AV37" s="20"/>
      <c r="AY37" s="39"/>
      <c r="BF37" s="19"/>
    </row>
    <row r="38" spans="1:58" s="177" customFormat="1">
      <c r="A38" s="177" t="s">
        <v>239</v>
      </c>
      <c r="C38" s="177" t="b">
        <v>0</v>
      </c>
      <c r="D38" s="177" t="s">
        <v>220</v>
      </c>
      <c r="E38" s="177" t="s">
        <v>189</v>
      </c>
      <c r="F38" s="177" t="b">
        <v>0</v>
      </c>
      <c r="G38" s="177" t="s">
        <v>202</v>
      </c>
      <c r="H38" s="177" t="b">
        <v>1</v>
      </c>
      <c r="I38" s="178" t="b">
        <v>0</v>
      </c>
      <c r="J38" s="177" t="b">
        <v>1</v>
      </c>
      <c r="L38" s="179" t="s">
        <v>125</v>
      </c>
      <c r="M38" s="177">
        <v>0.11</v>
      </c>
      <c r="N38" s="180">
        <f t="shared" si="0"/>
        <v>0.27272727272727271</v>
      </c>
      <c r="O38" s="181">
        <v>0.5</v>
      </c>
      <c r="P38" s="182">
        <f t="shared" si="1"/>
        <v>3.3333333333333335E-3</v>
      </c>
      <c r="Q38" s="183">
        <v>0</v>
      </c>
      <c r="R38" s="181">
        <v>0.5</v>
      </c>
      <c r="S38" s="181"/>
      <c r="T38" s="177" t="s">
        <v>129</v>
      </c>
      <c r="U38" s="178" t="b">
        <v>1</v>
      </c>
      <c r="V38" s="178">
        <v>0</v>
      </c>
      <c r="W38" s="177">
        <v>0.03</v>
      </c>
      <c r="X38" s="177">
        <v>0</v>
      </c>
      <c r="AC38" s="177" t="s">
        <v>123</v>
      </c>
      <c r="AD38" s="177" t="s">
        <v>35</v>
      </c>
      <c r="AE38" s="177">
        <v>15</v>
      </c>
      <c r="AF38" s="177">
        <v>2.5000000000000001E-2</v>
      </c>
      <c r="AG38" s="177">
        <v>5</v>
      </c>
      <c r="AH38" s="177">
        <v>1.2</v>
      </c>
      <c r="AI38" s="177">
        <v>0.8</v>
      </c>
      <c r="AJ38" s="177" t="s">
        <v>134</v>
      </c>
      <c r="AK38" s="177" t="b">
        <v>1</v>
      </c>
      <c r="AL38" s="177" t="s">
        <v>100</v>
      </c>
      <c r="AM38" s="177" t="s">
        <v>20</v>
      </c>
      <c r="AN38" s="177">
        <v>6.7500000000000004E-2</v>
      </c>
      <c r="AO38" s="177">
        <v>7.7200000000000005E-2</v>
      </c>
      <c r="AP38" s="184">
        <v>0.12</v>
      </c>
      <c r="AQ38" s="185">
        <v>2.5000000000000001E-2</v>
      </c>
      <c r="AR38" s="186">
        <v>123</v>
      </c>
      <c r="AS38" s="177" t="s">
        <v>31</v>
      </c>
      <c r="AT38" s="177" t="s">
        <v>31</v>
      </c>
      <c r="AU38" s="180">
        <v>0.7177631600179436</v>
      </c>
      <c r="AV38" s="180">
        <v>0.74141988775539847</v>
      </c>
      <c r="AY38" s="187">
        <v>0</v>
      </c>
      <c r="AZ38" s="177" t="b">
        <v>1</v>
      </c>
      <c r="BA38" s="177" t="b">
        <v>1</v>
      </c>
      <c r="BB38" s="177" t="b">
        <v>0</v>
      </c>
      <c r="BC38" s="177">
        <v>0</v>
      </c>
      <c r="BD38" s="177" t="s">
        <v>3</v>
      </c>
      <c r="BE38" s="177" t="b">
        <v>1</v>
      </c>
      <c r="BF38" s="188" t="b">
        <v>1</v>
      </c>
    </row>
    <row r="39" spans="1:58" s="177" customFormat="1">
      <c r="A39" s="177" t="s">
        <v>240</v>
      </c>
      <c r="C39" s="177" t="b">
        <v>0</v>
      </c>
      <c r="D39" s="177" t="s">
        <v>220</v>
      </c>
      <c r="E39" s="177" t="s">
        <v>191</v>
      </c>
      <c r="F39" s="177" t="b">
        <v>0</v>
      </c>
      <c r="G39" s="177" t="s">
        <v>204</v>
      </c>
      <c r="H39" s="177" t="b">
        <v>1</v>
      </c>
      <c r="I39" s="178" t="b">
        <v>0</v>
      </c>
      <c r="J39" s="177" t="b">
        <v>1</v>
      </c>
      <c r="L39" s="178" t="s">
        <v>125</v>
      </c>
      <c r="M39" s="177">
        <v>0.11</v>
      </c>
      <c r="N39" s="180">
        <f t="shared" si="0"/>
        <v>0.27272727272727271</v>
      </c>
      <c r="O39" s="181">
        <v>0.5</v>
      </c>
      <c r="P39" s="182">
        <f t="shared" si="1"/>
        <v>3.3333333333333335E-3</v>
      </c>
      <c r="Q39" s="189">
        <v>0.5</v>
      </c>
      <c r="R39" s="181">
        <v>0.5</v>
      </c>
      <c r="S39" s="181"/>
      <c r="T39" s="177" t="s">
        <v>129</v>
      </c>
      <c r="U39" s="178" t="b">
        <v>1</v>
      </c>
      <c r="V39" s="178">
        <v>0</v>
      </c>
      <c r="W39" s="177">
        <v>0.02</v>
      </c>
      <c r="X39" s="177">
        <v>0</v>
      </c>
      <c r="AC39" s="177" t="s">
        <v>123</v>
      </c>
      <c r="AD39" s="177" t="s">
        <v>35</v>
      </c>
      <c r="AE39" s="177">
        <v>15</v>
      </c>
      <c r="AF39" s="177">
        <v>2.5000000000000001E-2</v>
      </c>
      <c r="AG39" s="177">
        <v>5</v>
      </c>
      <c r="AH39" s="177">
        <v>1.2</v>
      </c>
      <c r="AI39" s="177">
        <v>0.8</v>
      </c>
      <c r="AJ39" s="177" t="s">
        <v>134</v>
      </c>
      <c r="AK39" s="177" t="b">
        <v>1</v>
      </c>
      <c r="AL39" s="177" t="s">
        <v>100</v>
      </c>
      <c r="AM39" s="177" t="s">
        <v>20</v>
      </c>
      <c r="AN39" s="177">
        <v>6.7500000000000004E-2</v>
      </c>
      <c r="AO39" s="177">
        <v>7.7200000000000005E-2</v>
      </c>
      <c r="AP39" s="184">
        <v>0.12</v>
      </c>
      <c r="AQ39" s="185">
        <v>2.5000000000000001E-2</v>
      </c>
      <c r="AR39" s="186">
        <v>123</v>
      </c>
      <c r="AS39" s="177" t="s">
        <v>31</v>
      </c>
      <c r="AT39" s="177" t="s">
        <v>31</v>
      </c>
      <c r="AU39" s="180">
        <v>0.97571945376918812</v>
      </c>
      <c r="AV39" s="180">
        <v>0.99507870807939247</v>
      </c>
      <c r="AY39" s="187">
        <v>0</v>
      </c>
      <c r="AZ39" s="177" t="b">
        <v>1</v>
      </c>
      <c r="BA39" s="177" t="b">
        <v>1</v>
      </c>
      <c r="BB39" s="177" t="b">
        <v>0</v>
      </c>
      <c r="BC39" s="177">
        <v>0</v>
      </c>
      <c r="BD39" s="177" t="s">
        <v>3</v>
      </c>
      <c r="BE39" s="177" t="b">
        <v>1</v>
      </c>
      <c r="BF39" s="188" t="b">
        <v>1</v>
      </c>
    </row>
    <row r="40" spans="1:58">
      <c r="N40" s="20"/>
      <c r="O40" s="50"/>
      <c r="P40" s="4"/>
      <c r="Q40" s="134"/>
      <c r="R40" s="50"/>
      <c r="S40" s="50"/>
      <c r="AP40" s="3"/>
      <c r="AQ40" s="5"/>
      <c r="AR40" s="34"/>
      <c r="AU40" s="20"/>
      <c r="AV40" s="20"/>
      <c r="AY40" s="39"/>
      <c r="BF40" s="19"/>
    </row>
    <row r="41" spans="1:58">
      <c r="A41" t="s">
        <v>200</v>
      </c>
      <c r="C41" t="b">
        <v>0</v>
      </c>
      <c r="D41" t="s">
        <v>198</v>
      </c>
      <c r="E41" t="s">
        <v>189</v>
      </c>
      <c r="F41" t="b">
        <v>0</v>
      </c>
      <c r="G41" t="s">
        <v>202</v>
      </c>
      <c r="H41" t="b">
        <v>0</v>
      </c>
      <c r="I41" t="b">
        <v>0</v>
      </c>
      <c r="J41" t="b">
        <v>1</v>
      </c>
      <c r="L41" t="s">
        <v>131</v>
      </c>
      <c r="M41">
        <v>0.11</v>
      </c>
      <c r="N41" s="20">
        <f t="shared" si="0"/>
        <v>0.27272727272727271</v>
      </c>
      <c r="O41" s="50">
        <v>0.5</v>
      </c>
      <c r="P41" s="4">
        <f t="shared" si="1"/>
        <v>3.3333333333333335E-3</v>
      </c>
      <c r="Q41" s="134">
        <v>0</v>
      </c>
      <c r="R41" s="50">
        <v>0.5</v>
      </c>
      <c r="S41" s="50"/>
      <c r="T41" t="s">
        <v>129</v>
      </c>
      <c r="U41" t="b">
        <v>0</v>
      </c>
      <c r="V41">
        <v>0.03</v>
      </c>
      <c r="W41">
        <v>0.03</v>
      </c>
      <c r="X41">
        <v>0</v>
      </c>
      <c r="AC41" t="s">
        <v>123</v>
      </c>
      <c r="AD41" t="s">
        <v>35</v>
      </c>
      <c r="AE41">
        <v>15</v>
      </c>
      <c r="AF41">
        <v>2.5000000000000001E-2</v>
      </c>
      <c r="AG41">
        <v>5</v>
      </c>
      <c r="AH41">
        <v>1.2</v>
      </c>
      <c r="AI41">
        <v>0.8</v>
      </c>
      <c r="AJ41" t="s">
        <v>134</v>
      </c>
      <c r="AK41" t="b">
        <v>1</v>
      </c>
      <c r="AL41" t="s">
        <v>100</v>
      </c>
      <c r="AM41" t="s">
        <v>20</v>
      </c>
      <c r="AN41">
        <v>6.7500000000000004E-2</v>
      </c>
      <c r="AO41">
        <v>7.7200000000000005E-2</v>
      </c>
      <c r="AP41" s="3">
        <v>0.12</v>
      </c>
      <c r="AQ41" s="5">
        <v>2.5000000000000001E-2</v>
      </c>
      <c r="AR41" s="34">
        <v>123</v>
      </c>
      <c r="AS41" t="s">
        <v>31</v>
      </c>
      <c r="AT41" t="s">
        <v>31</v>
      </c>
      <c r="AU41" s="20">
        <v>0.7177631600179436</v>
      </c>
      <c r="AV41" s="20">
        <v>0.74141988775539847</v>
      </c>
      <c r="AY41" s="39">
        <v>0</v>
      </c>
      <c r="AZ41" t="b">
        <v>1</v>
      </c>
      <c r="BA41" t="b">
        <v>1</v>
      </c>
      <c r="BB41" t="b">
        <v>0</v>
      </c>
      <c r="BC41">
        <v>0</v>
      </c>
      <c r="BD41" t="s">
        <v>3</v>
      </c>
      <c r="BE41" t="b">
        <v>1</v>
      </c>
      <c r="BF41" s="19" t="b">
        <v>1</v>
      </c>
    </row>
    <row r="42" spans="1:58">
      <c r="A42" t="s">
        <v>203</v>
      </c>
      <c r="C42" t="b">
        <v>0</v>
      </c>
      <c r="D42" t="s">
        <v>198</v>
      </c>
      <c r="E42" t="s">
        <v>191</v>
      </c>
      <c r="F42" t="b">
        <v>0</v>
      </c>
      <c r="G42" t="s">
        <v>204</v>
      </c>
      <c r="H42" t="b">
        <v>0</v>
      </c>
      <c r="I42" t="b">
        <v>0</v>
      </c>
      <c r="J42" t="b">
        <v>1</v>
      </c>
      <c r="L42" t="s">
        <v>131</v>
      </c>
      <c r="M42">
        <v>0.11</v>
      </c>
      <c r="N42" s="20">
        <f t="shared" si="0"/>
        <v>0.27272727272727271</v>
      </c>
      <c r="O42" s="50">
        <v>0.5</v>
      </c>
      <c r="P42" s="4">
        <f t="shared" si="1"/>
        <v>3.3333333333333335E-3</v>
      </c>
      <c r="Q42" s="134">
        <v>0.5</v>
      </c>
      <c r="R42" s="50">
        <v>0.5</v>
      </c>
      <c r="S42" s="50"/>
      <c r="T42" t="s">
        <v>129</v>
      </c>
      <c r="U42" t="b">
        <v>0</v>
      </c>
      <c r="V42">
        <v>0.02</v>
      </c>
      <c r="W42">
        <v>0.02</v>
      </c>
      <c r="X42">
        <v>0</v>
      </c>
      <c r="AC42" t="s">
        <v>123</v>
      </c>
      <c r="AD42" t="s">
        <v>35</v>
      </c>
      <c r="AE42">
        <v>15</v>
      </c>
      <c r="AF42">
        <v>2.5000000000000001E-2</v>
      </c>
      <c r="AG42">
        <v>5</v>
      </c>
      <c r="AH42">
        <v>1.2</v>
      </c>
      <c r="AI42">
        <v>0.8</v>
      </c>
      <c r="AJ42" t="s">
        <v>134</v>
      </c>
      <c r="AK42" t="b">
        <v>1</v>
      </c>
      <c r="AL42" t="s">
        <v>100</v>
      </c>
      <c r="AM42" t="s">
        <v>20</v>
      </c>
      <c r="AN42">
        <v>6.7500000000000004E-2</v>
      </c>
      <c r="AO42">
        <v>7.7200000000000005E-2</v>
      </c>
      <c r="AP42" s="3">
        <v>0.12</v>
      </c>
      <c r="AQ42" s="5">
        <v>2.5000000000000001E-2</v>
      </c>
      <c r="AR42" s="34">
        <v>123</v>
      </c>
      <c r="AS42" t="s">
        <v>31</v>
      </c>
      <c r="AT42" t="s">
        <v>31</v>
      </c>
      <c r="AU42" s="20">
        <v>0.97571945376918812</v>
      </c>
      <c r="AV42" s="20">
        <v>0.99507870807939247</v>
      </c>
      <c r="AY42" s="39">
        <v>0</v>
      </c>
      <c r="AZ42" t="b">
        <v>1</v>
      </c>
      <c r="BA42" t="b">
        <v>1</v>
      </c>
      <c r="BB42" t="b">
        <v>0</v>
      </c>
      <c r="BC42">
        <v>0</v>
      </c>
      <c r="BD42" t="s">
        <v>3</v>
      </c>
      <c r="BE42" t="b">
        <v>1</v>
      </c>
      <c r="BF42" s="19" t="b">
        <v>1</v>
      </c>
    </row>
    <row r="43" spans="1:58">
      <c r="N43" s="20"/>
      <c r="O43" s="50"/>
      <c r="P43" s="4"/>
      <c r="Q43" s="134"/>
      <c r="R43" s="50"/>
      <c r="S43" s="50"/>
      <c r="AP43" s="3"/>
      <c r="AQ43" s="5"/>
      <c r="AR43" s="34"/>
      <c r="AU43" s="20"/>
      <c r="AV43" s="20"/>
      <c r="AY43" s="39"/>
      <c r="BF43" s="19"/>
    </row>
    <row r="44" spans="1:58">
      <c r="A44" t="s">
        <v>205</v>
      </c>
      <c r="C44" t="b">
        <v>0</v>
      </c>
      <c r="D44" t="s">
        <v>199</v>
      </c>
      <c r="E44" t="s">
        <v>189</v>
      </c>
      <c r="F44" t="b">
        <v>0</v>
      </c>
      <c r="G44" t="s">
        <v>202</v>
      </c>
      <c r="H44" t="b">
        <v>1</v>
      </c>
      <c r="I44" t="b">
        <v>1</v>
      </c>
      <c r="J44" t="b">
        <v>1</v>
      </c>
      <c r="L44" t="s">
        <v>131</v>
      </c>
      <c r="M44">
        <v>0.11</v>
      </c>
      <c r="N44" s="20">
        <f t="shared" si="0"/>
        <v>0.27272727272727271</v>
      </c>
      <c r="O44" s="50">
        <v>0.5</v>
      </c>
      <c r="P44" s="4">
        <f t="shared" si="1"/>
        <v>3.3333333333333335E-3</v>
      </c>
      <c r="Q44" s="134">
        <v>0</v>
      </c>
      <c r="R44" s="50">
        <v>0.5</v>
      </c>
      <c r="S44" s="50"/>
      <c r="T44" t="s">
        <v>129</v>
      </c>
      <c r="U44" t="b">
        <v>1</v>
      </c>
      <c r="V44">
        <v>0.03</v>
      </c>
      <c r="W44">
        <v>0.03</v>
      </c>
      <c r="X44">
        <v>0</v>
      </c>
      <c r="AC44" t="s">
        <v>123</v>
      </c>
      <c r="AD44" t="s">
        <v>35</v>
      </c>
      <c r="AE44">
        <v>15</v>
      </c>
      <c r="AF44">
        <v>2.5000000000000001E-2</v>
      </c>
      <c r="AG44">
        <v>5</v>
      </c>
      <c r="AH44">
        <v>1.2</v>
      </c>
      <c r="AI44">
        <v>0.8</v>
      </c>
      <c r="AJ44" t="s">
        <v>134</v>
      </c>
      <c r="AK44" t="b">
        <v>1</v>
      </c>
      <c r="AL44" t="s">
        <v>100</v>
      </c>
      <c r="AM44" t="s">
        <v>20</v>
      </c>
      <c r="AN44">
        <v>6.7500000000000004E-2</v>
      </c>
      <c r="AO44">
        <v>7.7200000000000005E-2</v>
      </c>
      <c r="AP44" s="3">
        <v>0.12</v>
      </c>
      <c r="AQ44" s="5">
        <v>2.5000000000000001E-2</v>
      </c>
      <c r="AR44" s="34">
        <v>123</v>
      </c>
      <c r="AS44" t="s">
        <v>31</v>
      </c>
      <c r="AT44" t="s">
        <v>31</v>
      </c>
      <c r="AU44" s="20">
        <v>0.7177631600179436</v>
      </c>
      <c r="AV44" s="20">
        <v>0.74141988775539847</v>
      </c>
      <c r="AY44" s="39">
        <v>0</v>
      </c>
      <c r="AZ44" t="b">
        <v>1</v>
      </c>
      <c r="BA44" t="b">
        <v>1</v>
      </c>
      <c r="BB44" t="b">
        <v>0</v>
      </c>
      <c r="BC44">
        <v>0</v>
      </c>
      <c r="BD44" t="s">
        <v>3</v>
      </c>
      <c r="BE44" t="b">
        <v>1</v>
      </c>
      <c r="BF44" s="19" t="b">
        <v>1</v>
      </c>
    </row>
    <row r="45" spans="1:58">
      <c r="A45" t="s">
        <v>201</v>
      </c>
      <c r="C45" t="b">
        <v>0</v>
      </c>
      <c r="D45" t="s">
        <v>199</v>
      </c>
      <c r="E45" t="s">
        <v>191</v>
      </c>
      <c r="F45" t="b">
        <v>0</v>
      </c>
      <c r="G45" t="s">
        <v>204</v>
      </c>
      <c r="H45" t="b">
        <v>1</v>
      </c>
      <c r="I45" t="b">
        <v>1</v>
      </c>
      <c r="J45" t="b">
        <v>1</v>
      </c>
      <c r="L45" t="s">
        <v>131</v>
      </c>
      <c r="M45">
        <v>0.11</v>
      </c>
      <c r="N45" s="20">
        <f t="shared" si="0"/>
        <v>0.27272727272727271</v>
      </c>
      <c r="O45" s="50">
        <v>0.5</v>
      </c>
      <c r="P45" s="4">
        <f t="shared" si="1"/>
        <v>3.3333333333333335E-3</v>
      </c>
      <c r="Q45" s="134">
        <v>0.5</v>
      </c>
      <c r="R45" s="50">
        <v>0.5</v>
      </c>
      <c r="S45" s="50"/>
      <c r="T45" t="s">
        <v>129</v>
      </c>
      <c r="U45" t="b">
        <v>1</v>
      </c>
      <c r="V45">
        <v>0.02</v>
      </c>
      <c r="W45">
        <v>0.02</v>
      </c>
      <c r="X45">
        <v>0</v>
      </c>
      <c r="AC45" t="s">
        <v>123</v>
      </c>
      <c r="AD45" t="s">
        <v>35</v>
      </c>
      <c r="AE45">
        <v>15</v>
      </c>
      <c r="AF45">
        <v>2.5000000000000001E-2</v>
      </c>
      <c r="AG45">
        <v>5</v>
      </c>
      <c r="AH45">
        <v>1.2</v>
      </c>
      <c r="AI45">
        <v>0.8</v>
      </c>
      <c r="AJ45" t="s">
        <v>134</v>
      </c>
      <c r="AK45" t="b">
        <v>1</v>
      </c>
      <c r="AL45" t="s">
        <v>100</v>
      </c>
      <c r="AM45" t="s">
        <v>20</v>
      </c>
      <c r="AN45">
        <v>6.7500000000000004E-2</v>
      </c>
      <c r="AO45">
        <v>7.7200000000000005E-2</v>
      </c>
      <c r="AP45" s="3">
        <v>0.12</v>
      </c>
      <c r="AQ45" s="5">
        <v>2.5000000000000001E-2</v>
      </c>
      <c r="AR45" s="34">
        <v>123</v>
      </c>
      <c r="AS45" t="s">
        <v>31</v>
      </c>
      <c r="AT45" t="s">
        <v>31</v>
      </c>
      <c r="AU45" s="20">
        <v>0.97571945376918812</v>
      </c>
      <c r="AV45" s="20">
        <v>0.99507870807939247</v>
      </c>
      <c r="AY45" s="39">
        <v>0</v>
      </c>
      <c r="AZ45" t="b">
        <v>1</v>
      </c>
      <c r="BA45" t="b">
        <v>1</v>
      </c>
      <c r="BB45" t="b">
        <v>0</v>
      </c>
      <c r="BC45">
        <v>0</v>
      </c>
      <c r="BD45" t="s">
        <v>3</v>
      </c>
      <c r="BE45" t="b">
        <v>1</v>
      </c>
      <c r="BF45" s="19" t="b">
        <v>1</v>
      </c>
    </row>
  </sheetData>
  <phoneticPr fontId="12" type="noConversion"/>
  <dataValidations count="3">
    <dataValidation type="list" allowBlank="1" showInputMessage="1" showErrorMessage="1" sqref="BA28:BB45 C28:C45 C5:C25 BA5:BB25" xr:uid="{1240F49A-5091-456D-B77A-0673AD56E758}">
      <formula1>"TRUE, FALSE"</formula1>
    </dataValidation>
    <dataValidation type="list" allowBlank="1" showInputMessage="1" showErrorMessage="1" sqref="AL28:AL45 AL5:AL25" xr:uid="{8909875A-86FC-4594-BBAF-A364A5851F3C}">
      <formula1>"simple, internal"</formula1>
    </dataValidation>
    <dataValidation type="list" allowBlank="1" showInputMessage="1" showErrorMessage="1" sqref="L28:L45 L5:L25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118</v>
      </c>
    </row>
    <row r="3" spans="2:4">
      <c r="B3" s="41" t="s">
        <v>106</v>
      </c>
      <c r="C3" s="41" t="s">
        <v>117</v>
      </c>
    </row>
    <row r="4" spans="2:4">
      <c r="B4" t="b">
        <v>0</v>
      </c>
      <c r="C4" t="b">
        <v>0</v>
      </c>
      <c r="D4" t="s">
        <v>119</v>
      </c>
    </row>
    <row r="5" spans="2:4">
      <c r="B5" t="b">
        <v>1</v>
      </c>
      <c r="C5" t="b">
        <v>1</v>
      </c>
      <c r="D5" t="s">
        <v>120</v>
      </c>
    </row>
    <row r="6" spans="2:4">
      <c r="B6" t="b">
        <v>1</v>
      </c>
      <c r="C6" t="b">
        <v>0</v>
      </c>
      <c r="D6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/>
  <sheetData>
    <row r="1" spans="1:7">
      <c r="C1" t="s">
        <v>222</v>
      </c>
      <c r="E1" t="s">
        <v>224</v>
      </c>
      <c r="G1" t="s">
        <v>223</v>
      </c>
    </row>
    <row r="2" spans="1:7">
      <c r="A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H3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A13" sqref="A13"/>
    </sheetView>
  </sheetViews>
  <sheetFormatPr defaultRowHeight="1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1" width="14.28515625" customWidth="1"/>
    <col min="12" max="12" width="11.7109375" customWidth="1"/>
    <col min="13" max="13" width="16.85546875" customWidth="1"/>
    <col min="14" max="14" width="14.5703125" customWidth="1"/>
    <col min="15" max="15" width="17.140625" customWidth="1"/>
    <col min="16" max="16" width="21.7109375" customWidth="1"/>
    <col min="17" max="18" width="17.42578125" customWidth="1"/>
    <col min="19" max="19" width="24" customWidth="1"/>
    <col min="20" max="20" width="14.5703125" customWidth="1"/>
    <col min="21" max="21" width="25.7109375" customWidth="1"/>
    <col min="23" max="23" width="12" customWidth="1"/>
    <col min="24" max="24" width="15.7109375" customWidth="1"/>
    <col min="25" max="25" width="16.28515625" customWidth="1"/>
    <col min="26" max="26" width="17.42578125" customWidth="1"/>
    <col min="27" max="27" width="14.28515625" customWidth="1"/>
    <col min="28" max="33" width="11.7109375" customWidth="1"/>
    <col min="34" max="34" width="10" customWidth="1"/>
  </cols>
  <sheetData>
    <row r="3" spans="1:34" s="18" customFormat="1" ht="18.75">
      <c r="A3" s="11"/>
      <c r="B3" s="11"/>
      <c r="C3" s="11"/>
      <c r="E3" s="16" t="s">
        <v>62</v>
      </c>
      <c r="F3" s="135"/>
      <c r="G3" s="135"/>
      <c r="H3" s="35" t="s">
        <v>236</v>
      </c>
      <c r="I3" s="35"/>
      <c r="J3" s="35" t="s">
        <v>237</v>
      </c>
      <c r="K3" s="35"/>
      <c r="L3" s="35" t="s">
        <v>238</v>
      </c>
      <c r="M3" s="35"/>
      <c r="N3" s="35"/>
      <c r="O3" s="12" t="s">
        <v>47</v>
      </c>
      <c r="P3" s="12"/>
      <c r="Q3" s="15" t="s">
        <v>65</v>
      </c>
      <c r="R3" s="15"/>
      <c r="S3" s="37" t="s">
        <v>96</v>
      </c>
      <c r="T3" s="16" t="s">
        <v>111</v>
      </c>
      <c r="U3" s="16"/>
      <c r="V3" s="12" t="s">
        <v>110</v>
      </c>
      <c r="W3" s="12"/>
      <c r="X3" s="12"/>
      <c r="Y3" s="12"/>
      <c r="Z3" s="12"/>
      <c r="AA3" s="12"/>
    </row>
    <row r="4" spans="1:34" s="1" customFormat="1" ht="30" customHeight="1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36" t="s">
        <v>226</v>
      </c>
      <c r="G4" s="136" t="s">
        <v>230</v>
      </c>
      <c r="H4" s="120" t="s">
        <v>225</v>
      </c>
      <c r="I4" s="120" t="s">
        <v>231</v>
      </c>
      <c r="J4" s="120" t="s">
        <v>195</v>
      </c>
      <c r="K4" s="120" t="s">
        <v>196</v>
      </c>
      <c r="L4" s="120" t="s">
        <v>193</v>
      </c>
      <c r="M4" s="120" t="s">
        <v>194</v>
      </c>
      <c r="N4" s="36" t="s">
        <v>98</v>
      </c>
      <c r="O4" s="8" t="s">
        <v>46</v>
      </c>
      <c r="P4" s="8" t="s">
        <v>58</v>
      </c>
      <c r="Q4" s="10" t="s">
        <v>25</v>
      </c>
      <c r="R4" s="10" t="s">
        <v>64</v>
      </c>
      <c r="S4" s="38" t="s">
        <v>6</v>
      </c>
      <c r="T4" s="7" t="s">
        <v>56</v>
      </c>
      <c r="U4" s="7" t="s">
        <v>104</v>
      </c>
      <c r="V4" s="8" t="s">
        <v>102</v>
      </c>
      <c r="W4" s="8" t="s">
        <v>184</v>
      </c>
      <c r="X4" s="8" t="s">
        <v>182</v>
      </c>
      <c r="Y4" s="8" t="s">
        <v>183</v>
      </c>
      <c r="Z4" s="8" t="s">
        <v>181</v>
      </c>
      <c r="AA4" s="8" t="s">
        <v>103</v>
      </c>
      <c r="AB4" s="2" t="s">
        <v>40</v>
      </c>
      <c r="AC4" s="2" t="s">
        <v>41</v>
      </c>
      <c r="AD4" s="2" t="s">
        <v>38</v>
      </c>
      <c r="AE4" s="2" t="s">
        <v>39</v>
      </c>
      <c r="AF4" s="2" t="s">
        <v>43</v>
      </c>
      <c r="AG4" s="2" t="s">
        <v>42</v>
      </c>
      <c r="AH4" t="s">
        <v>37</v>
      </c>
    </row>
    <row r="5" spans="1:34">
      <c r="A5" t="s">
        <v>136</v>
      </c>
      <c r="C5" t="b">
        <v>0</v>
      </c>
      <c r="E5" t="s">
        <v>135</v>
      </c>
      <c r="L5">
        <v>0.5</v>
      </c>
      <c r="M5">
        <v>0.5</v>
      </c>
      <c r="N5">
        <v>2021</v>
      </c>
      <c r="O5" t="s">
        <v>61</v>
      </c>
      <c r="P5">
        <v>3.2500000000000001E-2</v>
      </c>
      <c r="Q5">
        <v>0</v>
      </c>
      <c r="R5" t="b">
        <v>0</v>
      </c>
      <c r="S5">
        <v>6.7500000000000004E-2</v>
      </c>
      <c r="T5" t="b">
        <v>0</v>
      </c>
      <c r="U5" s="39">
        <v>0.11</v>
      </c>
      <c r="V5">
        <v>0</v>
      </c>
      <c r="X5">
        <v>1.05</v>
      </c>
      <c r="Y5">
        <v>1.4</v>
      </c>
      <c r="Z5">
        <v>0.8</v>
      </c>
      <c r="AA5">
        <v>0.8</v>
      </c>
      <c r="AB5">
        <v>20</v>
      </c>
      <c r="AC5">
        <v>64</v>
      </c>
      <c r="AD5">
        <v>20</v>
      </c>
      <c r="AE5">
        <v>100</v>
      </c>
      <c r="AF5">
        <v>40</v>
      </c>
      <c r="AG5">
        <v>65</v>
      </c>
      <c r="AH5">
        <v>2020</v>
      </c>
    </row>
    <row r="6" spans="1:34">
      <c r="A6" t="s">
        <v>185</v>
      </c>
      <c r="C6" t="b">
        <v>0</v>
      </c>
      <c r="E6" t="s">
        <v>186</v>
      </c>
      <c r="L6">
        <v>0.5</v>
      </c>
      <c r="M6">
        <v>0.5</v>
      </c>
      <c r="N6">
        <v>2021</v>
      </c>
      <c r="O6" t="s">
        <v>61</v>
      </c>
      <c r="P6">
        <v>3.2500000000000001E-2</v>
      </c>
      <c r="Q6">
        <v>0.1</v>
      </c>
      <c r="R6" t="b">
        <v>1</v>
      </c>
      <c r="S6">
        <v>6.7500000000000004E-2</v>
      </c>
      <c r="T6" t="b">
        <v>0</v>
      </c>
      <c r="U6" s="39">
        <v>0.11</v>
      </c>
      <c r="V6">
        <v>0</v>
      </c>
      <c r="X6">
        <v>1</v>
      </c>
      <c r="Y6">
        <v>1</v>
      </c>
      <c r="Z6">
        <v>1</v>
      </c>
      <c r="AA6">
        <v>1</v>
      </c>
    </row>
    <row r="7" spans="1:34">
      <c r="A7" t="s">
        <v>187</v>
      </c>
      <c r="C7" t="b">
        <v>0</v>
      </c>
      <c r="E7" t="s">
        <v>190</v>
      </c>
      <c r="L7">
        <v>0</v>
      </c>
      <c r="M7">
        <v>0</v>
      </c>
      <c r="N7">
        <v>2021</v>
      </c>
      <c r="O7" t="s">
        <v>61</v>
      </c>
      <c r="P7">
        <v>3.2500000000000001E-2</v>
      </c>
      <c r="Q7">
        <v>0</v>
      </c>
      <c r="R7" t="b">
        <v>1</v>
      </c>
      <c r="S7">
        <v>6.7500000000000004E-2</v>
      </c>
      <c r="T7" t="b">
        <v>0</v>
      </c>
      <c r="U7" s="39">
        <v>0.11</v>
      </c>
      <c r="V7">
        <v>0</v>
      </c>
      <c r="X7">
        <v>1</v>
      </c>
      <c r="Y7">
        <v>1</v>
      </c>
      <c r="Z7">
        <v>1</v>
      </c>
      <c r="AA7">
        <v>1</v>
      </c>
    </row>
    <row r="8" spans="1:34">
      <c r="A8" t="s">
        <v>187</v>
      </c>
      <c r="C8" t="b">
        <v>0</v>
      </c>
      <c r="E8" t="s">
        <v>190</v>
      </c>
      <c r="L8">
        <v>0.5</v>
      </c>
      <c r="M8">
        <v>0.5</v>
      </c>
      <c r="N8">
        <v>2021</v>
      </c>
      <c r="O8" t="s">
        <v>61</v>
      </c>
      <c r="P8">
        <v>3.2500000000000001E-2</v>
      </c>
      <c r="Q8">
        <v>0</v>
      </c>
      <c r="R8" t="b">
        <v>1</v>
      </c>
      <c r="S8">
        <v>6.7500000000000004E-2</v>
      </c>
      <c r="T8" t="b">
        <v>0</v>
      </c>
      <c r="U8" s="39">
        <v>0.11</v>
      </c>
      <c r="V8">
        <v>0</v>
      </c>
      <c r="X8">
        <v>1</v>
      </c>
      <c r="Y8">
        <v>1</v>
      </c>
      <c r="Z8">
        <v>1</v>
      </c>
      <c r="AA8">
        <v>1</v>
      </c>
    </row>
    <row r="9" spans="1:34">
      <c r="U9" s="39"/>
    </row>
    <row r="10" spans="1:34">
      <c r="A10" t="s">
        <v>276</v>
      </c>
      <c r="C10" t="b">
        <v>0</v>
      </c>
      <c r="E10" t="s">
        <v>278</v>
      </c>
      <c r="F10" s="137" t="s">
        <v>229</v>
      </c>
      <c r="L10" s="137">
        <v>0</v>
      </c>
      <c r="M10" s="137">
        <v>0</v>
      </c>
      <c r="N10">
        <v>2021</v>
      </c>
      <c r="O10" t="s">
        <v>61</v>
      </c>
      <c r="P10">
        <v>0.03</v>
      </c>
      <c r="Q10">
        <v>0</v>
      </c>
      <c r="R10" t="b">
        <v>0</v>
      </c>
      <c r="S10">
        <v>6.6250000000000003E-2</v>
      </c>
      <c r="T10" t="b">
        <v>0</v>
      </c>
      <c r="U10" s="39">
        <v>0.11</v>
      </c>
      <c r="V10">
        <v>0</v>
      </c>
      <c r="X10">
        <v>1.05</v>
      </c>
      <c r="Y10">
        <v>1.4</v>
      </c>
      <c r="Z10">
        <v>0.8</v>
      </c>
      <c r="AA10">
        <v>0.8</v>
      </c>
      <c r="AB10">
        <v>20</v>
      </c>
      <c r="AC10">
        <v>69</v>
      </c>
      <c r="AD10">
        <v>20</v>
      </c>
      <c r="AE10">
        <v>100</v>
      </c>
      <c r="AF10">
        <v>50</v>
      </c>
      <c r="AG10">
        <v>70</v>
      </c>
      <c r="AH10">
        <v>2020</v>
      </c>
    </row>
    <row r="11" spans="1:34">
      <c r="A11" t="s">
        <v>277</v>
      </c>
      <c r="C11" t="b">
        <v>1</v>
      </c>
      <c r="E11" t="s">
        <v>279</v>
      </c>
      <c r="F11" s="137" t="s">
        <v>229</v>
      </c>
      <c r="L11" s="137">
        <v>0</v>
      </c>
      <c r="M11" s="137">
        <v>0</v>
      </c>
      <c r="N11">
        <v>2021</v>
      </c>
      <c r="O11" t="s">
        <v>61</v>
      </c>
      <c r="P11">
        <v>0.03</v>
      </c>
      <c r="Q11">
        <v>0.1</v>
      </c>
      <c r="R11" t="b">
        <v>1</v>
      </c>
      <c r="S11">
        <v>6.6250000000000003E-2</v>
      </c>
      <c r="T11" t="b">
        <v>0</v>
      </c>
      <c r="U11" s="39">
        <v>0.11</v>
      </c>
      <c r="V11">
        <v>0</v>
      </c>
      <c r="X11">
        <v>1</v>
      </c>
      <c r="Y11">
        <v>1</v>
      </c>
      <c r="Z11">
        <v>1</v>
      </c>
      <c r="AA11">
        <v>1</v>
      </c>
      <c r="AB11">
        <v>20</v>
      </c>
      <c r="AC11">
        <v>69</v>
      </c>
      <c r="AD11">
        <v>20</v>
      </c>
      <c r="AE11">
        <v>100</v>
      </c>
      <c r="AF11">
        <v>50</v>
      </c>
      <c r="AG11">
        <v>70</v>
      </c>
      <c r="AH11">
        <v>2020</v>
      </c>
    </row>
    <row r="12" spans="1:34">
      <c r="U12" s="39"/>
    </row>
    <row r="13" spans="1:34">
      <c r="U13" s="39"/>
    </row>
    <row r="14" spans="1:34">
      <c r="U14" s="39"/>
    </row>
    <row r="15" spans="1:34">
      <c r="U15" s="39"/>
    </row>
    <row r="16" spans="1:34" s="137" customFormat="1">
      <c r="A16" s="137" t="s">
        <v>197</v>
      </c>
      <c r="C16" s="137" t="b">
        <v>0</v>
      </c>
      <c r="E16" s="137" t="s">
        <v>190</v>
      </c>
      <c r="F16" s="137" t="s">
        <v>229</v>
      </c>
      <c r="L16" s="137">
        <v>0</v>
      </c>
      <c r="M16" s="137">
        <v>0</v>
      </c>
      <c r="N16" s="137">
        <v>2021</v>
      </c>
      <c r="O16" s="137" t="s">
        <v>61</v>
      </c>
      <c r="P16" s="137">
        <v>3.2500000000000001E-2</v>
      </c>
      <c r="Q16" s="137">
        <v>0</v>
      </c>
      <c r="R16" s="137" t="b">
        <v>1</v>
      </c>
      <c r="S16" s="137">
        <v>6.7500000000000004E-2</v>
      </c>
      <c r="T16" s="137" t="b">
        <v>0</v>
      </c>
      <c r="U16" s="138">
        <v>0.11</v>
      </c>
      <c r="V16" s="137">
        <v>0</v>
      </c>
      <c r="X16" s="137">
        <v>1</v>
      </c>
      <c r="Y16" s="137">
        <v>1</v>
      </c>
      <c r="Z16" s="137">
        <v>1</v>
      </c>
      <c r="AA16" s="137">
        <v>1</v>
      </c>
      <c r="AB16">
        <v>20</v>
      </c>
      <c r="AC16">
        <v>64</v>
      </c>
      <c r="AD16">
        <v>20</v>
      </c>
      <c r="AE16">
        <v>100</v>
      </c>
      <c r="AF16">
        <v>40</v>
      </c>
      <c r="AG16">
        <v>65</v>
      </c>
      <c r="AH16" s="137">
        <v>2019</v>
      </c>
    </row>
    <row r="17" spans="1:34" s="137" customFormat="1">
      <c r="U17" s="138"/>
      <c r="AB17">
        <v>20</v>
      </c>
      <c r="AC17">
        <v>64</v>
      </c>
      <c r="AD17">
        <v>20</v>
      </c>
      <c r="AE17">
        <v>100</v>
      </c>
      <c r="AF17">
        <v>40</v>
      </c>
      <c r="AG17">
        <v>65</v>
      </c>
      <c r="AH17" s="137">
        <v>2019</v>
      </c>
    </row>
    <row r="18" spans="1:34" s="137" customFormat="1">
      <c r="U18" s="138"/>
      <c r="AB18">
        <v>20</v>
      </c>
      <c r="AC18">
        <v>64</v>
      </c>
      <c r="AD18">
        <v>20</v>
      </c>
      <c r="AE18">
        <v>100</v>
      </c>
      <c r="AF18">
        <v>40</v>
      </c>
      <c r="AG18">
        <v>65</v>
      </c>
      <c r="AH18" s="137">
        <v>2019</v>
      </c>
    </row>
    <row r="19" spans="1:34">
      <c r="U19" s="39"/>
    </row>
    <row r="20" spans="1:34" s="137" customFormat="1">
      <c r="A20" s="137" t="s">
        <v>219</v>
      </c>
      <c r="C20" s="137" t="b">
        <v>0</v>
      </c>
      <c r="E20" s="137" t="s">
        <v>190</v>
      </c>
      <c r="F20" s="139" t="s">
        <v>227</v>
      </c>
      <c r="G20" s="139">
        <v>2021</v>
      </c>
      <c r="H20" s="139">
        <v>2.5000000000000001E-2</v>
      </c>
      <c r="I20" s="139">
        <v>0.75</v>
      </c>
      <c r="J20" s="139">
        <v>2.5000000000000001E-2</v>
      </c>
      <c r="K20" s="139">
        <v>0.02</v>
      </c>
      <c r="L20" s="137">
        <v>0</v>
      </c>
      <c r="M20" s="137">
        <v>0</v>
      </c>
      <c r="N20" s="137">
        <v>2021</v>
      </c>
      <c r="O20" s="137" t="s">
        <v>61</v>
      </c>
      <c r="P20" s="137">
        <v>3.2500000000000001E-2</v>
      </c>
      <c r="Q20" s="137">
        <v>0</v>
      </c>
      <c r="R20" s="137" t="b">
        <v>1</v>
      </c>
      <c r="S20" s="137">
        <v>6.7500000000000004E-2</v>
      </c>
      <c r="T20" s="137" t="b">
        <v>0</v>
      </c>
      <c r="U20" s="138">
        <v>0.11</v>
      </c>
      <c r="V20" s="137">
        <v>0</v>
      </c>
      <c r="X20" s="137">
        <v>1</v>
      </c>
      <c r="Y20" s="137">
        <v>1</v>
      </c>
      <c r="Z20" s="137">
        <v>1</v>
      </c>
      <c r="AA20" s="137">
        <v>1</v>
      </c>
      <c r="AB20">
        <v>20</v>
      </c>
      <c r="AC20">
        <v>64</v>
      </c>
      <c r="AD20">
        <v>20</v>
      </c>
      <c r="AE20">
        <v>100</v>
      </c>
      <c r="AF20">
        <v>40</v>
      </c>
      <c r="AG20">
        <v>65</v>
      </c>
      <c r="AH20" s="137">
        <v>2019</v>
      </c>
    </row>
    <row r="21" spans="1:34" s="137" customFormat="1">
      <c r="A21" s="137" t="s">
        <v>262</v>
      </c>
      <c r="C21" s="137" t="b">
        <v>0</v>
      </c>
      <c r="E21" s="137" t="s">
        <v>190</v>
      </c>
      <c r="F21" s="139" t="s">
        <v>263</v>
      </c>
      <c r="G21" s="140">
        <v>2021</v>
      </c>
      <c r="J21" s="193">
        <v>0.03</v>
      </c>
      <c r="K21" s="193">
        <v>0.02</v>
      </c>
      <c r="L21" s="137">
        <v>0</v>
      </c>
      <c r="M21" s="137">
        <v>0</v>
      </c>
      <c r="N21" s="137">
        <v>2021</v>
      </c>
      <c r="O21" s="137" t="s">
        <v>61</v>
      </c>
      <c r="P21" s="137">
        <v>3.2500000000000001E-2</v>
      </c>
      <c r="Q21" s="137">
        <v>0</v>
      </c>
      <c r="R21" s="137" t="b">
        <v>1</v>
      </c>
      <c r="S21" s="137">
        <v>6.7500000000000004E-2</v>
      </c>
      <c r="T21" s="137" t="b">
        <v>0</v>
      </c>
      <c r="U21" s="138">
        <v>0.11</v>
      </c>
      <c r="V21" s="137">
        <v>0</v>
      </c>
      <c r="X21" s="137">
        <v>1</v>
      </c>
      <c r="Y21" s="137">
        <v>1</v>
      </c>
      <c r="Z21" s="137">
        <v>1</v>
      </c>
      <c r="AA21" s="137">
        <v>1</v>
      </c>
      <c r="AB21">
        <v>20</v>
      </c>
      <c r="AC21">
        <v>64</v>
      </c>
      <c r="AD21">
        <v>20</v>
      </c>
      <c r="AE21">
        <v>100</v>
      </c>
      <c r="AF21">
        <v>40</v>
      </c>
      <c r="AG21">
        <v>65</v>
      </c>
      <c r="AH21" s="137">
        <v>2019</v>
      </c>
    </row>
    <row r="22" spans="1:34">
      <c r="U22" s="39"/>
    </row>
    <row r="23" spans="1:34">
      <c r="U23" s="39"/>
    </row>
    <row r="24" spans="1:34" s="137" customFormat="1">
      <c r="A24" s="137" t="s">
        <v>198</v>
      </c>
      <c r="C24" s="137" t="b">
        <v>0</v>
      </c>
      <c r="E24" s="137" t="s">
        <v>190</v>
      </c>
      <c r="F24" s="137" t="s">
        <v>229</v>
      </c>
      <c r="G24" s="137">
        <v>2021</v>
      </c>
      <c r="L24" s="137">
        <v>0.5</v>
      </c>
      <c r="M24" s="137">
        <v>0.5</v>
      </c>
      <c r="N24" s="137">
        <v>2021</v>
      </c>
      <c r="O24" s="137" t="s">
        <v>61</v>
      </c>
      <c r="P24" s="137">
        <v>3.2500000000000001E-2</v>
      </c>
      <c r="Q24" s="137">
        <v>0</v>
      </c>
      <c r="R24" s="137" t="b">
        <v>1</v>
      </c>
      <c r="S24" s="137">
        <v>6.7500000000000004E-2</v>
      </c>
      <c r="T24" s="137" t="b">
        <v>0</v>
      </c>
      <c r="U24" s="138">
        <v>0.11</v>
      </c>
      <c r="V24" s="137">
        <v>0</v>
      </c>
      <c r="X24" s="137">
        <v>1</v>
      </c>
      <c r="Y24" s="137">
        <v>1</v>
      </c>
      <c r="Z24" s="137">
        <v>1</v>
      </c>
      <c r="AA24" s="137">
        <v>1</v>
      </c>
      <c r="AB24">
        <v>20</v>
      </c>
      <c r="AC24">
        <v>64</v>
      </c>
      <c r="AD24">
        <v>20</v>
      </c>
      <c r="AE24">
        <v>100</v>
      </c>
      <c r="AF24">
        <v>40</v>
      </c>
      <c r="AG24">
        <v>65</v>
      </c>
      <c r="AH24" s="137">
        <v>2019</v>
      </c>
    </row>
    <row r="25" spans="1:34" s="137" customFormat="1">
      <c r="A25" s="137" t="s">
        <v>199</v>
      </c>
      <c r="C25" s="137" t="b">
        <v>0</v>
      </c>
      <c r="E25" s="137" t="s">
        <v>190</v>
      </c>
      <c r="F25" s="137" t="s">
        <v>229</v>
      </c>
      <c r="G25" s="137">
        <v>2021</v>
      </c>
      <c r="J25" s="137">
        <v>1.4999999999999999E-2</v>
      </c>
      <c r="K25" s="137">
        <v>0.02</v>
      </c>
      <c r="L25" s="137">
        <v>0</v>
      </c>
      <c r="M25" s="137">
        <v>0</v>
      </c>
      <c r="N25" s="137">
        <v>2021</v>
      </c>
      <c r="O25" s="137" t="s">
        <v>61</v>
      </c>
      <c r="P25" s="137">
        <v>3.2500000000000001E-2</v>
      </c>
      <c r="Q25" s="137">
        <v>0</v>
      </c>
      <c r="R25" s="137" t="b">
        <v>1</v>
      </c>
      <c r="S25" s="137">
        <v>6.7500000000000004E-2</v>
      </c>
      <c r="T25" s="137" t="b">
        <v>0</v>
      </c>
      <c r="U25" s="138">
        <v>0.11</v>
      </c>
      <c r="V25" s="137">
        <v>0</v>
      </c>
      <c r="X25" s="137">
        <v>1</v>
      </c>
      <c r="Y25" s="137">
        <v>1</v>
      </c>
      <c r="Z25" s="137">
        <v>1</v>
      </c>
      <c r="AA25" s="137">
        <v>1</v>
      </c>
      <c r="AB25">
        <v>20</v>
      </c>
      <c r="AC25">
        <v>64</v>
      </c>
      <c r="AD25">
        <v>20</v>
      </c>
      <c r="AE25">
        <v>100</v>
      </c>
      <c r="AF25">
        <v>40</v>
      </c>
      <c r="AG25">
        <v>65</v>
      </c>
      <c r="AH25" s="137">
        <v>2019</v>
      </c>
    </row>
    <row r="26" spans="1:34">
      <c r="U26" s="39"/>
    </row>
    <row r="27" spans="1:34">
      <c r="U27" s="39"/>
    </row>
    <row r="28" spans="1:34">
      <c r="U28" s="39"/>
    </row>
    <row r="29" spans="1:34">
      <c r="U29" s="39"/>
    </row>
    <row r="30" spans="1:34">
      <c r="U30" s="39"/>
    </row>
    <row r="31" spans="1:34">
      <c r="U31" s="39"/>
    </row>
  </sheetData>
  <dataValidations count="2">
    <dataValidation type="list" allowBlank="1" showInputMessage="1" showErrorMessage="1" sqref="C5:C31" xr:uid="{CE4DB086-8939-4E0F-A217-D1528E507A37}">
      <formula1>"TRUE, FALSE"</formula1>
    </dataValidation>
    <dataValidation type="list" allowBlank="1" showInputMessage="1" showErrorMessage="1" sqref="D5:D3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6" sqref="D16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2020</v>
      </c>
      <c r="B4">
        <v>10</v>
      </c>
      <c r="C4">
        <v>20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J14" sqref="J14"/>
    </sheetView>
  </sheetViews>
  <sheetFormatPr defaultRowHeight="1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>
      <c r="A2" s="131" t="s">
        <v>72</v>
      </c>
      <c r="B2" s="131" t="s">
        <v>13</v>
      </c>
      <c r="C2" s="131" t="s">
        <v>241</v>
      </c>
      <c r="D2" s="131" t="s">
        <v>243</v>
      </c>
      <c r="E2" s="131" t="s">
        <v>244</v>
      </c>
      <c r="F2" s="131" t="s">
        <v>245</v>
      </c>
      <c r="G2" s="131" t="s">
        <v>246</v>
      </c>
    </row>
    <row r="3" spans="1:7">
      <c r="A3" s="48" t="s">
        <v>202</v>
      </c>
      <c r="B3" s="48" t="b">
        <v>1</v>
      </c>
      <c r="C3" s="48" t="s">
        <v>247</v>
      </c>
      <c r="D3" s="48" t="s">
        <v>257</v>
      </c>
      <c r="E3" s="48" t="s">
        <v>255</v>
      </c>
      <c r="F3" s="48" t="s">
        <v>254</v>
      </c>
      <c r="G3" s="48" t="s">
        <v>253</v>
      </c>
    </row>
    <row r="4" spans="1:7">
      <c r="A4" s="48" t="s">
        <v>204</v>
      </c>
      <c r="B4" s="48" t="b">
        <v>1</v>
      </c>
      <c r="C4" s="48" t="s">
        <v>247</v>
      </c>
      <c r="D4" s="48" t="s">
        <v>257</v>
      </c>
      <c r="E4" s="48" t="s">
        <v>256</v>
      </c>
      <c r="F4" s="48" t="s">
        <v>254</v>
      </c>
      <c r="G4" s="48" t="s">
        <v>253</v>
      </c>
    </row>
    <row r="5" spans="1:7">
      <c r="B5" s="177"/>
    </row>
    <row r="6" spans="1:7">
      <c r="A6" s="149" t="s">
        <v>232</v>
      </c>
      <c r="B6" s="149" t="b">
        <v>1</v>
      </c>
      <c r="C6" s="149" t="s">
        <v>242</v>
      </c>
      <c r="D6" s="149" t="s">
        <v>257</v>
      </c>
      <c r="E6" s="149" t="s">
        <v>255</v>
      </c>
      <c r="F6" s="149" t="s">
        <v>227</v>
      </c>
      <c r="G6" s="149" t="s">
        <v>258</v>
      </c>
    </row>
    <row r="7" spans="1:7">
      <c r="A7" s="149" t="s">
        <v>233</v>
      </c>
      <c r="B7" s="149" t="b">
        <v>1</v>
      </c>
      <c r="C7" s="149" t="s">
        <v>248</v>
      </c>
      <c r="D7" s="149" t="s">
        <v>257</v>
      </c>
      <c r="E7" s="149" t="s">
        <v>256</v>
      </c>
      <c r="F7" s="149" t="s">
        <v>227</v>
      </c>
      <c r="G7" s="149" t="s">
        <v>258</v>
      </c>
    </row>
    <row r="8" spans="1:7">
      <c r="A8" s="149"/>
      <c r="B8" s="149"/>
      <c r="C8" s="149"/>
      <c r="D8" s="149"/>
      <c r="E8" s="149"/>
      <c r="F8" s="149"/>
      <c r="G8" s="149"/>
    </row>
    <row r="9" spans="1:7">
      <c r="A9" s="149" t="s">
        <v>234</v>
      </c>
      <c r="B9" s="149" t="b">
        <v>1</v>
      </c>
      <c r="C9" s="149" t="s">
        <v>249</v>
      </c>
      <c r="D9" s="149" t="s">
        <v>257</v>
      </c>
      <c r="E9" s="149" t="s">
        <v>255</v>
      </c>
      <c r="F9" s="149" t="s">
        <v>227</v>
      </c>
      <c r="G9" s="149" t="s">
        <v>259</v>
      </c>
    </row>
    <row r="10" spans="1:7">
      <c r="A10" s="149" t="s">
        <v>235</v>
      </c>
      <c r="B10" s="149" t="b">
        <v>1</v>
      </c>
      <c r="C10" s="149" t="s">
        <v>250</v>
      </c>
      <c r="D10" s="149" t="s">
        <v>257</v>
      </c>
      <c r="E10" s="149" t="s">
        <v>256</v>
      </c>
      <c r="F10" s="149" t="s">
        <v>227</v>
      </c>
      <c r="G10" s="149" t="s">
        <v>259</v>
      </c>
    </row>
    <row r="12" spans="1:7">
      <c r="A12" s="164" t="s">
        <v>260</v>
      </c>
      <c r="B12" s="164" t="b">
        <v>1</v>
      </c>
      <c r="C12" s="164" t="s">
        <v>264</v>
      </c>
      <c r="D12" s="164" t="s">
        <v>257</v>
      </c>
      <c r="E12" s="164" t="s">
        <v>255</v>
      </c>
      <c r="F12" s="164" t="s">
        <v>263</v>
      </c>
      <c r="G12" s="149" t="s">
        <v>253</v>
      </c>
    </row>
    <row r="13" spans="1:7">
      <c r="A13" s="164" t="s">
        <v>261</v>
      </c>
      <c r="B13" s="164" t="b">
        <v>1</v>
      </c>
      <c r="C13" s="164" t="s">
        <v>265</v>
      </c>
      <c r="D13" s="164" t="s">
        <v>257</v>
      </c>
      <c r="E13" s="164" t="s">
        <v>256</v>
      </c>
      <c r="F13" s="164" t="s">
        <v>263</v>
      </c>
      <c r="G13" s="149" t="s">
        <v>253</v>
      </c>
    </row>
    <row r="14" spans="1:7" s="177" customFormat="1"/>
    <row r="15" spans="1:7">
      <c r="A15" s="48" t="s">
        <v>268</v>
      </c>
      <c r="B15" s="48" t="b">
        <v>1</v>
      </c>
      <c r="C15" s="48" t="s">
        <v>274</v>
      </c>
      <c r="D15" s="48" t="s">
        <v>257</v>
      </c>
      <c r="E15" s="48" t="s">
        <v>255</v>
      </c>
      <c r="F15" s="48" t="s">
        <v>275</v>
      </c>
      <c r="G15" s="48" t="s">
        <v>253</v>
      </c>
    </row>
    <row r="16" spans="1:7">
      <c r="A16" s="48" t="s">
        <v>269</v>
      </c>
      <c r="B16" s="48" t="b">
        <v>1</v>
      </c>
      <c r="C16" s="48" t="s">
        <v>274</v>
      </c>
      <c r="D16" s="48" t="s">
        <v>257</v>
      </c>
      <c r="E16" s="48" t="s">
        <v>256</v>
      </c>
      <c r="F16" s="48" t="s">
        <v>275</v>
      </c>
      <c r="G16" s="48" t="s">
        <v>253</v>
      </c>
    </row>
    <row r="17" spans="1:7" s="177" customFormat="1"/>
    <row r="18" spans="1:7" s="177" customFormat="1"/>
    <row r="19" spans="1:7" s="177" customFormat="1"/>
    <row r="20" spans="1:7" s="177" customFormat="1"/>
    <row r="21" spans="1:7" s="177" customFormat="1"/>
    <row r="22" spans="1:7" s="177" customFormat="1"/>
    <row r="23" spans="1:7" s="177" customFormat="1">
      <c r="A23" s="177" t="s">
        <v>239</v>
      </c>
      <c r="B23" s="177" t="b">
        <v>0</v>
      </c>
      <c r="C23" s="177" t="s">
        <v>251</v>
      </c>
      <c r="D23" s="177" t="s">
        <v>257</v>
      </c>
      <c r="E23" s="177" t="s">
        <v>255</v>
      </c>
      <c r="F23" s="177" t="s">
        <v>228</v>
      </c>
      <c r="G23" s="177" t="s">
        <v>259</v>
      </c>
    </row>
    <row r="24" spans="1:7" s="177" customFormat="1">
      <c r="A24" s="177" t="s">
        <v>240</v>
      </c>
      <c r="B24" s="177" t="b">
        <v>0</v>
      </c>
      <c r="C24" s="177" t="s">
        <v>252</v>
      </c>
      <c r="D24" s="177" t="s">
        <v>257</v>
      </c>
      <c r="E24" s="177" t="s">
        <v>256</v>
      </c>
      <c r="F24" s="177" t="s">
        <v>228</v>
      </c>
      <c r="G24" s="177" t="s">
        <v>259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28" sqref="F28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267</v>
      </c>
    </row>
    <row r="3" spans="1:7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>
      <c r="A5" s="1" t="s">
        <v>99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>
      <c r="A6" s="1" t="s">
        <v>99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>
      <c r="A7" s="1" t="s">
        <v>99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>
      <c r="A8" s="1" t="s">
        <v>99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>
      <c r="A9" s="1" t="s">
        <v>99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>
      <c r="A10" s="1" t="s">
        <v>99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>
      <c r="A11" s="1" t="s">
        <v>99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>
      <c r="A12" s="1" t="s">
        <v>281</v>
      </c>
      <c r="B12" s="4">
        <v>6.7500000000000004E-2</v>
      </c>
      <c r="C12" s="3">
        <v>0</v>
      </c>
      <c r="D12">
        <v>1</v>
      </c>
      <c r="E12" s="4">
        <f>F12</f>
        <v>6.6625000000000004E-2</v>
      </c>
      <c r="F12" s="6">
        <v>6.6625000000000004E-2</v>
      </c>
      <c r="G12" t="s">
        <v>267</v>
      </c>
    </row>
    <row r="13" spans="1:7">
      <c r="A13" s="1" t="s">
        <v>281</v>
      </c>
      <c r="B13" s="4">
        <v>7.3450000000000001E-2</v>
      </c>
      <c r="C13" s="3">
        <v>0.12</v>
      </c>
      <c r="D13">
        <v>19</v>
      </c>
      <c r="E13" s="196">
        <f t="shared" ref="E13" si="7">F13</f>
        <v>6.6250000000000003E-2</v>
      </c>
      <c r="F13" s="6">
        <f t="shared" ref="F13" si="8">B13 - C13^2/2</f>
        <v>6.6250000000000003E-2</v>
      </c>
    </row>
  </sheetData>
  <phoneticPr fontId="1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0" workbookViewId="0">
      <selection activeCell="F45" sqref="F4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158</v>
      </c>
    </row>
    <row r="3" spans="1:5" ht="15" customHeight="1">
      <c r="B3" s="194"/>
      <c r="C3" s="67" t="s">
        <v>138</v>
      </c>
      <c r="D3" s="52" t="s">
        <v>139</v>
      </c>
      <c r="E3" t="s">
        <v>157</v>
      </c>
    </row>
    <row r="4" spans="1:5">
      <c r="B4" s="194"/>
      <c r="C4" s="53">
        <v>43646</v>
      </c>
      <c r="D4" s="53">
        <v>43646</v>
      </c>
    </row>
    <row r="5" spans="1:5" ht="25.5">
      <c r="B5" s="54" t="s">
        <v>140</v>
      </c>
      <c r="C5" s="55"/>
      <c r="D5" s="55"/>
    </row>
    <row r="6" spans="1:5" ht="19.5" customHeight="1">
      <c r="B6" s="56" t="s">
        <v>141</v>
      </c>
      <c r="C6" s="63">
        <v>442147</v>
      </c>
      <c r="D6" s="66">
        <v>733822</v>
      </c>
      <c r="E6" s="68">
        <f>SUM(C6:D6)</f>
        <v>1175969</v>
      </c>
    </row>
    <row r="7" spans="1:5" ht="19.5" customHeight="1">
      <c r="B7" s="56" t="s">
        <v>142</v>
      </c>
      <c r="C7" s="63">
        <v>5389</v>
      </c>
      <c r="D7" s="63">
        <v>5692</v>
      </c>
      <c r="E7" s="68">
        <f t="shared" ref="E7:E42" si="0">SUM(C7:D7)</f>
        <v>11081</v>
      </c>
    </row>
    <row r="8" spans="1:5" ht="19.5" customHeight="1">
      <c r="B8" s="56" t="s">
        <v>143</v>
      </c>
      <c r="C8" s="63">
        <v>1436</v>
      </c>
      <c r="D8" s="63">
        <v>1820</v>
      </c>
      <c r="E8" s="68">
        <f t="shared" si="0"/>
        <v>3256</v>
      </c>
    </row>
    <row r="9" spans="1:5" ht="19.5" customHeight="1">
      <c r="B9" s="56" t="s">
        <v>144</v>
      </c>
      <c r="C9" s="64">
        <v>159348</v>
      </c>
      <c r="D9" s="64">
        <v>161821</v>
      </c>
      <c r="E9" s="68">
        <f t="shared" si="0"/>
        <v>321169</v>
      </c>
    </row>
    <row r="10" spans="1:5" ht="19.5" customHeight="1">
      <c r="B10" s="72" t="s">
        <v>145</v>
      </c>
      <c r="C10" s="73">
        <v>608320</v>
      </c>
      <c r="D10" s="73">
        <v>903155</v>
      </c>
      <c r="E10" s="74">
        <f t="shared" si="0"/>
        <v>1511475</v>
      </c>
    </row>
    <row r="11" spans="1:5" ht="19.5" customHeight="1">
      <c r="B11" s="111" t="s">
        <v>179</v>
      </c>
      <c r="C11" s="110">
        <v>71385</v>
      </c>
      <c r="D11" s="110">
        <v>96246</v>
      </c>
      <c r="E11" s="74">
        <v>167631</v>
      </c>
    </row>
    <row r="12" spans="1:5" ht="19.5" customHeight="1">
      <c r="B12" s="113" t="s">
        <v>180</v>
      </c>
      <c r="C12" s="110"/>
      <c r="D12" s="110"/>
      <c r="E12" s="74"/>
    </row>
    <row r="13" spans="1:5" ht="19.5" customHeight="1">
      <c r="B13" s="112" t="s">
        <v>141</v>
      </c>
      <c r="C13" s="114">
        <f>C6/C$11</f>
        <v>6.1938362401064646</v>
      </c>
      <c r="D13" s="114">
        <f t="shared" ref="D13:E13" si="1">D6/D$11</f>
        <v>7.6244415352326333</v>
      </c>
      <c r="E13" s="114">
        <f t="shared" si="1"/>
        <v>7.0152239144311013</v>
      </c>
    </row>
    <row r="14" spans="1:5" ht="19.5" customHeight="1">
      <c r="B14" s="112" t="s">
        <v>142</v>
      </c>
      <c r="C14" s="114">
        <f t="shared" ref="C14:E14" si="2">C7/C$11</f>
        <v>7.5492050150591863E-2</v>
      </c>
      <c r="D14" s="114">
        <f t="shared" si="2"/>
        <v>5.9140120108887639E-2</v>
      </c>
      <c r="E14" s="114">
        <f t="shared" si="2"/>
        <v>6.6103525004324981E-2</v>
      </c>
    </row>
    <row r="15" spans="1:5" ht="19.5" customHeight="1">
      <c r="B15" s="112" t="s">
        <v>143</v>
      </c>
      <c r="C15" s="114">
        <f t="shared" ref="C15:E15" si="3">C8/C$11</f>
        <v>2.0116270925264412E-2</v>
      </c>
      <c r="D15" s="114">
        <f t="shared" si="3"/>
        <v>1.8909876774099704E-2</v>
      </c>
      <c r="E15" s="114">
        <f t="shared" si="3"/>
        <v>1.9423614963819343E-2</v>
      </c>
    </row>
    <row r="16" spans="1:5" ht="19.5" customHeight="1">
      <c r="B16" s="112" t="s">
        <v>144</v>
      </c>
      <c r="C16" s="114">
        <f t="shared" ref="C16:E16" si="4">C9/C$11</f>
        <v>2.2322336625341457</v>
      </c>
      <c r="D16" s="114">
        <f t="shared" si="4"/>
        <v>1.6813270161876857</v>
      </c>
      <c r="E16" s="114">
        <f t="shared" si="4"/>
        <v>1.9159284380574</v>
      </c>
    </row>
    <row r="17" spans="2:5" ht="19.5" customHeight="1">
      <c r="B17" s="115" t="s">
        <v>145</v>
      </c>
      <c r="C17" s="116">
        <f t="shared" ref="C17:E17" si="5">C10/C$11</f>
        <v>8.5216782237164672</v>
      </c>
      <c r="D17" s="116">
        <f t="shared" si="5"/>
        <v>9.3838185483033065</v>
      </c>
      <c r="E17" s="116">
        <f t="shared" si="5"/>
        <v>9.016679492456646</v>
      </c>
    </row>
    <row r="18" spans="2:5" ht="19.5" customHeight="1">
      <c r="B18" s="59" t="s">
        <v>146</v>
      </c>
      <c r="C18" s="66">
        <v>9069</v>
      </c>
      <c r="D18" s="66">
        <v>95139</v>
      </c>
      <c r="E18" s="69">
        <f t="shared" si="0"/>
        <v>104208</v>
      </c>
    </row>
    <row r="19" spans="2:5" ht="19.5" customHeight="1">
      <c r="B19" s="59" t="s">
        <v>147</v>
      </c>
      <c r="C19" s="65"/>
      <c r="D19" s="65"/>
      <c r="E19" s="68">
        <f t="shared" si="0"/>
        <v>0</v>
      </c>
    </row>
    <row r="20" spans="2:5" ht="19.5" customHeight="1">
      <c r="B20" s="56" t="s">
        <v>148</v>
      </c>
      <c r="C20" s="66">
        <v>499249</v>
      </c>
      <c r="D20" s="63">
        <v>1423962</v>
      </c>
      <c r="E20" s="68">
        <f t="shared" si="0"/>
        <v>1923211</v>
      </c>
    </row>
    <row r="21" spans="2:5" ht="19.5" customHeight="1">
      <c r="B21" s="56" t="s">
        <v>149</v>
      </c>
      <c r="C21" s="63">
        <v>86688</v>
      </c>
      <c r="D21" s="63">
        <v>92287</v>
      </c>
      <c r="E21" s="68">
        <f t="shared" si="0"/>
        <v>178975</v>
      </c>
    </row>
    <row r="22" spans="2:5" ht="19.5" customHeight="1">
      <c r="B22" s="56" t="s">
        <v>150</v>
      </c>
      <c r="C22" s="64">
        <v>627487</v>
      </c>
      <c r="D22" s="64">
        <v>612388</v>
      </c>
      <c r="E22" s="68">
        <f t="shared" si="0"/>
        <v>1239875</v>
      </c>
    </row>
    <row r="23" spans="2:5" ht="19.5" customHeight="1">
      <c r="B23" s="72" t="s">
        <v>151</v>
      </c>
      <c r="C23" s="75">
        <v>1213424</v>
      </c>
      <c r="D23" s="75">
        <v>2128637</v>
      </c>
      <c r="E23" s="76">
        <f t="shared" si="0"/>
        <v>3342061</v>
      </c>
    </row>
    <row r="24" spans="2:5" ht="19.5" customHeight="1">
      <c r="B24" s="77" t="s">
        <v>152</v>
      </c>
      <c r="C24" s="78">
        <v>1830813</v>
      </c>
      <c r="D24" s="78">
        <v>3126931</v>
      </c>
      <c r="E24" s="79">
        <f t="shared" si="0"/>
        <v>4957744</v>
      </c>
    </row>
    <row r="25" spans="2:5" ht="19.5" customHeight="1">
      <c r="B25" s="56" t="s">
        <v>141</v>
      </c>
      <c r="C25" s="63">
        <v>1054566</v>
      </c>
      <c r="D25" s="63">
        <v>1792577</v>
      </c>
      <c r="E25" s="68">
        <f t="shared" si="0"/>
        <v>2847143</v>
      </c>
    </row>
    <row r="26" spans="2:5" ht="19.5" customHeight="1">
      <c r="B26" s="56" t="s">
        <v>153</v>
      </c>
      <c r="C26" s="63">
        <v>776247</v>
      </c>
      <c r="D26" s="63">
        <v>1334354</v>
      </c>
      <c r="E26" s="68">
        <f t="shared" si="0"/>
        <v>2110601</v>
      </c>
    </row>
    <row r="27" spans="2:5" ht="48" customHeight="1">
      <c r="B27" s="60" t="s">
        <v>154</v>
      </c>
      <c r="C27" s="55"/>
      <c r="D27" s="55"/>
      <c r="E27" s="68"/>
    </row>
    <row r="28" spans="2:5" ht="48" customHeight="1">
      <c r="B28" s="59" t="s">
        <v>155</v>
      </c>
      <c r="C28" s="55"/>
      <c r="D28" s="55"/>
      <c r="E28" s="68"/>
    </row>
    <row r="29" spans="2:5">
      <c r="B29" s="56" t="s">
        <v>141</v>
      </c>
      <c r="C29" s="62">
        <v>3777</v>
      </c>
      <c r="D29" s="62">
        <v>10770</v>
      </c>
      <c r="E29" s="68">
        <f t="shared" si="0"/>
        <v>14547</v>
      </c>
    </row>
    <row r="30" spans="2:5">
      <c r="B30" s="56" t="s">
        <v>142</v>
      </c>
      <c r="C30" s="61">
        <v>57</v>
      </c>
      <c r="D30" s="57">
        <v>2818</v>
      </c>
      <c r="E30" s="68">
        <f t="shared" si="0"/>
        <v>2875</v>
      </c>
    </row>
    <row r="31" spans="2:5">
      <c r="B31" s="56" t="s">
        <v>143</v>
      </c>
      <c r="C31" s="61">
        <v>61</v>
      </c>
      <c r="D31" s="61">
        <v>168</v>
      </c>
      <c r="E31" s="68">
        <f t="shared" si="0"/>
        <v>229</v>
      </c>
    </row>
    <row r="32" spans="2:5">
      <c r="B32" s="56" t="s">
        <v>144</v>
      </c>
      <c r="C32" s="58">
        <v>3867</v>
      </c>
      <c r="D32" s="58">
        <v>8457</v>
      </c>
      <c r="E32" s="68">
        <f t="shared" si="0"/>
        <v>12324</v>
      </c>
    </row>
    <row r="33" spans="2:5">
      <c r="B33" s="56" t="s">
        <v>145</v>
      </c>
      <c r="C33" s="70">
        <v>7762</v>
      </c>
      <c r="D33" s="70">
        <v>22213</v>
      </c>
      <c r="E33" s="69">
        <f t="shared" si="0"/>
        <v>29975</v>
      </c>
    </row>
    <row r="34" spans="2:5">
      <c r="B34" s="81" t="s">
        <v>179</v>
      </c>
      <c r="C34" s="99">
        <v>12070</v>
      </c>
      <c r="D34" s="96">
        <v>38475</v>
      </c>
      <c r="E34" s="103">
        <f t="shared" ref="E34" si="6">SUM(C34:D34)</f>
        <v>50545</v>
      </c>
    </row>
    <row r="35" spans="2:5">
      <c r="B35" s="112" t="s">
        <v>141</v>
      </c>
      <c r="C35" s="119">
        <f>C29/C$34</f>
        <v>0.31292460646230325</v>
      </c>
      <c r="D35" s="119">
        <f t="shared" ref="D35:E35" si="7">D29/D$34</f>
        <v>0.27992202729044835</v>
      </c>
      <c r="E35" s="119">
        <f t="shared" si="7"/>
        <v>0.28780294786823624</v>
      </c>
    </row>
    <row r="36" spans="2:5">
      <c r="B36" s="112" t="s">
        <v>142</v>
      </c>
      <c r="C36" s="119">
        <f t="shared" ref="C36:E36" si="8">C30/C$34</f>
        <v>4.7224523612261803E-3</v>
      </c>
      <c r="D36" s="119">
        <f t="shared" si="8"/>
        <v>7.3242365172189738E-2</v>
      </c>
      <c r="E36" s="119">
        <f t="shared" si="8"/>
        <v>5.6880007913740233E-2</v>
      </c>
    </row>
    <row r="37" spans="2:5">
      <c r="B37" s="112" t="s">
        <v>143</v>
      </c>
      <c r="C37" s="119">
        <f t="shared" ref="C37:E37" si="9">C31/C$34</f>
        <v>5.0538525269262632E-3</v>
      </c>
      <c r="D37" s="119">
        <f t="shared" si="9"/>
        <v>4.3664717348927875E-3</v>
      </c>
      <c r="E37" s="119">
        <f t="shared" si="9"/>
        <v>4.5306162825205264E-3</v>
      </c>
    </row>
    <row r="38" spans="2:5">
      <c r="B38" s="112" t="s">
        <v>144</v>
      </c>
      <c r="C38" s="119">
        <f t="shared" ref="C38:E38" si="10">C32/C$34</f>
        <v>0.3203811101905551</v>
      </c>
      <c r="D38" s="119">
        <f t="shared" si="10"/>
        <v>0.21980506822612086</v>
      </c>
      <c r="E38" s="119">
        <f t="shared" si="10"/>
        <v>0.24382233653180335</v>
      </c>
    </row>
    <row r="39" spans="2:5">
      <c r="B39" s="59" t="s">
        <v>146</v>
      </c>
      <c r="C39" s="62">
        <v>47</v>
      </c>
      <c r="D39" s="62">
        <v>661</v>
      </c>
      <c r="E39" s="68">
        <f t="shared" si="0"/>
        <v>708</v>
      </c>
    </row>
    <row r="40" spans="2:5">
      <c r="B40" s="60" t="s">
        <v>156</v>
      </c>
      <c r="C40" s="71">
        <v>7809</v>
      </c>
      <c r="D40" s="71">
        <v>22874</v>
      </c>
      <c r="E40" s="69">
        <f t="shared" si="0"/>
        <v>30683</v>
      </c>
    </row>
    <row r="41" spans="2:5">
      <c r="B41" s="56" t="s">
        <v>141</v>
      </c>
      <c r="C41" s="57">
        <v>6117</v>
      </c>
      <c r="D41" s="57">
        <v>17854</v>
      </c>
      <c r="E41" s="68">
        <f t="shared" si="0"/>
        <v>23971</v>
      </c>
    </row>
    <row r="42" spans="2:5">
      <c r="B42" s="56" t="s">
        <v>153</v>
      </c>
      <c r="C42" s="57">
        <v>1692</v>
      </c>
      <c r="D42" s="57">
        <v>5020</v>
      </c>
      <c r="E42" s="68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topLeftCell="A13" workbookViewId="0">
      <selection activeCell="J25" sqref="J25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159</v>
      </c>
    </row>
    <row r="3" spans="1:11" ht="15" customHeight="1"/>
    <row r="4" spans="1:11">
      <c r="C4" s="80" t="s">
        <v>160</v>
      </c>
    </row>
    <row r="5" spans="1:11">
      <c r="C5" s="195" t="s">
        <v>161</v>
      </c>
      <c r="D5" s="51"/>
      <c r="E5" s="51"/>
    </row>
    <row r="6" spans="1:11" ht="19.5" customHeight="1">
      <c r="C6" s="195"/>
      <c r="D6" s="100">
        <v>43646</v>
      </c>
      <c r="E6" s="101">
        <v>43646</v>
      </c>
    </row>
    <row r="7" spans="1:11" ht="19.5" customHeight="1">
      <c r="C7" s="195"/>
      <c r="D7" s="100" t="s">
        <v>173</v>
      </c>
      <c r="E7" s="102" t="s">
        <v>174</v>
      </c>
      <c r="F7" t="s">
        <v>157</v>
      </c>
    </row>
    <row r="8" spans="1:11" ht="19.5" customHeight="1">
      <c r="C8" s="81" t="s">
        <v>162</v>
      </c>
      <c r="D8" s="95">
        <v>17717</v>
      </c>
      <c r="E8" s="96">
        <v>17506</v>
      </c>
      <c r="F8" s="103">
        <f>SUM(D8:E8)</f>
        <v>35223</v>
      </c>
    </row>
    <row r="9" spans="1:11" ht="19.5" customHeight="1">
      <c r="C9" s="81" t="s">
        <v>163</v>
      </c>
      <c r="D9" s="82">
        <v>1258</v>
      </c>
      <c r="E9" s="83">
        <v>5927</v>
      </c>
      <c r="F9" s="103">
        <f t="shared" ref="F9:F14" si="0">SUM(D9:E9)</f>
        <v>7185</v>
      </c>
    </row>
    <row r="10" spans="1:11" ht="19.5" customHeight="1">
      <c r="C10" s="81" t="s">
        <v>164</v>
      </c>
      <c r="D10" s="84">
        <v>279</v>
      </c>
      <c r="E10" s="85">
        <v>314</v>
      </c>
      <c r="F10" s="103">
        <f t="shared" si="0"/>
        <v>593</v>
      </c>
    </row>
    <row r="11" spans="1:11" ht="19.5" customHeight="1">
      <c r="C11" s="81" t="s">
        <v>165</v>
      </c>
      <c r="D11" s="82">
        <v>10678</v>
      </c>
      <c r="E11" s="83">
        <v>12961</v>
      </c>
      <c r="F11" s="103">
        <f t="shared" si="0"/>
        <v>23639</v>
      </c>
    </row>
    <row r="12" spans="1:11" ht="19.5" customHeight="1">
      <c r="C12" s="81" t="s">
        <v>166</v>
      </c>
      <c r="D12" s="86">
        <v>182</v>
      </c>
      <c r="E12" s="87">
        <v>1014</v>
      </c>
      <c r="F12" s="103">
        <f t="shared" si="0"/>
        <v>1196</v>
      </c>
    </row>
    <row r="13" spans="1:11" ht="31.5" customHeight="1">
      <c r="C13" s="89" t="s">
        <v>167</v>
      </c>
      <c r="D13" s="97">
        <v>30114</v>
      </c>
      <c r="E13" s="98">
        <v>37721</v>
      </c>
      <c r="F13" s="103">
        <f t="shared" si="0"/>
        <v>67835</v>
      </c>
    </row>
    <row r="14" spans="1:11" ht="25.5" customHeight="1">
      <c r="C14" s="90" t="s">
        <v>168</v>
      </c>
      <c r="D14" s="99">
        <v>71385</v>
      </c>
      <c r="E14" s="96">
        <v>96246</v>
      </c>
      <c r="F14" s="103">
        <f t="shared" si="0"/>
        <v>167631</v>
      </c>
    </row>
    <row r="15" spans="1:11" ht="19.5" customHeight="1">
      <c r="C15" s="104" t="s">
        <v>169</v>
      </c>
      <c r="D15" s="105">
        <v>0.4219</v>
      </c>
      <c r="E15" s="105">
        <v>0.39200000000000002</v>
      </c>
      <c r="F15" s="106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09" t="s">
        <v>178</v>
      </c>
      <c r="D16" s="108">
        <f>D8/D$14</f>
        <v>0.24818939553127409</v>
      </c>
      <c r="E16" s="108">
        <f t="shared" ref="E16:F16" si="1">E8/E$14</f>
        <v>0.18188807846559857</v>
      </c>
      <c r="F16" s="108">
        <f t="shared" si="1"/>
        <v>0.21012223276124345</v>
      </c>
    </row>
    <row r="17" spans="3:6" ht="19.5" customHeight="1">
      <c r="C17" s="107" t="s">
        <v>175</v>
      </c>
      <c r="D17" s="108">
        <f t="shared" ref="D17:F17" si="2">D9/D$14</f>
        <v>1.762274987742523E-2</v>
      </c>
      <c r="E17" s="108">
        <f t="shared" si="2"/>
        <v>6.158178002202689E-2</v>
      </c>
      <c r="F17" s="108">
        <f t="shared" si="2"/>
        <v>4.2862000465307727E-2</v>
      </c>
    </row>
    <row r="18" spans="3:6" ht="19.5" customHeight="1">
      <c r="C18" s="107" t="s">
        <v>176</v>
      </c>
      <c r="D18" s="108">
        <f t="shared" ref="D18:F18" si="3">D10/D$14</f>
        <v>3.9083841143097292E-3</v>
      </c>
      <c r="E18" s="108">
        <f t="shared" si="3"/>
        <v>3.2624732456413771E-3</v>
      </c>
      <c r="F18" s="108">
        <f t="shared" si="3"/>
        <v>3.5375318407693088E-3</v>
      </c>
    </row>
    <row r="19" spans="3:6" ht="19.5" customHeight="1">
      <c r="C19" s="107" t="s">
        <v>177</v>
      </c>
      <c r="D19" s="108">
        <f t="shared" ref="D19:F19" si="4">D11/D$14</f>
        <v>0.14958324577992577</v>
      </c>
      <c r="E19" s="108">
        <f t="shared" si="4"/>
        <v>0.13466533674126718</v>
      </c>
      <c r="F19" s="108">
        <f t="shared" si="4"/>
        <v>0.14101806945016138</v>
      </c>
    </row>
    <row r="20" spans="3:6" ht="19.5" customHeight="1">
      <c r="C20" s="81" t="s">
        <v>162</v>
      </c>
      <c r="D20" s="92">
        <v>0.28849999999999998</v>
      </c>
      <c r="E20" s="92">
        <v>0.27100000000000002</v>
      </c>
    </row>
    <row r="21" spans="3:6" ht="19.5" customHeight="1">
      <c r="C21" s="93" t="s">
        <v>170</v>
      </c>
      <c r="D21" s="94">
        <v>0.13339999999999999</v>
      </c>
      <c r="E21" s="94">
        <v>0.121</v>
      </c>
    </row>
    <row r="22" spans="3:6" ht="19.5" customHeight="1">
      <c r="C22" s="93"/>
      <c r="D22" s="94"/>
      <c r="E22" s="94"/>
    </row>
    <row r="23" spans="3:6" ht="19.5" customHeight="1">
      <c r="C23" s="90" t="s">
        <v>171</v>
      </c>
      <c r="D23" s="55"/>
      <c r="E23" s="55"/>
    </row>
    <row r="24" spans="3:6">
      <c r="C24" s="81" t="s">
        <v>162</v>
      </c>
      <c r="D24" s="95">
        <v>1608</v>
      </c>
      <c r="E24" s="96">
        <v>3813</v>
      </c>
      <c r="F24" s="103">
        <f>SUM(D24:E24)</f>
        <v>5421</v>
      </c>
    </row>
    <row r="25" spans="3:6">
      <c r="C25" s="81" t="s">
        <v>163</v>
      </c>
      <c r="D25" s="84">
        <v>131</v>
      </c>
      <c r="E25" s="82">
        <v>2012</v>
      </c>
      <c r="F25" s="103">
        <f t="shared" ref="F25:F29" si="5">SUM(D25:E25)</f>
        <v>2143</v>
      </c>
    </row>
    <row r="26" spans="3:6">
      <c r="C26" s="81" t="s">
        <v>164</v>
      </c>
      <c r="D26" s="84">
        <v>47</v>
      </c>
      <c r="E26" s="85">
        <v>121</v>
      </c>
      <c r="F26" s="103">
        <f t="shared" si="5"/>
        <v>168</v>
      </c>
    </row>
    <row r="27" spans="3:6">
      <c r="C27" s="81" t="s">
        <v>165</v>
      </c>
      <c r="D27" s="88">
        <v>1864</v>
      </c>
      <c r="E27" s="88">
        <v>4566</v>
      </c>
      <c r="F27" s="103">
        <f t="shared" si="5"/>
        <v>6430</v>
      </c>
    </row>
    <row r="28" spans="3:6" ht="25.5">
      <c r="C28" s="89" t="s">
        <v>172</v>
      </c>
      <c r="D28" s="97">
        <v>3650</v>
      </c>
      <c r="E28" s="97">
        <v>10513</v>
      </c>
      <c r="F28" s="103">
        <f t="shared" si="5"/>
        <v>14163</v>
      </c>
    </row>
    <row r="29" spans="3:6">
      <c r="C29" s="90" t="s">
        <v>168</v>
      </c>
      <c r="D29" s="99">
        <v>12070</v>
      </c>
      <c r="E29" s="96">
        <v>38475</v>
      </c>
      <c r="F29" s="103">
        <f t="shared" si="5"/>
        <v>50545</v>
      </c>
    </row>
    <row r="30" spans="3:6">
      <c r="C30" s="90" t="s">
        <v>169</v>
      </c>
      <c r="D30" s="91">
        <v>0.3024</v>
      </c>
      <c r="E30" s="91">
        <v>0.2732</v>
      </c>
      <c r="F30" s="21">
        <f>F28/F29</f>
        <v>0.28020575724601837</v>
      </c>
    </row>
    <row r="31" spans="3:6">
      <c r="C31" s="117" t="s">
        <v>178</v>
      </c>
      <c r="D31" s="91">
        <f>D24/D$29</f>
        <v>0.13322286661143332</v>
      </c>
      <c r="E31" s="91">
        <f>E24/E$29</f>
        <v>9.9103313840155943E-2</v>
      </c>
      <c r="F31" s="91">
        <f>F24/F$29</f>
        <v>0.10725096448709071</v>
      </c>
    </row>
    <row r="32" spans="3:6">
      <c r="C32" s="118" t="s">
        <v>175</v>
      </c>
      <c r="D32" s="91">
        <f t="shared" ref="D32:F32" si="6">D25/D$29</f>
        <v>1.0853355426677713E-2</v>
      </c>
      <c r="E32" s="91">
        <f t="shared" si="6"/>
        <v>5.2293697205977908E-2</v>
      </c>
      <c r="F32" s="91">
        <f t="shared" si="6"/>
        <v>4.2397863290137498E-2</v>
      </c>
    </row>
    <row r="33" spans="3:6">
      <c r="C33" s="118" t="s">
        <v>176</v>
      </c>
      <c r="D33" s="91">
        <f t="shared" ref="D33:F33" si="7">D26/D$29</f>
        <v>3.8939519469759734E-3</v>
      </c>
      <c r="E33" s="91">
        <f t="shared" si="7"/>
        <v>3.1448992852501625E-3</v>
      </c>
      <c r="F33" s="91">
        <f t="shared" si="7"/>
        <v>3.3237708972202987E-3</v>
      </c>
    </row>
    <row r="34" spans="3:6">
      <c r="C34" s="118" t="s">
        <v>177</v>
      </c>
      <c r="D34" s="91">
        <f t="shared" ref="D34:F34" si="8">D27/D$29</f>
        <v>0.1544324772162386</v>
      </c>
      <c r="E34" s="91">
        <f t="shared" si="8"/>
        <v>0.11867446393762184</v>
      </c>
      <c r="F34" s="91">
        <f t="shared" si="8"/>
        <v>0.12721337422099119</v>
      </c>
    </row>
    <row r="35" spans="3:6">
      <c r="C35" s="81" t="s">
        <v>162</v>
      </c>
      <c r="D35" s="92">
        <v>0.2379</v>
      </c>
      <c r="E35" s="92">
        <v>0.21640000000000001</v>
      </c>
    </row>
    <row r="36" spans="3:6">
      <c r="C36" s="81" t="s">
        <v>170</v>
      </c>
      <c r="D36" s="92">
        <v>6.4500000000000002E-2</v>
      </c>
      <c r="E36" s="92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I30" sqref="I30"/>
    </sheetView>
  </sheetViews>
  <sheetFormatPr defaultRowHeight="15"/>
  <cols>
    <col min="2" max="2" width="9.7109375" bestFit="1" customWidth="1"/>
  </cols>
  <sheetData>
    <row r="2" spans="1:6">
      <c r="B2" s="121">
        <v>43646</v>
      </c>
    </row>
    <row r="3" spans="1:6"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>
      <c r="A4" t="s">
        <v>206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207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112</v>
      </c>
    </row>
    <row r="3" spans="1:11">
      <c r="B3" s="24" t="s">
        <v>73</v>
      </c>
      <c r="C3" s="24" t="s">
        <v>74</v>
      </c>
      <c r="D3" s="24" t="s">
        <v>75</v>
      </c>
      <c r="F3" s="25" t="s">
        <v>109</v>
      </c>
      <c r="G3" s="25" t="s">
        <v>113</v>
      </c>
      <c r="H3" s="25" t="s">
        <v>114</v>
      </c>
      <c r="I3" s="25" t="s">
        <v>115</v>
      </c>
      <c r="K3" s="47" t="s">
        <v>116</v>
      </c>
    </row>
    <row r="4" spans="1:11">
      <c r="A4" s="25" t="s">
        <v>76</v>
      </c>
    </row>
    <row r="5" spans="1:11">
      <c r="A5" s="22" t="s">
        <v>79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80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81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82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63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88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89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77</v>
      </c>
      <c r="G14" s="23"/>
      <c r="H14" s="23"/>
      <c r="I14" s="23"/>
    </row>
    <row r="15" spans="1:11">
      <c r="A15" s="26" t="s">
        <v>83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84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85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86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87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78</v>
      </c>
      <c r="G21" s="23"/>
      <c r="H21" s="23"/>
      <c r="I21" s="23"/>
    </row>
    <row r="22" spans="1:11">
      <c r="A22" s="26" t="s">
        <v>90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91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92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93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122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94</v>
      </c>
    </row>
    <row r="29" spans="1:11">
      <c r="A29" s="26" t="s">
        <v>90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91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92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93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63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95</v>
      </c>
    </row>
    <row r="36" spans="1:11">
      <c r="A36" s="26" t="s">
        <v>90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91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92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93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63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targetVals_Funding</vt:lpstr>
      <vt:lpstr>targeVals_raw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2021-05-07T14:54:28Z</dcterms:modified>
</cp:coreProperties>
</file>