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7ACEA6EE-EE86-4DC3-AAE7-106FAA6FC66C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E36" i="25"/>
  <c r="C37" i="25"/>
  <c r="D37" i="25"/>
  <c r="E37" i="25"/>
  <c r="C38" i="25"/>
  <c r="D38" i="25"/>
  <c r="E38" i="25"/>
  <c r="D35" i="25"/>
  <c r="E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43" i="25"/>
  <c r="E29" i="25"/>
  <c r="E30" i="25"/>
  <c r="E31" i="25"/>
  <c r="E32" i="25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5" i="2"/>
  <c r="E5" i="2"/>
  <c r="F4" i="2"/>
  <c r="E4" i="2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I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AA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E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G4" authorId="3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<sst xmlns="http://schemas.openxmlformats.org/spreadsheetml/2006/main" count="542" uniqueCount="279">
  <si>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</si>
  <si>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</si>
  <si>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</si>
  <si>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</si>
  <si>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</si>
  <si>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</si>
  <si>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</si>
  <si>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</si>
  <si>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</si>
  <si>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</si>
  <si>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</si>
  <si>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</si>
  <si>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</si>
  <si>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</si>
  <si>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</si>
  <si>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</si>
  <si>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</si>
  <si>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</si>
  <si>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</si>
  <si>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</si>
  <si>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</si>
  <si>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</si>
  <si>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</si>
  <si>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</si>
  <si>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</si>
  <si>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</si>
  <si>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</si>
  <si>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</si>
  <si>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</si>
  <si>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</si>
  <si>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</si>
  <si>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</si>
  <si>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</si>
  <si>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</si>
  <si>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</si>
  <si>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</si>
  <si>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</si>
  <si>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</si>
  <si>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</si>
  <si>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</si>
  <si>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</si>
  <si>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</si>
  <si>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</si>
  <si>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</si>
  <si>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</si>
  <si>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</si>
  <si>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</si>
  <si>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</si>
  <si>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</si>
  <si>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</si>
  <si>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</si>
  <si>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</si>
  <si>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</si>
  <si>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</si>
  <si>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</si>
  <si>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</si>
  <si>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</si>
  <si>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</si>
  <si>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</si>
  <si>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</si>
  <si>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</si>
  <si>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</si>
  <si>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</si>
  <si>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</si>
  <si>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</si>
  <si>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</si>
  <si>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</si>
  <si>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</si>
  <si>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</si>
  <si>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</si>
  <si>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</si>
  <si>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</si>
  <si>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</si>
  <si>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</si>
  <si>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</si>
  <si>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</si>
  <si>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</si>
  <si>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</si>
  <si>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</si>
  <si>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</si>
  <si>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</si>
  <si>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</si>
  <si>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</si>
  <si>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</si>
  <si>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</si>
  <si>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</si>
  <si>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</si>
  <si>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</si>
  <si>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</si>
  <si>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</si>
  <si>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</si>
  <si>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</si>
  <si>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</si>
  <si>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</si>
  <si>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</si>
  <si>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</si>
  <si>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</si>
  <si>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</si>
  <si>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</si>
  <si>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</si>
  <si>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</si>
  <si>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</si>
  <si>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</si>
  <si>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</si>
  <si>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California Rule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</si>
  <si>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</si>
  <si>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</si>
  <si>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</si>
  <si>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</si>
  <si>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</si>
  <si>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</si>
  <si>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</si>
  <si>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</si>
  <si>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</si>
  <si>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COLA suspension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</si>
  <si>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</si>
  <si>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</si>
  <si>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</si>
  <si>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</si>
  <si>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</si>
  <si>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</si>
  <si>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</si>
  <si>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</si>
  <si>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</si>
  <si>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</si>
  <si>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</si>
  <si>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</si>
  <si>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</si>
  <si>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</si>
  <si>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</si>
  <si>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</si>
  <si>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</si>
  <si>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</si>
  <si>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</si>
  <si>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</si>
  <si>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</si>
  <si>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</si>
  <si>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</si>
  <si>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</si>
  <si>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</si>
  <si>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</si>
  <si>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</si>
  <si>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</si>
  <si>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</si>
  <si>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</si>
  <si>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</si>
  <si>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</si>
  <si>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</si>
  <si>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</si>
  <si>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</si>
  <si>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</si>
  <si>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</si>
  <si>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</si>
  <si>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</si>
  <si>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</si>
  <si>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</si>
  <si>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</si>
  <si>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</si>
  <si>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</si>
  <si>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</si>
  <si>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</si>
  <si>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</si>
  <si>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</si>
  <si>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</si>
  <si>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</si>
  <si>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</si>
  <si>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</si>
  <si>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</si>
  <si>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</si>
  <si>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</si>
  <si>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</si>
  <si>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</si>
  <si>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</si>
  <si>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</si>
  <si>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</si>
  <si>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</si>
  <si>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</si>
  <si>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</si>
  <si>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</si>
  <si>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</si>
  <si>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</si>
  <si>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ERC_cap</t>
  </si>
  <si>
    <t>EEC_cap</t>
  </si>
  <si>
    <t>ERC_share</t>
  </si>
  <si>
    <t>EEC_share</t>
  </si>
  <si>
    <t>EEC_type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</si>
  <si>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</si>
  <si>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</si>
  <si>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</si>
  <si>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</si>
  <si>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</si>
  <si>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</si>
  <si>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</si>
  <si>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fixed</t>
  </si>
  <si>
    <t>EEC_fixedRate</t>
  </si>
  <si>
    <t>fixedRate</t>
  </si>
  <si>
    <t>EEC_sharedNC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</si>
  <si>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</si>
  <si>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</si>
  <si>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</si>
  <si>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</si>
  <si>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</si>
  <si>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</si>
  <si>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</si>
  <si>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</si>
  <si>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</si>
  <si>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</si>
  <si>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</si>
  <si>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</si>
  <si>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</si>
  <si>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</si>
  <si>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</si>
  <si>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</si>
  <si>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</si>
  <si>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</si>
  <si>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</si>
  <si>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</si>
  <si>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</si>
  <si>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</si>
  <si>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</si>
  <si>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</si>
  <si>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r>
      <rPr>
        <b/>
        <sz val="9.5"/>
        <rFont val="Times New Roman"/>
      </rPr>
      <t>Total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</si>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</sst>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0" formatCode="&quot;$&quot;#,##0;&quot;$&quot;\-#,##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3" fillId="13" borderId="0" xfId="0" applyFont="1" applyFill="1"/>
    <xf numFmtId="0" fontId="13" fillId="8" borderId="0" xfId="0" applyFont="1" applyFill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0" fontId="16" fillId="0" borderId="4" xfId="0" applyFont="1" applyBorder="1" applyAlignment="1">
      <alignment horizontal="left" vertical="center" wrapText="1" indent="1"/>
    </xf>
    <xf numFmtId="170" fontId="16" fillId="0" borderId="4" xfId="0" applyNumberFormat="1" applyFont="1" applyBorder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AA4" dT="2021-03-13T00:37:48.89" personId="{00000000-0000-0000-0000-000000000000}" id="{2BAAEFE0-093F-4A47-AC11-22B6E01FEF48}">
    <text>COLA when risk-sharing is not triggered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0-08-13T20:45:58.44" personId="{00000000-0000-0000-0000-000000000000}" id="{F5769092-1632-411C-A719-C700B72F16AC}">
    <text>x% reduction of benefit factor</text>
  </threadedComment>
  <threadedComment ref="G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1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K23" sqref="K23"/>
    </sheetView>
  </sheetViews>
  <sheetFormatPr defaultRowHeight="15"/>
  <cols>
    <col min="1" max="1" width="35.42578125" customWidth="1"/>
    <col min="2" max="2" width="13.42578125" customWidth="1"/>
    <col min="3" max="3" width="17.85546875" customWidth="1"/>
    <col min="4" max="4" width="12.140625" customWidth="1"/>
    <col min="5" max="5" width="15.7109375" customWidth="1"/>
    <col min="6" max="6" width="14.85546875" customWidth="1"/>
    <col min="7" max="7" width="12.85546875" customWidth="1"/>
    <col min="8" max="8" width="20.85546875" customWidth="1"/>
    <col min="9" max="9" width="17.42578125" customWidth="1"/>
    <col min="10" max="10" width="19.7109375" customWidth="1"/>
    <col min="11" max="11" width="16.85546875" customWidth="1"/>
    <col min="12" max="12" width="16" customWidth="1"/>
    <col min="13" max="13" width="17.42578125" customWidth="1"/>
    <col min="14" max="15" width="12.5703125" customWidth="1"/>
    <col min="16" max="16" width="12" customWidth="1"/>
    <col min="17" max="17" width="12.5703125" customWidth="1"/>
    <col min="18" max="19" width="17.42578125" customWidth="1"/>
    <col min="20" max="21" width="12.5703125" customWidth="1"/>
    <col min="22" max="22" width="17.42578125" customWidth="1"/>
    <col min="23" max="25" width="12.5703125" customWidth="1"/>
    <col min="26" max="27" width="17.425781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3"/>
      <c r="AU2" s="23"/>
    </row>
    <row r="3" spans="1:57" s="21" customFormat="1" ht="18.75">
      <c r="A3" s="14"/>
      <c r="B3" s="14"/>
      <c r="C3" s="14"/>
      <c r="D3" s="14"/>
      <c r="E3" s="19" t="s">
        <v>73</v>
      </c>
      <c r="F3" s="19"/>
      <c r="G3" s="19"/>
      <c r="H3" s="43" t="s">
        <v>109</v>
      </c>
      <c r="I3" s="43"/>
      <c r="J3" s="43"/>
      <c r="K3" s="43"/>
      <c r="L3" s="52" t="s">
        <v>201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16" t="s">
        <v>49</v>
      </c>
      <c r="AC3" s="16"/>
      <c r="AD3" s="16"/>
      <c r="AE3" s="16"/>
      <c r="AF3" s="17" t="s">
        <v>50</v>
      </c>
      <c r="AG3" s="17"/>
      <c r="AH3" s="17"/>
      <c r="AI3" s="17"/>
      <c r="AJ3" s="17"/>
      <c r="AK3" s="19" t="s">
        <v>45</v>
      </c>
      <c r="AL3" s="19"/>
      <c r="AM3" s="19"/>
      <c r="AN3" s="19"/>
      <c r="AO3" s="19"/>
      <c r="AP3" s="19"/>
      <c r="AQ3" s="19"/>
      <c r="AR3" s="15" t="s">
        <v>54</v>
      </c>
      <c r="AS3" s="15"/>
      <c r="AT3" s="15"/>
      <c r="AU3" s="15"/>
      <c r="AV3" s="15"/>
      <c r="AW3" s="15"/>
      <c r="AX3" s="15"/>
      <c r="AY3" s="20" t="s">
        <v>58</v>
      </c>
      <c r="AZ3" s="20"/>
      <c r="BA3" s="20"/>
      <c r="BB3" s="20"/>
      <c r="BC3" s="20"/>
      <c r="BD3" s="20"/>
      <c r="BE3" s="20"/>
    </row>
    <row r="4" spans="1:57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253</v>
      </c>
      <c r="G4" s="7" t="s">
        <v>74</v>
      </c>
      <c r="H4" s="44" t="s">
        <v>111</v>
      </c>
      <c r="I4" s="44" t="s">
        <v>110</v>
      </c>
      <c r="J4" s="44" t="s">
        <v>174</v>
      </c>
      <c r="K4" s="44" t="s">
        <v>112</v>
      </c>
      <c r="L4" s="55" t="s">
        <v>185</v>
      </c>
      <c r="M4" s="53" t="s">
        <v>194</v>
      </c>
      <c r="N4" s="53" t="s">
        <v>181</v>
      </c>
      <c r="O4" s="53" t="s">
        <v>182</v>
      </c>
      <c r="P4" s="55" t="s">
        <v>186</v>
      </c>
      <c r="Q4" s="39" t="s">
        <v>278</v>
      </c>
      <c r="R4" s="53" t="s">
        <v>188</v>
      </c>
      <c r="S4" s="53" t="s">
        <v>189</v>
      </c>
      <c r="T4" s="53" t="s">
        <v>183</v>
      </c>
      <c r="U4" s="53" t="s">
        <v>184</v>
      </c>
      <c r="V4" s="53" t="s">
        <v>196</v>
      </c>
      <c r="W4" s="53" t="s">
        <v>190</v>
      </c>
      <c r="X4" s="53" t="s">
        <v>191</v>
      </c>
      <c r="Y4" s="53" t="s">
        <v>192</v>
      </c>
      <c r="Z4" s="53" t="s">
        <v>187</v>
      </c>
      <c r="AA4" s="53" t="s">
        <v>197</v>
      </c>
      <c r="AB4" s="10" t="s">
        <v>11</v>
      </c>
      <c r="AC4" s="10" t="s">
        <v>34</v>
      </c>
      <c r="AD4" s="10" t="s">
        <v>9</v>
      </c>
      <c r="AE4" s="10" t="s">
        <v>10</v>
      </c>
      <c r="AF4" s="9" t="s">
        <v>12</v>
      </c>
      <c r="AG4" s="9" t="s">
        <v>51</v>
      </c>
      <c r="AH4" s="9" t="s">
        <v>52</v>
      </c>
      <c r="AI4" s="9" t="s">
        <v>53</v>
      </c>
      <c r="AJ4" s="9" t="s">
        <v>61</v>
      </c>
      <c r="AK4" s="7" t="s">
        <v>21</v>
      </c>
      <c r="AL4" s="7" t="s">
        <v>23</v>
      </c>
      <c r="AM4" s="7" t="s">
        <v>6</v>
      </c>
      <c r="AN4" s="7" t="s">
        <v>7</v>
      </c>
      <c r="AO4" s="7" t="s">
        <v>8</v>
      </c>
      <c r="AP4" s="7" t="s">
        <v>46</v>
      </c>
      <c r="AQ4" s="7" t="s">
        <v>100</v>
      </c>
      <c r="AR4" s="8" t="s">
        <v>55</v>
      </c>
      <c r="AS4" s="8" t="s">
        <v>56</v>
      </c>
      <c r="AT4" s="8" t="s">
        <v>29</v>
      </c>
      <c r="AU4" s="8" t="s">
        <v>30</v>
      </c>
      <c r="AV4" s="8" t="s">
        <v>32</v>
      </c>
      <c r="AW4" s="8" t="s">
        <v>33</v>
      </c>
      <c r="AX4" s="8" t="s">
        <v>105</v>
      </c>
      <c r="AY4" s="12" t="s">
        <v>57</v>
      </c>
      <c r="AZ4" s="12" t="s">
        <v>27</v>
      </c>
      <c r="BA4" s="12" t="s">
        <v>28</v>
      </c>
      <c r="BB4" s="12" t="s">
        <v>26</v>
      </c>
      <c r="BC4" s="12" t="s">
        <v>15</v>
      </c>
      <c r="BD4" s="12" t="s">
        <v>4</v>
      </c>
      <c r="BE4" s="56" t="s">
        <v>5</v>
      </c>
    </row>
    <row r="5" spans="1:57">
      <c r="A5" t="s">
        <v>200</v>
      </c>
      <c r="C5" t="b">
        <v>0</v>
      </c>
      <c r="D5" t="b">
        <v>0</v>
      </c>
      <c r="E5" t="s">
        <v>200</v>
      </c>
      <c r="F5" t="s">
        <v>257</v>
      </c>
      <c r="G5" t="b">
        <v>0</v>
      </c>
      <c r="H5" t="s">
        <v>72</v>
      </c>
      <c r="I5" t="b">
        <v>0</v>
      </c>
      <c r="J5" t="b">
        <v>0</v>
      </c>
      <c r="K5" t="b">
        <v>0</v>
      </c>
      <c r="L5" t="s">
        <v>195</v>
      </c>
      <c r="M5">
        <v>0.11</v>
      </c>
      <c r="N5" s="54">
        <v>0.125</v>
      </c>
      <c r="O5">
        <v>0.09</v>
      </c>
      <c r="P5" t="s">
        <v>193</v>
      </c>
      <c r="Q5" t="b">
        <v>0</v>
      </c>
      <c r="R5">
        <v>0.03</v>
      </c>
      <c r="S5">
        <v>0</v>
      </c>
      <c r="T5">
        <v>0.58140000000000003</v>
      </c>
      <c r="U5">
        <v>0.41860000000000003</v>
      </c>
      <c r="W5" t="b">
        <v>0</v>
      </c>
      <c r="X5">
        <v>0</v>
      </c>
      <c r="Y5">
        <v>0</v>
      </c>
      <c r="Z5">
        <v>1.9099999999999999E-2</v>
      </c>
      <c r="AB5" t="s">
        <v>180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198</v>
      </c>
      <c r="AJ5" t="b">
        <v>1</v>
      </c>
      <c r="AK5" t="s">
        <v>103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7">
        <v>123</v>
      </c>
      <c r="AR5" t="s">
        <v>31</v>
      </c>
      <c r="AS5" t="s">
        <v>31</v>
      </c>
      <c r="AT5" s="23">
        <v>0.7</v>
      </c>
      <c r="AU5" s="23">
        <v>0.7</v>
      </c>
      <c r="AX5" s="42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22" t="b">
        <v>1</v>
      </c>
    </row>
    <row r="6" spans="1:57">
      <c r="A6" t="s">
        <v>250</v>
      </c>
      <c r="C6" t="b">
        <v>0</v>
      </c>
      <c r="D6" t="b">
        <v>0</v>
      </c>
      <c r="E6" t="s">
        <v>250</v>
      </c>
      <c r="F6" t="s">
        <v>257</v>
      </c>
      <c r="G6" t="b">
        <v>0</v>
      </c>
      <c r="H6" t="s">
        <v>72</v>
      </c>
      <c r="I6" t="b">
        <v>0</v>
      </c>
      <c r="J6" t="b">
        <v>0</v>
      </c>
      <c r="K6" t="b">
        <v>0</v>
      </c>
      <c r="L6" t="s">
        <v>195</v>
      </c>
      <c r="M6">
        <v>0.11</v>
      </c>
      <c r="N6" s="54">
        <v>0.125</v>
      </c>
      <c r="O6">
        <v>0.09</v>
      </c>
      <c r="P6" t="s">
        <v>193</v>
      </c>
      <c r="Q6" t="b">
        <v>0</v>
      </c>
      <c r="R6">
        <v>0.02</v>
      </c>
      <c r="S6">
        <v>0</v>
      </c>
      <c r="T6">
        <v>0.58140000000000003</v>
      </c>
      <c r="U6">
        <v>0.41860000000000003</v>
      </c>
      <c r="W6" t="b">
        <v>0</v>
      </c>
      <c r="X6">
        <v>0</v>
      </c>
      <c r="Y6">
        <v>0</v>
      </c>
      <c r="Z6">
        <v>1.9099999999999999E-2</v>
      </c>
      <c r="AB6" t="s">
        <v>180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198</v>
      </c>
      <c r="AJ6" t="b">
        <v>1</v>
      </c>
      <c r="AK6" t="s">
        <v>103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7">
        <v>123</v>
      </c>
      <c r="AR6" t="s">
        <v>31</v>
      </c>
      <c r="AS6" t="s">
        <v>31</v>
      </c>
      <c r="AT6" s="23">
        <v>1</v>
      </c>
      <c r="AU6" s="23">
        <v>1</v>
      </c>
      <c r="AX6" s="42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22" t="b">
        <v>1</v>
      </c>
    </row>
    <row r="7" spans="1:57">
      <c r="N7" s="54"/>
      <c r="AO7" s="3"/>
      <c r="AP7" s="5"/>
      <c r="AQ7" s="37"/>
      <c r="AT7" s="23"/>
      <c r="AU7" s="23"/>
      <c r="AX7" s="42"/>
      <c r="BE7" s="22"/>
    </row>
    <row r="8" spans="1:57">
      <c r="A8" t="s">
        <v>200</v>
      </c>
      <c r="C8" t="b">
        <v>0</v>
      </c>
      <c r="D8" t="b">
        <v>0</v>
      </c>
      <c r="E8" t="s">
        <v>252</v>
      </c>
      <c r="F8" t="s">
        <v>254</v>
      </c>
      <c r="G8" t="b">
        <v>0</v>
      </c>
      <c r="H8" t="s">
        <v>72</v>
      </c>
      <c r="I8" t="b">
        <v>0</v>
      </c>
      <c r="J8" t="b">
        <v>0</v>
      </c>
      <c r="K8" t="b">
        <v>0</v>
      </c>
      <c r="L8" t="s">
        <v>195</v>
      </c>
      <c r="M8">
        <v>0.11</v>
      </c>
      <c r="N8" s="54">
        <v>0.125</v>
      </c>
      <c r="O8">
        <v>0.09</v>
      </c>
      <c r="P8" t="s">
        <v>193</v>
      </c>
      <c r="Q8" t="b">
        <v>0</v>
      </c>
      <c r="R8">
        <v>0.03</v>
      </c>
      <c r="S8">
        <v>0</v>
      </c>
      <c r="T8">
        <v>0.58140000000000003</v>
      </c>
      <c r="U8">
        <v>0.41860000000000003</v>
      </c>
      <c r="W8" t="b">
        <v>0</v>
      </c>
      <c r="X8">
        <v>0</v>
      </c>
      <c r="Y8">
        <v>0</v>
      </c>
      <c r="Z8">
        <v>1.9099999999999999E-2</v>
      </c>
      <c r="AB8" t="s">
        <v>180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198</v>
      </c>
      <c r="AJ8" t="b">
        <v>1</v>
      </c>
      <c r="AK8" t="s">
        <v>103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7">
        <v>123</v>
      </c>
      <c r="AR8" t="s">
        <v>31</v>
      </c>
      <c r="AS8" t="s">
        <v>31</v>
      </c>
      <c r="AT8" s="23">
        <v>0.7</v>
      </c>
      <c r="AU8" s="23">
        <v>0.7</v>
      </c>
      <c r="AX8" s="42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22" t="b">
        <v>1</v>
      </c>
    </row>
    <row r="9" spans="1:57">
      <c r="A9" t="s">
        <v>250</v>
      </c>
      <c r="C9" t="b">
        <v>0</v>
      </c>
      <c r="D9" t="b">
        <v>0</v>
      </c>
      <c r="E9" t="s">
        <v>252</v>
      </c>
      <c r="F9" t="s">
        <v>256</v>
      </c>
      <c r="G9" t="b">
        <v>0</v>
      </c>
      <c r="H9" t="s">
        <v>72</v>
      </c>
      <c r="I9" t="b">
        <v>0</v>
      </c>
      <c r="J9" t="b">
        <v>0</v>
      </c>
      <c r="K9" t="b">
        <v>0</v>
      </c>
      <c r="L9" t="s">
        <v>195</v>
      </c>
      <c r="M9">
        <v>0.11</v>
      </c>
      <c r="N9" s="54">
        <v>0.125</v>
      </c>
      <c r="O9">
        <v>0.09</v>
      </c>
      <c r="P9" t="s">
        <v>193</v>
      </c>
      <c r="Q9" t="b">
        <v>0</v>
      </c>
      <c r="R9">
        <v>0.02</v>
      </c>
      <c r="S9">
        <v>0</v>
      </c>
      <c r="T9">
        <v>0.58140000000000003</v>
      </c>
      <c r="U9">
        <v>0.41860000000000003</v>
      </c>
      <c r="W9" t="b">
        <v>0</v>
      </c>
      <c r="X9">
        <v>0</v>
      </c>
      <c r="Y9">
        <v>0</v>
      </c>
      <c r="Z9">
        <v>1.9099999999999999E-2</v>
      </c>
      <c r="AB9" t="s">
        <v>180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198</v>
      </c>
      <c r="AJ9" t="b">
        <v>1</v>
      </c>
      <c r="AK9" t="s">
        <v>103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7">
        <v>123</v>
      </c>
      <c r="AR9" t="s">
        <v>31</v>
      </c>
      <c r="AS9" t="s">
        <v>31</v>
      </c>
      <c r="AT9" s="23">
        <v>1</v>
      </c>
      <c r="AU9" s="23">
        <v>1</v>
      </c>
      <c r="AX9" s="42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22" t="b">
        <v>1</v>
      </c>
    </row>
    <row r="10" spans="1:57">
      <c r="N10" s="54"/>
      <c r="AO10" s="3"/>
      <c r="AP10" s="5"/>
      <c r="AQ10" s="37"/>
      <c r="AT10" s="23"/>
      <c r="AU10" s="23"/>
      <c r="AX10" s="42"/>
      <c r="BE10" s="22"/>
    </row>
    <row r="11" spans="1:57">
      <c r="A11" t="s">
        <v>267</v>
      </c>
      <c r="C11" t="b">
        <v>1</v>
      </c>
      <c r="D11" t="b">
        <v>0</v>
      </c>
      <c r="E11" t="s">
        <v>262</v>
      </c>
      <c r="F11" t="s">
        <v>254</v>
      </c>
      <c r="G11" t="b">
        <v>0</v>
      </c>
      <c r="H11" t="s">
        <v>267</v>
      </c>
      <c r="I11" t="b">
        <v>0</v>
      </c>
      <c r="J11" t="b">
        <v>0</v>
      </c>
      <c r="K11" t="b">
        <v>0</v>
      </c>
      <c r="L11" t="s">
        <v>195</v>
      </c>
      <c r="M11">
        <v>0.11</v>
      </c>
      <c r="N11" s="54">
        <v>0.125</v>
      </c>
      <c r="O11">
        <v>0.09</v>
      </c>
      <c r="P11" t="s">
        <v>193</v>
      </c>
      <c r="Q11" t="b">
        <v>0</v>
      </c>
      <c r="R11">
        <v>0.03</v>
      </c>
      <c r="S11">
        <v>0</v>
      </c>
      <c r="T11">
        <v>0.58140000000000003</v>
      </c>
      <c r="U11">
        <v>0.41860000000000003</v>
      </c>
      <c r="W11" t="b">
        <v>0</v>
      </c>
      <c r="X11">
        <v>0</v>
      </c>
      <c r="Y11">
        <v>0</v>
      </c>
      <c r="Z11">
        <v>1.9099999999999999E-2</v>
      </c>
      <c r="AB11" t="s">
        <v>180</v>
      </c>
      <c r="AC11" t="s">
        <v>35</v>
      </c>
      <c r="AD11">
        <v>15</v>
      </c>
      <c r="AE11">
        <v>2.5000000000000001E-2</v>
      </c>
      <c r="AF11">
        <v>5</v>
      </c>
      <c r="AG11">
        <v>1.2</v>
      </c>
      <c r="AH11">
        <v>0.8</v>
      </c>
      <c r="AI11" t="s">
        <v>198</v>
      </c>
      <c r="AJ11" t="b">
        <v>1</v>
      </c>
      <c r="AK11" t="s">
        <v>103</v>
      </c>
      <c r="AL11" t="s">
        <v>20</v>
      </c>
      <c r="AM11">
        <v>6.7500000000000004E-2</v>
      </c>
      <c r="AN11">
        <v>7.7200000000000005E-2</v>
      </c>
      <c r="AO11" s="3">
        <v>0.12</v>
      </c>
      <c r="AP11" s="5">
        <v>2.5000000000000001E-2</v>
      </c>
      <c r="AQ11" s="37">
        <v>123</v>
      </c>
      <c r="AR11" t="s">
        <v>31</v>
      </c>
      <c r="AS11" t="s">
        <v>31</v>
      </c>
      <c r="AT11" s="23">
        <v>0.7177631600179436</v>
      </c>
      <c r="AU11" s="23">
        <v>0.74141988775539847</v>
      </c>
      <c r="AX11" s="42">
        <v>0</v>
      </c>
      <c r="AY11" t="b">
        <v>1</v>
      </c>
      <c r="AZ11" t="b">
        <v>1</v>
      </c>
      <c r="BA11" t="b">
        <v>0</v>
      </c>
      <c r="BB11">
        <v>0</v>
      </c>
      <c r="BC11" t="s">
        <v>3</v>
      </c>
      <c r="BD11" t="b">
        <v>1</v>
      </c>
      <c r="BE11" s="22" t="b">
        <v>1</v>
      </c>
    </row>
    <row r="12" spans="1:57">
      <c r="A12" t="s">
        <v>269</v>
      </c>
      <c r="C12" t="b">
        <v>1</v>
      </c>
      <c r="D12" t="b">
        <v>0</v>
      </c>
      <c r="E12" t="s">
        <v>262</v>
      </c>
      <c r="F12" t="s">
        <v>256</v>
      </c>
      <c r="G12" t="b">
        <v>0</v>
      </c>
      <c r="H12" t="s">
        <v>269</v>
      </c>
      <c r="I12" t="b">
        <v>0</v>
      </c>
      <c r="J12" t="b">
        <v>0</v>
      </c>
      <c r="K12" t="b">
        <v>0</v>
      </c>
      <c r="L12" t="s">
        <v>195</v>
      </c>
      <c r="M12">
        <v>0.11</v>
      </c>
      <c r="N12" s="54">
        <v>0.125</v>
      </c>
      <c r="O12">
        <v>0.09</v>
      </c>
      <c r="P12" t="s">
        <v>193</v>
      </c>
      <c r="Q12" t="b">
        <v>0</v>
      </c>
      <c r="R12">
        <v>0.02</v>
      </c>
      <c r="S12">
        <v>0</v>
      </c>
      <c r="T12">
        <v>0.58140000000000003</v>
      </c>
      <c r="U12">
        <v>0.41860000000000003</v>
      </c>
      <c r="W12" t="b">
        <v>0</v>
      </c>
      <c r="X12">
        <v>0</v>
      </c>
      <c r="Y12">
        <v>0</v>
      </c>
      <c r="Z12">
        <v>1.9099999999999999E-2</v>
      </c>
      <c r="AB12" t="s">
        <v>180</v>
      </c>
      <c r="AC12" t="s">
        <v>35</v>
      </c>
      <c r="AD12">
        <v>15</v>
      </c>
      <c r="AE12">
        <v>2.5000000000000001E-2</v>
      </c>
      <c r="AF12">
        <v>5</v>
      </c>
      <c r="AG12">
        <v>1.2</v>
      </c>
      <c r="AH12">
        <v>0.8</v>
      </c>
      <c r="AI12" t="s">
        <v>198</v>
      </c>
      <c r="AJ12" t="b">
        <v>1</v>
      </c>
      <c r="AK12" t="s">
        <v>103</v>
      </c>
      <c r="AL12" t="s">
        <v>20</v>
      </c>
      <c r="AM12">
        <v>6.7500000000000004E-2</v>
      </c>
      <c r="AN12">
        <v>7.7200000000000005E-2</v>
      </c>
      <c r="AO12" s="3">
        <v>0.12</v>
      </c>
      <c r="AP12" s="5">
        <v>2.5000000000000001E-2</v>
      </c>
      <c r="AQ12" s="37">
        <v>123</v>
      </c>
      <c r="AR12" t="s">
        <v>31</v>
      </c>
      <c r="AS12" t="s">
        <v>31</v>
      </c>
      <c r="AT12" s="23">
        <v>0.97571945376918812</v>
      </c>
      <c r="AU12" s="23">
        <v>0.99507870807939247</v>
      </c>
      <c r="AX12" s="42">
        <v>0</v>
      </c>
      <c r="AY12" t="b">
        <v>1</v>
      </c>
      <c r="AZ12" t="b">
        <v>1</v>
      </c>
      <c r="BA12" t="b">
        <v>0</v>
      </c>
      <c r="BB12">
        <v>0</v>
      </c>
      <c r="BC12" t="s">
        <v>3</v>
      </c>
      <c r="BD12" t="b">
        <v>1</v>
      </c>
      <c r="BE12" s="22" t="b">
        <v>1</v>
      </c>
    </row>
    <row r="13" spans="1:57">
      <c r="N13" s="54"/>
      <c r="AO13" s="3"/>
      <c r="AP13" s="5"/>
      <c r="AQ13" s="37"/>
      <c r="AT13" s="23"/>
      <c r="AU13" s="23"/>
      <c r="AX13" s="42"/>
      <c r="BE13" s="22"/>
    </row>
    <row r="14" spans="1:57">
      <c r="A14" t="s">
        <v>265</v>
      </c>
      <c r="C14" t="b">
        <v>1</v>
      </c>
      <c r="D14" t="b">
        <v>0</v>
      </c>
      <c r="E14" t="s">
        <v>263</v>
      </c>
      <c r="F14" t="s">
        <v>254</v>
      </c>
      <c r="G14" t="b">
        <v>0</v>
      </c>
      <c r="H14" t="s">
        <v>267</v>
      </c>
      <c r="I14" t="b">
        <v>0</v>
      </c>
      <c r="J14" t="b">
        <v>0</v>
      </c>
      <c r="K14" t="b">
        <v>1</v>
      </c>
      <c r="L14" t="s">
        <v>195</v>
      </c>
      <c r="M14">
        <v>0.11</v>
      </c>
      <c r="N14" s="54">
        <v>0.125</v>
      </c>
      <c r="O14">
        <v>0.09</v>
      </c>
      <c r="P14" t="s">
        <v>193</v>
      </c>
      <c r="Q14" t="b">
        <v>0</v>
      </c>
      <c r="R14">
        <v>0.03</v>
      </c>
      <c r="S14">
        <v>0</v>
      </c>
      <c r="T14">
        <v>0.58140000000000003</v>
      </c>
      <c r="U14">
        <v>0.41860000000000003</v>
      </c>
      <c r="W14" t="b">
        <v>0</v>
      </c>
      <c r="X14">
        <v>0</v>
      </c>
      <c r="Y14">
        <v>0</v>
      </c>
      <c r="Z14">
        <v>1.9099999999999999E-2</v>
      </c>
      <c r="AB14" t="s">
        <v>180</v>
      </c>
      <c r="AC14" t="s">
        <v>35</v>
      </c>
      <c r="AD14">
        <v>15</v>
      </c>
      <c r="AE14">
        <v>2.5000000000000001E-2</v>
      </c>
      <c r="AF14">
        <v>5</v>
      </c>
      <c r="AG14">
        <v>1.2</v>
      </c>
      <c r="AH14">
        <v>0.8</v>
      </c>
      <c r="AI14" t="s">
        <v>198</v>
      </c>
      <c r="AJ14" t="b">
        <v>1</v>
      </c>
      <c r="AK14" t="s">
        <v>103</v>
      </c>
      <c r="AL14" t="s">
        <v>20</v>
      </c>
      <c r="AM14">
        <v>6.7500000000000004E-2</v>
      </c>
      <c r="AN14">
        <v>7.7200000000000005E-2</v>
      </c>
      <c r="AO14" s="3">
        <v>0.12</v>
      </c>
      <c r="AP14" s="5">
        <v>2.5000000000000001E-2</v>
      </c>
      <c r="AQ14" s="37">
        <v>123</v>
      </c>
      <c r="AR14" t="s">
        <v>31</v>
      </c>
      <c r="AS14" t="s">
        <v>31</v>
      </c>
      <c r="AT14" s="23">
        <v>0.7177631600179436</v>
      </c>
      <c r="AU14" s="23">
        <v>0.74141988775539847</v>
      </c>
      <c r="AX14" s="42">
        <v>0</v>
      </c>
      <c r="AY14" t="b">
        <v>1</v>
      </c>
      <c r="AZ14" t="b">
        <v>1</v>
      </c>
      <c r="BA14" t="b">
        <v>0</v>
      </c>
      <c r="BB14">
        <v>0</v>
      </c>
      <c r="BC14" t="s">
        <v>3</v>
      </c>
      <c r="BD14" t="b">
        <v>1</v>
      </c>
      <c r="BE14" s="22" t="b">
        <v>1</v>
      </c>
    </row>
    <row r="15" spans="1:57">
      <c r="A15" t="s">
        <v>268</v>
      </c>
      <c r="C15" t="b">
        <v>1</v>
      </c>
      <c r="D15" t="b">
        <v>0</v>
      </c>
      <c r="E15" t="s">
        <v>263</v>
      </c>
      <c r="F15" t="s">
        <v>256</v>
      </c>
      <c r="G15" t="b">
        <v>0</v>
      </c>
      <c r="H15" t="s">
        <v>269</v>
      </c>
      <c r="I15" t="b">
        <v>0</v>
      </c>
      <c r="J15" t="b">
        <v>0</v>
      </c>
      <c r="K15" t="b">
        <v>1</v>
      </c>
      <c r="L15" t="s">
        <v>195</v>
      </c>
      <c r="M15">
        <v>0.11</v>
      </c>
      <c r="N15" s="54">
        <v>0.125</v>
      </c>
      <c r="O15">
        <v>0.09</v>
      </c>
      <c r="P15" t="s">
        <v>193</v>
      </c>
      <c r="Q15" t="b">
        <v>0</v>
      </c>
      <c r="R15">
        <v>0.02</v>
      </c>
      <c r="S15">
        <v>0</v>
      </c>
      <c r="T15">
        <v>0.58140000000000003</v>
      </c>
      <c r="U15">
        <v>0.41860000000000003</v>
      </c>
      <c r="W15" t="b">
        <v>0</v>
      </c>
      <c r="X15">
        <v>0</v>
      </c>
      <c r="Y15">
        <v>0</v>
      </c>
      <c r="Z15">
        <v>1.9099999999999999E-2</v>
      </c>
      <c r="AB15" t="s">
        <v>180</v>
      </c>
      <c r="AC15" t="s">
        <v>35</v>
      </c>
      <c r="AD15">
        <v>15</v>
      </c>
      <c r="AE15">
        <v>2.5000000000000001E-2</v>
      </c>
      <c r="AF15">
        <v>5</v>
      </c>
      <c r="AG15">
        <v>1.2</v>
      </c>
      <c r="AH15">
        <v>0.8</v>
      </c>
      <c r="AI15" t="s">
        <v>198</v>
      </c>
      <c r="AJ15" t="b">
        <v>1</v>
      </c>
      <c r="AK15" t="s">
        <v>103</v>
      </c>
      <c r="AL15" t="s">
        <v>20</v>
      </c>
      <c r="AM15">
        <v>6.7500000000000004E-2</v>
      </c>
      <c r="AN15">
        <v>7.7200000000000005E-2</v>
      </c>
      <c r="AO15" s="3">
        <v>0.12</v>
      </c>
      <c r="AP15" s="5">
        <v>2.5000000000000001E-2</v>
      </c>
      <c r="AQ15" s="37">
        <v>123</v>
      </c>
      <c r="AR15" t="s">
        <v>31</v>
      </c>
      <c r="AS15" t="s">
        <v>31</v>
      </c>
      <c r="AT15" s="23">
        <v>0.97571945376918812</v>
      </c>
      <c r="AU15" s="23">
        <v>0.99507870807939247</v>
      </c>
      <c r="AX15" s="42">
        <v>0</v>
      </c>
      <c r="AY15" t="b">
        <v>1</v>
      </c>
      <c r="AZ15" t="b">
        <v>1</v>
      </c>
      <c r="BA15" t="b">
        <v>0</v>
      </c>
      <c r="BB15">
        <v>0</v>
      </c>
      <c r="BC15" t="s">
        <v>3</v>
      </c>
      <c r="BD15" t="b">
        <v>1</v>
      </c>
      <c r="BE15" s="22" t="b">
        <v>1</v>
      </c>
    </row>
    <row r="16" spans="1:57">
      <c r="N16" s="54"/>
      <c r="AO16" s="3"/>
      <c r="AP16" s="5"/>
      <c r="AQ16" s="37"/>
      <c r="AT16" s="23"/>
      <c r="AU16" s="23"/>
      <c r="AX16" s="42"/>
      <c r="BE16" s="22"/>
    </row>
    <row r="17" spans="1:57">
      <c r="A17" t="s">
        <v>270</v>
      </c>
      <c r="C17" t="b">
        <v>1</v>
      </c>
      <c r="D17" t="b">
        <v>0</v>
      </c>
      <c r="E17" t="s">
        <v>264</v>
      </c>
      <c r="F17" t="s">
        <v>254</v>
      </c>
      <c r="G17" t="b">
        <v>0</v>
      </c>
      <c r="H17" t="s">
        <v>267</v>
      </c>
      <c r="I17" t="b">
        <v>1</v>
      </c>
      <c r="J17" t="b">
        <v>1</v>
      </c>
      <c r="K17" t="b">
        <v>1</v>
      </c>
      <c r="L17" t="s">
        <v>195</v>
      </c>
      <c r="M17">
        <v>0.11</v>
      </c>
      <c r="N17" s="54">
        <v>0.125</v>
      </c>
      <c r="O17">
        <v>0.09</v>
      </c>
      <c r="P17" t="s">
        <v>193</v>
      </c>
      <c r="Q17" t="b">
        <v>1</v>
      </c>
      <c r="R17">
        <v>0.03</v>
      </c>
      <c r="S17">
        <v>0</v>
      </c>
      <c r="T17">
        <v>0.58140000000000003</v>
      </c>
      <c r="U17">
        <v>0.41860000000000003</v>
      </c>
      <c r="W17" t="b">
        <v>0</v>
      </c>
      <c r="X17">
        <v>0</v>
      </c>
      <c r="Y17">
        <v>0</v>
      </c>
      <c r="Z17">
        <v>1.9099999999999999E-2</v>
      </c>
      <c r="AB17" t="s">
        <v>180</v>
      </c>
      <c r="AC17" t="s">
        <v>35</v>
      </c>
      <c r="AD17">
        <v>15</v>
      </c>
      <c r="AE17">
        <v>2.5000000000000001E-2</v>
      </c>
      <c r="AF17">
        <v>5</v>
      </c>
      <c r="AG17">
        <v>1.2</v>
      </c>
      <c r="AH17">
        <v>0.8</v>
      </c>
      <c r="AI17" t="s">
        <v>198</v>
      </c>
      <c r="AJ17" t="b">
        <v>1</v>
      </c>
      <c r="AK17" t="s">
        <v>103</v>
      </c>
      <c r="AL17" t="s">
        <v>20</v>
      </c>
      <c r="AM17">
        <v>6.7500000000000004E-2</v>
      </c>
      <c r="AN17">
        <v>7.7200000000000005E-2</v>
      </c>
      <c r="AO17" s="3">
        <v>0.12</v>
      </c>
      <c r="AP17" s="5">
        <v>2.5000000000000001E-2</v>
      </c>
      <c r="AQ17" s="37">
        <v>123</v>
      </c>
      <c r="AR17" t="s">
        <v>31</v>
      </c>
      <c r="AS17" t="s">
        <v>31</v>
      </c>
      <c r="AT17" s="23">
        <v>0.7177631600179436</v>
      </c>
      <c r="AU17" s="23">
        <v>0.74141988775539847</v>
      </c>
      <c r="AX17" s="42">
        <v>0</v>
      </c>
      <c r="AY17" t="b">
        <v>1</v>
      </c>
      <c r="AZ17" t="b">
        <v>1</v>
      </c>
      <c r="BA17" t="b">
        <v>0</v>
      </c>
      <c r="BB17">
        <v>0</v>
      </c>
      <c r="BC17" t="s">
        <v>3</v>
      </c>
      <c r="BD17" t="b">
        <v>1</v>
      </c>
      <c r="BE17" s="22" t="b">
        <v>1</v>
      </c>
    </row>
    <row r="18" spans="1:57">
      <c r="A18" t="s">
        <v>266</v>
      </c>
      <c r="C18" t="b">
        <v>1</v>
      </c>
      <c r="D18" t="b">
        <v>0</v>
      </c>
      <c r="E18" t="s">
        <v>264</v>
      </c>
      <c r="F18" t="s">
        <v>256</v>
      </c>
      <c r="G18" t="b">
        <v>0</v>
      </c>
      <c r="H18" t="s">
        <v>269</v>
      </c>
      <c r="I18" t="b">
        <v>1</v>
      </c>
      <c r="J18" t="b">
        <v>1</v>
      </c>
      <c r="K18" t="b">
        <v>1</v>
      </c>
      <c r="L18" t="s">
        <v>195</v>
      </c>
      <c r="M18">
        <v>0.11</v>
      </c>
      <c r="N18" s="54">
        <v>0.125</v>
      </c>
      <c r="O18">
        <v>0.09</v>
      </c>
      <c r="P18" t="s">
        <v>193</v>
      </c>
      <c r="Q18" t="b">
        <v>1</v>
      </c>
      <c r="R18">
        <v>0.02</v>
      </c>
      <c r="S18">
        <v>0</v>
      </c>
      <c r="T18">
        <v>0.58140000000000003</v>
      </c>
      <c r="U18">
        <v>0.41860000000000003</v>
      </c>
      <c r="W18" t="b">
        <v>0</v>
      </c>
      <c r="X18">
        <v>0</v>
      </c>
      <c r="Y18">
        <v>0</v>
      </c>
      <c r="Z18">
        <v>1.9099999999999999E-2</v>
      </c>
      <c r="AB18" t="s">
        <v>180</v>
      </c>
      <c r="AC18" t="s">
        <v>35</v>
      </c>
      <c r="AD18">
        <v>15</v>
      </c>
      <c r="AE18">
        <v>2.5000000000000001E-2</v>
      </c>
      <c r="AF18">
        <v>5</v>
      </c>
      <c r="AG18">
        <v>1.2</v>
      </c>
      <c r="AH18">
        <v>0.8</v>
      </c>
      <c r="AI18" t="s">
        <v>198</v>
      </c>
      <c r="AJ18" t="b">
        <v>1</v>
      </c>
      <c r="AK18" t="s">
        <v>103</v>
      </c>
      <c r="AL18" t="s">
        <v>20</v>
      </c>
      <c r="AM18">
        <v>6.7500000000000004E-2</v>
      </c>
      <c r="AN18">
        <v>7.7200000000000005E-2</v>
      </c>
      <c r="AO18" s="3">
        <v>0.12</v>
      </c>
      <c r="AP18" s="5">
        <v>2.5000000000000001E-2</v>
      </c>
      <c r="AQ18" s="37">
        <v>123</v>
      </c>
      <c r="AR18" t="s">
        <v>31</v>
      </c>
      <c r="AS18" t="s">
        <v>31</v>
      </c>
      <c r="AT18" s="23">
        <v>0.97571945376918812</v>
      </c>
      <c r="AU18" s="23">
        <v>0.99507870807939247</v>
      </c>
      <c r="AX18" s="42">
        <v>0</v>
      </c>
      <c r="AY18" t="b">
        <v>1</v>
      </c>
      <c r="AZ18" t="b">
        <v>1</v>
      </c>
      <c r="BA18" t="b">
        <v>0</v>
      </c>
      <c r="BB18">
        <v>0</v>
      </c>
      <c r="BC18" t="s">
        <v>3</v>
      </c>
      <c r="BD18" t="b">
        <v>1</v>
      </c>
      <c r="BE18" s="22" t="b">
        <v>1</v>
      </c>
    </row>
  </sheetData>
  <phoneticPr fontId="12" type="noConversion"/>
  <dataValidations count="3">
    <dataValidation type="list" allowBlank="1" showInputMessage="1" showErrorMessage="1" sqref="AZ5:BA18 C5:C18" xr:uid="{1240F49A-5091-456D-B77A-0673AD56E758}">
      <formula1>"TRUE, FALSE"</formula1>
    </dataValidation>
    <dataValidation type="list" allowBlank="1" showInputMessage="1" showErrorMessage="1" sqref="AK5:AK18" xr:uid="{8909875A-86FC-4594-BBAF-A364A5851F3C}">
      <formula1>"simple, internal"</formula1>
    </dataValidation>
    <dataValidation type="list" allowBlank="1" showInputMessage="1" showErrorMessage="1" sqref="D5:D1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175</v>
      </c>
    </row>
    <row r="3" spans="2:4">
      <c r="B3" s="44" t="s">
        <v>110</v>
      </c>
      <c r="C3" s="44" t="s">
        <v>174</v>
      </c>
    </row>
    <row r="4" spans="2:4">
      <c r="B4" t="b">
        <v>0</v>
      </c>
      <c r="C4" t="b">
        <v>0</v>
      </c>
      <c r="D4" t="s">
        <v>176</v>
      </c>
    </row>
    <row r="5" spans="2:4">
      <c r="B5" t="b">
        <v>1</v>
      </c>
      <c r="C5" t="b">
        <v>1</v>
      </c>
      <c r="D5" t="s">
        <v>177</v>
      </c>
    </row>
    <row r="6" spans="2:4">
      <c r="B6" t="b">
        <v>1</v>
      </c>
      <c r="C6" t="b">
        <v>0</v>
      </c>
      <c r="D6" t="s">
        <v>178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W65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22" sqref="H22"/>
    </sheetView>
  </sheetViews>
  <sheetFormatPr defaultRowHeight="15"/>
  <cols>
    <col min="1" max="1" width="25.140625" customWidth="1"/>
    <col min="2" max="2" width="37.42578125" customWidth="1"/>
    <col min="3" max="3" width="13.140625" customWidth="1"/>
    <col min="4" max="4" width="8.5703125" customWidth="1"/>
    <col min="5" max="5" width="14.5703125" customWidth="1"/>
    <col min="6" max="7" width="11.7109375" customWidth="1"/>
    <col min="8" max="8" width="22" customWidth="1"/>
    <col min="9" max="9" width="14.28515625" customWidth="1"/>
    <col min="10" max="10" width="14.85546875" customWidth="1"/>
    <col min="11" max="11" width="17.140625" customWidth="1"/>
    <col min="12" max="12" width="21.7109375" customWidth="1"/>
    <col min="13" max="14" width="17.42578125" customWidth="1"/>
    <col min="15" max="15" width="24" customWidth="1"/>
    <col min="16" max="16" width="14.5703125" customWidth="1"/>
    <col min="17" max="17" width="25.7109375" customWidth="1"/>
    <col min="19" max="19" width="12" customWidth="1"/>
    <col min="20" max="20" width="15.7109375" customWidth="1"/>
    <col min="21" max="21" width="16.28515625" customWidth="1"/>
    <col min="22" max="22" width="17.42578125" customWidth="1"/>
    <col min="23" max="23" width="14.28515625" customWidth="1"/>
    <col min="24" max="24" width="25.140625" customWidth="1"/>
  </cols>
  <sheetData>
    <row r="3" spans="1:23" s="21" customFormat="1" ht="18.75">
      <c r="A3" s="14"/>
      <c r="B3" s="14"/>
      <c r="C3" s="14"/>
      <c r="E3" s="19" t="s">
        <v>63</v>
      </c>
      <c r="F3" s="38" t="s">
        <v>104</v>
      </c>
      <c r="G3" s="38"/>
      <c r="H3" s="38"/>
      <c r="I3" s="38" t="s">
        <v>114</v>
      </c>
      <c r="J3" s="38"/>
      <c r="K3" s="15" t="s">
        <v>48</v>
      </c>
      <c r="L3" s="15"/>
      <c r="M3" s="18" t="s">
        <v>67</v>
      </c>
      <c r="N3" s="18"/>
      <c r="O3" s="40" t="s">
        <v>99</v>
      </c>
      <c r="P3" s="19" t="s">
        <v>122</v>
      </c>
      <c r="Q3" s="19"/>
      <c r="R3" s="15" t="s">
        <v>121</v>
      </c>
      <c r="S3" s="15"/>
      <c r="T3" s="15"/>
      <c r="U3" s="15"/>
      <c r="V3" s="15"/>
      <c r="W3" s="15"/>
    </row>
    <row r="4" spans="1:23" s="1" customFormat="1" ht="30" customHeigh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130" t="s">
        <v>258</v>
      </c>
      <c r="G4" s="130" t="s">
        <v>259</v>
      </c>
      <c r="H4" s="39" t="s">
        <v>101</v>
      </c>
      <c r="I4" s="130" t="s">
        <v>260</v>
      </c>
      <c r="J4" s="130" t="s">
        <v>261</v>
      </c>
      <c r="K4" s="8" t="s">
        <v>47</v>
      </c>
      <c r="L4" s="8" t="s">
        <v>59</v>
      </c>
      <c r="M4" s="13" t="s">
        <v>25</v>
      </c>
      <c r="N4" s="13" t="s">
        <v>66</v>
      </c>
      <c r="O4" s="41" t="s">
        <v>6</v>
      </c>
      <c r="P4" s="7" t="s">
        <v>57</v>
      </c>
      <c r="Q4" s="7" t="s">
        <v>108</v>
      </c>
      <c r="R4" s="8" t="s">
        <v>106</v>
      </c>
      <c r="S4" s="8" t="s">
        <v>249</v>
      </c>
      <c r="T4" s="8" t="s">
        <v>247</v>
      </c>
      <c r="U4" s="8" t="s">
        <v>248</v>
      </c>
      <c r="V4" s="8" t="s">
        <v>246</v>
      </c>
      <c r="W4" s="8" t="s">
        <v>107</v>
      </c>
    </row>
    <row r="5" spans="1:23">
      <c r="A5" t="s">
        <v>200</v>
      </c>
      <c r="C5" t="b">
        <v>0</v>
      </c>
      <c r="E5" t="s">
        <v>199</v>
      </c>
      <c r="F5">
        <v>0.5</v>
      </c>
      <c r="G5">
        <v>0.5</v>
      </c>
      <c r="H5">
        <v>2021</v>
      </c>
      <c r="K5" t="s">
        <v>62</v>
      </c>
      <c r="L5">
        <v>3.2500000000000001E-2</v>
      </c>
      <c r="M5">
        <v>0</v>
      </c>
      <c r="N5" t="b">
        <v>0</v>
      </c>
      <c r="O5">
        <v>6.7500000000000004E-2</v>
      </c>
      <c r="P5" t="b">
        <v>0</v>
      </c>
      <c r="Q5" s="42">
        <v>0.11</v>
      </c>
      <c r="R5">
        <v>0</v>
      </c>
      <c r="T5">
        <v>1.05</v>
      </c>
      <c r="U5">
        <v>1.4</v>
      </c>
      <c r="V5">
        <v>0.8</v>
      </c>
      <c r="W5">
        <v>0.8</v>
      </c>
    </row>
    <row r="6" spans="1:23">
      <c r="A6" t="s">
        <v>250</v>
      </c>
      <c r="C6" t="b">
        <v>0</v>
      </c>
      <c r="E6" t="s">
        <v>251</v>
      </c>
      <c r="F6">
        <v>0.5</v>
      </c>
      <c r="G6">
        <v>0.5</v>
      </c>
      <c r="H6">
        <v>2021</v>
      </c>
      <c r="K6" t="s">
        <v>62</v>
      </c>
      <c r="L6">
        <v>3.2500000000000001E-2</v>
      </c>
      <c r="M6">
        <v>0.1</v>
      </c>
      <c r="N6" t="b">
        <v>1</v>
      </c>
      <c r="O6">
        <v>6.7500000000000004E-2</v>
      </c>
      <c r="P6" t="b">
        <v>0</v>
      </c>
      <c r="Q6" s="42">
        <v>0.11</v>
      </c>
      <c r="R6">
        <v>0</v>
      </c>
      <c r="T6">
        <v>1</v>
      </c>
      <c r="U6">
        <v>1</v>
      </c>
      <c r="V6">
        <v>1</v>
      </c>
      <c r="W6">
        <v>1</v>
      </c>
    </row>
    <row r="7" spans="1:23">
      <c r="A7" t="s">
        <v>252</v>
      </c>
      <c r="C7" t="b">
        <v>0</v>
      </c>
      <c r="E7" t="s">
        <v>255</v>
      </c>
      <c r="F7">
        <v>0</v>
      </c>
      <c r="G7">
        <v>0</v>
      </c>
      <c r="H7">
        <v>2021</v>
      </c>
      <c r="K7" t="s">
        <v>62</v>
      </c>
      <c r="L7">
        <v>3.2500000000000001E-2</v>
      </c>
      <c r="M7">
        <v>0</v>
      </c>
      <c r="N7" t="b">
        <v>1</v>
      </c>
      <c r="O7">
        <v>6.7500000000000004E-2</v>
      </c>
      <c r="P7" t="b">
        <v>0</v>
      </c>
      <c r="Q7" s="42">
        <v>0.11</v>
      </c>
      <c r="R7">
        <v>0</v>
      </c>
      <c r="T7">
        <v>1</v>
      </c>
      <c r="U7">
        <v>1</v>
      </c>
      <c r="V7">
        <v>1</v>
      </c>
      <c r="W7">
        <v>1</v>
      </c>
    </row>
    <row r="8" spans="1:23">
      <c r="A8" t="s">
        <v>252</v>
      </c>
      <c r="C8" t="b">
        <v>0</v>
      </c>
      <c r="E8" t="s">
        <v>255</v>
      </c>
      <c r="F8">
        <v>0.5</v>
      </c>
      <c r="G8">
        <v>0.5</v>
      </c>
      <c r="H8">
        <v>2021</v>
      </c>
      <c r="K8" t="s">
        <v>62</v>
      </c>
      <c r="L8">
        <v>3.2500000000000001E-2</v>
      </c>
      <c r="M8">
        <v>0</v>
      </c>
      <c r="N8" t="b">
        <v>1</v>
      </c>
      <c r="O8">
        <v>6.7500000000000004E-2</v>
      </c>
      <c r="P8" t="b">
        <v>0</v>
      </c>
      <c r="Q8" s="42">
        <v>0.11</v>
      </c>
      <c r="R8">
        <v>0</v>
      </c>
      <c r="T8">
        <v>1</v>
      </c>
      <c r="U8">
        <v>1</v>
      </c>
      <c r="V8">
        <v>1</v>
      </c>
      <c r="W8">
        <v>1</v>
      </c>
    </row>
    <row r="9" spans="1:23">
      <c r="Q9" s="42"/>
    </row>
    <row r="10" spans="1:23">
      <c r="Q10" s="42"/>
    </row>
    <row r="11" spans="1:23">
      <c r="Q11" s="42"/>
    </row>
    <row r="12" spans="1:23">
      <c r="Q12" s="42"/>
    </row>
    <row r="13" spans="1:23">
      <c r="A13" t="s">
        <v>262</v>
      </c>
      <c r="C13" t="b">
        <v>1</v>
      </c>
      <c r="E13" t="s">
        <v>255</v>
      </c>
      <c r="F13">
        <v>0</v>
      </c>
      <c r="G13">
        <v>0</v>
      </c>
      <c r="H13">
        <v>2020</v>
      </c>
      <c r="K13" t="s">
        <v>62</v>
      </c>
      <c r="L13">
        <v>3.2500000000000001E-2</v>
      </c>
      <c r="M13">
        <v>0</v>
      </c>
      <c r="N13" t="b">
        <v>1</v>
      </c>
      <c r="O13">
        <v>6.7500000000000004E-2</v>
      </c>
      <c r="P13" t="b">
        <v>0</v>
      </c>
      <c r="Q13" s="42">
        <v>0.11</v>
      </c>
      <c r="R13">
        <v>0</v>
      </c>
      <c r="T13">
        <v>1</v>
      </c>
      <c r="U13">
        <v>1</v>
      </c>
      <c r="V13">
        <v>1</v>
      </c>
      <c r="W13">
        <v>1</v>
      </c>
    </row>
    <row r="14" spans="1:23">
      <c r="A14" t="s">
        <v>263</v>
      </c>
      <c r="C14" t="b">
        <v>1</v>
      </c>
      <c r="E14" t="s">
        <v>255</v>
      </c>
      <c r="F14">
        <v>0.5</v>
      </c>
      <c r="G14">
        <v>0.5</v>
      </c>
      <c r="H14">
        <v>2020</v>
      </c>
      <c r="K14" t="s">
        <v>62</v>
      </c>
      <c r="L14">
        <v>3.2500000000000001E-2</v>
      </c>
      <c r="M14">
        <v>0</v>
      </c>
      <c r="N14" t="b">
        <v>1</v>
      </c>
      <c r="O14">
        <v>6.7500000000000004E-2</v>
      </c>
      <c r="P14" t="b">
        <v>0</v>
      </c>
      <c r="Q14" s="42">
        <v>0.11</v>
      </c>
      <c r="R14">
        <v>0</v>
      </c>
      <c r="T14">
        <v>1</v>
      </c>
      <c r="U14">
        <v>1</v>
      </c>
      <c r="V14">
        <v>1</v>
      </c>
      <c r="W14">
        <v>1</v>
      </c>
    </row>
    <row r="15" spans="1:23">
      <c r="A15" t="s">
        <v>264</v>
      </c>
      <c r="C15" t="b">
        <v>1</v>
      </c>
      <c r="E15" t="s">
        <v>255</v>
      </c>
      <c r="F15">
        <v>0</v>
      </c>
      <c r="G15">
        <v>0</v>
      </c>
      <c r="H15">
        <v>2020</v>
      </c>
      <c r="I15">
        <v>1.4999999999999999E-2</v>
      </c>
      <c r="J15">
        <v>0.02</v>
      </c>
      <c r="K15" t="s">
        <v>62</v>
      </c>
      <c r="L15">
        <v>3.2500000000000001E-2</v>
      </c>
      <c r="M15">
        <v>0</v>
      </c>
      <c r="N15" t="b">
        <v>1</v>
      </c>
      <c r="O15">
        <v>6.7500000000000004E-2</v>
      </c>
      <c r="P15" t="b">
        <v>0</v>
      </c>
      <c r="Q15" s="42">
        <v>0.11</v>
      </c>
      <c r="R15">
        <v>0</v>
      </c>
      <c r="T15">
        <v>1</v>
      </c>
      <c r="U15">
        <v>1</v>
      </c>
      <c r="V15">
        <v>1</v>
      </c>
      <c r="W15">
        <v>1</v>
      </c>
    </row>
    <row r="16" spans="1:23">
      <c r="Q16" s="42"/>
    </row>
    <row r="17" spans="1:23">
      <c r="Q17" s="42"/>
    </row>
    <row r="18" spans="1:23">
      <c r="Q18" s="42"/>
    </row>
    <row r="19" spans="1:23">
      <c r="Q19" s="42"/>
    </row>
    <row r="20" spans="1:23">
      <c r="Q20" s="42"/>
    </row>
    <row r="21" spans="1:23">
      <c r="Q21" s="42"/>
    </row>
    <row r="22" spans="1:23">
      <c r="Q22" s="42"/>
    </row>
    <row r="23" spans="1:23">
      <c r="Q23" s="42"/>
    </row>
    <row r="24" spans="1:23">
      <c r="Q24" s="42"/>
    </row>
    <row r="25" spans="1:23">
      <c r="Q25" s="42"/>
    </row>
    <row r="26" spans="1:23">
      <c r="Q26" s="42"/>
    </row>
    <row r="27" spans="1:23">
      <c r="Q27" s="42"/>
    </row>
    <row r="28" spans="1:23">
      <c r="A28" t="s">
        <v>135</v>
      </c>
      <c r="B28" t="s">
        <v>123</v>
      </c>
      <c r="C28" t="b">
        <v>0</v>
      </c>
      <c r="D28" t="s">
        <v>64</v>
      </c>
      <c r="E28" t="s">
        <v>69</v>
      </c>
      <c r="F28">
        <v>0</v>
      </c>
      <c r="H28">
        <v>2018</v>
      </c>
      <c r="K28" t="s">
        <v>62</v>
      </c>
      <c r="L28">
        <v>2.75E-2</v>
      </c>
      <c r="M28">
        <v>0</v>
      </c>
      <c r="N28" t="b">
        <v>1</v>
      </c>
      <c r="O28">
        <v>7.0000000000000007E-2</v>
      </c>
      <c r="P28" t="b">
        <v>1</v>
      </c>
      <c r="Q28" s="42">
        <v>0.11</v>
      </c>
      <c r="R28">
        <v>0.02</v>
      </c>
      <c r="T28">
        <v>0.05</v>
      </c>
      <c r="W28">
        <v>0</v>
      </c>
    </row>
    <row r="29" spans="1:23">
      <c r="A29" t="s">
        <v>152</v>
      </c>
      <c r="B29" t="s">
        <v>155</v>
      </c>
      <c r="C29" t="b">
        <v>0</v>
      </c>
      <c r="D29" t="s">
        <v>64</v>
      </c>
      <c r="E29" t="s">
        <v>69</v>
      </c>
      <c r="F29">
        <v>0.25</v>
      </c>
      <c r="H29">
        <v>2018</v>
      </c>
      <c r="K29" t="s">
        <v>62</v>
      </c>
      <c r="L29">
        <v>2.75E-2</v>
      </c>
      <c r="M29">
        <v>0</v>
      </c>
      <c r="N29" t="b">
        <v>1</v>
      </c>
      <c r="O29">
        <v>7.0000000000000007E-2</v>
      </c>
      <c r="P29" t="b">
        <v>1</v>
      </c>
      <c r="Q29" s="42">
        <v>0.11</v>
      </c>
      <c r="R29">
        <v>0.02</v>
      </c>
      <c r="T29">
        <v>0.05</v>
      </c>
      <c r="W29">
        <v>0</v>
      </c>
    </row>
    <row r="30" spans="1:23">
      <c r="A30" t="s">
        <v>136</v>
      </c>
      <c r="B30" t="s">
        <v>115</v>
      </c>
      <c r="C30" t="b">
        <v>0</v>
      </c>
      <c r="D30" t="s">
        <v>64</v>
      </c>
      <c r="E30" t="s">
        <v>69</v>
      </c>
      <c r="F30">
        <v>0.5</v>
      </c>
      <c r="H30">
        <v>2018</v>
      </c>
      <c r="K30" t="s">
        <v>62</v>
      </c>
      <c r="L30">
        <v>2.75E-2</v>
      </c>
      <c r="M30">
        <v>0</v>
      </c>
      <c r="N30" t="b">
        <v>1</v>
      </c>
      <c r="O30">
        <v>7.0000000000000007E-2</v>
      </c>
      <c r="P30" t="b">
        <v>1</v>
      </c>
      <c r="Q30" s="42">
        <v>0.11</v>
      </c>
      <c r="R30">
        <v>0.02</v>
      </c>
      <c r="T30">
        <v>0.05</v>
      </c>
      <c r="W30">
        <v>0</v>
      </c>
    </row>
    <row r="31" spans="1:23">
      <c r="Q31" s="42"/>
    </row>
    <row r="32" spans="1:23">
      <c r="A32" t="s">
        <v>137</v>
      </c>
      <c r="B32" t="s">
        <v>118</v>
      </c>
      <c r="C32" t="b">
        <v>0</v>
      </c>
      <c r="D32" t="s">
        <v>64</v>
      </c>
      <c r="E32" t="s">
        <v>69</v>
      </c>
      <c r="F32">
        <v>0</v>
      </c>
      <c r="H32">
        <v>2018</v>
      </c>
      <c r="I32">
        <v>0.01</v>
      </c>
      <c r="J32">
        <v>0.01</v>
      </c>
      <c r="K32" t="s">
        <v>62</v>
      </c>
      <c r="L32">
        <v>2.75E-2</v>
      </c>
      <c r="M32">
        <v>0</v>
      </c>
      <c r="N32" t="b">
        <v>1</v>
      </c>
      <c r="O32">
        <v>7.0000000000000007E-2</v>
      </c>
      <c r="P32" t="b">
        <v>1</v>
      </c>
      <c r="Q32" s="42">
        <v>0.11</v>
      </c>
      <c r="R32">
        <v>0.02</v>
      </c>
      <c r="T32">
        <v>0.05</v>
      </c>
      <c r="W32">
        <v>0</v>
      </c>
    </row>
    <row r="33" spans="1:23">
      <c r="A33" t="s">
        <v>153</v>
      </c>
      <c r="B33" t="s">
        <v>156</v>
      </c>
      <c r="C33" t="b">
        <v>0</v>
      </c>
      <c r="D33" t="s">
        <v>64</v>
      </c>
      <c r="E33" t="s">
        <v>69</v>
      </c>
      <c r="F33">
        <v>0.25</v>
      </c>
      <c r="H33">
        <v>2018</v>
      </c>
      <c r="I33">
        <v>0.01</v>
      </c>
      <c r="J33">
        <v>0.01</v>
      </c>
      <c r="K33" t="s">
        <v>62</v>
      </c>
      <c r="L33">
        <v>2.75E-2</v>
      </c>
      <c r="M33">
        <v>0</v>
      </c>
      <c r="N33" t="b">
        <v>1</v>
      </c>
      <c r="O33">
        <v>7.0000000000000007E-2</v>
      </c>
      <c r="P33" t="b">
        <v>1</v>
      </c>
      <c r="Q33" s="42">
        <v>0.11</v>
      </c>
      <c r="R33">
        <v>0.02</v>
      </c>
      <c r="T33">
        <v>0.05</v>
      </c>
      <c r="W33">
        <v>0</v>
      </c>
    </row>
    <row r="34" spans="1:23">
      <c r="A34" t="s">
        <v>138</v>
      </c>
      <c r="B34" t="s">
        <v>116</v>
      </c>
      <c r="C34" t="b">
        <v>0</v>
      </c>
      <c r="D34" t="s">
        <v>64</v>
      </c>
      <c r="E34" t="s">
        <v>69</v>
      </c>
      <c r="F34">
        <v>0.5</v>
      </c>
      <c r="H34">
        <v>2018</v>
      </c>
      <c r="I34">
        <v>0.01</v>
      </c>
      <c r="J34">
        <v>0.01</v>
      </c>
      <c r="K34" t="s">
        <v>62</v>
      </c>
      <c r="L34">
        <v>2.75E-2</v>
      </c>
      <c r="M34">
        <v>0</v>
      </c>
      <c r="N34" t="b">
        <v>1</v>
      </c>
      <c r="O34">
        <v>7.0000000000000007E-2</v>
      </c>
      <c r="P34" t="b">
        <v>1</v>
      </c>
      <c r="Q34" s="42">
        <v>0.11</v>
      </c>
      <c r="R34">
        <v>0.02</v>
      </c>
      <c r="T34">
        <v>0.05</v>
      </c>
      <c r="W34">
        <v>0</v>
      </c>
    </row>
    <row r="36" spans="1:23">
      <c r="A36" t="s">
        <v>139</v>
      </c>
      <c r="B36" t="s">
        <v>119</v>
      </c>
      <c r="C36" t="b">
        <v>0</v>
      </c>
      <c r="D36" t="s">
        <v>64</v>
      </c>
      <c r="E36" t="s">
        <v>69</v>
      </c>
      <c r="F36">
        <v>0</v>
      </c>
      <c r="H36">
        <v>2018</v>
      </c>
      <c r="I36">
        <v>1.4999999999999999E-2</v>
      </c>
      <c r="J36">
        <v>1.4999999999999999E-2</v>
      </c>
      <c r="K36" t="s">
        <v>62</v>
      </c>
      <c r="L36">
        <v>2.75E-2</v>
      </c>
      <c r="M36">
        <v>0</v>
      </c>
      <c r="N36" t="b">
        <v>1</v>
      </c>
      <c r="O36">
        <v>7.0000000000000007E-2</v>
      </c>
      <c r="P36" t="b">
        <v>1</v>
      </c>
      <c r="Q36" s="42">
        <v>0.11</v>
      </c>
      <c r="R36">
        <v>0.02</v>
      </c>
      <c r="T36">
        <v>0.05</v>
      </c>
      <c r="W36">
        <v>0</v>
      </c>
    </row>
    <row r="37" spans="1:23">
      <c r="A37" t="s">
        <v>154</v>
      </c>
      <c r="B37" t="s">
        <v>157</v>
      </c>
      <c r="C37" t="b">
        <v>0</v>
      </c>
      <c r="D37" t="s">
        <v>64</v>
      </c>
      <c r="E37" t="s">
        <v>69</v>
      </c>
      <c r="F37">
        <v>0.25</v>
      </c>
      <c r="H37">
        <v>2018</v>
      </c>
      <c r="I37">
        <v>1.4999999999999999E-2</v>
      </c>
      <c r="J37">
        <v>1.4999999999999999E-2</v>
      </c>
      <c r="K37" t="s">
        <v>62</v>
      </c>
      <c r="L37">
        <v>2.75E-2</v>
      </c>
      <c r="M37">
        <v>0</v>
      </c>
      <c r="N37" t="b">
        <v>1</v>
      </c>
      <c r="O37">
        <v>7.0000000000000007E-2</v>
      </c>
      <c r="P37" t="b">
        <v>1</v>
      </c>
      <c r="Q37" s="42">
        <v>0.11</v>
      </c>
      <c r="R37">
        <v>0.02</v>
      </c>
      <c r="T37">
        <v>0.05</v>
      </c>
      <c r="W37">
        <v>0</v>
      </c>
    </row>
    <row r="38" spans="1:23">
      <c r="A38" t="s">
        <v>140</v>
      </c>
      <c r="B38" t="s">
        <v>117</v>
      </c>
      <c r="C38" t="b">
        <v>0</v>
      </c>
      <c r="D38" t="s">
        <v>64</v>
      </c>
      <c r="E38" t="s">
        <v>69</v>
      </c>
      <c r="F38">
        <v>0.5</v>
      </c>
      <c r="H38">
        <v>2018</v>
      </c>
      <c r="I38">
        <v>1.4999999999999999E-2</v>
      </c>
      <c r="J38">
        <v>1.4999999999999999E-2</v>
      </c>
      <c r="K38" t="s">
        <v>62</v>
      </c>
      <c r="L38">
        <v>2.75E-2</v>
      </c>
      <c r="M38">
        <v>0</v>
      </c>
      <c r="N38" t="b">
        <v>1</v>
      </c>
      <c r="O38">
        <v>7.0000000000000007E-2</v>
      </c>
      <c r="P38" t="b">
        <v>1</v>
      </c>
      <c r="Q38" s="42">
        <v>0.11</v>
      </c>
      <c r="R38">
        <v>0.02</v>
      </c>
      <c r="T38">
        <v>0.05</v>
      </c>
      <c r="W38">
        <v>0</v>
      </c>
    </row>
    <row r="41" spans="1:23">
      <c r="A41" t="s">
        <v>129</v>
      </c>
      <c r="B41" t="s">
        <v>124</v>
      </c>
      <c r="C41" t="b">
        <v>0</v>
      </c>
      <c r="D41" t="s">
        <v>64</v>
      </c>
      <c r="E41" t="s">
        <v>120</v>
      </c>
      <c r="F41">
        <v>0</v>
      </c>
      <c r="H41">
        <v>2018</v>
      </c>
      <c r="K41" t="s">
        <v>62</v>
      </c>
      <c r="L41">
        <v>2.75E-2</v>
      </c>
      <c r="M41">
        <v>0</v>
      </c>
      <c r="N41" t="b">
        <v>1</v>
      </c>
      <c r="O41">
        <v>7.0000000000000007E-2</v>
      </c>
      <c r="P41" t="b">
        <v>1</v>
      </c>
      <c r="Q41" s="42">
        <v>0.11</v>
      </c>
      <c r="R41">
        <v>0.03</v>
      </c>
      <c r="T41">
        <v>0.05</v>
      </c>
      <c r="W41">
        <v>0</v>
      </c>
    </row>
    <row r="42" spans="1:23">
      <c r="A42" t="s">
        <v>130</v>
      </c>
      <c r="B42" t="s">
        <v>144</v>
      </c>
      <c r="C42" t="b">
        <v>0</v>
      </c>
      <c r="D42" t="s">
        <v>64</v>
      </c>
      <c r="E42" t="s">
        <v>120</v>
      </c>
      <c r="F42">
        <v>0.25</v>
      </c>
      <c r="H42">
        <v>2018</v>
      </c>
      <c r="K42" t="s">
        <v>62</v>
      </c>
      <c r="L42">
        <v>2.75E-2</v>
      </c>
      <c r="M42">
        <v>0</v>
      </c>
      <c r="N42" t="b">
        <v>1</v>
      </c>
      <c r="O42">
        <v>7.0000000000000007E-2</v>
      </c>
      <c r="P42" t="b">
        <v>1</v>
      </c>
      <c r="Q42" s="42">
        <v>0.11</v>
      </c>
      <c r="R42">
        <v>0.03</v>
      </c>
      <c r="T42">
        <v>0.05</v>
      </c>
      <c r="W42">
        <v>0</v>
      </c>
    </row>
    <row r="43" spans="1:23">
      <c r="A43" t="s">
        <v>141</v>
      </c>
      <c r="B43" t="s">
        <v>145</v>
      </c>
      <c r="C43" t="b">
        <v>0</v>
      </c>
      <c r="D43" t="s">
        <v>64</v>
      </c>
      <c r="E43" t="s">
        <v>120</v>
      </c>
      <c r="F43">
        <v>0.5</v>
      </c>
      <c r="H43">
        <v>2018</v>
      </c>
      <c r="K43" t="s">
        <v>62</v>
      </c>
      <c r="L43">
        <v>2.75E-2</v>
      </c>
      <c r="M43">
        <v>0</v>
      </c>
      <c r="N43" t="b">
        <v>1</v>
      </c>
      <c r="O43">
        <v>7.0000000000000007E-2</v>
      </c>
      <c r="P43" t="b">
        <v>1</v>
      </c>
      <c r="Q43" s="42">
        <v>0.11</v>
      </c>
      <c r="R43">
        <v>0.03</v>
      </c>
      <c r="T43">
        <v>0.05</v>
      </c>
      <c r="W43">
        <v>0</v>
      </c>
    </row>
    <row r="44" spans="1:23">
      <c r="Q44" s="42"/>
    </row>
    <row r="45" spans="1:23">
      <c r="A45" t="s">
        <v>131</v>
      </c>
      <c r="B45" t="s">
        <v>146</v>
      </c>
      <c r="C45" t="b">
        <v>0</v>
      </c>
      <c r="D45" t="s">
        <v>64</v>
      </c>
      <c r="E45" t="s">
        <v>120</v>
      </c>
      <c r="F45">
        <v>0</v>
      </c>
      <c r="H45">
        <v>2018</v>
      </c>
      <c r="I45">
        <v>0.01</v>
      </c>
      <c r="J45">
        <v>0.01</v>
      </c>
      <c r="K45" t="s">
        <v>62</v>
      </c>
      <c r="L45">
        <v>2.75E-2</v>
      </c>
      <c r="M45">
        <v>0</v>
      </c>
      <c r="N45" t="b">
        <v>1</v>
      </c>
      <c r="O45">
        <v>7.0000000000000007E-2</v>
      </c>
      <c r="P45" t="b">
        <v>1</v>
      </c>
      <c r="Q45" s="42">
        <v>0.11</v>
      </c>
      <c r="R45">
        <v>0.03</v>
      </c>
      <c r="T45">
        <v>0.05</v>
      </c>
      <c r="W45">
        <v>0</v>
      </c>
    </row>
    <row r="46" spans="1:23">
      <c r="A46" t="s">
        <v>132</v>
      </c>
      <c r="B46" t="s">
        <v>147</v>
      </c>
      <c r="C46" t="b">
        <v>0</v>
      </c>
      <c r="D46" t="s">
        <v>64</v>
      </c>
      <c r="E46" t="s">
        <v>120</v>
      </c>
      <c r="F46">
        <v>0.25</v>
      </c>
      <c r="H46">
        <v>2018</v>
      </c>
      <c r="I46">
        <v>0.01</v>
      </c>
      <c r="J46">
        <v>0.01</v>
      </c>
      <c r="K46" t="s">
        <v>62</v>
      </c>
      <c r="L46">
        <v>2.75E-2</v>
      </c>
      <c r="M46">
        <v>0</v>
      </c>
      <c r="N46" t="b">
        <v>1</v>
      </c>
      <c r="O46">
        <v>7.0000000000000007E-2</v>
      </c>
      <c r="P46" t="b">
        <v>1</v>
      </c>
      <c r="Q46" s="42">
        <v>0.11</v>
      </c>
      <c r="R46">
        <v>0.03</v>
      </c>
      <c r="T46">
        <v>0.05</v>
      </c>
      <c r="W46">
        <v>0</v>
      </c>
    </row>
    <row r="47" spans="1:23">
      <c r="A47" t="s">
        <v>142</v>
      </c>
      <c r="B47" t="s">
        <v>148</v>
      </c>
      <c r="C47" t="b">
        <v>0</v>
      </c>
      <c r="D47" t="s">
        <v>64</v>
      </c>
      <c r="E47" t="s">
        <v>120</v>
      </c>
      <c r="F47">
        <v>0.5</v>
      </c>
      <c r="H47">
        <v>2018</v>
      </c>
      <c r="I47">
        <v>0.01</v>
      </c>
      <c r="J47">
        <v>0.01</v>
      </c>
      <c r="K47" t="s">
        <v>62</v>
      </c>
      <c r="L47">
        <v>2.75E-2</v>
      </c>
      <c r="M47">
        <v>0</v>
      </c>
      <c r="N47" t="b">
        <v>1</v>
      </c>
      <c r="O47">
        <v>7.0000000000000007E-2</v>
      </c>
      <c r="P47" t="b">
        <v>1</v>
      </c>
      <c r="Q47" s="42">
        <v>0.11</v>
      </c>
      <c r="R47">
        <v>0.03</v>
      </c>
      <c r="T47">
        <v>0.05</v>
      </c>
      <c r="W47">
        <v>0</v>
      </c>
    </row>
    <row r="49" spans="1:23">
      <c r="A49" t="s">
        <v>133</v>
      </c>
      <c r="B49" t="s">
        <v>149</v>
      </c>
      <c r="C49" t="b">
        <v>0</v>
      </c>
      <c r="D49" t="s">
        <v>64</v>
      </c>
      <c r="E49" t="s">
        <v>120</v>
      </c>
      <c r="F49">
        <v>0</v>
      </c>
      <c r="H49">
        <v>2018</v>
      </c>
      <c r="I49">
        <v>1.4999999999999999E-2</v>
      </c>
      <c r="J49">
        <v>1.4999999999999999E-2</v>
      </c>
      <c r="K49" t="s">
        <v>62</v>
      </c>
      <c r="L49">
        <v>2.75E-2</v>
      </c>
      <c r="M49">
        <v>0</v>
      </c>
      <c r="N49" t="b">
        <v>1</v>
      </c>
      <c r="O49">
        <v>7.0000000000000007E-2</v>
      </c>
      <c r="P49" t="b">
        <v>1</v>
      </c>
      <c r="Q49" s="42">
        <v>0.11</v>
      </c>
      <c r="R49">
        <v>0.03</v>
      </c>
      <c r="T49">
        <v>0.05</v>
      </c>
      <c r="W49">
        <v>0</v>
      </c>
    </row>
    <row r="50" spans="1:23">
      <c r="A50" t="s">
        <v>134</v>
      </c>
      <c r="B50" t="s">
        <v>150</v>
      </c>
      <c r="C50" t="b">
        <v>0</v>
      </c>
      <c r="D50" t="s">
        <v>64</v>
      </c>
      <c r="E50" t="s">
        <v>120</v>
      </c>
      <c r="F50">
        <v>0.25</v>
      </c>
      <c r="H50">
        <v>2018</v>
      </c>
      <c r="I50">
        <v>1.4999999999999999E-2</v>
      </c>
      <c r="J50">
        <v>1.4999999999999999E-2</v>
      </c>
      <c r="K50" t="s">
        <v>62</v>
      </c>
      <c r="L50">
        <v>2.75E-2</v>
      </c>
      <c r="M50">
        <v>0</v>
      </c>
      <c r="N50" t="b">
        <v>1</v>
      </c>
      <c r="O50">
        <v>7.0000000000000007E-2</v>
      </c>
      <c r="P50" t="b">
        <v>1</v>
      </c>
      <c r="Q50" s="42">
        <v>0.11</v>
      </c>
      <c r="R50">
        <v>0.03</v>
      </c>
      <c r="T50">
        <v>0.05</v>
      </c>
      <c r="W50">
        <v>0</v>
      </c>
    </row>
    <row r="51" spans="1:23">
      <c r="A51" t="s">
        <v>143</v>
      </c>
      <c r="B51" t="s">
        <v>151</v>
      </c>
      <c r="C51" t="b">
        <v>0</v>
      </c>
      <c r="D51" t="s">
        <v>64</v>
      </c>
      <c r="E51" t="s">
        <v>120</v>
      </c>
      <c r="F51">
        <v>0.5</v>
      </c>
      <c r="H51">
        <v>2018</v>
      </c>
      <c r="I51">
        <v>1.4999999999999999E-2</v>
      </c>
      <c r="J51">
        <v>1.4999999999999999E-2</v>
      </c>
      <c r="K51" t="s">
        <v>62</v>
      </c>
      <c r="L51">
        <v>2.75E-2</v>
      </c>
      <c r="M51">
        <v>0</v>
      </c>
      <c r="N51" t="b">
        <v>1</v>
      </c>
      <c r="O51">
        <v>7.0000000000000007E-2</v>
      </c>
      <c r="P51" t="b">
        <v>1</v>
      </c>
      <c r="Q51" s="42">
        <v>0.11</v>
      </c>
      <c r="R51">
        <v>0.03</v>
      </c>
      <c r="T51">
        <v>0.05</v>
      </c>
      <c r="W51">
        <v>0</v>
      </c>
    </row>
    <row r="52" spans="1:23">
      <c r="Q52" s="42"/>
    </row>
    <row r="54" spans="1:23">
      <c r="A54" t="s">
        <v>158</v>
      </c>
      <c r="B54" t="s">
        <v>162</v>
      </c>
      <c r="C54" t="b">
        <v>0</v>
      </c>
      <c r="D54" t="s">
        <v>64</v>
      </c>
      <c r="E54" t="s">
        <v>69</v>
      </c>
      <c r="F54">
        <v>0</v>
      </c>
      <c r="H54">
        <v>2018</v>
      </c>
      <c r="K54" t="s">
        <v>62</v>
      </c>
      <c r="L54">
        <v>2.75E-2</v>
      </c>
      <c r="M54">
        <v>0</v>
      </c>
      <c r="N54" t="b">
        <v>1</v>
      </c>
      <c r="O54">
        <v>0.05</v>
      </c>
      <c r="P54" t="b">
        <v>1</v>
      </c>
      <c r="Q54" s="42">
        <v>0.11</v>
      </c>
      <c r="R54">
        <v>0.02</v>
      </c>
      <c r="T54">
        <v>0.05</v>
      </c>
      <c r="W54">
        <v>0</v>
      </c>
    </row>
    <row r="55" spans="1:23">
      <c r="A55" t="s">
        <v>159</v>
      </c>
      <c r="B55" t="s">
        <v>163</v>
      </c>
      <c r="C55" t="b">
        <v>0</v>
      </c>
      <c r="D55" t="s">
        <v>64</v>
      </c>
      <c r="E55" t="s">
        <v>120</v>
      </c>
      <c r="F55">
        <v>0</v>
      </c>
      <c r="H55">
        <v>2018</v>
      </c>
      <c r="K55" t="s">
        <v>62</v>
      </c>
      <c r="L55">
        <v>2.75E-2</v>
      </c>
      <c r="M55">
        <v>0</v>
      </c>
      <c r="N55" t="b">
        <v>1</v>
      </c>
      <c r="O55">
        <v>0.05</v>
      </c>
      <c r="P55" t="b">
        <v>1</v>
      </c>
      <c r="Q55" s="42">
        <v>0.11</v>
      </c>
      <c r="R55">
        <v>0.03</v>
      </c>
      <c r="T55">
        <v>0.05</v>
      </c>
      <c r="W55">
        <v>0</v>
      </c>
    </row>
    <row r="57" spans="1:23">
      <c r="A57" t="s">
        <v>160</v>
      </c>
      <c r="B57" t="s">
        <v>164</v>
      </c>
      <c r="C57" t="b">
        <v>0</v>
      </c>
      <c r="D57" t="s">
        <v>64</v>
      </c>
      <c r="E57" t="s">
        <v>69</v>
      </c>
      <c r="F57">
        <v>0.5</v>
      </c>
      <c r="H57">
        <v>2018</v>
      </c>
      <c r="I57">
        <v>0.01</v>
      </c>
      <c r="J57">
        <v>0.01</v>
      </c>
      <c r="K57" t="s">
        <v>62</v>
      </c>
      <c r="L57">
        <v>2.75E-2</v>
      </c>
      <c r="M57">
        <v>0</v>
      </c>
      <c r="N57" t="b">
        <v>1</v>
      </c>
      <c r="O57">
        <v>0.05</v>
      </c>
      <c r="P57" t="b">
        <v>1</v>
      </c>
      <c r="Q57" s="42">
        <v>0.11</v>
      </c>
      <c r="R57">
        <v>0.02</v>
      </c>
      <c r="T57">
        <v>0.05</v>
      </c>
      <c r="W57">
        <v>0</v>
      </c>
    </row>
    <row r="58" spans="1:23">
      <c r="A58" t="s">
        <v>161</v>
      </c>
      <c r="B58" t="s">
        <v>165</v>
      </c>
      <c r="C58" t="b">
        <v>0</v>
      </c>
      <c r="D58" t="s">
        <v>64</v>
      </c>
      <c r="E58" t="s">
        <v>120</v>
      </c>
      <c r="F58">
        <v>0.5</v>
      </c>
      <c r="H58">
        <v>2018</v>
      </c>
      <c r="I58">
        <v>0.01</v>
      </c>
      <c r="J58">
        <v>0.01</v>
      </c>
      <c r="K58" t="s">
        <v>62</v>
      </c>
      <c r="L58">
        <v>2.75E-2</v>
      </c>
      <c r="M58">
        <v>0</v>
      </c>
      <c r="N58" t="b">
        <v>1</v>
      </c>
      <c r="O58">
        <v>0.05</v>
      </c>
      <c r="P58" t="b">
        <v>1</v>
      </c>
      <c r="Q58" s="42">
        <v>0.11</v>
      </c>
      <c r="R58">
        <v>0.03</v>
      </c>
      <c r="T58">
        <v>0.05</v>
      </c>
      <c r="W58">
        <v>0</v>
      </c>
    </row>
    <row r="63" spans="1:23">
      <c r="A63" s="51" t="s">
        <v>167</v>
      </c>
      <c r="B63" t="s">
        <v>170</v>
      </c>
      <c r="C63" t="b">
        <v>0</v>
      </c>
      <c r="D63" t="s">
        <v>64</v>
      </c>
      <c r="E63" t="s">
        <v>166</v>
      </c>
      <c r="F63">
        <v>0</v>
      </c>
      <c r="H63">
        <v>2018</v>
      </c>
      <c r="K63" t="s">
        <v>62</v>
      </c>
      <c r="L63">
        <v>2.75E-2</v>
      </c>
      <c r="M63">
        <v>0</v>
      </c>
      <c r="N63" t="b">
        <v>1</v>
      </c>
      <c r="O63">
        <v>7.0000000000000007E-2</v>
      </c>
      <c r="P63" t="b">
        <v>1</v>
      </c>
      <c r="Q63" s="42">
        <v>0.11</v>
      </c>
      <c r="R63">
        <v>0.02</v>
      </c>
      <c r="T63">
        <v>0.05</v>
      </c>
      <c r="W63">
        <v>0</v>
      </c>
    </row>
    <row r="64" spans="1:23">
      <c r="A64" s="51" t="s">
        <v>168</v>
      </c>
      <c r="B64" t="s">
        <v>171</v>
      </c>
      <c r="C64" t="b">
        <v>0</v>
      </c>
      <c r="D64" t="s">
        <v>64</v>
      </c>
      <c r="E64" t="s">
        <v>166</v>
      </c>
      <c r="F64">
        <v>0.25</v>
      </c>
      <c r="H64">
        <v>2018</v>
      </c>
      <c r="K64" t="s">
        <v>62</v>
      </c>
      <c r="L64">
        <v>2.75E-2</v>
      </c>
      <c r="M64">
        <v>0</v>
      </c>
      <c r="N64" t="b">
        <v>1</v>
      </c>
      <c r="O64">
        <v>7.0000000000000007E-2</v>
      </c>
      <c r="P64" t="b">
        <v>1</v>
      </c>
      <c r="Q64" s="42">
        <v>0.11</v>
      </c>
      <c r="R64">
        <v>0.02</v>
      </c>
      <c r="T64">
        <v>0.05</v>
      </c>
      <c r="W64">
        <v>0</v>
      </c>
    </row>
    <row r="65" spans="1:23">
      <c r="A65" s="51" t="s">
        <v>169</v>
      </c>
      <c r="B65" t="s">
        <v>172</v>
      </c>
      <c r="C65" t="b">
        <v>0</v>
      </c>
      <c r="D65" t="s">
        <v>64</v>
      </c>
      <c r="E65" t="s">
        <v>166</v>
      </c>
      <c r="F65">
        <v>0.5</v>
      </c>
      <c r="H65">
        <v>2018</v>
      </c>
      <c r="K65" t="s">
        <v>62</v>
      </c>
      <c r="L65">
        <v>2.75E-2</v>
      </c>
      <c r="M65">
        <v>0</v>
      </c>
      <c r="N65" t="b">
        <v>1</v>
      </c>
      <c r="O65">
        <v>7.0000000000000007E-2</v>
      </c>
      <c r="P65" t="b">
        <v>1</v>
      </c>
      <c r="Q65" s="42">
        <v>0.11</v>
      </c>
      <c r="R65">
        <v>0.02</v>
      </c>
      <c r="T65">
        <v>0.05</v>
      </c>
      <c r="W65">
        <v>0</v>
      </c>
    </row>
  </sheetData>
  <dataValidations count="2">
    <dataValidation type="list" allowBlank="1" showInputMessage="1" showErrorMessage="1" sqref="C54:C58 C63:C65 C5:C52" xr:uid="{CE4DB086-8939-4E0F-A217-D1528E507A37}">
      <formula1>"TRUE, FALSE"</formula1>
    </dataValidation>
    <dataValidation type="list" allowBlank="1" showInputMessage="1" showErrorMessage="1" sqref="D45:D47 D63:D65 D32:D34 D49:D52 D41:D43 D36:D38 D54:D55 D57:D58 D5:D30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2" sqref="E2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2019</v>
      </c>
      <c r="B4">
        <v>10</v>
      </c>
      <c r="C4">
        <v>32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H35" sqref="H3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G23" sqref="G23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31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102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102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102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102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102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102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102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3"/>
  <sheetViews>
    <sheetView workbookViewId="0">
      <selection activeCell="A35" sqref="A35:XFD3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223</v>
      </c>
    </row>
    <row r="3" spans="1:5" ht="15" customHeight="1">
      <c r="B3" s="57"/>
      <c r="C3" s="76" t="s">
        <v>202</v>
      </c>
      <c r="D3" s="59" t="s">
        <v>203</v>
      </c>
      <c r="E3" t="s">
        <v>222</v>
      </c>
    </row>
    <row r="4" spans="1:5">
      <c r="B4" s="57"/>
      <c r="C4" s="60">
        <v>43646</v>
      </c>
      <c r="D4" s="60">
        <v>43646</v>
      </c>
    </row>
    <row r="5" spans="1:5" ht="25.5">
      <c r="B5" s="61" t="s">
        <v>204</v>
      </c>
      <c r="C5" s="62"/>
      <c r="D5" s="62"/>
    </row>
    <row r="6" spans="1:5" ht="19.5" customHeight="1">
      <c r="B6" s="63" t="s">
        <v>205</v>
      </c>
      <c r="C6" s="72">
        <v>442147</v>
      </c>
      <c r="D6" s="75">
        <v>733822</v>
      </c>
      <c r="E6" s="77">
        <f>SUM(C6:D6)</f>
        <v>1175969</v>
      </c>
    </row>
    <row r="7" spans="1:5" ht="19.5" customHeight="1">
      <c r="B7" s="63" t="s">
        <v>206</v>
      </c>
      <c r="C7" s="72">
        <v>5389</v>
      </c>
      <c r="D7" s="72">
        <v>5692</v>
      </c>
      <c r="E7" s="77">
        <f t="shared" ref="E7:E43" si="0">SUM(C7:D7)</f>
        <v>11081</v>
      </c>
    </row>
    <row r="8" spans="1:5" ht="19.5" customHeight="1">
      <c r="B8" s="63" t="s">
        <v>207</v>
      </c>
      <c r="C8" s="72">
        <v>1436</v>
      </c>
      <c r="D8" s="72">
        <v>1820</v>
      </c>
      <c r="E8" s="77">
        <f t="shared" si="0"/>
        <v>3256</v>
      </c>
    </row>
    <row r="9" spans="1:5" ht="19.5" customHeight="1">
      <c r="B9" s="63" t="s">
        <v>208</v>
      </c>
      <c r="C9" s="73">
        <v>159348</v>
      </c>
      <c r="D9" s="73">
        <v>161821</v>
      </c>
      <c r="E9" s="77">
        <f t="shared" si="0"/>
        <v>321169</v>
      </c>
    </row>
    <row r="10" spans="1:5" ht="19.5" customHeight="1">
      <c r="B10" s="81" t="s">
        <v>209</v>
      </c>
      <c r="C10" s="82">
        <v>608320</v>
      </c>
      <c r="D10" s="82">
        <v>903155</v>
      </c>
      <c r="E10" s="83">
        <f t="shared" si="0"/>
        <v>1511475</v>
      </c>
    </row>
    <row r="11" spans="1:5" ht="19.5" customHeight="1">
      <c r="B11" s="121" t="s">
        <v>244</v>
      </c>
      <c r="C11" s="120">
        <v>71385</v>
      </c>
      <c r="D11" s="120">
        <v>96246</v>
      </c>
      <c r="E11" s="83">
        <v>167631</v>
      </c>
    </row>
    <row r="12" spans="1:5" ht="19.5" customHeight="1">
      <c r="B12" s="123" t="s">
        <v>245</v>
      </c>
      <c r="C12" s="120"/>
      <c r="D12" s="120"/>
      <c r="E12" s="83"/>
    </row>
    <row r="13" spans="1:5" ht="19.5" customHeight="1">
      <c r="B13" s="122" t="s">
        <v>205</v>
      </c>
      <c r="C13" s="124">
        <f>C6/C$11</f>
        <v>6.1938362401064646</v>
      </c>
      <c r="D13" s="124">
        <f t="shared" ref="D13:E13" si="1">D6/D$11</f>
        <v>7.6244415352326333</v>
      </c>
      <c r="E13" s="124">
        <f t="shared" si="1"/>
        <v>7.0152239144311013</v>
      </c>
    </row>
    <row r="14" spans="1:5" ht="19.5" customHeight="1">
      <c r="B14" s="122" t="s">
        <v>206</v>
      </c>
      <c r="C14" s="124">
        <f t="shared" ref="C14:E14" si="2">C7/C$11</f>
        <v>7.5492050150591863E-2</v>
      </c>
      <c r="D14" s="124">
        <f t="shared" si="2"/>
        <v>5.9140120108887639E-2</v>
      </c>
      <c r="E14" s="124">
        <f t="shared" si="2"/>
        <v>6.6103525004324981E-2</v>
      </c>
    </row>
    <row r="15" spans="1:5" ht="19.5" customHeight="1">
      <c r="B15" s="122" t="s">
        <v>207</v>
      </c>
      <c r="C15" s="124">
        <f t="shared" ref="C15:E15" si="3">C8/C$11</f>
        <v>2.0116270925264412E-2</v>
      </c>
      <c r="D15" s="124">
        <f t="shared" si="3"/>
        <v>1.8909876774099704E-2</v>
      </c>
      <c r="E15" s="124">
        <f t="shared" si="3"/>
        <v>1.9423614963819343E-2</v>
      </c>
    </row>
    <row r="16" spans="1:5" ht="19.5" customHeight="1">
      <c r="B16" s="122" t="s">
        <v>208</v>
      </c>
      <c r="C16" s="124">
        <f t="shared" ref="C16:E16" si="4">C9/C$11</f>
        <v>2.2322336625341457</v>
      </c>
      <c r="D16" s="124">
        <f t="shared" si="4"/>
        <v>1.6813270161876857</v>
      </c>
      <c r="E16" s="124">
        <f t="shared" si="4"/>
        <v>1.9159284380574</v>
      </c>
    </row>
    <row r="17" spans="2:5" ht="19.5" customHeight="1">
      <c r="B17" s="125" t="s">
        <v>209</v>
      </c>
      <c r="C17" s="126">
        <f t="shared" ref="C17:E17" si="5">C10/C$11</f>
        <v>8.5216782237164672</v>
      </c>
      <c r="D17" s="126">
        <f t="shared" si="5"/>
        <v>9.3838185483033065</v>
      </c>
      <c r="E17" s="126">
        <f t="shared" si="5"/>
        <v>9.016679492456646</v>
      </c>
    </row>
    <row r="18" spans="2:5" ht="19.5" customHeight="1">
      <c r="B18" s="66" t="s">
        <v>210</v>
      </c>
      <c r="C18" s="75">
        <v>9069</v>
      </c>
      <c r="D18" s="75">
        <v>95139</v>
      </c>
      <c r="E18" s="78">
        <f t="shared" si="0"/>
        <v>104208</v>
      </c>
    </row>
    <row r="19" spans="2:5" ht="19.5" customHeight="1">
      <c r="B19" s="66" t="s">
        <v>211</v>
      </c>
      <c r="C19" s="74"/>
      <c r="D19" s="74"/>
      <c r="E19" s="77">
        <f t="shared" si="0"/>
        <v>0</v>
      </c>
    </row>
    <row r="20" spans="2:5" ht="19.5" customHeight="1">
      <c r="B20" s="63" t="s">
        <v>212</v>
      </c>
      <c r="C20" s="75">
        <v>499249</v>
      </c>
      <c r="D20" s="72">
        <v>1423962</v>
      </c>
      <c r="E20" s="77">
        <f t="shared" si="0"/>
        <v>1923211</v>
      </c>
    </row>
    <row r="21" spans="2:5" ht="19.5" customHeight="1">
      <c r="B21" s="63" t="s">
        <v>213</v>
      </c>
      <c r="C21" s="72">
        <v>86688</v>
      </c>
      <c r="D21" s="72">
        <v>92287</v>
      </c>
      <c r="E21" s="77">
        <f t="shared" si="0"/>
        <v>178975</v>
      </c>
    </row>
    <row r="22" spans="2:5" ht="19.5" customHeight="1">
      <c r="B22" s="63" t="s">
        <v>214</v>
      </c>
      <c r="C22" s="73">
        <v>627487</v>
      </c>
      <c r="D22" s="73">
        <v>612388</v>
      </c>
      <c r="E22" s="77">
        <f t="shared" si="0"/>
        <v>1239875</v>
      </c>
    </row>
    <row r="23" spans="2:5" ht="19.5" customHeight="1">
      <c r="B23" s="81" t="s">
        <v>215</v>
      </c>
      <c r="C23" s="84">
        <v>1213424</v>
      </c>
      <c r="D23" s="84">
        <v>2128637</v>
      </c>
      <c r="E23" s="85">
        <f t="shared" si="0"/>
        <v>3342061</v>
      </c>
    </row>
    <row r="24" spans="2:5" ht="19.5" customHeight="1">
      <c r="B24" s="86" t="s">
        <v>216</v>
      </c>
      <c r="C24" s="87">
        <v>1830813</v>
      </c>
      <c r="D24" s="87">
        <v>3126931</v>
      </c>
      <c r="E24" s="88">
        <f t="shared" si="0"/>
        <v>4957744</v>
      </c>
    </row>
    <row r="25" spans="2:5" ht="19.5" customHeight="1">
      <c r="B25" s="63" t="s">
        <v>205</v>
      </c>
      <c r="C25" s="72">
        <v>1054566</v>
      </c>
      <c r="D25" s="72">
        <v>1792577</v>
      </c>
      <c r="E25" s="77">
        <f t="shared" si="0"/>
        <v>2847143</v>
      </c>
    </row>
    <row r="26" spans="2:5" ht="19.5" customHeight="1">
      <c r="B26" s="63" t="s">
        <v>217</v>
      </c>
      <c r="C26" s="72">
        <v>776247</v>
      </c>
      <c r="D26" s="72">
        <v>1334354</v>
      </c>
      <c r="E26" s="77">
        <f t="shared" si="0"/>
        <v>2110601</v>
      </c>
    </row>
    <row r="27" spans="2:5" ht="48" customHeight="1">
      <c r="B27" s="67" t="s">
        <v>218</v>
      </c>
      <c r="C27" s="62"/>
      <c r="D27" s="62"/>
      <c r="E27" s="77"/>
    </row>
    <row r="28" spans="2:5" ht="48" customHeight="1">
      <c r="B28" s="66" t="s">
        <v>219</v>
      </c>
      <c r="C28" s="62"/>
      <c r="D28" s="62"/>
      <c r="E28" s="77"/>
    </row>
    <row r="29" spans="2:5">
      <c r="B29" s="63" t="s">
        <v>205</v>
      </c>
      <c r="C29" s="71">
        <v>3777</v>
      </c>
      <c r="D29" s="71">
        <v>10770</v>
      </c>
      <c r="E29" s="77">
        <f t="shared" si="0"/>
        <v>14547</v>
      </c>
    </row>
    <row r="30" spans="2:5">
      <c r="B30" s="63" t="s">
        <v>206</v>
      </c>
      <c r="C30" s="68">
        <v>57</v>
      </c>
      <c r="D30" s="64">
        <v>2818</v>
      </c>
      <c r="E30" s="77">
        <f t="shared" si="0"/>
        <v>2875</v>
      </c>
    </row>
    <row r="31" spans="2:5">
      <c r="B31" s="63" t="s">
        <v>207</v>
      </c>
      <c r="C31" s="68">
        <v>61</v>
      </c>
      <c r="D31" s="68">
        <v>168</v>
      </c>
      <c r="E31" s="77">
        <f t="shared" si="0"/>
        <v>229</v>
      </c>
    </row>
    <row r="32" spans="2:5">
      <c r="B32" s="63" t="s">
        <v>208</v>
      </c>
      <c r="C32" s="65">
        <v>3867</v>
      </c>
      <c r="D32" s="65">
        <v>8457</v>
      </c>
      <c r="E32" s="77">
        <f t="shared" si="0"/>
        <v>12324</v>
      </c>
    </row>
    <row r="33" spans="2:5">
      <c r="B33" s="63" t="s">
        <v>209</v>
      </c>
      <c r="C33" s="79">
        <v>7762</v>
      </c>
      <c r="D33" s="79">
        <v>22213</v>
      </c>
      <c r="E33" s="78">
        <f t="shared" si="0"/>
        <v>29975</v>
      </c>
    </row>
    <row r="34" spans="2:5">
      <c r="B34" s="91" t="s">
        <v>244</v>
      </c>
      <c r="C34" s="109">
        <v>12070</v>
      </c>
      <c r="D34" s="106">
        <v>38475</v>
      </c>
      <c r="E34" s="113">
        <f t="shared" ref="E34" si="6">SUM(C34:D34)</f>
        <v>50545</v>
      </c>
    </row>
    <row r="35" spans="2:5">
      <c r="B35" s="122" t="s">
        <v>205</v>
      </c>
      <c r="C35" s="129">
        <f>C29/C$34</f>
        <v>0.31292460646230325</v>
      </c>
      <c r="D35" s="129">
        <f t="shared" ref="D35:E35" si="7">D29/D$34</f>
        <v>0.27992202729044835</v>
      </c>
      <c r="E35" s="129">
        <f t="shared" si="7"/>
        <v>0.28780294786823624</v>
      </c>
    </row>
    <row r="36" spans="2:5">
      <c r="B36" s="122" t="s">
        <v>206</v>
      </c>
      <c r="C36" s="129">
        <f t="shared" ref="C36:E36" si="8">C30/C$34</f>
        <v>4.7224523612261803E-3</v>
      </c>
      <c r="D36" s="129">
        <f t="shared" si="8"/>
        <v>7.3242365172189738E-2</v>
      </c>
      <c r="E36" s="129">
        <f t="shared" si="8"/>
        <v>5.6880007913740233E-2</v>
      </c>
    </row>
    <row r="37" spans="2:5">
      <c r="B37" s="122" t="s">
        <v>207</v>
      </c>
      <c r="C37" s="129">
        <f t="shared" ref="C37:E37" si="9">C31/C$34</f>
        <v>5.0538525269262632E-3</v>
      </c>
      <c r="D37" s="129">
        <f t="shared" si="9"/>
        <v>4.3664717348927875E-3</v>
      </c>
      <c r="E37" s="129">
        <f t="shared" si="9"/>
        <v>4.5306162825205264E-3</v>
      </c>
    </row>
    <row r="38" spans="2:5">
      <c r="B38" s="122" t="s">
        <v>208</v>
      </c>
      <c r="C38" s="129">
        <f t="shared" ref="C38:E38" si="10">C32/C$34</f>
        <v>0.3203811101905551</v>
      </c>
      <c r="D38" s="129">
        <f t="shared" si="10"/>
        <v>0.21980506822612086</v>
      </c>
      <c r="E38" s="129">
        <f t="shared" si="10"/>
        <v>0.24382233653180335</v>
      </c>
    </row>
    <row r="39" spans="2:5">
      <c r="B39" s="66" t="s">
        <v>210</v>
      </c>
      <c r="C39" s="71">
        <v>47</v>
      </c>
      <c r="D39" s="71">
        <v>661</v>
      </c>
      <c r="E39" s="77">
        <f t="shared" si="0"/>
        <v>708</v>
      </c>
    </row>
    <row r="40" spans="2:5">
      <c r="B40" s="67" t="s">
        <v>220</v>
      </c>
      <c r="C40" s="80">
        <v>7809</v>
      </c>
      <c r="D40" s="80">
        <v>22874</v>
      </c>
      <c r="E40" s="78">
        <f t="shared" si="0"/>
        <v>30683</v>
      </c>
    </row>
    <row r="41" spans="2:5">
      <c r="B41" s="63" t="s">
        <v>205</v>
      </c>
      <c r="C41" s="64">
        <v>6117</v>
      </c>
      <c r="D41" s="64">
        <v>17854</v>
      </c>
      <c r="E41" s="77">
        <f t="shared" si="0"/>
        <v>23971</v>
      </c>
    </row>
    <row r="42" spans="2:5">
      <c r="B42" s="63" t="s">
        <v>217</v>
      </c>
      <c r="C42" s="64">
        <v>1692</v>
      </c>
      <c r="D42" s="64">
        <v>5020</v>
      </c>
      <c r="E42" s="77">
        <f t="shared" si="0"/>
        <v>6712</v>
      </c>
    </row>
    <row r="43" spans="2:5">
      <c r="B43" s="69" t="s">
        <v>221</v>
      </c>
      <c r="C43" s="70">
        <v>1838622</v>
      </c>
      <c r="D43" s="70">
        <v>3149805</v>
      </c>
      <c r="E43" s="78">
        <f t="shared" si="0"/>
        <v>4988427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34" sqref="J34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224</v>
      </c>
    </row>
    <row r="3" spans="1:11" ht="15" customHeight="1"/>
    <row r="4" spans="1:11">
      <c r="C4" s="89" t="s">
        <v>225</v>
      </c>
    </row>
    <row r="5" spans="1:11">
      <c r="C5" s="90" t="s">
        <v>226</v>
      </c>
      <c r="D5" s="58"/>
      <c r="E5" s="58"/>
    </row>
    <row r="6" spans="1:11" ht="19.5" customHeight="1">
      <c r="C6" s="90"/>
      <c r="D6" s="110">
        <v>43646</v>
      </c>
      <c r="E6" s="111">
        <v>43646</v>
      </c>
    </row>
    <row r="7" spans="1:11" ht="19.5" customHeight="1">
      <c r="C7" s="90"/>
      <c r="D7" s="110" t="s">
        <v>238</v>
      </c>
      <c r="E7" s="112" t="s">
        <v>239</v>
      </c>
      <c r="F7" t="s">
        <v>222</v>
      </c>
    </row>
    <row r="8" spans="1:11" ht="19.5" customHeight="1">
      <c r="C8" s="91" t="s">
        <v>227</v>
      </c>
      <c r="D8" s="105">
        <v>17717</v>
      </c>
      <c r="E8" s="106">
        <v>17506</v>
      </c>
      <c r="F8" s="113">
        <f>SUM(D8:E8)</f>
        <v>35223</v>
      </c>
    </row>
    <row r="9" spans="1:11" ht="19.5" customHeight="1">
      <c r="C9" s="91" t="s">
        <v>228</v>
      </c>
      <c r="D9" s="92">
        <v>1258</v>
      </c>
      <c r="E9" s="93">
        <v>5927</v>
      </c>
      <c r="F9" s="113">
        <f t="shared" ref="F9:F14" si="0">SUM(D9:E9)</f>
        <v>7185</v>
      </c>
    </row>
    <row r="10" spans="1:11" ht="19.5" customHeight="1">
      <c r="C10" s="91" t="s">
        <v>229</v>
      </c>
      <c r="D10" s="94">
        <v>279</v>
      </c>
      <c r="E10" s="95">
        <v>314</v>
      </c>
      <c r="F10" s="113">
        <f t="shared" si="0"/>
        <v>593</v>
      </c>
    </row>
    <row r="11" spans="1:11" ht="19.5" customHeight="1">
      <c r="C11" s="91" t="s">
        <v>230</v>
      </c>
      <c r="D11" s="92">
        <v>10678</v>
      </c>
      <c r="E11" s="93">
        <v>12961</v>
      </c>
      <c r="F11" s="113">
        <f t="shared" si="0"/>
        <v>23639</v>
      </c>
    </row>
    <row r="12" spans="1:11" ht="19.5" customHeight="1">
      <c r="C12" s="91" t="s">
        <v>231</v>
      </c>
      <c r="D12" s="96">
        <v>182</v>
      </c>
      <c r="E12" s="97">
        <v>1014</v>
      </c>
      <c r="F12" s="113">
        <f t="shared" si="0"/>
        <v>1196</v>
      </c>
    </row>
    <row r="13" spans="1:11" ht="31.5" customHeight="1">
      <c r="C13" s="99" t="s">
        <v>232</v>
      </c>
      <c r="D13" s="107">
        <v>30114</v>
      </c>
      <c r="E13" s="108">
        <v>37721</v>
      </c>
      <c r="F13" s="113">
        <f t="shared" si="0"/>
        <v>67835</v>
      </c>
    </row>
    <row r="14" spans="1:11" ht="25.5" customHeight="1">
      <c r="C14" s="100" t="s">
        <v>233</v>
      </c>
      <c r="D14" s="109">
        <v>71385</v>
      </c>
      <c r="E14" s="106">
        <v>96246</v>
      </c>
      <c r="F14" s="113">
        <f t="shared" si="0"/>
        <v>167631</v>
      </c>
    </row>
    <row r="15" spans="1:11" ht="19.5" customHeight="1">
      <c r="C15" s="114" t="s">
        <v>234</v>
      </c>
      <c r="D15" s="115">
        <v>0.4219</v>
      </c>
      <c r="E15" s="115">
        <v>0.39200000000000002</v>
      </c>
      <c r="F15" s="116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9" t="s">
        <v>243</v>
      </c>
      <c r="D16" s="118">
        <f>D8/D$14</f>
        <v>0.24818939553127409</v>
      </c>
      <c r="E16" s="118">
        <f t="shared" ref="E16:F16" si="1">E8/E$14</f>
        <v>0.18188807846559857</v>
      </c>
      <c r="F16" s="118">
        <f t="shared" si="1"/>
        <v>0.21012223276124345</v>
      </c>
    </row>
    <row r="17" spans="3:6" ht="19.5" customHeight="1">
      <c r="C17" s="117" t="s">
        <v>240</v>
      </c>
      <c r="D17" s="118">
        <f t="shared" ref="D17:F17" si="2">D9/D$14</f>
        <v>1.762274987742523E-2</v>
      </c>
      <c r="E17" s="118">
        <f t="shared" si="2"/>
        <v>6.158178002202689E-2</v>
      </c>
      <c r="F17" s="118">
        <f t="shared" si="2"/>
        <v>4.2862000465307727E-2</v>
      </c>
    </row>
    <row r="18" spans="3:6" ht="19.5" customHeight="1">
      <c r="C18" s="117" t="s">
        <v>241</v>
      </c>
      <c r="D18" s="118">
        <f t="shared" ref="D18:F18" si="3">D10/D$14</f>
        <v>3.9083841143097292E-3</v>
      </c>
      <c r="E18" s="118">
        <f t="shared" si="3"/>
        <v>3.2624732456413771E-3</v>
      </c>
      <c r="F18" s="118">
        <f t="shared" si="3"/>
        <v>3.5375318407693088E-3</v>
      </c>
    </row>
    <row r="19" spans="3:6" ht="19.5" customHeight="1">
      <c r="C19" s="117" t="s">
        <v>242</v>
      </c>
      <c r="D19" s="118">
        <f t="shared" ref="D19:F19" si="4">D11/D$14</f>
        <v>0.14958324577992577</v>
      </c>
      <c r="E19" s="118">
        <f t="shared" si="4"/>
        <v>0.13466533674126718</v>
      </c>
      <c r="F19" s="118">
        <f t="shared" si="4"/>
        <v>0.14101806945016138</v>
      </c>
    </row>
    <row r="20" spans="3:6" ht="19.5" customHeight="1">
      <c r="C20" s="91" t="s">
        <v>227</v>
      </c>
      <c r="D20" s="102">
        <v>0.28849999999999998</v>
      </c>
      <c r="E20" s="102">
        <v>0.27100000000000002</v>
      </c>
    </row>
    <row r="21" spans="3:6" ht="19.5" customHeight="1">
      <c r="C21" s="103" t="s">
        <v>235</v>
      </c>
      <c r="D21" s="104">
        <v>0.13339999999999999</v>
      </c>
      <c r="E21" s="104">
        <v>0.121</v>
      </c>
    </row>
    <row r="22" spans="3:6" ht="19.5" customHeight="1">
      <c r="C22" s="103"/>
      <c r="D22" s="104"/>
      <c r="E22" s="104"/>
    </row>
    <row r="23" spans="3:6" ht="19.5" customHeight="1">
      <c r="C23" s="100" t="s">
        <v>236</v>
      </c>
      <c r="D23" s="62"/>
      <c r="E23" s="62"/>
    </row>
    <row r="24" spans="3:6">
      <c r="C24" s="91" t="s">
        <v>227</v>
      </c>
      <c r="D24" s="105">
        <v>1608</v>
      </c>
      <c r="E24" s="106">
        <v>3813</v>
      </c>
      <c r="F24" s="113">
        <f>SUM(D24:E24)</f>
        <v>5421</v>
      </c>
    </row>
    <row r="25" spans="3:6">
      <c r="C25" s="91" t="s">
        <v>228</v>
      </c>
      <c r="D25" s="94">
        <v>131</v>
      </c>
      <c r="E25" s="92">
        <v>2012</v>
      </c>
      <c r="F25" s="113">
        <f t="shared" ref="F25:F29" si="5">SUM(D25:E25)</f>
        <v>2143</v>
      </c>
    </row>
    <row r="26" spans="3:6">
      <c r="C26" s="91" t="s">
        <v>229</v>
      </c>
      <c r="D26" s="94">
        <v>47</v>
      </c>
      <c r="E26" s="95">
        <v>121</v>
      </c>
      <c r="F26" s="113">
        <f t="shared" si="5"/>
        <v>168</v>
      </c>
    </row>
    <row r="27" spans="3:6" ht="25.5">
      <c r="C27" s="91" t="s">
        <v>230</v>
      </c>
      <c r="D27" s="98">
        <v>1864</v>
      </c>
      <c r="E27" s="98">
        <v>4566</v>
      </c>
      <c r="F27" s="113">
        <f t="shared" si="5"/>
        <v>6430</v>
      </c>
    </row>
    <row r="28" spans="3:6" ht="25.5">
      <c r="C28" s="99" t="s">
        <v>237</v>
      </c>
      <c r="D28" s="107">
        <v>3650</v>
      </c>
      <c r="E28" s="107">
        <v>10513</v>
      </c>
      <c r="F28" s="113">
        <f t="shared" si="5"/>
        <v>14163</v>
      </c>
    </row>
    <row r="29" spans="3:6">
      <c r="C29" s="100" t="s">
        <v>233</v>
      </c>
      <c r="D29" s="109">
        <v>12070</v>
      </c>
      <c r="E29" s="106">
        <v>38475</v>
      </c>
      <c r="F29" s="113">
        <f t="shared" si="5"/>
        <v>50545</v>
      </c>
    </row>
    <row r="30" spans="3:6">
      <c r="C30" s="100" t="s">
        <v>234</v>
      </c>
      <c r="D30" s="101">
        <v>0.3024</v>
      </c>
      <c r="E30" s="101">
        <v>0.2732</v>
      </c>
      <c r="F30" s="24">
        <f>F28/F29</f>
        <v>0.28020575724601837</v>
      </c>
    </row>
    <row r="31" spans="3:6">
      <c r="C31" s="127" t="s">
        <v>243</v>
      </c>
      <c r="D31" s="101">
        <f>D24/D$29</f>
        <v>0.13322286661143332</v>
      </c>
      <c r="E31" s="101">
        <f>E24/E$29</f>
        <v>9.9103313840155943E-2</v>
      </c>
      <c r="F31" s="101">
        <f>F24/F$29</f>
        <v>0.10725096448709071</v>
      </c>
    </row>
    <row r="32" spans="3:6">
      <c r="C32" s="128" t="s">
        <v>240</v>
      </c>
      <c r="D32" s="101">
        <f t="shared" ref="D32:F32" si="6">D25/D$29</f>
        <v>1.0853355426677713E-2</v>
      </c>
      <c r="E32" s="101">
        <f t="shared" si="6"/>
        <v>5.2293697205977908E-2</v>
      </c>
      <c r="F32" s="101">
        <f t="shared" si="6"/>
        <v>4.2397863290137498E-2</v>
      </c>
    </row>
    <row r="33" spans="3:6">
      <c r="C33" s="128" t="s">
        <v>241</v>
      </c>
      <c r="D33" s="101">
        <f t="shared" ref="D33:F33" si="7">D26/D$29</f>
        <v>3.8939519469759734E-3</v>
      </c>
      <c r="E33" s="101">
        <f t="shared" si="7"/>
        <v>3.1448992852501625E-3</v>
      </c>
      <c r="F33" s="101">
        <f t="shared" si="7"/>
        <v>3.3237708972202987E-3</v>
      </c>
    </row>
    <row r="34" spans="3:6">
      <c r="C34" s="128" t="s">
        <v>242</v>
      </c>
      <c r="D34" s="101">
        <f t="shared" ref="D34:F34" si="8">D27/D$29</f>
        <v>0.1544324772162386</v>
      </c>
      <c r="E34" s="101">
        <f t="shared" si="8"/>
        <v>0.11867446393762184</v>
      </c>
      <c r="F34" s="101">
        <f t="shared" si="8"/>
        <v>0.12721337422099119</v>
      </c>
    </row>
    <row r="35" spans="3:6">
      <c r="C35" s="91" t="s">
        <v>227</v>
      </c>
      <c r="D35" s="102">
        <v>0.2379</v>
      </c>
      <c r="E35" s="102">
        <v>0.21640000000000001</v>
      </c>
    </row>
    <row r="36" spans="3:6">
      <c r="C36" s="91" t="s">
        <v>235</v>
      </c>
      <c r="D36" s="102">
        <v>6.4500000000000002E-2</v>
      </c>
      <c r="E36" s="102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31">
        <v>43646</v>
      </c>
    </row>
    <row r="3" spans="1:6">
      <c r="B3" t="s">
        <v>273</v>
      </c>
      <c r="C3" t="s">
        <v>274</v>
      </c>
      <c r="D3" t="s">
        <v>275</v>
      </c>
      <c r="E3" t="s">
        <v>276</v>
      </c>
      <c r="F3" t="s">
        <v>277</v>
      </c>
    </row>
    <row r="4" spans="1:6">
      <c r="A4" t="s">
        <v>271</v>
      </c>
      <c r="B4">
        <v>3558486</v>
      </c>
      <c r="C4">
        <v>3675770</v>
      </c>
      <c r="D4">
        <f>1830813+3126931</f>
        <v>4957744</v>
      </c>
      <c r="E4" s="24">
        <f>B4/$D4</f>
        <v>0.7177631600179436</v>
      </c>
      <c r="F4" s="24">
        <f>C4/$D4</f>
        <v>0.74141988775539847</v>
      </c>
    </row>
    <row r="5" spans="1:6">
      <c r="A5" t="s">
        <v>272</v>
      </c>
      <c r="B5">
        <f>7790+22148</f>
        <v>29938</v>
      </c>
      <c r="C5">
        <f>7943+22589</f>
        <v>30532</v>
      </c>
      <c r="D5">
        <f>7809+22874</f>
        <v>30683</v>
      </c>
      <c r="E5" s="24">
        <f t="shared" ref="E5:E6" si="0">B5/$D5</f>
        <v>0.97571945376918812</v>
      </c>
      <c r="F5" s="24">
        <f t="shared" ref="F5:F6" si="1">C5/$D5</f>
        <v>0.99507870807939247</v>
      </c>
    </row>
    <row r="6" spans="1:6">
      <c r="A6" t="s">
        <v>65</v>
      </c>
      <c r="B6">
        <f>SUM(B4:B5)</f>
        <v>3588424</v>
      </c>
      <c r="C6">
        <f>SUM(C4:C5)</f>
        <v>3706302</v>
      </c>
      <c r="D6">
        <f>SUM(D4:D5)</f>
        <v>4988427</v>
      </c>
      <c r="E6" s="24">
        <f t="shared" si="0"/>
        <v>0.71934980706342899</v>
      </c>
      <c r="F6" s="24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5" customWidth="1"/>
    <col min="2" max="2" width="20" style="26" customWidth="1"/>
    <col min="3" max="3" width="14.28515625" style="26" customWidth="1"/>
    <col min="4" max="4" width="16.5703125" style="26" customWidth="1"/>
    <col min="5" max="5" width="9.140625" style="25"/>
    <col min="6" max="9" width="14.85546875" style="25" customWidth="1"/>
    <col min="10" max="10" width="9.140625" style="25"/>
    <col min="11" max="11" width="18.5703125" style="25" customWidth="1"/>
    <col min="12" max="16384" width="9.140625" style="25"/>
  </cols>
  <sheetData>
    <row r="1" spans="1:11">
      <c r="A1" s="25" t="s">
        <v>125</v>
      </c>
    </row>
    <row r="3" spans="1:11">
      <c r="B3" s="27" t="s">
        <v>76</v>
      </c>
      <c r="C3" s="27" t="s">
        <v>77</v>
      </c>
      <c r="D3" s="27" t="s">
        <v>78</v>
      </c>
      <c r="F3" s="28" t="s">
        <v>113</v>
      </c>
      <c r="G3" s="28" t="s">
        <v>126</v>
      </c>
      <c r="H3" s="28" t="s">
        <v>127</v>
      </c>
      <c r="I3" s="28" t="s">
        <v>128</v>
      </c>
      <c r="K3" s="50" t="s">
        <v>173</v>
      </c>
    </row>
    <row r="4" spans="1:11">
      <c r="A4" s="28" t="s">
        <v>79</v>
      </c>
    </row>
    <row r="5" spans="1:11">
      <c r="A5" s="25" t="s">
        <v>82</v>
      </c>
      <c r="B5" s="26">
        <v>174402</v>
      </c>
      <c r="C5" s="26">
        <v>11811</v>
      </c>
      <c r="D5" s="26">
        <f>SUM(B5:C5)</f>
        <v>186213</v>
      </c>
      <c r="F5" s="26">
        <v>28335</v>
      </c>
      <c r="G5" s="26">
        <v>41289</v>
      </c>
      <c r="H5" s="25">
        <v>7311</v>
      </c>
      <c r="I5" s="26">
        <f t="shared" ref="I5:I6" si="0">SUM(F5:H5)</f>
        <v>76935</v>
      </c>
      <c r="K5" s="49">
        <f>SUM(D5,I5)</f>
        <v>263148</v>
      </c>
    </row>
    <row r="6" spans="1:11">
      <c r="A6" s="25" t="s">
        <v>83</v>
      </c>
      <c r="B6" s="26">
        <v>37586</v>
      </c>
      <c r="C6" s="26">
        <v>8909</v>
      </c>
      <c r="D6" s="26">
        <f t="shared" ref="D6:D25" si="1">SUM(B6:C6)</f>
        <v>46495</v>
      </c>
      <c r="F6" s="26">
        <v>5956</v>
      </c>
      <c r="G6" s="26">
        <v>6173</v>
      </c>
      <c r="H6" s="25">
        <v>265</v>
      </c>
      <c r="I6" s="26">
        <f t="shared" si="0"/>
        <v>12394</v>
      </c>
      <c r="K6" s="49">
        <f t="shared" ref="K6:K12" si="2">SUM(D6,I6)</f>
        <v>58889</v>
      </c>
    </row>
    <row r="7" spans="1:11">
      <c r="A7" s="25" t="s">
        <v>84</v>
      </c>
      <c r="B7" s="26">
        <v>61005</v>
      </c>
      <c r="C7" s="26">
        <v>3566</v>
      </c>
      <c r="D7" s="26">
        <f t="shared" si="1"/>
        <v>64571</v>
      </c>
      <c r="F7" s="26">
        <v>7103</v>
      </c>
      <c r="G7" s="26">
        <v>7078</v>
      </c>
      <c r="H7" s="26">
        <v>451</v>
      </c>
      <c r="I7" s="26">
        <f>SUM(F7:H7)</f>
        <v>14632</v>
      </c>
      <c r="K7" s="49">
        <f t="shared" si="2"/>
        <v>79203</v>
      </c>
    </row>
    <row r="8" spans="1:11">
      <c r="A8" s="25" t="s">
        <v>85</v>
      </c>
      <c r="B8" s="26">
        <v>195158</v>
      </c>
      <c r="C8" s="26">
        <v>14642</v>
      </c>
      <c r="D8" s="26">
        <f t="shared" si="1"/>
        <v>209800</v>
      </c>
      <c r="F8" s="26">
        <v>25749</v>
      </c>
      <c r="G8" s="26">
        <v>39947</v>
      </c>
      <c r="H8" s="26">
        <v>9158</v>
      </c>
      <c r="I8" s="26">
        <f t="shared" ref="I8:I25" si="3">SUM(F8:H8)</f>
        <v>74854</v>
      </c>
      <c r="K8" s="49">
        <f t="shared" si="2"/>
        <v>284654</v>
      </c>
    </row>
    <row r="9" spans="1:11">
      <c r="A9" s="25" t="s">
        <v>65</v>
      </c>
      <c r="B9" s="26">
        <v>468151</v>
      </c>
      <c r="C9" s="26">
        <v>38928</v>
      </c>
      <c r="D9" s="26">
        <f t="shared" si="1"/>
        <v>507079</v>
      </c>
      <c r="F9" s="26">
        <v>67143</v>
      </c>
      <c r="G9" s="26">
        <v>94487</v>
      </c>
      <c r="H9" s="26">
        <v>17185</v>
      </c>
      <c r="I9" s="26">
        <f t="shared" si="3"/>
        <v>178815</v>
      </c>
      <c r="K9" s="49">
        <f t="shared" si="2"/>
        <v>685894</v>
      </c>
    </row>
    <row r="10" spans="1:11">
      <c r="G10" s="26"/>
      <c r="H10" s="26"/>
      <c r="I10" s="26"/>
    </row>
    <row r="11" spans="1:11" ht="15" customHeight="1">
      <c r="A11" s="29" t="s">
        <v>91</v>
      </c>
      <c r="B11" s="26">
        <v>12251583453</v>
      </c>
      <c r="C11" s="26">
        <v>699252899</v>
      </c>
      <c r="D11" s="26">
        <f t="shared" si="1"/>
        <v>12950836352</v>
      </c>
      <c r="F11" s="26">
        <v>2316124913</v>
      </c>
      <c r="G11" s="46">
        <v>3522647266</v>
      </c>
      <c r="H11" s="26">
        <v>871895121</v>
      </c>
      <c r="I11" s="26">
        <f t="shared" si="3"/>
        <v>6710667300</v>
      </c>
      <c r="K11" s="49">
        <f t="shared" si="2"/>
        <v>19661503652</v>
      </c>
    </row>
    <row r="12" spans="1:11" ht="15" customHeight="1">
      <c r="A12" s="29" t="s">
        <v>92</v>
      </c>
      <c r="B12" s="26">
        <v>12934685803</v>
      </c>
      <c r="C12" s="26">
        <v>738240618</v>
      </c>
      <c r="D12" s="26">
        <f t="shared" si="1"/>
        <v>13672926421</v>
      </c>
      <c r="F12" s="26">
        <v>2445263353</v>
      </c>
      <c r="G12" s="46">
        <v>3719056868</v>
      </c>
      <c r="H12" s="26">
        <v>920508723</v>
      </c>
      <c r="I12" s="26">
        <f t="shared" si="3"/>
        <v>7084828944</v>
      </c>
      <c r="K12" s="49">
        <f t="shared" si="2"/>
        <v>20757755365</v>
      </c>
    </row>
    <row r="13" spans="1:11" ht="15" customHeight="1">
      <c r="A13" s="29"/>
      <c r="B13" s="30"/>
      <c r="G13" s="26"/>
      <c r="H13" s="26"/>
      <c r="I13" s="26"/>
    </row>
    <row r="14" spans="1:11">
      <c r="A14" s="28" t="s">
        <v>80</v>
      </c>
      <c r="G14" s="26"/>
      <c r="H14" s="26"/>
      <c r="I14" s="26"/>
    </row>
    <row r="15" spans="1:11">
      <c r="A15" s="29" t="s">
        <v>86</v>
      </c>
      <c r="B15" s="26">
        <v>132446673597</v>
      </c>
      <c r="C15" s="26">
        <v>5746905539</v>
      </c>
      <c r="D15" s="26">
        <f t="shared" si="1"/>
        <v>138193579136</v>
      </c>
      <c r="F15" s="45">
        <v>17751712839</v>
      </c>
      <c r="G15" s="26">
        <v>57779361435</v>
      </c>
      <c r="H15" s="26">
        <v>15894543442</v>
      </c>
      <c r="I15" s="26">
        <f t="shared" si="3"/>
        <v>91425617716</v>
      </c>
      <c r="K15" s="49">
        <f t="shared" ref="K15:K18" si="4">SUM(D15,I15)</f>
        <v>229619196852</v>
      </c>
    </row>
    <row r="16" spans="1:11">
      <c r="A16" s="29" t="s">
        <v>87</v>
      </c>
      <c r="B16" s="26">
        <v>115469058970</v>
      </c>
      <c r="C16" s="26">
        <v>4670036601</v>
      </c>
      <c r="D16" s="26">
        <f t="shared" si="1"/>
        <v>120139095571</v>
      </c>
      <c r="F16" s="45">
        <v>13590778296</v>
      </c>
      <c r="G16" s="26">
        <v>48792433542</v>
      </c>
      <c r="H16" s="26">
        <v>13383782393</v>
      </c>
      <c r="I16" s="26">
        <f t="shared" si="3"/>
        <v>75766994231</v>
      </c>
      <c r="K16" s="49">
        <f t="shared" si="4"/>
        <v>195906089802</v>
      </c>
    </row>
    <row r="17" spans="1:11">
      <c r="A17" s="29" t="s">
        <v>88</v>
      </c>
      <c r="B17" s="26">
        <v>80223069956</v>
      </c>
      <c r="C17" s="26">
        <v>3589902866</v>
      </c>
      <c r="D17" s="26">
        <f t="shared" si="1"/>
        <v>83812972822</v>
      </c>
      <c r="F17" s="45">
        <v>10551342261</v>
      </c>
      <c r="G17" s="26">
        <v>33326594392</v>
      </c>
      <c r="H17" s="26">
        <v>8540511923</v>
      </c>
      <c r="I17" s="26">
        <f t="shared" si="3"/>
        <v>52418448576</v>
      </c>
      <c r="K17" s="49">
        <f t="shared" si="4"/>
        <v>136231421398</v>
      </c>
    </row>
    <row r="18" spans="1:11">
      <c r="A18" s="29" t="s">
        <v>89</v>
      </c>
      <c r="B18" s="26">
        <v>35245989014</v>
      </c>
      <c r="C18" s="26">
        <v>1080133735</v>
      </c>
      <c r="D18" s="26">
        <f t="shared" si="1"/>
        <v>36326122749</v>
      </c>
      <c r="F18" s="45">
        <v>3039436035</v>
      </c>
      <c r="G18" s="26">
        <v>15465839150</v>
      </c>
      <c r="H18" s="26">
        <v>4843270470</v>
      </c>
      <c r="I18" s="26">
        <f t="shared" si="3"/>
        <v>23348545655</v>
      </c>
      <c r="K18" s="49">
        <f t="shared" si="4"/>
        <v>59674668404</v>
      </c>
    </row>
    <row r="19" spans="1:11">
      <c r="A19" s="29" t="s">
        <v>90</v>
      </c>
      <c r="B19" s="31">
        <v>0.69499999999999995</v>
      </c>
      <c r="C19" s="31">
        <v>0.76900000000000002</v>
      </c>
      <c r="D19" s="35">
        <f>D17/D16</f>
        <v>0.69763279325228544</v>
      </c>
      <c r="F19" s="35">
        <f>F17/F16</f>
        <v>0.77636041374506426</v>
      </c>
      <c r="G19" s="35">
        <f>G17/G16</f>
        <v>0.68302791996043455</v>
      </c>
      <c r="H19" s="35">
        <f>H17/H16</f>
        <v>0.63812393777911902</v>
      </c>
      <c r="I19" s="35">
        <f>I17/I16</f>
        <v>0.69183750930102272</v>
      </c>
      <c r="K19" s="35">
        <f>K17/K16</f>
        <v>0.69539145789540036</v>
      </c>
    </row>
    <row r="20" spans="1:11">
      <c r="A20" s="29"/>
      <c r="G20" s="26"/>
      <c r="H20" s="26"/>
      <c r="I20" s="26"/>
    </row>
    <row r="21" spans="1:11">
      <c r="A21" s="28" t="s">
        <v>81</v>
      </c>
      <c r="G21" s="26"/>
      <c r="H21" s="26"/>
      <c r="I21" s="26"/>
    </row>
    <row r="22" spans="1:11">
      <c r="A22" s="29" t="s">
        <v>93</v>
      </c>
      <c r="B22" s="26">
        <v>2174670866</v>
      </c>
      <c r="C22" s="26">
        <v>134810119</v>
      </c>
      <c r="D22" s="26">
        <f t="shared" si="1"/>
        <v>2309480985</v>
      </c>
      <c r="F22" s="46">
        <v>566958761</v>
      </c>
      <c r="G22" s="26">
        <v>1111774860</v>
      </c>
      <c r="H22" s="46">
        <v>274753444</v>
      </c>
      <c r="I22" s="26">
        <f t="shared" si="3"/>
        <v>1953487065</v>
      </c>
      <c r="K22" s="49">
        <f t="shared" ref="K22:K25" si="5">SUM(D22,I22)</f>
        <v>4262968050</v>
      </c>
    </row>
    <row r="23" spans="1:11">
      <c r="A23" s="29" t="s">
        <v>94</v>
      </c>
      <c r="B23" s="26">
        <v>893164372</v>
      </c>
      <c r="C23" s="26">
        <v>58830395</v>
      </c>
      <c r="D23" s="26">
        <f t="shared" si="1"/>
        <v>951994767</v>
      </c>
      <c r="F23" s="46">
        <v>256385863</v>
      </c>
      <c r="G23" s="26">
        <v>426055155</v>
      </c>
      <c r="H23" s="46">
        <v>96865133</v>
      </c>
      <c r="I23" s="26">
        <f t="shared" si="3"/>
        <v>779306151</v>
      </c>
      <c r="K23" s="49">
        <f t="shared" si="5"/>
        <v>1731300918</v>
      </c>
    </row>
    <row r="24" spans="1:11">
      <c r="A24" s="29" t="s">
        <v>95</v>
      </c>
      <c r="B24" s="26">
        <v>1281506494</v>
      </c>
      <c r="C24" s="26">
        <v>75979724</v>
      </c>
      <c r="D24" s="26">
        <f t="shared" si="1"/>
        <v>1357486218</v>
      </c>
      <c r="F24" s="46">
        <v>310572898</v>
      </c>
      <c r="G24" s="26">
        <v>685719705</v>
      </c>
      <c r="H24" s="46">
        <v>177888311</v>
      </c>
      <c r="I24" s="26">
        <f t="shared" si="3"/>
        <v>1174180914</v>
      </c>
      <c r="K24" s="49">
        <f t="shared" si="5"/>
        <v>2531667132</v>
      </c>
    </row>
    <row r="25" spans="1:11" ht="15" customHeight="1">
      <c r="A25" s="29" t="s">
        <v>96</v>
      </c>
      <c r="B25" s="26">
        <v>2725165218</v>
      </c>
      <c r="C25" s="26">
        <v>77744321</v>
      </c>
      <c r="D25" s="26">
        <f t="shared" si="1"/>
        <v>2802909539</v>
      </c>
      <c r="F25" s="46">
        <v>215802566</v>
      </c>
      <c r="G25" s="26">
        <v>1069586142</v>
      </c>
      <c r="H25" s="46">
        <v>354215017</v>
      </c>
      <c r="I25" s="26">
        <f t="shared" si="3"/>
        <v>1639603725</v>
      </c>
      <c r="K25" s="49">
        <f t="shared" si="5"/>
        <v>4442513264</v>
      </c>
    </row>
    <row r="26" spans="1:11" ht="15" customHeight="1">
      <c r="A26" s="32" t="s">
        <v>179</v>
      </c>
      <c r="B26" s="26">
        <f>B24+B25</f>
        <v>4006671712</v>
      </c>
      <c r="C26" s="26">
        <f t="shared" ref="C26:K26" si="6">C24+C25</f>
        <v>153724045</v>
      </c>
      <c r="D26" s="26">
        <f t="shared" si="6"/>
        <v>4160395757</v>
      </c>
      <c r="E26" s="26"/>
      <c r="F26" s="26">
        <f t="shared" si="6"/>
        <v>526375464</v>
      </c>
      <c r="G26" s="26">
        <f t="shared" si="6"/>
        <v>1755305847</v>
      </c>
      <c r="H26" s="26">
        <f t="shared" si="6"/>
        <v>532103328</v>
      </c>
      <c r="I26" s="26">
        <f t="shared" si="6"/>
        <v>2813784639</v>
      </c>
      <c r="J26" s="26"/>
      <c r="K26" s="26">
        <f t="shared" si="6"/>
        <v>6974180396</v>
      </c>
    </row>
    <row r="28" spans="1:11" ht="25.5">
      <c r="A28" s="32" t="s">
        <v>97</v>
      </c>
    </row>
    <row r="29" spans="1:11">
      <c r="A29" s="29" t="s">
        <v>93</v>
      </c>
      <c r="B29" s="33">
        <v>0.16813</v>
      </c>
      <c r="C29" s="36">
        <v>0.18260999999999999</v>
      </c>
      <c r="D29" s="35">
        <f>D22/$D$12</f>
        <v>0.16890904798938361</v>
      </c>
      <c r="F29" s="47">
        <v>0.23186000000000001</v>
      </c>
      <c r="G29" s="47">
        <v>0.29893999999999998</v>
      </c>
      <c r="H29" s="47">
        <v>0.29848000000000002</v>
      </c>
      <c r="I29" s="35">
        <f>I22/$I$12</f>
        <v>0.27572819053794789</v>
      </c>
      <c r="K29" s="35">
        <f>K22/$K$12</f>
        <v>0.20536748675571453</v>
      </c>
    </row>
    <row r="30" spans="1:11">
      <c r="A30" s="29" t="s">
        <v>94</v>
      </c>
      <c r="B30" s="33">
        <v>6.905E-2</v>
      </c>
      <c r="C30" s="36">
        <v>7.9689999999999997E-2</v>
      </c>
      <c r="D30" s="35">
        <f t="shared" ref="D30:D32" si="7">D23/$D$12</f>
        <v>6.9626262709777217E-2</v>
      </c>
      <c r="F30" s="47">
        <v>0.10485</v>
      </c>
      <c r="G30" s="47">
        <v>0.11456</v>
      </c>
      <c r="H30" s="47">
        <v>0.10523</v>
      </c>
      <c r="I30" s="35">
        <f t="shared" ref="I30:I32" si="8">I23/$I$12</f>
        <v>0.10999646669803917</v>
      </c>
      <c r="K30" s="35">
        <f t="shared" ref="K30:K32" si="9">K23/$K$12</f>
        <v>8.3405015983528522E-2</v>
      </c>
    </row>
    <row r="31" spans="1:11">
      <c r="A31" s="29" t="s">
        <v>95</v>
      </c>
      <c r="B31" s="33">
        <v>9.9080000000000001E-2</v>
      </c>
      <c r="C31" s="36">
        <v>0.10292</v>
      </c>
      <c r="D31" s="35">
        <f t="shared" si="7"/>
        <v>9.9282785279606378E-2</v>
      </c>
      <c r="F31" s="47">
        <v>0.12701000000000001</v>
      </c>
      <c r="G31" s="47">
        <v>0.18437999999999999</v>
      </c>
      <c r="H31" s="47">
        <v>0.19325000000000001</v>
      </c>
      <c r="I31" s="35">
        <f t="shared" si="8"/>
        <v>0.1657317238399087</v>
      </c>
      <c r="K31" s="35">
        <f t="shared" si="9"/>
        <v>0.12196247077218601</v>
      </c>
    </row>
    <row r="32" spans="1:11" ht="15" customHeight="1">
      <c r="A32" s="29" t="s">
        <v>96</v>
      </c>
      <c r="B32" s="33">
        <v>0.21068999999999999</v>
      </c>
      <c r="C32" s="36">
        <v>0.10531</v>
      </c>
      <c r="D32" s="35">
        <f t="shared" si="7"/>
        <v>0.20499704691565238</v>
      </c>
      <c r="F32" s="47">
        <v>8.8249999999999995E-2</v>
      </c>
      <c r="G32" s="47">
        <v>0.28760000000000002</v>
      </c>
      <c r="H32" s="47">
        <v>0.38479999999999998</v>
      </c>
      <c r="I32" s="35">
        <f t="shared" si="8"/>
        <v>0.23142460290287567</v>
      </c>
      <c r="K32" s="35">
        <f t="shared" si="9"/>
        <v>0.21401703536262867</v>
      </c>
    </row>
    <row r="33" spans="1:11">
      <c r="A33" s="29" t="s">
        <v>65</v>
      </c>
      <c r="B33" s="34">
        <v>0.30976999999999999</v>
      </c>
      <c r="C33" s="36">
        <v>0.20823</v>
      </c>
      <c r="D33" s="35">
        <f>SUM(D24:D25)/D12</f>
        <v>0.30427983219525878</v>
      </c>
      <c r="F33" s="48">
        <v>0.21526000000000001</v>
      </c>
      <c r="G33" s="48">
        <v>0.47198000000000001</v>
      </c>
      <c r="H33" s="48">
        <v>0.57811000000000001</v>
      </c>
      <c r="I33" s="35">
        <f>SUM(I24:I25)/$I$12</f>
        <v>0.39715632674278439</v>
      </c>
      <c r="K33" s="35">
        <f>SUM(K24:K25)/$K$12</f>
        <v>0.3359795061348147</v>
      </c>
    </row>
    <row r="35" spans="1:11" ht="25.5">
      <c r="A35" s="32" t="s">
        <v>98</v>
      </c>
    </row>
    <row r="36" spans="1:11">
      <c r="A36" s="29" t="s">
        <v>93</v>
      </c>
      <c r="B36" s="35">
        <f>B22/B$11</f>
        <v>0.17750120825953289</v>
      </c>
      <c r="C36" s="35">
        <f>C22/C$11</f>
        <v>0.19279164833323059</v>
      </c>
      <c r="D36" s="35">
        <f>D22/D$11</f>
        <v>0.1783267830917612</v>
      </c>
      <c r="F36" s="35">
        <f>F22/F$11</f>
        <v>0.24478764414551246</v>
      </c>
      <c r="G36" s="35">
        <f>G22/G$11</f>
        <v>0.31560777337278823</v>
      </c>
      <c r="H36" s="35">
        <f>H22/H$11</f>
        <v>0.31512212579521937</v>
      </c>
      <c r="I36" s="35">
        <f>I22/I$11</f>
        <v>0.29110176047618991</v>
      </c>
      <c r="K36" s="35">
        <f>K22/K$11</f>
        <v>0.21681800768917101</v>
      </c>
    </row>
    <row r="37" spans="1:11">
      <c r="A37" s="29" t="s">
        <v>94</v>
      </c>
      <c r="B37" s="35">
        <f t="shared" ref="B37:C39" si="10">B23/B$11</f>
        <v>7.2901953892441071E-2</v>
      </c>
      <c r="C37" s="35">
        <f t="shared" si="10"/>
        <v>8.4133215728005153E-2</v>
      </c>
      <c r="D37" s="35">
        <f t="shared" ref="D37:F37" si="11">D23/D$11</f>
        <v>7.3508362018101112E-2</v>
      </c>
      <c r="F37" s="35">
        <f t="shared" si="11"/>
        <v>0.110696043016053</v>
      </c>
      <c r="G37" s="35">
        <f t="shared" ref="G37:H37" si="12">G23/G$11</f>
        <v>0.12094743606951874</v>
      </c>
      <c r="H37" s="35">
        <f t="shared" si="12"/>
        <v>0.11109723023670871</v>
      </c>
      <c r="I37" s="35">
        <f t="shared" ref="I37:K37" si="13">I23/I$11</f>
        <v>0.11612945720018038</v>
      </c>
      <c r="K37" s="35">
        <f t="shared" si="13"/>
        <v>8.8055366905973612E-2</v>
      </c>
    </row>
    <row r="38" spans="1:11">
      <c r="A38" s="29" t="s">
        <v>95</v>
      </c>
      <c r="B38" s="35">
        <f t="shared" si="10"/>
        <v>0.1045992543670918</v>
      </c>
      <c r="C38" s="35">
        <f t="shared" si="10"/>
        <v>0.10865843260522542</v>
      </c>
      <c r="D38" s="35">
        <f t="shared" ref="D38:F38" si="14">D24/D$11</f>
        <v>0.10481842107366009</v>
      </c>
      <c r="F38" s="35">
        <f t="shared" si="14"/>
        <v>0.13409160112945948</v>
      </c>
      <c r="G38" s="35">
        <f t="shared" ref="G38:H38" si="15">G24/G$11</f>
        <v>0.19466033730326945</v>
      </c>
      <c r="H38" s="35">
        <f t="shared" si="15"/>
        <v>0.20402489555851064</v>
      </c>
      <c r="I38" s="35">
        <f t="shared" ref="I38:K38" si="16">I24/I$11</f>
        <v>0.17497230327600952</v>
      </c>
      <c r="K38" s="35">
        <f t="shared" si="16"/>
        <v>0.12876264078319741</v>
      </c>
    </row>
    <row r="39" spans="1:11">
      <c r="A39" s="29" t="s">
        <v>96</v>
      </c>
      <c r="B39" s="35">
        <f t="shared" si="10"/>
        <v>0.222433714666711</v>
      </c>
      <c r="C39" s="35">
        <f t="shared" si="10"/>
        <v>0.11118197881078788</v>
      </c>
      <c r="D39" s="35">
        <f t="shared" ref="D39:F39" si="17">D25/D$11</f>
        <v>0.21642691350718413</v>
      </c>
      <c r="F39" s="35">
        <f t="shared" si="17"/>
        <v>9.3173975543692972E-2</v>
      </c>
      <c r="G39" s="35">
        <f t="shared" ref="G39:H39" si="18">G25/G$11</f>
        <v>0.30363134916273504</v>
      </c>
      <c r="H39" s="35">
        <f t="shared" si="18"/>
        <v>0.40625874427848757</v>
      </c>
      <c r="I39" s="35">
        <f t="shared" ref="I39:K39" si="19">I25/I$11</f>
        <v>0.24432797093070013</v>
      </c>
      <c r="K39" s="35">
        <f t="shared" si="19"/>
        <v>0.22594982269060079</v>
      </c>
    </row>
    <row r="40" spans="1:11">
      <c r="A40" s="29" t="s">
        <v>65</v>
      </c>
      <c r="B40" s="35">
        <f>SUM(B24:B25)/B$11</f>
        <v>0.3270329690338028</v>
      </c>
      <c r="C40" s="35">
        <f t="shared" ref="C40:D40" si="20">SUM(C24:C25)/C$11</f>
        <v>0.21984041141601332</v>
      </c>
      <c r="D40" s="35">
        <f t="shared" si="20"/>
        <v>0.3212453345808442</v>
      </c>
      <c r="F40" s="35">
        <f t="shared" ref="F40:G40" si="21">SUM(F24:F25)/F$11</f>
        <v>0.22726557667315242</v>
      </c>
      <c r="G40" s="35">
        <f t="shared" si="21"/>
        <v>0.49829168646600452</v>
      </c>
      <c r="H40" s="35">
        <f t="shared" ref="H40:I40" si="22">SUM(H24:H25)/H$11</f>
        <v>0.61028363983699829</v>
      </c>
      <c r="I40" s="35">
        <f t="shared" si="22"/>
        <v>0.41930027420670968</v>
      </c>
      <c r="K40" s="35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targetVals_pf.AL</vt:lpstr>
      <vt:lpstr>targetVals_pf.NC</vt:lpstr>
      <vt:lpstr>targetVals_Funding</vt:lpstr>
      <vt:lpstr>targeVals_raw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2021-04-22T14:50:32Z</dcterms:modified>
</cp:coreProperties>
</file>