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Default ContentType="image/jpeg" Extension="jpe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commen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11160" windowWidth="20730" xWindow="-120" yWindow="-120"/>
  </bookViews>
  <sheets>
    <sheet xmlns:r="http://schemas.openxmlformats.org/officeDocument/2006/relationships" name="Service Quote Slab Elevation" sheetId="1" state="visible" r:id="rId1"/>
    <sheet xmlns:r="http://schemas.openxmlformats.org/officeDocument/2006/relationships" name="Bid Template" sheetId="2" state="visible" r:id="rId2"/>
    <sheet xmlns:r="http://schemas.openxmlformats.org/officeDocument/2006/relationships" name="Info" sheetId="3" state="visible" r:id="rId3"/>
  </sheets>
  <definedNames>
    <definedName localSheetId="0" name="_xlnm.Print_Area">'Service Quote Slab Elevation'!$B$1:$H$70</definedName>
  </definedNames>
  <calcPr calcId="191029" fullCalcOnLoad="1"/>
</workbook>
</file>

<file path=xl/styles.xml><?xml version="1.0" encoding="utf-8"?>
<styleSheet xmlns="http://schemas.openxmlformats.org/spreadsheetml/2006/main">
  <numFmts count="6">
    <numFmt formatCode="&quot;$&quot;#,##0.00" numFmtId="164"/>
    <numFmt formatCode="&quot;$&quot;#,##0.00_);[Red]\(&quot;$&quot;#,##0.00\)" numFmtId="165"/>
    <numFmt formatCode="&quot;$&quot;#,##0_);[Red]\(&quot;$&quot;#,##0\)" numFmtId="166"/>
    <numFmt formatCode="_(&quot;$&quot;* #,##0.00_);_(&quot;$&quot;* \(#,##0.00\);_(&quot;$&quot;* &quot;-&quot;??_);_(@_)" numFmtId="167"/>
    <numFmt formatCode="[$-F800]dddd\,\ mmmm\ dd\,\ yyyy" numFmtId="168"/>
    <numFmt formatCode="[&lt;=9999999]###\-####;\(###\)\ ###\-####" numFmtId="169"/>
  </numFmts>
  <fonts count="37">
    <font>
      <name val="Arial"/>
      <sz val="10"/>
    </font>
    <font>
      <name val="Arial"/>
      <family val="2"/>
      <sz val="8"/>
    </font>
    <font>
      <name val="Trebuchet MS"/>
      <family val="2"/>
      <sz val="10"/>
      <scheme val="minor"/>
    </font>
    <font>
      <name val="Trebuchet MS"/>
      <family val="2"/>
      <b val="1"/>
      <sz val="11"/>
      <scheme val="minor"/>
    </font>
    <font>
      <name val="Trebuchet MS"/>
      <family val="2"/>
      <sz val="11"/>
      <scheme val="minor"/>
    </font>
    <font>
      <name val="Trebuchet MS"/>
      <family val="2"/>
      <sz val="8"/>
      <scheme val="minor"/>
    </font>
    <font>
      <name val="Trebuchet MS"/>
      <family val="2"/>
      <b val="1"/>
      <sz val="8"/>
      <scheme val="minor"/>
    </font>
    <font>
      <name val="Trebuchet MS"/>
      <family val="2"/>
      <sz val="8"/>
      <scheme val="major"/>
    </font>
    <font>
      <name val="Trebuchet MS"/>
      <family val="2"/>
      <b val="1"/>
      <sz val="8"/>
      <scheme val="major"/>
    </font>
    <font>
      <name val="Arial"/>
      <family val="2"/>
      <color theme="10"/>
      <sz val="10"/>
      <u val="single"/>
    </font>
    <font>
      <name val="Arial"/>
      <family val="2"/>
      <color theme="10"/>
      <sz val="8"/>
      <u val="single"/>
    </font>
    <font>
      <name val="Trebuchet MS"/>
      <family val="2"/>
      <b val="1"/>
      <sz val="8"/>
      <u val="single"/>
      <scheme val="minor"/>
    </font>
    <font>
      <name val="Trebuchet MS"/>
      <family val="2"/>
      <sz val="10"/>
      <scheme val="major"/>
    </font>
    <font>
      <name val="Trebuchet MS"/>
      <family val="2"/>
      <b val="1"/>
      <i val="1"/>
      <sz val="9"/>
      <scheme val="minor"/>
    </font>
    <font>
      <name val="Arial"/>
      <family val="2"/>
      <sz val="10"/>
    </font>
    <font>
      <name val="Trebuchet MS"/>
      <family val="2"/>
      <b val="1"/>
      <sz val="10"/>
      <scheme val="major"/>
    </font>
    <font>
      <name val="Trebuchet MS"/>
      <family val="2"/>
      <b val="1"/>
      <i val="1"/>
      <sz val="8"/>
      <scheme val="major"/>
    </font>
    <font>
      <name val="Tahoma"/>
      <family val="2"/>
      <color indexed="81"/>
      <sz val="9"/>
    </font>
    <font>
      <name val="Tahoma"/>
      <family val="2"/>
      <b val="1"/>
      <color indexed="81"/>
      <sz val="9"/>
    </font>
    <font>
      <name val="Trebuchet MS"/>
      <family val="2"/>
      <b val="1"/>
      <color rgb="FF0070C0"/>
      <sz val="8"/>
      <scheme val="major"/>
    </font>
    <font>
      <name val="Arial"/>
      <family val="2"/>
      <color rgb="FF0070C0"/>
      <sz val="10"/>
    </font>
    <font>
      <name val="Trebuchet MS"/>
      <family val="2"/>
      <i val="1"/>
      <sz val="11"/>
      <scheme val="minor"/>
    </font>
    <font>
      <name val="Trebuchet MS"/>
      <family val="2"/>
      <b val="1"/>
      <sz val="11"/>
      <scheme val="major"/>
    </font>
    <font>
      <name val="Arial"/>
      <family val="2"/>
      <sz val="11"/>
    </font>
    <font>
      <name val="Trebuchet MS"/>
      <family val="2"/>
      <sz val="16"/>
      <scheme val="minor"/>
    </font>
    <font>
      <name val="Arial"/>
      <family val="2"/>
      <b val="1"/>
      <sz val="10"/>
    </font>
    <font>
      <name val="Arial"/>
      <family val="2"/>
      <color rgb="FF000000"/>
      <sz val="10"/>
    </font>
    <font>
      <name val="Arial"/>
      <family val="2"/>
      <sz val="10"/>
    </font>
    <font>
      <name val="Trebuchet MS"/>
      <family val="2"/>
      <b val="1"/>
      <color theme="1"/>
      <sz val="11"/>
      <scheme val="minor"/>
    </font>
    <font>
      <name val="Trebuchet MS"/>
      <family val="2"/>
      <color theme="1"/>
      <sz val="16"/>
      <scheme val="minor"/>
    </font>
    <font>
      <name val="Trebuchet MS"/>
      <family val="2"/>
      <i val="1"/>
      <color theme="1"/>
      <sz val="11"/>
      <scheme val="minor"/>
    </font>
    <font>
      <name val="Trebuchet MS"/>
      <family val="2"/>
      <b val="1"/>
      <color theme="1"/>
      <sz val="14"/>
      <scheme val="minor"/>
    </font>
    <font>
      <name val="Trebuchet MS"/>
      <family val="2"/>
      <b val="1"/>
      <color theme="1"/>
      <sz val="12"/>
      <scheme val="minor"/>
    </font>
    <font>
      <name val="Trebuchet MS"/>
      <family val="2"/>
      <i val="1"/>
      <color theme="1"/>
      <sz val="9"/>
      <scheme val="minor"/>
    </font>
    <font>
      <name val="Arial"/>
      <family val="2"/>
      <sz val="9"/>
    </font>
    <font>
      <name val="Arial"/>
      <sz val="10"/>
    </font>
    <font>
      <name val="Trebuchet MS"/>
      <family val="2"/>
      <color theme="0"/>
      <sz val="10"/>
      <scheme val="minor"/>
    </font>
  </fonts>
  <fills count="12">
    <fill>
      <patternFill/>
    </fill>
    <fill>
      <patternFill patternType="gray125"/>
    </fill>
    <fill>
      <patternFill patternType="solid">
        <fgColor indexed="9"/>
        <bgColor indexed="64"/>
      </patternFill>
    </fill>
    <fill>
      <patternFill patternType="solid">
        <fgColor theme="4" tint="0.7999816888943144"/>
        <bgColor indexed="64"/>
      </patternFill>
    </fill>
    <fill>
      <patternFill patternType="solid">
        <fgColor rgb="FFFFFF00"/>
        <bgColor indexed="64"/>
      </patternFill>
    </fill>
    <fill>
      <patternFill patternType="solid">
        <fgColor rgb="FFFF0000"/>
        <bgColor indexed="64"/>
      </patternFill>
    </fill>
    <fill>
      <patternFill patternType="solid">
        <fgColor theme="0" tint="-0.0499893185216834"/>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tint="0.3999755851924192"/>
        <bgColor indexed="64"/>
      </patternFill>
    </fill>
    <fill>
      <patternFill patternType="solid">
        <fgColor theme="1"/>
        <bgColor indexed="64"/>
      </patternFill>
    </fill>
    <fill>
      <patternFill patternType="solid">
        <fgColor theme="0"/>
        <bgColor indexed="64"/>
      </patternFill>
    </fill>
  </fills>
  <borders count="72">
    <border>
      <left/>
      <right/>
      <top/>
      <bottom/>
      <diagonal/>
    </border>
    <border>
      <left style="thin">
        <color theme="4" tint="-0.249946592608417"/>
      </left>
      <right style="thin">
        <color theme="4" tint="-0.249946592608417"/>
      </right>
      <top style="medium">
        <color theme="4" tint="-0.249946592608417"/>
      </top>
      <bottom style="thin">
        <color theme="4" tint="-0.249946592608417"/>
      </bottom>
      <diagonal/>
    </border>
    <border>
      <left style="thin">
        <color theme="4" tint="-0.249946592608417"/>
      </left>
      <right style="thin">
        <color theme="4" tint="-0.249946592608417"/>
      </right>
      <top style="thin">
        <color theme="4" tint="-0.249946592608417"/>
      </top>
      <bottom style="thin">
        <color theme="4" tint="-0.249946592608417"/>
      </bottom>
      <diagonal/>
    </border>
    <border>
      <left/>
      <right/>
      <top/>
      <bottom style="medium">
        <color theme="4" tint="-0.249946592608417"/>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4" tint="-0.249946592608417"/>
      </left>
      <right/>
      <top style="thin">
        <color theme="4" tint="-0.249946592608417"/>
      </top>
      <bottom style="thin">
        <color theme="4" tint="-0.249946592608417"/>
      </bottom>
      <diagonal/>
    </border>
    <border>
      <left/>
      <right/>
      <top style="thin">
        <color theme="4" tint="-0.249946592608417"/>
      </top>
      <bottom style="thin">
        <color theme="4" tint="-0.249946592608417"/>
      </bottom>
      <diagonal/>
    </border>
    <border>
      <left/>
      <right style="thin">
        <color theme="4" tint="-0.249946592608417"/>
      </right>
      <top style="thin">
        <color theme="4" tint="-0.249946592608417"/>
      </top>
      <bottom style="thin">
        <color theme="4" tint="-0.249946592608417"/>
      </bottom>
      <diagonal/>
    </border>
    <border>
      <left/>
      <right style="thin">
        <color auto="1"/>
      </right>
      <top/>
      <bottom/>
      <diagonal/>
    </border>
    <border>
      <left style="thin">
        <color theme="4" tint="-0.249946592608417"/>
      </left>
      <right style="thin">
        <color theme="4" tint="-0.249946592608417"/>
      </right>
      <top/>
      <bottom style="thin">
        <color theme="4" tint="-0.249946592608417"/>
      </bottom>
      <diagonal/>
    </border>
    <border>
      <left style="thin">
        <color theme="4" tint="-0.249946592608417"/>
      </left>
      <right/>
      <top style="medium">
        <color theme="4" tint="-0.249946592608417"/>
      </top>
      <bottom style="thin">
        <color theme="4" tint="-0.249946592608417"/>
      </bottom>
      <diagonal/>
    </border>
    <border>
      <left/>
      <right/>
      <top style="medium">
        <color theme="4" tint="-0.249946592608417"/>
      </top>
      <bottom style="thin">
        <color theme="4" tint="-0.249946592608417"/>
      </bottom>
      <diagonal/>
    </border>
    <border>
      <left/>
      <right style="thin">
        <color theme="4" tint="-0.249946592608417"/>
      </right>
      <top style="medium">
        <color theme="4" tint="-0.249946592608417"/>
      </top>
      <bottom style="thin">
        <color theme="4" tint="-0.249946592608417"/>
      </bottom>
      <diagonal/>
    </border>
    <border>
      <left style="thin">
        <color theme="4" tint="-0.249946592608417"/>
      </left>
      <right/>
      <top style="thin">
        <color theme="4" tint="-0.249946592608417"/>
      </top>
      <bottom style="medium">
        <color theme="4" tint="-0.249946592608417"/>
      </bottom>
      <diagonal/>
    </border>
    <border>
      <left/>
      <right/>
      <top style="thin">
        <color theme="4" tint="-0.249946592608417"/>
      </top>
      <bottom style="medium">
        <color theme="4" tint="-0.249946592608417"/>
      </bottom>
      <diagonal/>
    </border>
    <border>
      <left/>
      <right style="thin">
        <color theme="4" tint="-0.249946592608417"/>
      </right>
      <top style="thin">
        <color theme="4" tint="-0.249946592608417"/>
      </top>
      <bottom style="medium">
        <color theme="4" tint="-0.249946592608417"/>
      </bottom>
      <diagonal/>
    </border>
    <border>
      <left style="thin">
        <color theme="4" tint="-0.249946592608417"/>
      </left>
      <right/>
      <top style="thin">
        <color theme="4" tint="-0.249946592608417"/>
      </top>
      <bottom/>
      <diagonal/>
    </border>
    <border>
      <left/>
      <right/>
      <top style="thin">
        <color theme="4" tint="-0.249946592608417"/>
      </top>
      <bottom/>
      <diagonal/>
    </border>
    <border>
      <left/>
      <right style="thin">
        <color theme="4" tint="-0.249946592608417"/>
      </right>
      <top style="thin">
        <color theme="4" tint="-0.249946592608417"/>
      </top>
      <bottom/>
      <diagonal/>
    </border>
    <border>
      <left style="thin">
        <color theme="4" tint="-0.249946592608417"/>
      </left>
      <right/>
      <top/>
      <bottom style="thin">
        <color theme="4" tint="-0.249946592608417"/>
      </bottom>
      <diagonal/>
    </border>
    <border>
      <left/>
      <right/>
      <top/>
      <bottom style="thin">
        <color theme="4" tint="-0.249946592608417"/>
      </bottom>
      <diagonal/>
    </border>
    <border>
      <left/>
      <right style="thin">
        <color theme="4" tint="-0.249946592608417"/>
      </right>
      <top/>
      <bottom style="thin">
        <color theme="4" tint="-0.249946592608417"/>
      </bottom>
      <diagonal/>
    </border>
    <border>
      <left style="thin">
        <color theme="4" tint="-0.249946592608417"/>
      </left>
      <right/>
      <top style="medium">
        <color theme="4" tint="-0.249946592608417"/>
      </top>
      <bottom style="medium">
        <color theme="4" tint="-0.249946592608417"/>
      </bottom>
      <diagonal/>
    </border>
    <border>
      <left/>
      <right/>
      <top style="medium">
        <color theme="4" tint="-0.249946592608417"/>
      </top>
      <bottom style="medium">
        <color theme="4" tint="-0.249946592608417"/>
      </bottom>
      <diagonal/>
    </border>
    <border>
      <left/>
      <right style="thin">
        <color theme="4" tint="-0.249946592608417"/>
      </right>
      <top style="medium">
        <color theme="4" tint="-0.249946592608417"/>
      </top>
      <bottom style="medium">
        <color theme="4" tint="-0.249946592608417"/>
      </bottom>
      <diagonal/>
    </border>
    <border>
      <left style="thin">
        <color theme="4" tint="-0.249946592608417"/>
      </left>
      <right/>
      <top style="medium">
        <color theme="4" tint="-0.249946592608417"/>
      </top>
      <bottom/>
      <diagonal/>
    </border>
    <border>
      <left/>
      <right/>
      <top style="medium">
        <color theme="4" tint="-0.249946592608417"/>
      </top>
      <bottom/>
      <diagonal/>
    </border>
    <border>
      <left/>
      <right style="thin">
        <color theme="4" tint="-0.249946592608417"/>
      </right>
      <top style="medium">
        <color theme="4" tint="-0.249946592608417"/>
      </top>
      <bottom/>
      <diagonal/>
    </border>
    <border>
      <left style="thin">
        <color theme="4" tint="-0.249946592608417"/>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style="thin">
        <color theme="4" tint="-0.249946592608417"/>
      </left>
      <right style="thin">
        <color theme="4" tint="-0.249946592608417"/>
      </right>
      <top style="thin">
        <color theme="4" tint="-0.249946592608417"/>
      </top>
      <bottom style="medium">
        <color theme="4" tint="-0.249946592608417"/>
      </bottom>
      <diagonal/>
    </border>
    <border>
      <left style="thin">
        <color theme="4" tint="-0.249946592608417"/>
      </left>
      <right style="thin">
        <color theme="4" tint="-0.249946592608417"/>
      </right>
      <top style="medium">
        <color theme="4" tint="-0.249946592608417"/>
      </top>
      <bottom style="medium">
        <color theme="4" tint="-0.249946592608417"/>
      </bottom>
      <diagonal/>
    </border>
    <border>
      <left/>
      <right/>
      <top style="thin">
        <color auto="1"/>
      </top>
      <bottom/>
      <diagonal/>
    </border>
    <border>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s>
  <cellStyleXfs count="4">
    <xf borderId="0" fillId="0" fontId="35" numFmtId="0"/>
    <xf borderId="0" fillId="0" fontId="9" numFmtId="0"/>
    <xf borderId="0" fillId="0" fontId="27" numFmtId="167"/>
    <xf borderId="0" fillId="0" fontId="35" numFmtId="0"/>
  </cellStyleXfs>
  <cellXfs count="293">
    <xf borderId="0" fillId="0" fontId="0" numFmtId="0" pivotButton="0" quotePrefix="0" xfId="0"/>
    <xf borderId="0" fillId="0" fontId="2" numFmtId="0" pivotButton="0" quotePrefix="0" xfId="0"/>
    <xf borderId="0" fillId="0" fontId="2" numFmtId="0" pivotButton="0" quotePrefix="0" xfId="0"/>
    <xf borderId="0" fillId="0" fontId="5" numFmtId="0" pivotButton="0" quotePrefix="0" xfId="0"/>
    <xf borderId="0" fillId="0" fontId="5" numFmtId="0" pivotButton="0" quotePrefix="0" xfId="0"/>
    <xf borderId="0" fillId="2" fontId="2" numFmtId="0" pivotButton="0" quotePrefix="0" xfId="0"/>
    <xf applyAlignment="1" borderId="1" fillId="3" fontId="8" numFmtId="0" pivotButton="0" quotePrefix="0" xfId="0">
      <alignment horizontal="center" vertical="center"/>
    </xf>
    <xf applyAlignment="1" borderId="4" fillId="0" fontId="8" numFmtId="0" pivotButton="0" quotePrefix="0" xfId="0">
      <alignment horizontal="right" vertical="center"/>
    </xf>
    <xf applyAlignment="1" borderId="4" fillId="0" fontId="6" numFmtId="0" pivotButton="0" quotePrefix="0" xfId="0">
      <alignment horizontal="right" vertical="center"/>
    </xf>
    <xf borderId="4" fillId="0" fontId="5" numFmtId="164" pivotButton="0" quotePrefix="0" xfId="0"/>
    <xf applyAlignment="1" borderId="12" fillId="3" fontId="8" numFmtId="0" pivotButton="0" quotePrefix="0" xfId="0">
      <alignment horizontal="center" vertical="center"/>
    </xf>
    <xf applyAlignment="1" borderId="0" fillId="0" fontId="2" numFmtId="0" pivotButton="0" quotePrefix="0" xfId="0">
      <alignment vertical="center"/>
    </xf>
    <xf applyAlignment="1" borderId="2" fillId="0" fontId="5" numFmtId="0" pivotButton="0" quotePrefix="0" xfId="0">
      <alignment horizontal="center" vertical="center"/>
    </xf>
    <xf applyAlignment="1" borderId="2" fillId="0" fontId="5" numFmtId="1" pivotButton="0" quotePrefix="0" xfId="0">
      <alignment horizontal="center" vertical="center" wrapText="1"/>
    </xf>
    <xf applyAlignment="1" borderId="2" fillId="3" fontId="5" numFmtId="164" pivotButton="0" quotePrefix="0" xfId="0">
      <alignment horizontal="right" vertical="center"/>
    </xf>
    <xf applyAlignment="1" borderId="2" fillId="3" fontId="13" numFmtId="164" pivotButton="0" quotePrefix="0" xfId="0">
      <alignment horizontal="right" vertical="center"/>
    </xf>
    <xf applyAlignment="1" borderId="2" fillId="0" fontId="5" numFmtId="4" pivotButton="0" quotePrefix="0" xfId="0">
      <alignment horizontal="center" vertical="center"/>
    </xf>
    <xf borderId="4" fillId="0" fontId="19" numFmtId="165" pivotButton="0" quotePrefix="0" xfId="0"/>
    <xf applyAlignment="1" borderId="0" fillId="0" fontId="2" numFmtId="2" pivotButton="0" quotePrefix="0" xfId="0">
      <alignment vertical="center"/>
    </xf>
    <xf borderId="0" fillId="0" fontId="2" numFmtId="164" pivotButton="0" quotePrefix="0" xfId="0"/>
    <xf borderId="0" fillId="0" fontId="0" numFmtId="0" pivotButton="0" quotePrefix="0" xfId="0"/>
    <xf borderId="11" fillId="0" fontId="0" numFmtId="0" pivotButton="0" quotePrefix="0" xfId="0"/>
    <xf applyAlignment="1" borderId="19" fillId="0" fontId="5" numFmtId="0" pivotButton="0" quotePrefix="0" xfId="0">
      <alignment horizontal="left" vertical="center" wrapText="1"/>
    </xf>
    <xf applyAlignment="1" borderId="20" fillId="0" fontId="5" numFmtId="0" pivotButton="0" quotePrefix="0" xfId="0">
      <alignment horizontal="left" vertical="center" wrapText="1"/>
    </xf>
    <xf applyAlignment="1" borderId="21" fillId="0" fontId="5" numFmtId="0" pivotButton="0" quotePrefix="0" xfId="0">
      <alignment horizontal="left" vertical="center" wrapText="1"/>
    </xf>
    <xf applyAlignment="1" borderId="2" fillId="0" fontId="5" numFmtId="1" pivotButton="0" quotePrefix="0" xfId="0">
      <alignment horizontal="center" vertical="center"/>
    </xf>
    <xf applyAlignment="1" borderId="1" fillId="3" fontId="8" numFmtId="0" pivotButton="0" quotePrefix="0" xfId="0">
      <alignment horizontal="center" vertical="center"/>
    </xf>
    <xf borderId="0" fillId="0" fontId="15" numFmtId="0" pivotButton="0" quotePrefix="0" xfId="0"/>
    <xf borderId="0" fillId="0" fontId="14" numFmtId="0" pivotButton="0" quotePrefix="0" xfId="0"/>
    <xf borderId="3" fillId="0" fontId="14" numFmtId="0" pivotButton="0" quotePrefix="0" xfId="0"/>
    <xf applyAlignment="1" borderId="0" fillId="0" fontId="0" numFmtId="0" pivotButton="0" quotePrefix="0" xfId="0">
      <alignment horizontal="left"/>
    </xf>
    <xf applyAlignment="1" borderId="4" fillId="0" fontId="6" numFmtId="3" pivotButton="0" quotePrefix="0" xfId="0">
      <alignment horizontal="right" vertical="center"/>
    </xf>
    <xf applyAlignment="1" borderId="4" fillId="0" fontId="8" numFmtId="3" pivotButton="0" quotePrefix="0" xfId="0">
      <alignment horizontal="right" vertical="center"/>
    </xf>
    <xf applyAlignment="1" borderId="12" fillId="0" fontId="5" numFmtId="0" pivotButton="0" quotePrefix="0" xfId="0">
      <alignment horizontal="center" vertical="center"/>
    </xf>
    <xf applyAlignment="1" borderId="22" fillId="0" fontId="5" numFmtId="0" pivotButton="0" quotePrefix="0" xfId="0">
      <alignment horizontal="left" vertical="center" wrapText="1"/>
    </xf>
    <xf applyAlignment="1" borderId="23" fillId="0" fontId="0" numFmtId="0" pivotButton="0" quotePrefix="0" xfId="0">
      <alignment horizontal="left" vertical="center" wrapText="1"/>
    </xf>
    <xf applyAlignment="1" borderId="24" fillId="0" fontId="0" numFmtId="0" pivotButton="0" quotePrefix="0" xfId="0">
      <alignment horizontal="left" vertical="center" wrapText="1"/>
    </xf>
    <xf applyAlignment="1" borderId="12" fillId="0" fontId="5" numFmtId="1" pivotButton="0" quotePrefix="0" xfId="0">
      <alignment horizontal="center" vertical="center" wrapText="1"/>
    </xf>
    <xf applyAlignment="1" borderId="12" fillId="0" fontId="5" numFmtId="1" pivotButton="0" quotePrefix="0" xfId="0">
      <alignment horizontal="center" vertical="center"/>
    </xf>
    <xf applyAlignment="1" borderId="22" fillId="0" fontId="7" numFmtId="2" pivotButton="0" quotePrefix="0" xfId="0">
      <alignment horizontal="left" vertical="center" wrapText="1"/>
    </xf>
    <xf applyAlignment="1" borderId="23" fillId="0" fontId="7" numFmtId="2" pivotButton="0" quotePrefix="0" xfId="0">
      <alignment horizontal="left" vertical="center" wrapText="1"/>
    </xf>
    <xf applyAlignment="1" borderId="24" fillId="0" fontId="7" numFmtId="2" pivotButton="0" quotePrefix="0" xfId="0">
      <alignment horizontal="left" vertical="center" wrapText="1"/>
    </xf>
    <xf applyAlignment="1" borderId="12" fillId="3" fontId="8" numFmtId="166" pivotButton="0" quotePrefix="0" xfId="0">
      <alignment horizontal="center" vertical="center"/>
    </xf>
    <xf applyAlignment="1" borderId="2" fillId="0" fontId="5" numFmtId="164" pivotButton="0" quotePrefix="0" xfId="0">
      <alignment horizontal="center" vertical="center"/>
    </xf>
    <xf applyAlignment="1" borderId="12" fillId="0" fontId="5" numFmtId="4" pivotButton="0" quotePrefix="0" xfId="0">
      <alignment horizontal="center" vertical="center"/>
    </xf>
    <xf applyAlignment="1" borderId="12" fillId="3" fontId="8" numFmtId="4" pivotButton="0" quotePrefix="0" xfId="0">
      <alignment horizontal="center" vertical="center"/>
    </xf>
    <xf applyAlignment="1" borderId="12" fillId="0" fontId="8" numFmtId="0" pivotButton="0" quotePrefix="0" xfId="0">
      <alignment horizontal="center" vertical="center"/>
    </xf>
    <xf applyAlignment="1" borderId="28" fillId="0" fontId="16" numFmtId="0" pivotButton="0" quotePrefix="0" xfId="0">
      <alignment horizontal="right" vertical="center"/>
    </xf>
    <xf applyAlignment="1" borderId="29" fillId="0" fontId="16" numFmtId="0" pivotButton="0" quotePrefix="0" xfId="0">
      <alignment horizontal="right" vertical="center"/>
    </xf>
    <xf applyAlignment="1" borderId="30" fillId="0" fontId="16" numFmtId="0" pivotButton="0" quotePrefix="0" xfId="0">
      <alignment horizontal="right" vertical="center"/>
    </xf>
    <xf applyAlignment="1" borderId="2" fillId="0" fontId="13" numFmtId="164" pivotButton="0" quotePrefix="0" xfId="0">
      <alignment horizontal="right" vertical="center"/>
    </xf>
    <xf borderId="0" fillId="4" fontId="0" numFmtId="0" pivotButton="0" quotePrefix="0" xfId="0"/>
    <xf applyAlignment="1" borderId="0" fillId="0" fontId="25" numFmtId="0" pivotButton="0" quotePrefix="0" xfId="0">
      <alignment horizontal="center"/>
    </xf>
    <xf borderId="0" fillId="5" fontId="0" numFmtId="0" pivotButton="0" quotePrefix="0" xfId="0"/>
    <xf borderId="0" fillId="0" fontId="0" numFmtId="4" pivotButton="0" quotePrefix="0" xfId="0"/>
    <xf applyAlignment="1" borderId="2" fillId="5" fontId="5" numFmtId="3" pivotButton="0" quotePrefix="0" xfId="0">
      <alignment horizontal="center" vertical="center" wrapText="1"/>
    </xf>
    <xf applyAlignment="1" borderId="2" fillId="0" fontId="5" numFmtId="3" pivotButton="0" quotePrefix="0" xfId="0">
      <alignment horizontal="center" vertical="center" wrapText="1"/>
    </xf>
    <xf applyAlignment="1" borderId="12" fillId="0" fontId="5" numFmtId="3" pivotButton="0" quotePrefix="0" xfId="0">
      <alignment horizontal="center" vertical="center" wrapText="1"/>
    </xf>
    <xf borderId="0" fillId="0" fontId="0" numFmtId="3" pivotButton="0" quotePrefix="0" xfId="0"/>
    <xf applyAlignment="1" borderId="31" fillId="4" fontId="5" numFmtId="3" pivotButton="0" quotePrefix="0" xfId="0">
      <alignment horizontal="center" vertical="center" wrapText="1"/>
    </xf>
    <xf borderId="0" fillId="5" fontId="0" numFmtId="3" pivotButton="0" quotePrefix="0" xfId="0"/>
    <xf borderId="0" fillId="4" fontId="0" numFmtId="3" pivotButton="0" quotePrefix="0" xfId="0"/>
    <xf applyAlignment="1" borderId="2" fillId="5" fontId="5" numFmtId="164" pivotButton="0" quotePrefix="0" xfId="0">
      <alignment horizontal="center" vertical="center"/>
    </xf>
    <xf applyAlignment="1" borderId="12" fillId="0" fontId="5" numFmtId="164" pivotButton="0" quotePrefix="0" xfId="0">
      <alignment horizontal="center" vertical="center"/>
    </xf>
    <xf borderId="0" fillId="0" fontId="0" numFmtId="164" pivotButton="0" quotePrefix="0" xfId="0"/>
    <xf applyAlignment="1" borderId="0" fillId="4" fontId="5" numFmtId="164" pivotButton="0" quotePrefix="0" xfId="0">
      <alignment horizontal="center" vertical="center"/>
    </xf>
    <xf applyAlignment="1" borderId="0" fillId="5" fontId="5" numFmtId="164" pivotButton="0" quotePrefix="0" xfId="0">
      <alignment horizontal="center" vertical="center"/>
    </xf>
    <xf borderId="0" fillId="5" fontId="0" numFmtId="164" pivotButton="0" quotePrefix="0" xfId="0"/>
    <xf borderId="0" fillId="4" fontId="0" numFmtId="164" pivotButton="0" quotePrefix="0" xfId="0"/>
    <xf applyAlignment="1" borderId="0" fillId="5" fontId="0" numFmtId="0" pivotButton="0" quotePrefix="0" xfId="0">
      <alignment horizontal="left"/>
    </xf>
    <xf applyAlignment="1" borderId="0" fillId="4" fontId="0" numFmtId="0" pivotButton="0" quotePrefix="0" xfId="0">
      <alignment horizontal="left"/>
    </xf>
    <xf applyAlignment="1" borderId="0" fillId="4" fontId="14" numFmtId="0" pivotButton="0" quotePrefix="0" xfId="0">
      <alignment horizontal="left"/>
    </xf>
    <xf borderId="4" fillId="0" fontId="0" numFmtId="0" pivotButton="0" quotePrefix="0" xfId="0"/>
    <xf applyAlignment="1" borderId="4" fillId="0" fontId="6" numFmtId="0" pivotButton="0" quotePrefix="0" xfId="0">
      <alignment vertical="center"/>
    </xf>
    <xf borderId="4" fillId="0" fontId="6" numFmtId="0" pivotButton="0" quotePrefix="0" xfId="0"/>
    <xf borderId="0" fillId="4" fontId="26" numFmtId="0" pivotButton="0" quotePrefix="0" xfId="0"/>
    <xf applyAlignment="1" borderId="10" fillId="0" fontId="0" numFmtId="0" pivotButton="0" quotePrefix="0" xfId="0">
      <alignment horizontal="left" vertical="center" wrapText="1"/>
    </xf>
    <xf applyAlignment="1" borderId="35" fillId="7" fontId="0" numFmtId="0" pivotButton="0" quotePrefix="0" xfId="0">
      <alignment horizontal="center"/>
    </xf>
    <xf borderId="37" fillId="7" fontId="0" numFmtId="0" pivotButton="0" quotePrefix="0" xfId="0"/>
    <xf applyAlignment="1" borderId="36" fillId="0" fontId="0" numFmtId="0" pivotButton="0" quotePrefix="0" xfId="0">
      <alignment horizontal="left"/>
    </xf>
    <xf applyAlignment="1" borderId="38" fillId="0" fontId="0" numFmtId="0" pivotButton="0" quotePrefix="0" xfId="0">
      <alignment horizontal="right"/>
    </xf>
    <xf applyAlignment="1" borderId="39" fillId="7" fontId="0" numFmtId="0" pivotButton="0" quotePrefix="0" xfId="0">
      <alignment horizontal="center"/>
    </xf>
    <xf borderId="0" fillId="7" fontId="0" numFmtId="0" pivotButton="0" quotePrefix="0" xfId="0"/>
    <xf applyAlignment="1" borderId="4" fillId="0" fontId="0" numFmtId="0" pivotButton="0" quotePrefix="0" xfId="0">
      <alignment horizontal="left"/>
    </xf>
    <xf applyAlignment="1" borderId="40" fillId="0" fontId="0" numFmtId="0" pivotButton="0" quotePrefix="0" xfId="0">
      <alignment horizontal="right"/>
    </xf>
    <xf applyAlignment="1" borderId="0" fillId="7" fontId="0" numFmtId="0" pivotButton="0" quotePrefix="0" xfId="0">
      <alignment horizontal="left"/>
    </xf>
    <xf applyAlignment="1" borderId="41" fillId="7" fontId="0" numFmtId="0" pivotButton="0" quotePrefix="0" xfId="0">
      <alignment horizontal="center"/>
    </xf>
    <xf borderId="42" fillId="7" fontId="0" numFmtId="0" pivotButton="0" quotePrefix="0" xfId="0"/>
    <xf applyAlignment="1" borderId="42" fillId="7" fontId="0" numFmtId="0" pivotButton="0" quotePrefix="0" xfId="0">
      <alignment horizontal="left"/>
    </xf>
    <xf applyAlignment="1" borderId="43" fillId="0" fontId="0" numFmtId="0" pivotButton="0" quotePrefix="0" xfId="0">
      <alignment horizontal="left"/>
    </xf>
    <xf applyAlignment="1" borderId="44" fillId="0" fontId="0" numFmtId="0" pivotButton="0" quotePrefix="0" xfId="0">
      <alignment horizontal="right"/>
    </xf>
    <xf applyAlignment="1" borderId="45" fillId="7" fontId="28" numFmtId="0" pivotButton="0" quotePrefix="0" xfId="0">
      <alignment horizontal="center"/>
    </xf>
    <xf borderId="47" fillId="6" fontId="28" numFmtId="0" pivotButton="0" quotePrefix="0" xfId="0"/>
    <xf borderId="48" fillId="6" fontId="28" numFmtId="0" pivotButton="0" quotePrefix="0" xfId="0"/>
    <xf applyAlignment="1" borderId="49" fillId="0" fontId="0" numFmtId="0" pivotButton="0" quotePrefix="0" xfId="0">
      <alignment horizontal="center"/>
    </xf>
    <xf applyAlignment="1" borderId="50" fillId="0" fontId="0" numFmtId="0" pivotButton="0" quotePrefix="0" xfId="0">
      <alignment horizontal="center"/>
    </xf>
    <xf applyAlignment="1" borderId="50" fillId="0" fontId="0" numFmtId="167" pivotButton="0" quotePrefix="0" xfId="2">
      <alignment horizontal="center"/>
    </xf>
    <xf applyAlignment="1" borderId="51" fillId="0" fontId="0" numFmtId="167" pivotButton="0" quotePrefix="0" xfId="2">
      <alignment horizontal="center"/>
    </xf>
    <xf applyAlignment="1" borderId="53" fillId="7" fontId="28" numFmtId="0" pivotButton="0" quotePrefix="0" xfId="0">
      <alignment horizontal="center"/>
    </xf>
    <xf applyAlignment="1" borderId="53" fillId="7" fontId="28" numFmtId="167" pivotButton="0" quotePrefix="0" xfId="2">
      <alignment horizontal="center"/>
    </xf>
    <xf applyAlignment="1" borderId="54" fillId="7" fontId="28" numFmtId="167" pivotButton="0" quotePrefix="0" xfId="2">
      <alignment horizontal="center"/>
    </xf>
    <xf applyAlignment="1" borderId="50" fillId="0" fontId="0" numFmtId="0" pivotButton="0" quotePrefix="0" xfId="0">
      <alignment vertical="center"/>
    </xf>
    <xf applyAlignment="1" borderId="50" fillId="7" fontId="28" numFmtId="0" pivotButton="0" quotePrefix="0" xfId="0">
      <alignment horizontal="center"/>
    </xf>
    <xf applyAlignment="1" borderId="50" fillId="7" fontId="28" numFmtId="167" pivotButton="0" quotePrefix="0" xfId="2">
      <alignment horizontal="center"/>
    </xf>
    <xf applyAlignment="1" borderId="51" fillId="7" fontId="28" numFmtId="167" pivotButton="0" quotePrefix="0" xfId="2">
      <alignment horizontal="center"/>
    </xf>
    <xf applyAlignment="1" borderId="55" fillId="0" fontId="0" numFmtId="0" pivotButton="0" quotePrefix="0" xfId="0">
      <alignment horizontal="center" vertical="center"/>
    </xf>
    <xf applyAlignment="1" borderId="0" fillId="0" fontId="0" numFmtId="0" pivotButton="0" quotePrefix="0" xfId="0">
      <alignment vertical="center" wrapText="1"/>
    </xf>
    <xf applyAlignment="1" borderId="0" fillId="0" fontId="0" numFmtId="0" pivotButton="0" quotePrefix="0" xfId="0">
      <alignment horizontal="center"/>
    </xf>
    <xf applyAlignment="1" borderId="0" fillId="0" fontId="0" numFmtId="166" pivotButton="0" quotePrefix="0" xfId="2">
      <alignment horizontal="center"/>
    </xf>
    <xf applyAlignment="1" borderId="56" fillId="0" fontId="0" numFmtId="167" pivotButton="0" quotePrefix="0" xfId="2">
      <alignment horizontal="center"/>
    </xf>
    <xf applyAlignment="1" borderId="0" fillId="0" fontId="0" numFmtId="167" pivotButton="0" quotePrefix="0" xfId="2">
      <alignment horizontal="center"/>
    </xf>
    <xf borderId="58" fillId="6" fontId="28" numFmtId="0" pivotButton="0" quotePrefix="0" xfId="0"/>
    <xf borderId="60" fillId="6" fontId="28" numFmtId="0" pivotButton="0" quotePrefix="0" xfId="0"/>
    <xf applyAlignment="1" borderId="6" fillId="0" fontId="0" numFmtId="0" pivotButton="0" quotePrefix="0" xfId="0">
      <alignment horizontal="center"/>
    </xf>
    <xf applyAlignment="1" borderId="0" fillId="0" fontId="0" numFmtId="0" pivotButton="0" quotePrefix="0" xfId="0">
      <alignment vertical="center"/>
    </xf>
    <xf applyAlignment="1" borderId="50" fillId="0" fontId="0" numFmtId="0" pivotButton="0" quotePrefix="0" xfId="0">
      <alignment vertical="center" wrapText="1"/>
    </xf>
    <xf applyAlignment="1" borderId="35" fillId="8" fontId="0" numFmtId="0" pivotButton="0" quotePrefix="0" xfId="0">
      <alignment horizontal="center"/>
    </xf>
    <xf borderId="61" fillId="8" fontId="0" numFmtId="167" pivotButton="0" quotePrefix="0" xfId="0"/>
    <xf applyAlignment="1" borderId="39" fillId="0" fontId="0" numFmtId="0" pivotButton="0" quotePrefix="0" xfId="0">
      <alignment horizontal="center"/>
    </xf>
    <xf borderId="0" fillId="0" fontId="0" numFmtId="0" pivotButton="0" quotePrefix="0" xfId="0"/>
    <xf borderId="56" fillId="0" fontId="0" numFmtId="167" pivotButton="0" quotePrefix="0" xfId="2"/>
    <xf applyAlignment="1" borderId="54" fillId="9" fontId="28" numFmtId="167" pivotButton="0" quotePrefix="0" xfId="2">
      <alignment horizontal="center"/>
    </xf>
    <xf applyAlignment="1" borderId="0" fillId="10" fontId="0" numFmtId="0" pivotButton="0" quotePrefix="0" xfId="0">
      <alignment horizontal="center"/>
    </xf>
    <xf borderId="0" fillId="10" fontId="0" numFmtId="0" pivotButton="0" quotePrefix="0" xfId="0"/>
    <xf applyAlignment="1" borderId="54" fillId="4" fontId="32" numFmtId="167" pivotButton="0" quotePrefix="0" xfId="2">
      <alignment horizontal="center"/>
    </xf>
    <xf applyAlignment="1" borderId="0" fillId="0" fontId="0" numFmtId="0" pivotButton="0" quotePrefix="0" xfId="0">
      <alignment horizontal="center"/>
    </xf>
    <xf applyAlignment="1" borderId="0" fillId="0" fontId="2" numFmtId="164" pivotButton="0" quotePrefix="0" xfId="0">
      <alignment vertical="center"/>
    </xf>
    <xf applyAlignment="1" borderId="0" fillId="0" fontId="0" numFmtId="3" pivotButton="0" quotePrefix="0" xfId="0">
      <alignment horizontal="center"/>
    </xf>
    <xf applyAlignment="1" borderId="36" fillId="0" fontId="0" numFmtId="0" pivotButton="0" quotePrefix="0" xfId="0">
      <alignment horizontal="left"/>
    </xf>
    <xf applyAlignment="1" borderId="4" fillId="0" fontId="0" numFmtId="0" pivotButton="0" quotePrefix="0" xfId="0">
      <alignment horizontal="left"/>
    </xf>
    <xf applyAlignment="1" borderId="4" fillId="0" fontId="0" numFmtId="0" pivotButton="0" quotePrefix="0" xfId="0">
      <alignment horizontal="left"/>
    </xf>
    <xf applyAlignment="1" borderId="0" fillId="0" fontId="1" numFmtId="0" pivotButton="0" quotePrefix="0" xfId="0">
      <alignment vertical="center" wrapText="1"/>
    </xf>
    <xf borderId="4" fillId="0" fontId="0" numFmtId="14" pivotButton="0" quotePrefix="0" xfId="0"/>
    <xf borderId="3" fillId="0" fontId="12" numFmtId="0" pivotButton="0" quotePrefix="0" xfId="0"/>
    <xf borderId="0" fillId="0" fontId="26" numFmtId="0" pivotButton="0" quotePrefix="0" xfId="0"/>
    <xf applyAlignment="1" borderId="2" fillId="11" fontId="5" numFmtId="4" pivotButton="0" quotePrefix="0" xfId="0">
      <alignment horizontal="center" vertical="center"/>
    </xf>
    <xf applyAlignment="1" borderId="55" fillId="0" fontId="0" numFmtId="0" pivotButton="0" quotePrefix="0" xfId="0">
      <alignment horizontal="center"/>
    </xf>
    <xf applyAlignment="1" borderId="6" fillId="0" fontId="1" numFmtId="0" pivotButton="0" quotePrefix="0" xfId="0">
      <alignment vertical="center" wrapText="1"/>
    </xf>
    <xf applyAlignment="1" borderId="6" fillId="0" fontId="0" numFmtId="3" pivotButton="0" quotePrefix="0" xfId="0">
      <alignment horizontal="center"/>
    </xf>
    <xf applyAlignment="1" borderId="6" fillId="0" fontId="0" numFmtId="165" pivotButton="0" quotePrefix="0" xfId="2">
      <alignment horizontal="center"/>
    </xf>
    <xf applyAlignment="1" borderId="62" fillId="0" fontId="0" numFmtId="165" pivotButton="0" quotePrefix="0" xfId="2">
      <alignment horizontal="center"/>
    </xf>
    <xf applyAlignment="1" borderId="6" fillId="0" fontId="14" numFmtId="0" pivotButton="0" quotePrefix="0" xfId="0">
      <alignment vertical="center" wrapText="1"/>
    </xf>
    <xf applyAlignment="1" borderId="6" fillId="0" fontId="0" numFmtId="1" pivotButton="0" quotePrefix="0" xfId="0">
      <alignment horizontal="center"/>
    </xf>
    <xf applyAlignment="1" borderId="6" fillId="0" fontId="0" numFmtId="0" pivotButton="0" quotePrefix="0" xfId="0">
      <alignment vertical="center" wrapText="1"/>
    </xf>
    <xf applyAlignment="1" borderId="6" fillId="0" fontId="34" numFmtId="0" pivotButton="0" quotePrefix="0" xfId="0">
      <alignment vertical="center" wrapText="1"/>
    </xf>
    <xf applyAlignment="1" borderId="6" fillId="0" fontId="14" numFmtId="3" pivotButton="0" quotePrefix="0" xfId="0">
      <alignment horizontal="center"/>
    </xf>
    <xf applyAlignment="1" borderId="2" fillId="3" fontId="5" numFmtId="9" pivotButton="0" quotePrefix="0" xfId="3">
      <alignment horizontal="right" vertical="center"/>
    </xf>
    <xf applyAlignment="1" borderId="0" fillId="0" fontId="36" numFmtId="0" pivotButton="0" quotePrefix="0" xfId="0">
      <alignment vertical="center"/>
    </xf>
    <xf applyAlignment="1" borderId="0" fillId="0" fontId="24" numFmtId="168" pivotButton="0" quotePrefix="0" xfId="0">
      <alignment horizontal="center" vertical="top"/>
    </xf>
    <xf applyAlignment="1" borderId="2" fillId="0" fontId="5" numFmtId="0" pivotButton="0" quotePrefix="0" xfId="0">
      <alignment horizontal="left" vertical="center" wrapText="1"/>
    </xf>
    <xf applyAlignment="1" borderId="2" fillId="0" fontId="5" numFmtId="0" pivotButton="0" quotePrefix="0" xfId="0">
      <alignment horizontal="left" vertical="center" wrapText="1"/>
    </xf>
    <xf applyAlignment="1" borderId="25" fillId="3" fontId="16" numFmtId="0" pivotButton="0" quotePrefix="0" xfId="0">
      <alignment horizontal="right" vertical="center"/>
    </xf>
    <xf applyAlignment="1" borderId="26" fillId="3" fontId="16" numFmtId="0" pivotButton="0" quotePrefix="0" xfId="0">
      <alignment horizontal="right" vertical="center"/>
    </xf>
    <xf applyAlignment="1" borderId="27" fillId="3" fontId="16" numFmtId="0" pivotButton="0" quotePrefix="0" xfId="0">
      <alignment horizontal="right" vertical="center"/>
    </xf>
    <xf applyAlignment="1" borderId="0" fillId="0" fontId="15" numFmtId="0" pivotButton="0" quotePrefix="0" xfId="0">
      <alignment horizontal="left" wrapText="1"/>
    </xf>
    <xf applyAlignment="1" borderId="11" fillId="0" fontId="15" numFmtId="0" pivotButton="0" quotePrefix="0" xfId="0">
      <alignment horizontal="left" wrapText="1"/>
    </xf>
    <xf applyAlignment="1" borderId="0" fillId="0" fontId="4" numFmtId="0" pivotButton="0" quotePrefix="0" xfId="0">
      <alignment horizontal="left"/>
    </xf>
    <xf applyAlignment="1" borderId="11" fillId="0" fontId="4" numFmtId="0" pivotButton="0" quotePrefix="0" xfId="0">
      <alignment horizontal="left"/>
    </xf>
    <xf applyAlignment="1" borderId="0" fillId="0" fontId="4" numFmtId="14" pivotButton="0" quotePrefix="0" xfId="0">
      <alignment horizontal="left"/>
    </xf>
    <xf applyAlignment="1" borderId="11" fillId="0" fontId="4" numFmtId="14" pivotButton="0" quotePrefix="0" xfId="0">
      <alignment horizontal="left"/>
    </xf>
    <xf applyAlignment="1" borderId="0" fillId="0" fontId="4" numFmtId="0" pivotButton="0" quotePrefix="0" xfId="0">
      <alignment horizontal="left"/>
    </xf>
    <xf applyAlignment="1" borderId="8" fillId="0" fontId="5" numFmtId="0" pivotButton="0" quotePrefix="0" xfId="0">
      <alignment horizontal="left" vertical="center" wrapText="1"/>
    </xf>
    <xf applyAlignment="1" borderId="9" fillId="0" fontId="0" numFmtId="0" pivotButton="0" quotePrefix="0" xfId="0">
      <alignment horizontal="left" vertical="center" wrapText="1"/>
    </xf>
    <xf applyAlignment="1" borderId="10" fillId="0" fontId="0" numFmtId="0" pivotButton="0" quotePrefix="0" xfId="0">
      <alignment horizontal="left" vertical="center" wrapText="1"/>
    </xf>
    <xf applyAlignment="1" borderId="9" fillId="0" fontId="5" numFmtId="0" pivotButton="0" quotePrefix="0" xfId="0">
      <alignment horizontal="left" vertical="center" wrapText="1"/>
    </xf>
    <xf applyAlignment="1" borderId="10" fillId="0" fontId="5" numFmtId="0" pivotButton="0" quotePrefix="0" xfId="0">
      <alignment horizontal="left" vertical="center" wrapText="1"/>
    </xf>
    <xf applyAlignment="1" borderId="13" fillId="3" fontId="8" numFmtId="0" pivotButton="0" quotePrefix="0" xfId="0">
      <alignment horizontal="left" vertical="center"/>
    </xf>
    <xf applyAlignment="1" borderId="14" fillId="3" fontId="8" numFmtId="0" pivotButton="0" quotePrefix="0" xfId="0">
      <alignment horizontal="left" vertical="center"/>
    </xf>
    <xf applyAlignment="1" borderId="15" fillId="3" fontId="8" numFmtId="0" pivotButton="0" quotePrefix="0" xfId="0">
      <alignment horizontal="left" vertical="center"/>
    </xf>
    <xf applyAlignment="1" borderId="2" fillId="0" fontId="7" numFmtId="0" pivotButton="0" quotePrefix="0" xfId="0">
      <alignment horizontal="left" vertical="center" wrapText="1"/>
    </xf>
    <xf applyAlignment="1" borderId="2" fillId="0" fontId="7" numFmtId="0" pivotButton="0" quotePrefix="0" xfId="0">
      <alignment horizontal="left" vertical="center" wrapText="1"/>
    </xf>
    <xf borderId="0" fillId="0" fontId="2" numFmtId="0" pivotButton="0" quotePrefix="0" xfId="0"/>
    <xf borderId="0" fillId="0" fontId="3" numFmtId="0" pivotButton="0" quotePrefix="0" xfId="0"/>
    <xf borderId="0" fillId="0" fontId="4" numFmtId="0" pivotButton="0" quotePrefix="0" xfId="0"/>
    <xf applyAlignment="1" borderId="3" fillId="2" fontId="2" numFmtId="169" pivotButton="0" quotePrefix="0" xfId="0">
      <alignment horizontal="left"/>
    </xf>
    <xf applyAlignment="1" borderId="8" fillId="0" fontId="7" numFmtId="0" pivotButton="0" quotePrefix="0" xfId="0">
      <alignment horizontal="left" vertical="center" wrapText="1"/>
    </xf>
    <xf applyAlignment="1" borderId="9" fillId="0" fontId="12" numFmtId="0" pivotButton="0" quotePrefix="0" xfId="0">
      <alignment horizontal="left" vertical="center" wrapText="1"/>
    </xf>
    <xf applyAlignment="1" borderId="10" fillId="0" fontId="12" numFmtId="0" pivotButton="0" quotePrefix="0" xfId="0">
      <alignment horizontal="left" vertical="center" wrapText="1"/>
    </xf>
    <xf applyAlignment="1" borderId="1" fillId="3" fontId="8" numFmtId="0" pivotButton="0" quotePrefix="0" xfId="0">
      <alignment horizontal="center" vertical="center"/>
    </xf>
    <xf applyAlignment="1" borderId="0" fillId="0" fontId="10" numFmtId="0" pivotButton="0" quotePrefix="0" xfId="1">
      <alignment horizontal="left" indent="1"/>
    </xf>
    <xf applyAlignment="1" borderId="0" fillId="0" fontId="5" numFmtId="0" pivotButton="0" quotePrefix="0" xfId="0">
      <alignment horizontal="left" indent="1"/>
    </xf>
    <xf applyAlignment="1" borderId="4" fillId="0" fontId="11" numFmtId="0" pivotButton="0" quotePrefix="0" xfId="0">
      <alignment horizontal="center"/>
    </xf>
    <xf applyAlignment="1" borderId="4" fillId="0" fontId="0" numFmtId="0" pivotButton="0" quotePrefix="0" xfId="0">
      <alignment horizontal="center"/>
    </xf>
    <xf applyAlignment="1" borderId="5" fillId="0" fontId="19" numFmtId="0" pivotButton="0" quotePrefix="0" xfId="0">
      <alignment horizontal="right"/>
    </xf>
    <xf applyAlignment="1" borderId="6" fillId="0" fontId="20" numFmtId="0" pivotButton="0" quotePrefix="0" xfId="0">
      <alignment horizontal="right"/>
    </xf>
    <xf applyAlignment="1" borderId="7" fillId="0" fontId="20" numFmtId="0" pivotButton="0" quotePrefix="0" xfId="0">
      <alignment horizontal="right"/>
    </xf>
    <xf applyAlignment="1" borderId="0" fillId="0" fontId="21" numFmtId="0" pivotButton="0" quotePrefix="0" xfId="0">
      <alignment horizontal="center"/>
    </xf>
    <xf applyAlignment="1" borderId="11" fillId="0" fontId="21" numFmtId="0" pivotButton="0" quotePrefix="0" xfId="0">
      <alignment horizontal="center"/>
    </xf>
    <xf applyAlignment="1" borderId="0" fillId="0" fontId="23" numFmtId="14" pivotButton="0" quotePrefix="0" xfId="1">
      <alignment horizontal="center"/>
    </xf>
    <xf applyAlignment="1" borderId="0" fillId="0" fontId="4" numFmtId="14" pivotButton="0" quotePrefix="0" xfId="0">
      <alignment horizontal="center"/>
    </xf>
    <xf applyAlignment="1" borderId="11" fillId="0" fontId="4" numFmtId="14" pivotButton="0" quotePrefix="0" xfId="0">
      <alignment horizontal="center"/>
    </xf>
    <xf applyAlignment="1" borderId="0" fillId="0" fontId="23" numFmtId="0" pivotButton="0" quotePrefix="0" xfId="1">
      <alignment horizontal="center"/>
    </xf>
    <xf applyAlignment="1" borderId="0" fillId="0" fontId="22" numFmtId="0" pivotButton="0" quotePrefix="0" xfId="0">
      <alignment horizontal="center"/>
    </xf>
    <xf applyAlignment="1" borderId="11" fillId="0" fontId="22" numFmtId="0" pivotButton="0" quotePrefix="0" xfId="0">
      <alignment horizontal="center"/>
    </xf>
    <xf applyAlignment="1" borderId="9" fillId="0" fontId="5" numFmtId="0" pivotButton="0" quotePrefix="0" xfId="0">
      <alignment horizontal="left" vertical="center" wrapText="1"/>
    </xf>
    <xf applyAlignment="1" borderId="10" fillId="0" fontId="5" numFmtId="0" pivotButton="0" quotePrefix="0" xfId="0">
      <alignment horizontal="left" vertical="center" wrapText="1"/>
    </xf>
    <xf applyAlignment="1" borderId="13" fillId="3" fontId="16" numFmtId="0" pivotButton="0" quotePrefix="0" xfId="0">
      <alignment horizontal="right" vertical="center"/>
    </xf>
    <xf applyAlignment="1" borderId="14" fillId="3" fontId="16" numFmtId="0" pivotButton="0" quotePrefix="0" xfId="0">
      <alignment horizontal="right" vertical="center"/>
    </xf>
    <xf applyAlignment="1" borderId="15" fillId="3" fontId="16" numFmtId="0" pivotButton="0" quotePrefix="0" xfId="0">
      <alignment horizontal="right" vertical="center"/>
    </xf>
    <xf applyAlignment="1" borderId="16" fillId="0" fontId="5" numFmtId="0" pivotButton="0" quotePrefix="0" xfId="0">
      <alignment horizontal="left" vertical="center" wrapText="1"/>
    </xf>
    <xf applyAlignment="1" borderId="17" fillId="0" fontId="5" numFmtId="0" pivotButton="0" quotePrefix="0" xfId="0">
      <alignment horizontal="left" vertical="center" wrapText="1"/>
    </xf>
    <xf applyAlignment="1" borderId="18" fillId="0" fontId="5" numFmtId="0" pivotButton="0" quotePrefix="0" xfId="0">
      <alignment horizontal="left" vertical="center" wrapText="1"/>
    </xf>
    <xf applyAlignment="1" borderId="2" fillId="0" fontId="7" numFmtId="2" pivotButton="0" quotePrefix="0" xfId="0">
      <alignment horizontal="left" vertical="center" wrapText="1"/>
    </xf>
    <xf applyAlignment="1" borderId="52" fillId="4" fontId="31" numFmtId="0" pivotButton="0" quotePrefix="0" xfId="0">
      <alignment horizontal="center"/>
    </xf>
    <xf applyAlignment="1" borderId="53" fillId="4" fontId="31" numFmtId="0" pivotButton="0" quotePrefix="0" xfId="0">
      <alignment horizontal="center"/>
    </xf>
    <xf applyAlignment="1" borderId="6" fillId="0" fontId="33" numFmtId="0" pivotButton="0" quotePrefix="0" xfId="0">
      <alignment horizontal="left" vertical="center" wrapText="1"/>
    </xf>
    <xf applyAlignment="1" borderId="6" fillId="0" fontId="30" numFmtId="0" pivotButton="0" quotePrefix="0" xfId="0">
      <alignment horizontal="left" vertical="center" wrapText="1"/>
    </xf>
    <xf applyAlignment="1" borderId="0" fillId="0" fontId="30" numFmtId="0" pivotButton="0" quotePrefix="0" xfId="0">
      <alignment horizontal="left" vertical="center" wrapText="1"/>
    </xf>
    <xf applyAlignment="1" borderId="52" fillId="7" fontId="28" numFmtId="0" pivotButton="0" quotePrefix="0" xfId="0">
      <alignment horizontal="center"/>
    </xf>
    <xf applyAlignment="1" borderId="53" fillId="7" fontId="28" numFmtId="0" pivotButton="0" quotePrefix="0" xfId="0">
      <alignment horizontal="center"/>
    </xf>
    <xf applyAlignment="1" borderId="39" fillId="7" fontId="28" numFmtId="0" pivotButton="0" quotePrefix="0" xfId="0">
      <alignment horizontal="center"/>
    </xf>
    <xf applyAlignment="1" borderId="50" fillId="7" fontId="28" numFmtId="0" pivotButton="0" quotePrefix="0" xfId="0">
      <alignment horizontal="center"/>
    </xf>
    <xf applyAlignment="1" borderId="46" fillId="6" fontId="28" numFmtId="0" pivotButton="0" quotePrefix="0" xfId="0">
      <alignment horizontal="center"/>
    </xf>
    <xf applyAlignment="1" borderId="47" fillId="6" fontId="28" numFmtId="0" pivotButton="0" quotePrefix="0" xfId="0">
      <alignment horizontal="center"/>
    </xf>
    <xf applyAlignment="1" borderId="50" fillId="0" fontId="30" numFmtId="0" pivotButton="0" quotePrefix="0" xfId="0">
      <alignment horizontal="left" vertical="center" wrapText="1"/>
    </xf>
    <xf applyAlignment="1" borderId="37" fillId="8" fontId="28" numFmtId="0" pivotButton="0" quotePrefix="0" xfId="0">
      <alignment horizontal="center"/>
    </xf>
    <xf applyAlignment="1" borderId="0" fillId="0" fontId="0" numFmtId="0" pivotButton="0" quotePrefix="0" xfId="0">
      <alignment horizontal="right"/>
    </xf>
    <xf applyAlignment="1" borderId="0" fillId="0" fontId="14" numFmtId="0" pivotButton="0" quotePrefix="0" xfId="0">
      <alignment horizontal="right"/>
    </xf>
    <xf applyAlignment="1" borderId="52" fillId="9" fontId="28" numFmtId="0" pivotButton="0" quotePrefix="0" xfId="0">
      <alignment horizontal="center"/>
    </xf>
    <xf applyAlignment="1" borderId="53" fillId="9" fontId="28" numFmtId="0" pivotButton="0" quotePrefix="0" xfId="0">
      <alignment horizontal="center"/>
    </xf>
    <xf applyAlignment="1" borderId="41" fillId="7" fontId="28" numFmtId="0" pivotButton="0" quotePrefix="0" xfId="0">
      <alignment horizontal="center"/>
    </xf>
    <xf applyAlignment="1" borderId="57" fillId="6" fontId="28" numFmtId="0" pivotButton="0" quotePrefix="0" xfId="0">
      <alignment horizontal="center"/>
    </xf>
    <xf applyAlignment="1" borderId="58" fillId="6" fontId="28" numFmtId="0" pivotButton="0" quotePrefix="0" xfId="0">
      <alignment horizontal="center"/>
    </xf>
    <xf applyAlignment="1" borderId="59" fillId="6" fontId="28" numFmtId="0" pivotButton="0" quotePrefix="0" xfId="0">
      <alignment horizontal="center"/>
    </xf>
    <xf applyAlignment="1" borderId="49" fillId="7" fontId="28" numFmtId="0" pivotButton="0" quotePrefix="0" xfId="0">
      <alignment horizontal="center"/>
    </xf>
    <xf applyAlignment="1" borderId="0" fillId="0" fontId="30" numFmtId="0" pivotButton="0" quotePrefix="0" xfId="0">
      <alignment vertical="center" wrapText="1"/>
    </xf>
    <xf applyAlignment="1" borderId="45" fillId="7" fontId="28" numFmtId="0" pivotButton="0" quotePrefix="0" xfId="0">
      <alignment horizontal="center"/>
    </xf>
    <xf applyAlignment="1" borderId="50" fillId="0" fontId="0" numFmtId="0" pivotButton="0" quotePrefix="0" xfId="0">
      <alignment horizontal="left"/>
    </xf>
    <xf applyAlignment="1" borderId="5" fillId="0" fontId="0" numFmtId="0" pivotButton="0" quotePrefix="0" xfId="0">
      <alignment horizontal="center"/>
    </xf>
    <xf applyAlignment="1" borderId="7" fillId="0" fontId="0" numFmtId="0" pivotButton="0" quotePrefix="0" xfId="0">
      <alignment horizontal="center"/>
    </xf>
    <xf applyAlignment="1" borderId="32" fillId="6" fontId="29" numFmtId="0" pivotButton="0" quotePrefix="0" xfId="0">
      <alignment horizontal="center"/>
    </xf>
    <xf applyAlignment="1" borderId="33" fillId="6" fontId="29" numFmtId="0" pivotButton="0" quotePrefix="0" xfId="0">
      <alignment horizontal="center"/>
    </xf>
    <xf applyAlignment="1" borderId="34" fillId="6" fontId="29" numFmtId="0" pivotButton="0" quotePrefix="0" xfId="0">
      <alignment horizontal="center"/>
    </xf>
    <xf applyAlignment="1" borderId="36" fillId="0" fontId="0" numFmtId="0" pivotButton="0" quotePrefix="0" xfId="0">
      <alignment horizontal="left"/>
    </xf>
    <xf applyAlignment="1" borderId="4" fillId="0" fontId="0" numFmtId="0" pivotButton="0" quotePrefix="0" xfId="0">
      <alignment horizontal="left"/>
    </xf>
    <xf applyAlignment="1" borderId="9" fillId="0" fontId="0" numFmtId="0" pivotButton="0" quotePrefix="0" xfId="0">
      <alignment horizontal="left" vertical="center"/>
    </xf>
    <xf applyAlignment="1" borderId="10" fillId="0" fontId="0" numFmtId="0" pivotButton="0" quotePrefix="0" xfId="0">
      <alignment horizontal="left" vertical="center"/>
    </xf>
    <xf applyAlignment="1" borderId="13" fillId="3" fontId="16" numFmtId="0" pivotButton="0" quotePrefix="0" xfId="0">
      <alignment horizontal="left" vertical="center"/>
    </xf>
    <xf applyAlignment="1" borderId="14" fillId="3" fontId="16" numFmtId="0" pivotButton="0" quotePrefix="0" xfId="0">
      <alignment horizontal="left" vertical="center"/>
    </xf>
    <xf applyAlignment="1" borderId="15" fillId="3" fontId="16" numFmtId="0" pivotButton="0" quotePrefix="0" xfId="0">
      <alignment horizontal="left" vertical="center"/>
    </xf>
    <xf applyAlignment="1" borderId="9" fillId="0" fontId="14" numFmtId="0" pivotButton="0" quotePrefix="0" xfId="0">
      <alignment horizontal="left" vertical="center" wrapText="1"/>
    </xf>
    <xf applyAlignment="1" borderId="10" fillId="0" fontId="14" numFmtId="0" pivotButton="0" quotePrefix="0" xfId="0">
      <alignment horizontal="left" vertical="center" wrapText="1"/>
    </xf>
    <xf applyAlignment="1" borderId="0" fillId="0" fontId="24" numFmtId="168" pivotButton="0" quotePrefix="0" xfId="0">
      <alignment horizontal="center" vertical="top"/>
    </xf>
    <xf borderId="6" fillId="0" fontId="0" numFmtId="0" pivotButton="0" quotePrefix="0" xfId="0"/>
    <xf borderId="7" fillId="0" fontId="0" numFmtId="0" pivotButton="0" quotePrefix="0" xfId="0"/>
    <xf applyAlignment="1" borderId="11" fillId="0" fontId="23" numFmtId="14" pivotButton="0" quotePrefix="0" xfId="1">
      <alignment horizontal="center"/>
    </xf>
    <xf applyAlignment="1" borderId="11" fillId="0" fontId="23" numFmtId="0" pivotButton="0" quotePrefix="0" xfId="1">
      <alignment horizontal="center"/>
    </xf>
    <xf applyAlignment="1" borderId="4" fillId="0" fontId="19" numFmtId="0" pivotButton="0" quotePrefix="0" xfId="0">
      <alignment horizontal="right"/>
    </xf>
    <xf borderId="4" fillId="0" fontId="19" numFmtId="165" pivotButton="0" quotePrefix="0" xfId="0"/>
    <xf applyAlignment="1" borderId="3" fillId="2" fontId="2" numFmtId="169" pivotButton="0" quotePrefix="0" xfId="0">
      <alignment horizontal="left"/>
    </xf>
    <xf borderId="3" fillId="0" fontId="0" numFmtId="0" pivotButton="0" quotePrefix="0" xfId="0"/>
    <xf borderId="14" fillId="0" fontId="0" numFmtId="0" pivotButton="0" quotePrefix="0" xfId="0"/>
    <xf borderId="15" fillId="0" fontId="0" numFmtId="0" pivotButton="0" quotePrefix="0" xfId="0"/>
    <xf applyAlignment="1" borderId="1" fillId="3" fontId="8" numFmtId="0" pivotButton="0" quotePrefix="0" xfId="0">
      <alignment horizontal="left" vertical="center"/>
    </xf>
    <xf borderId="9" fillId="0" fontId="0" numFmtId="0" pivotButton="0" quotePrefix="0" xfId="0"/>
    <xf borderId="10" fillId="0" fontId="0" numFmtId="0" pivotButton="0" quotePrefix="0" xfId="0"/>
    <xf applyAlignment="1" borderId="63" fillId="0" fontId="5" numFmtId="0" pivotButton="0" quotePrefix="0" xfId="0">
      <alignment horizontal="left" vertical="center" wrapText="1"/>
    </xf>
    <xf borderId="17" fillId="0" fontId="0" numFmtId="0" pivotButton="0" quotePrefix="0" xfId="0"/>
    <xf borderId="18" fillId="0" fontId="0" numFmtId="0" pivotButton="0" quotePrefix="0" xfId="0"/>
    <xf applyAlignment="1" borderId="1" fillId="3" fontId="16" numFmtId="0" pivotButton="0" quotePrefix="0" xfId="0">
      <alignment horizontal="right" vertical="center"/>
    </xf>
    <xf applyAlignment="1" borderId="12" fillId="3" fontId="8" numFmtId="166" pivotButton="0" quotePrefix="0" xfId="0">
      <alignment horizontal="center" vertical="center"/>
    </xf>
    <xf applyAlignment="1" borderId="64" fillId="3" fontId="16" numFmtId="0" pivotButton="0" quotePrefix="0" xfId="0">
      <alignment horizontal="right" vertical="center"/>
    </xf>
    <xf borderId="26" fillId="0" fontId="0" numFmtId="0" pivotButton="0" quotePrefix="0" xfId="0"/>
    <xf borderId="27" fillId="0" fontId="0" numFmtId="0" pivotButton="0" quotePrefix="0" xfId="0"/>
    <xf applyAlignment="1" borderId="67" fillId="6" fontId="29" numFmtId="0" pivotButton="0" quotePrefix="0" xfId="0">
      <alignment horizontal="center"/>
    </xf>
    <xf borderId="33" fillId="0" fontId="0" numFmtId="0" pivotButton="0" quotePrefix="0" xfId="0"/>
    <xf borderId="34" fillId="0" fontId="0" numFmtId="0" pivotButton="0" quotePrefix="0" xfId="0"/>
    <xf borderId="69" fillId="0" fontId="0" numFmtId="0" pivotButton="0" quotePrefix="0" xfId="0"/>
    <xf borderId="70" fillId="0" fontId="0" numFmtId="0" pivotButton="0" quotePrefix="0" xfId="0"/>
    <xf borderId="47" fillId="0" fontId="0" numFmtId="0" pivotButton="0" quotePrefix="0" xfId="0"/>
    <xf borderId="50" fillId="0" fontId="0" numFmtId="0" pivotButton="0" quotePrefix="0" xfId="0"/>
    <xf applyAlignment="1" borderId="50" fillId="0" fontId="0" numFmtId="167" pivotButton="0" quotePrefix="0" xfId="2">
      <alignment horizontal="center"/>
    </xf>
    <xf applyAlignment="1" borderId="51" fillId="0" fontId="0" numFmtId="167" pivotButton="0" quotePrefix="0" xfId="2">
      <alignment horizontal="center"/>
    </xf>
    <xf borderId="53" fillId="0" fontId="0" numFmtId="0" pivotButton="0" quotePrefix="0" xfId="0"/>
    <xf applyAlignment="1" borderId="53" fillId="7" fontId="28" numFmtId="167" pivotButton="0" quotePrefix="0" xfId="2">
      <alignment horizontal="center"/>
    </xf>
    <xf applyAlignment="1" borderId="54" fillId="7" fontId="28" numFmtId="167" pivotButton="0" quotePrefix="0" xfId="2">
      <alignment horizontal="center"/>
    </xf>
    <xf applyAlignment="1" borderId="50" fillId="7" fontId="28" numFmtId="167" pivotButton="0" quotePrefix="0" xfId="2">
      <alignment horizontal="center"/>
    </xf>
    <xf applyAlignment="1" borderId="51" fillId="7" fontId="28" numFmtId="167" pivotButton="0" quotePrefix="0" xfId="2">
      <alignment horizontal="center"/>
    </xf>
    <xf applyAlignment="1" borderId="0" fillId="0" fontId="0" numFmtId="166" pivotButton="0" quotePrefix="0" xfId="2">
      <alignment horizontal="center"/>
    </xf>
    <xf applyAlignment="1" borderId="56" fillId="0" fontId="0" numFmtId="167" pivotButton="0" quotePrefix="0" xfId="2">
      <alignment horizontal="center"/>
    </xf>
    <xf borderId="42" fillId="0" fontId="0" numFmtId="0" pivotButton="0" quotePrefix="0" xfId="0"/>
    <xf applyAlignment="1" borderId="0" fillId="0" fontId="0" numFmtId="167" pivotButton="0" quotePrefix="0" xfId="2">
      <alignment horizontal="center"/>
    </xf>
    <xf applyAlignment="1" borderId="71" fillId="6" fontId="28" numFmtId="0" pivotButton="0" quotePrefix="0" xfId="0">
      <alignment horizontal="center"/>
    </xf>
    <xf borderId="58" fillId="0" fontId="0" numFmtId="0" pivotButton="0" quotePrefix="0" xfId="0"/>
    <xf borderId="59" fillId="0" fontId="0" numFmtId="0" pivotButton="0" quotePrefix="0" xfId="0"/>
    <xf borderId="37" fillId="0" fontId="0" numFmtId="0" pivotButton="0" quotePrefix="0" xfId="0"/>
    <xf borderId="61" fillId="8" fontId="0" numFmtId="167" pivotButton="0" quotePrefix="0" xfId="0"/>
    <xf borderId="56" fillId="0" fontId="0" numFmtId="167" pivotButton="0" quotePrefix="0" xfId="2"/>
    <xf applyAlignment="1" borderId="54" fillId="9" fontId="28" numFmtId="167" pivotButton="0" quotePrefix="0" xfId="2">
      <alignment horizontal="center"/>
    </xf>
    <xf applyAlignment="1" borderId="6" fillId="0" fontId="0" numFmtId="165" pivotButton="0" quotePrefix="0" xfId="2">
      <alignment horizontal="center"/>
    </xf>
    <xf applyAlignment="1" borderId="62" fillId="0" fontId="0" numFmtId="165" pivotButton="0" quotePrefix="0" xfId="2">
      <alignment horizontal="center"/>
    </xf>
    <xf applyAlignment="1" borderId="54" fillId="4" fontId="32" numFmtId="167" pivotButton="0" quotePrefix="0" xfId="2">
      <alignment horizontal="center"/>
    </xf>
    <xf applyAlignment="1" borderId="1" fillId="3" fontId="16" numFmtId="0" pivotButton="0" quotePrefix="0" xfId="0">
      <alignment horizontal="left" vertical="center"/>
    </xf>
  </cellXfs>
  <cellStyles count="4">
    <cellStyle builtinId="0" name="Normal" xfId="0"/>
    <cellStyle builtinId="8" name="Hyperlink" xfId="1"/>
    <cellStyle builtinId="4" name="Currency" xfId="2"/>
    <cellStyle builtinId="5" name="Percent" xfId="3"/>
  </cellStyles>
  <dxfs count="2">
    <dxf>
      <font>
        <b val="1"/>
      </font>
      <fill>
        <patternFill>
          <bgColor rgb="FFD7D7D7"/>
        </patternFill>
      </fill>
    </dxf>
    <dxf>
      <font/>
      <fill>
        <patternFill>
          <bgColor indexed="65"/>
        </patternFill>
      </fill>
    </dxf>
  </dxfs>
  <tableStyles count="1" defaultPivotStyle="PivotStyleLight16" defaultTableStyle="TableStyleMedium2">
    <tableStyle count="2" name="MySqlDefault" pivot="0" table="0">
      <tableStyleElement dxfId="0" type="headerRow"/>
    </tableStyle>
  </table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comments/comment1.xml><?xml version="1.0" encoding="utf-8"?>
<comments xmlns="http://schemas.openxmlformats.org/spreadsheetml/2006/main">
  <authors>
    <author>JH</author>
  </authors>
  <commentList>
    <comment authorId="0" ref="B78" shapeId="0">
      <text>
        <t xml:space="preserve">JH:
</t>
      </text>
    </comment>
  </commentList>
</comments>
</file>

<file path=xl/drawings/_rels/drawing1.xml.rels><Relationships xmlns="http://schemas.openxmlformats.org/package/2006/relationships"><Relationship Id="rId1" Target="/xl/media/image1.png" Type="http://schemas.openxmlformats.org/officeDocument/2006/relationships/image"/><Relationship Id="rId2" Target="/xl/media/image2.png" Type="http://schemas.openxmlformats.org/officeDocument/2006/relationships/image"/><Relationship Id="rId3" Target="/xl/media/image3.jpeg" Type="http://schemas.openxmlformats.org/officeDocument/2006/relationships/image"/></Relationships>
</file>

<file path=xl/drawings/drawing1.xml><?xml version="1.0" encoding="utf-8"?>
<wsDr xmlns="http://schemas.openxmlformats.org/drawingml/2006/spreadsheetDrawing">
  <twoCellAnchor>
    <from>
      <col>1</col>
      <colOff>177800</colOff>
      <row>0</row>
      <rowOff>180975</rowOff>
    </from>
    <to>
      <col>1</col>
      <colOff>177800</colOff>
      <row>2</row>
      <rowOff>9525</rowOff>
    </to>
    <pic>
      <nvPicPr>
        <cNvPr descr="logo-excello homes" id="8" name="Picture 7"/>
        <cNvPicPr>
          <a:picLocks xmlns:a="http://schemas.openxmlformats.org/drawingml/2006/main" noChangeArrowheads="1" noChangeAspect="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177800" y="180975"/>
          <a:ext cx="0" cy="583223"/>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from>
      <col>1</col>
      <colOff>1311519</colOff>
      <row>0</row>
      <rowOff>69850</rowOff>
    </from>
    <to>
      <col>1</col>
      <colOff>1311519</colOff>
      <row>1</row>
      <rowOff>110881</rowOff>
    </to>
    <pic>
      <nvPicPr>
        <cNvPr descr="logo-excello homes" id="9" name="Picture 7"/>
        <cNvPicPr>
          <a:picLocks xmlns:a="http://schemas.openxmlformats.org/drawingml/2006/main" noChangeArrowheads="1" noChangeAspect="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bwMode="auto">
        <a:xfrm xmlns:a="http://schemas.openxmlformats.org/drawingml/2006/main">
          <a:off x="1670538" y="69850"/>
          <a:ext cx="0" cy="583223"/>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absolute">
    <from>
      <col>1</col>
      <colOff>43961</colOff>
      <row>0</row>
      <rowOff>14654</rowOff>
    </from>
    <to>
      <col>3</col>
      <colOff>241788</colOff>
      <row>1</row>
      <rowOff>155306</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3"/>
        <a:stretch xmlns:a="http://schemas.openxmlformats.org/drawingml/2006/main">
          <a:fillRect/>
        </a:stretch>
      </blipFill>
      <spPr>
        <a:xfrm xmlns:a="http://schemas.openxmlformats.org/drawingml/2006/main">
          <a:off x="652096" y="14654"/>
          <a:ext cx="2930769" cy="682844"/>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mailto:gc@excellohomes.com" TargetMode="External" Type="http://schemas.openxmlformats.org/officeDocument/2006/relationships/hyperlink"/><Relationship Id="rId2" Target="http://www.excellohomes.com/" TargetMode="External" Type="http://schemas.openxmlformats.org/officeDocument/2006/relationships/hyperlink"/><Relationship Id="rId3" Target="/xl/drawings/drawing1.xml" Type="http://schemas.openxmlformats.org/officeDocument/2006/relationships/drawing"/></Relationships>
</file>

<file path=xl/worksheets/_rels/sheet3.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N87"/>
  <sheetViews>
    <sheetView showGridLines="0" tabSelected="1" workbookViewId="0" zoomScale="130" zoomScaleNormal="130">
      <selection activeCell="G25" sqref="G25"/>
    </sheetView>
  </sheetViews>
  <sheetFormatPr baseColWidth="8" defaultColWidth="9.140625" defaultRowHeight="15"/>
  <cols>
    <col customWidth="1" max="1" min="1" style="171" width="9.140625"/>
    <col customWidth="1" max="2" min="2" style="171" width="22.42578125"/>
    <col customWidth="1" max="3" min="3" style="171" width="18.5703125"/>
    <col customWidth="1" max="4" min="4" style="171" width="16.140625"/>
    <col customWidth="1" max="5" min="5" style="171" width="16.7109375"/>
    <col customWidth="1" max="6" min="6" style="171" width="13.7109375"/>
    <col customWidth="1" max="7" min="7" style="171" width="14.140625"/>
    <col customWidth="1" max="8" min="8" style="171" width="11.28515625"/>
    <col bestFit="1" customWidth="1" max="9" min="9" style="171" width="10.42578125"/>
    <col customWidth="1" max="16384" min="10" style="171" width="9.140625"/>
  </cols>
  <sheetData>
    <row customHeight="1" ht="42.75" r="1" s="119">
      <c r="B1" s="171" t="n"/>
      <c r="C1" s="171" t="n"/>
      <c r="D1" s="171" t="n"/>
      <c r="E1" s="242" t="n"/>
    </row>
    <row customHeight="1" ht="16.5" r="2" s="119">
      <c r="B2" s="172" t="n"/>
      <c r="D2" s="171" t="n"/>
    </row>
    <row customHeight="1" ht="14.25" r="3" s="119">
      <c r="B3" s="187" t="inlineStr">
        <is>
          <t>Tel. 877.390.5438</t>
        </is>
      </c>
      <c r="D3" s="21" t="n"/>
      <c r="E3" s="181" t="inlineStr">
        <is>
          <t>Home/Flood Map Description</t>
        </is>
      </c>
      <c r="F3" s="243" t="n"/>
      <c r="G3" s="243" t="n"/>
      <c r="H3" s="244" t="n"/>
    </row>
    <row customFormat="1" customHeight="1" ht="14.1" r="4" s="4">
      <c r="B4" s="245" t="inlineStr">
        <is>
          <t>gc@excellohomes.com</t>
        </is>
      </c>
      <c r="D4" s="21" t="n"/>
      <c r="E4" s="7" t="inlineStr">
        <is>
          <t>Footprint of Home</t>
        </is>
      </c>
      <c r="F4" s="32" t="n">
        <v>2314</v>
      </c>
      <c r="G4" s="8" t="inlineStr">
        <is>
          <t>Total Sq Footage</t>
        </is>
      </c>
      <c r="H4" s="31" t="n">
        <v>2314</v>
      </c>
    </row>
    <row customFormat="1" customHeight="1" ht="14.1" r="5" s="4">
      <c r="B5" s="246" t="inlineStr">
        <is>
          <t>www.excellohomes.com</t>
        </is>
      </c>
      <c r="D5" s="21" t="n"/>
      <c r="E5" s="7" t="n"/>
      <c r="F5" s="7" t="n"/>
      <c r="G5" s="8" t="inlineStr">
        <is>
          <t>Elevate (DFE) ft.</t>
        </is>
      </c>
      <c r="H5" s="8">
        <f>Info!C14</f>
        <v/>
      </c>
    </row>
    <row customFormat="1" customHeight="1" ht="14.25" r="6" s="4">
      <c r="B6" s="27" t="n"/>
      <c r="D6" s="21" t="n"/>
      <c r="E6" s="8" t="n"/>
      <c r="F6" s="8" t="n"/>
      <c r="G6" s="8" t="inlineStr">
        <is>
          <t>Freeboard ft.</t>
        </is>
      </c>
      <c r="H6" s="8">
        <f>Info!C15</f>
        <v/>
      </c>
    </row>
    <row customFormat="1" customHeight="1" ht="14.1" r="7" s="4">
      <c r="B7" s="155" t="inlineStr">
        <is>
          <t>Elevation Proposal for:</t>
        </is>
      </c>
      <c r="D7" s="21" t="n"/>
      <c r="E7" s="8" t="n"/>
      <c r="F7" s="8" t="n">
        <v>0</v>
      </c>
      <c r="G7" s="8" t="inlineStr">
        <is>
          <t>Total Elevation ft.</t>
        </is>
      </c>
      <c r="H7" s="8">
        <f>Info!C17</f>
        <v/>
      </c>
    </row>
    <row customFormat="1" customHeight="1" ht="14.1" r="8" s="4">
      <c r="B8" s="159" t="inlineStr">
        <is>
          <t>asdfasdf</t>
        </is>
      </c>
      <c r="D8" s="21" t="n"/>
      <c r="E8" s="8" t="n"/>
      <c r="F8" s="73">
        <f>Info!C10</f>
        <v/>
      </c>
      <c r="G8" s="8" t="inlineStr">
        <is>
          <t>Elevation Type</t>
        </is>
      </c>
      <c r="H8" s="8">
        <f>Info!C12</f>
        <v/>
      </c>
    </row>
    <row customFormat="1" customHeight="1" ht="14.1" r="9" s="4">
      <c r="B9" s="157" t="inlineStr">
        <is>
          <t>dsadf</t>
        </is>
      </c>
      <c r="D9" s="21" t="n"/>
      <c r="E9" s="8" t="inlineStr">
        <is>
          <t>Relocation Days</t>
        </is>
      </c>
      <c r="F9" s="74">
        <f>Info!C13</f>
        <v/>
      </c>
      <c r="G9" s="72" t="n"/>
      <c r="H9" s="9" t="n"/>
    </row>
    <row customFormat="1" customHeight="1" ht="12.95" r="10" s="4">
      <c r="B10" s="157" t="inlineStr">
        <is>
          <t>dfdsf, efdsfasd sdfedf</t>
        </is>
      </c>
      <c r="D10" s="21" t="n"/>
      <c r="E10" s="247" t="inlineStr">
        <is>
          <t>Draw #3   AMOUNT:</t>
        </is>
      </c>
      <c r="F10" s="243" t="n"/>
      <c r="G10" s="244" t="n"/>
      <c r="H10" s="248" t="inlineStr">
        <is>
          <t>$10,303.03</t>
        </is>
      </c>
      <c r="I10" s="5" t="n"/>
      <c r="M10" s="179" t="n"/>
    </row>
    <row customFormat="1" customHeight="1" ht="15.95" r="11" s="5" thickBot="1">
      <c r="B11" s="249" t="inlineStr">
        <is>
          <t>712.829.3322  722.233.8643</t>
        </is>
      </c>
      <c r="C11" s="250" t="n"/>
      <c r="D11" s="250" t="n"/>
      <c r="E11" s="133" t="inlineStr">
        <is>
          <t>120 Days of Living Allowance</t>
        </is>
      </c>
      <c r="F11" s="29" t="n"/>
      <c r="G11" s="29" t="n"/>
      <c r="H11" s="29" t="n"/>
      <c r="I11" s="171" t="n"/>
    </row>
    <row customHeight="1" ht="15.95" r="12" s="119" thickBot="1">
      <c r="B12" s="178" t="inlineStr">
        <is>
          <t>ITEM #</t>
        </is>
      </c>
      <c r="C12" s="178" t="inlineStr">
        <is>
          <t>WORK DESCRIPTION</t>
        </is>
      </c>
      <c r="D12" s="251" t="n"/>
      <c r="E12" s="252" t="n"/>
      <c r="F12" s="178" t="inlineStr">
        <is>
          <t>QTY</t>
        </is>
      </c>
      <c r="G12" s="178" t="inlineStr">
        <is>
          <t>PRICE/UNIT</t>
        </is>
      </c>
      <c r="H12" s="178" t="inlineStr">
        <is>
          <t>PRICE</t>
        </is>
      </c>
    </row>
    <row customFormat="1" customHeight="1" ht="12.95" r="13" s="11">
      <c r="B13" s="10" t="n"/>
      <c r="C13" s="253" t="inlineStr">
        <is>
          <t>PRE-CONSTRUCTION</t>
        </is>
      </c>
      <c r="D13" s="251" t="n"/>
      <c r="E13" s="252" t="n"/>
      <c r="F13" s="10" t="n"/>
      <c r="G13" s="10" t="n"/>
      <c r="H13" s="10" t="n"/>
    </row>
    <row customFormat="1" customHeight="1" ht="23.25" r="14" s="11">
      <c r="B14" s="12" t="n">
        <v>1</v>
      </c>
      <c r="C14" s="170" t="inlineStr">
        <is>
          <t>Engineering - Drawings, Inspections, TWIA Submittals, Required Architectural Plans</t>
        </is>
      </c>
      <c r="D14" s="254" t="n"/>
      <c r="E14" s="255" t="n"/>
      <c r="F14" s="13">
        <f>Info!E24</f>
        <v/>
      </c>
      <c r="G14" s="16" t="n"/>
      <c r="H14" s="146" t="inlineStr">
        <is>
          <t>90%</t>
        </is>
      </c>
      <c r="J14" s="126" t="n"/>
    </row>
    <row customFormat="1" customHeight="1" ht="12.95" r="15" s="11">
      <c r="B15" s="12" t="n">
        <v>2</v>
      </c>
      <c r="C15" s="170" t="inlineStr">
        <is>
          <t>Home Inspection - photograph and document pre-existing condition of home</t>
        </is>
      </c>
      <c r="D15" s="254" t="n"/>
      <c r="E15" s="255" t="n"/>
      <c r="F15" s="13">
        <f>Info!E25</f>
        <v/>
      </c>
      <c r="G15" s="16" t="n"/>
      <c r="H15" s="146" t="n">
        <v>1</v>
      </c>
    </row>
    <row customFormat="1" customHeight="1" ht="12.95" r="16" s="11">
      <c r="B16" s="12" t="n">
        <v>3</v>
      </c>
      <c r="C16" s="170" t="inlineStr">
        <is>
          <t>Surveys - Elevation Certificate Pre-lift, Post-lift, and Final Elevation Certificate</t>
        </is>
      </c>
      <c r="D16" s="254" t="n"/>
      <c r="E16" s="255" t="n"/>
      <c r="F16" s="13">
        <f>Info!E26</f>
        <v/>
      </c>
      <c r="G16" s="16" t="n"/>
      <c r="H16" s="146" t="inlineStr">
        <is>
          <t>90%</t>
        </is>
      </c>
    </row>
    <row customFormat="1" customHeight="1" ht="12.95" r="17" s="18">
      <c r="B17" s="25" t="n">
        <v>4</v>
      </c>
      <c r="C17" s="202" t="n"/>
      <c r="D17" s="254" t="n"/>
      <c r="E17" s="255" t="n"/>
      <c r="F17" s="13" t="n"/>
      <c r="G17" s="16" t="n"/>
      <c r="H17" s="146" t="n"/>
    </row>
    <row customFormat="1" customHeight="1" ht="12.95" r="18" s="18" thickBot="1">
      <c r="B18" s="38" t="n">
        <v>5</v>
      </c>
      <c r="C18" s="39" t="n"/>
      <c r="D18" s="40" t="n"/>
      <c r="E18" s="41" t="n"/>
      <c r="F18" s="13" t="n"/>
      <c r="G18" s="16" t="n"/>
      <c r="H18" s="146" t="n"/>
    </row>
    <row customFormat="1" customHeight="1" ht="12.95" r="19" s="11">
      <c r="B19" s="10" t="n"/>
      <c r="C19" s="253" t="inlineStr">
        <is>
          <t>SITE PREPARATION</t>
        </is>
      </c>
      <c r="D19" s="251" t="n"/>
      <c r="E19" s="252" t="n"/>
      <c r="F19" s="10" t="n"/>
      <c r="G19" s="45" t="n"/>
      <c r="H19" s="146" t="n"/>
    </row>
    <row customFormat="1" customHeight="1" ht="24" r="20" s="11">
      <c r="B20" s="12" t="n">
        <v>6</v>
      </c>
      <c r="C20" s="170" t="inlineStr">
        <is>
          <t>Mobilization, Site Prep (includes breaking up and the removal and disposal of concrete), Equipment, Supervision, Labor</t>
        </is>
      </c>
      <c r="D20" s="254" t="n"/>
      <c r="E20" s="255" t="n"/>
      <c r="F20" s="13">
        <f>Info!E30</f>
        <v/>
      </c>
      <c r="G20" s="16" t="n"/>
      <c r="H20" s="146" t="inlineStr">
        <is>
          <t>100%</t>
        </is>
      </c>
    </row>
    <row customFormat="1" customHeight="1" ht="24" r="21" s="11">
      <c r="B21" s="12" t="n">
        <v>7</v>
      </c>
      <c r="C21" s="170" t="inlineStr">
        <is>
          <t>Remove existing landscaping required for elevation, it is the homeowners obligation to maintain landscaping removed, installation of Silt fence</t>
        </is>
      </c>
      <c r="D21" s="254" t="n"/>
      <c r="E21" s="255" t="n"/>
      <c r="F21" s="13">
        <f>Info!E31</f>
        <v/>
      </c>
      <c r="G21" s="16" t="n"/>
      <c r="H21" s="146" t="inlineStr">
        <is>
          <t>100%</t>
        </is>
      </c>
    </row>
    <row customFormat="1" customHeight="1" ht="12.95" r="22" s="11">
      <c r="B22" s="12" t="n">
        <v>8</v>
      </c>
      <c r="C22" s="170" t="inlineStr">
        <is>
          <t>Site toilet, dumpster and hauling off debris</t>
        </is>
      </c>
      <c r="D22" s="254" t="n"/>
      <c r="E22" s="255" t="n"/>
      <c r="F22" s="13">
        <f>Info!E32</f>
        <v/>
      </c>
      <c r="G22" s="16" t="n"/>
      <c r="H22" s="146" t="inlineStr">
        <is>
          <t>90%</t>
        </is>
      </c>
    </row>
    <row customFormat="1" customHeight="1" ht="18" r="23" s="11">
      <c r="B23" s="12" t="n">
        <v>9</v>
      </c>
      <c r="C23" s="170" t="n"/>
      <c r="D23" s="254" t="n"/>
      <c r="E23" s="255" t="n"/>
      <c r="F23" s="13" t="n"/>
      <c r="G23" s="16" t="n"/>
      <c r="H23" s="146" t="n"/>
    </row>
    <row customFormat="1" customHeight="1" ht="15" r="24" s="11">
      <c r="B24" s="12" t="n">
        <v>10</v>
      </c>
      <c r="C24" s="170" t="inlineStr">
        <is>
          <t>Tree Removal (Regular)</t>
        </is>
      </c>
      <c r="D24" s="254" t="n"/>
      <c r="E24" s="255" t="n"/>
      <c r="F24" s="13" t="n"/>
      <c r="G24" s="16" t="n"/>
      <c r="H24" s="146" t="inlineStr">
        <is>
          <t>100%</t>
        </is>
      </c>
    </row>
    <row customFormat="1" customHeight="1" ht="16.5" r="25" s="11">
      <c r="B25" s="12" t="n">
        <v>11</v>
      </c>
      <c r="C25" s="170" t="inlineStr">
        <is>
          <t>Tree Removal (Large)</t>
        </is>
      </c>
      <c r="D25" s="254" t="n"/>
      <c r="E25" s="255" t="n"/>
      <c r="F25" s="13" t="n"/>
      <c r="G25" s="16" t="n"/>
      <c r="H25" s="146" t="inlineStr">
        <is>
          <t>100%</t>
        </is>
      </c>
    </row>
    <row customFormat="1" customHeight="1" ht="16.5" r="26" s="11" thickBot="1">
      <c r="B26" s="12" t="n">
        <v>12</v>
      </c>
      <c r="C26" s="170" t="inlineStr">
        <is>
          <t>Tree Trimming</t>
        </is>
      </c>
      <c r="D26" s="254" t="n"/>
      <c r="E26" s="255" t="n"/>
      <c r="F26" s="13" t="n"/>
      <c r="G26" s="16" t="n"/>
      <c r="H26" s="146" t="inlineStr">
        <is>
          <t>100%</t>
        </is>
      </c>
    </row>
    <row customFormat="1" customHeight="1" ht="15" r="27" s="11">
      <c r="B27" s="10" t="n"/>
      <c r="C27" s="253" t="inlineStr">
        <is>
          <t>EXCAVATION, PILES, ELEVATION</t>
        </is>
      </c>
      <c r="D27" s="251" t="n"/>
      <c r="E27" s="252" t="n"/>
      <c r="F27" s="10" t="n"/>
      <c r="G27" s="45" t="n"/>
      <c r="H27" s="146" t="n"/>
    </row>
    <row customFormat="1" customHeight="1" ht="26.25" r="28" s="11">
      <c r="B28" s="12" t="n">
        <v>13</v>
      </c>
      <c r="C28" s="150" t="inlineStr">
        <is>
          <t>Tunneling/Excavating (lnft) to faciltate the installation of 8"x8" concrete pilings</t>
        </is>
      </c>
      <c r="D28" s="254" t="n"/>
      <c r="E28" s="255" t="n"/>
      <c r="F28" s="13" t="n">
        <v>289</v>
      </c>
      <c r="G28" s="16" t="n"/>
      <c r="H28" s="146" t="inlineStr">
        <is>
          <t>100%</t>
        </is>
      </c>
    </row>
    <row customFormat="1" customHeight="1" ht="39.75" r="29" s="11">
      <c r="B29" s="12" t="n">
        <v>14</v>
      </c>
      <c r="C29" s="150" t="inlineStr">
        <is>
          <t xml:space="preserve">Raise, Shore and Align above mentioned residence to satisfy BFE and local free board requirements; according to engineer specifications. Contractor to provide all block, shims, and angle iron, or any other materials required during lift. </t>
        </is>
      </c>
      <c r="D29" s="254" t="n"/>
      <c r="E29" s="255" t="n"/>
      <c r="F29" s="13">
        <f>Info!C11</f>
        <v/>
      </c>
      <c r="G29" s="16" t="n"/>
      <c r="H29" s="146" t="inlineStr">
        <is>
          <t>100%</t>
        </is>
      </c>
    </row>
    <row customFormat="1" customHeight="1" ht="15.75" r="30" s="11">
      <c r="B30" s="12" t="n">
        <v>15</v>
      </c>
      <c r="C30" s="150" t="n"/>
      <c r="D30" s="254" t="n"/>
      <c r="E30" s="255" t="n"/>
      <c r="F30" s="13" t="n"/>
      <c r="G30" s="16" t="n"/>
      <c r="H30" s="146" t="n"/>
    </row>
    <row customFormat="1" r="31" s="11">
      <c r="B31" s="12" t="n">
        <v>16</v>
      </c>
      <c r="C31" s="22" t="n"/>
      <c r="D31" s="23" t="n"/>
      <c r="E31" s="24" t="n"/>
      <c r="F31" s="13" t="n"/>
      <c r="G31" s="16" t="n"/>
      <c r="H31" s="146" t="n"/>
    </row>
    <row customFormat="1" customHeight="1" ht="14.25" r="32" s="11" thickBot="1">
      <c r="B32" s="12" t="n">
        <v>17</v>
      </c>
      <c r="C32" s="256" t="n"/>
      <c r="D32" s="257" t="n"/>
      <c r="E32" s="258" t="n"/>
      <c r="F32" s="13" t="n"/>
      <c r="G32" s="16" t="n"/>
      <c r="H32" s="146" t="n"/>
    </row>
    <row customFormat="1" customHeight="1" ht="12.75" r="33" s="11" thickBot="1">
      <c r="B33" s="12" t="n">
        <v>18</v>
      </c>
      <c r="C33" s="256" t="n"/>
      <c r="D33" s="257" t="n"/>
      <c r="E33" s="258" t="n"/>
      <c r="F33" s="13" t="n"/>
      <c r="G33" s="16" t="n"/>
      <c r="H33" s="146" t="n"/>
    </row>
    <row customFormat="1" customHeight="1" ht="18" r="34" s="11">
      <c r="B34" s="10" t="n"/>
      <c r="C34" s="253" t="inlineStr">
        <is>
          <t>FOUNDATION</t>
        </is>
      </c>
      <c r="D34" s="251" t="n"/>
      <c r="E34" s="252" t="n"/>
      <c r="F34" s="10" t="n"/>
      <c r="G34" s="45" t="n"/>
      <c r="H34" s="146" t="n"/>
    </row>
    <row customFormat="1" customHeight="1" ht="40.5" r="35" s="11">
      <c r="B35" s="12" t="n">
        <v>19</v>
      </c>
      <c r="C35" s="150" t="inlineStr">
        <is>
          <t>Install 8"x8" concrete pillings to support the existing concrete slab under residence to the point of refusal, where engineer has specified to provide sufficient weight load support.</t>
        </is>
      </c>
      <c r="D35" s="254" t="n"/>
      <c r="E35" s="255" t="n"/>
      <c r="F35" s="13" t="n">
        <v>72</v>
      </c>
      <c r="G35" s="16" t="n"/>
      <c r="H35" s="146" t="inlineStr">
        <is>
          <t>100%</t>
        </is>
      </c>
    </row>
    <row customFormat="1" customHeight="1" ht="27" r="36" s="11">
      <c r="B36" s="12" t="n">
        <v>20</v>
      </c>
      <c r="C36" s="150" t="inlineStr">
        <is>
          <t>Pour 24"X24" continuous reinforced concrete footer as per engineer specifications</t>
        </is>
      </c>
      <c r="D36" s="254" t="n"/>
      <c r="E36" s="255" t="n"/>
      <c r="F36" s="13" t="n">
        <v>327</v>
      </c>
      <c r="G36" s="16" t="n"/>
      <c r="H36" s="146" t="inlineStr">
        <is>
          <t>100%</t>
        </is>
      </c>
    </row>
    <row customFormat="1" customHeight="1" ht="62.25" r="37" s="11">
      <c r="B37" s="12" t="n">
        <v>21</v>
      </c>
      <c r="C37" s="150" t="inlineStr">
        <is>
          <t>Install 16" X 16" pialister block concrete column with four (4) #5 rebar tied into footings and original slab with epoxy for structural support in accordance with engineer specifications.  (columns will be pumped solid with concrete using pump truck to avoid cold joints)</t>
        </is>
      </c>
      <c r="D37" s="254" t="n"/>
      <c r="E37" s="255" t="n"/>
      <c r="F37" s="13" t="n">
        <v>29</v>
      </c>
      <c r="G37" s="16" t="n"/>
      <c r="H37" s="146" t="inlineStr">
        <is>
          <t>100%</t>
        </is>
      </c>
    </row>
    <row customFormat="1" customHeight="1" ht="23.1" r="38" s="11">
      <c r="B38" s="12" t="n">
        <v>22</v>
      </c>
      <c r="C38" s="150" t="inlineStr">
        <is>
          <t>Labor and material to install  painted steel beams WF 8" x 18#/ft. to span areas for interior columns per engineered specifications</t>
        </is>
      </c>
      <c r="D38" s="254" t="n"/>
      <c r="E38" s="255" t="n"/>
      <c r="F38" s="13" t="n">
        <v>6</v>
      </c>
      <c r="G38" s="16" t="n"/>
      <c r="H38" s="146" t="inlineStr">
        <is>
          <t>100%</t>
        </is>
      </c>
    </row>
    <row customFormat="1" customHeight="1" ht="14.25" r="39" s="11">
      <c r="B39" s="12" t="n">
        <v>23</v>
      </c>
      <c r="C39" s="150" t="n"/>
      <c r="D39" s="254" t="n"/>
      <c r="E39" s="255" t="n"/>
      <c r="F39" s="13" t="n"/>
      <c r="G39" s="135" t="n"/>
      <c r="H39" s="146" t="n"/>
    </row>
    <row customFormat="1" customHeight="1" ht="51.75" r="40" s="11" thickBot="1">
      <c r="B40" s="12" t="n">
        <v>24</v>
      </c>
      <c r="C40" s="150" t="inlineStr">
        <is>
          <t>Pour concrete slab under raised home per engineered specifications. Price includes pump truck as required. Install three (3) sided CMU block wall with required flood vents.  This includes the required rebar and concrete fill as required by Engineer Specifications.</t>
        </is>
      </c>
      <c r="D40" s="254" t="n"/>
      <c r="E40" s="255" t="n"/>
      <c r="F40" s="13">
        <f>Info!E50</f>
        <v/>
      </c>
      <c r="G40" s="16" t="n"/>
      <c r="H40" s="146" t="inlineStr">
        <is>
          <t>100%</t>
        </is>
      </c>
    </row>
    <row customFormat="1" customHeight="1" ht="15.75" r="41" s="11">
      <c r="B41" s="10" t="n"/>
      <c r="C41" s="253" t="inlineStr">
        <is>
          <t>UTILITIES</t>
        </is>
      </c>
      <c r="D41" s="251" t="n"/>
      <c r="E41" s="252" t="n"/>
      <c r="F41" s="10" t="n"/>
      <c r="G41" s="45" t="n"/>
      <c r="H41" s="146" t="inlineStr">
        <is>
          <t>100%</t>
        </is>
      </c>
    </row>
    <row customFormat="1" customHeight="1" ht="24.75" r="42" s="11">
      <c r="B42" s="12" t="n">
        <v>25</v>
      </c>
      <c r="C42" s="150" t="inlineStr">
        <is>
          <t>Disconnect and reconnect/repair water, sewer / septic, gas as required by local building agencies</t>
        </is>
      </c>
      <c r="D42" s="254" t="n"/>
      <c r="E42" s="255" t="n"/>
      <c r="F42" s="13">
        <f>Info!E52</f>
        <v/>
      </c>
      <c r="G42" s="16" t="n"/>
      <c r="H42" s="146" t="inlineStr">
        <is>
          <t>100%</t>
        </is>
      </c>
    </row>
    <row customFormat="1" customHeight="1" ht="25.5" r="43" s="11">
      <c r="B43" s="12" t="n">
        <v>26</v>
      </c>
      <c r="C43" s="150" t="inlineStr">
        <is>
          <t xml:space="preserve"> Disconnect, Raise and reconnect A/C system(s) to new elevated height requirements </t>
        </is>
      </c>
      <c r="D43" s="254" t="n"/>
      <c r="E43" s="255" t="n"/>
      <c r="F43" s="13">
        <f>Info!E53</f>
        <v/>
      </c>
      <c r="G43" s="16" t="n"/>
      <c r="H43" s="146" t="inlineStr">
        <is>
          <t>100%</t>
        </is>
      </c>
    </row>
    <row customFormat="1" customHeight="1" ht="13.5" r="44" s="11" thickBot="1">
      <c r="B44" s="12" t="n">
        <v>27</v>
      </c>
      <c r="C44" s="150" t="inlineStr">
        <is>
          <t>Disconnect and reconnect electrical as required by local building agencies</t>
        </is>
      </c>
      <c r="D44" s="254" t="n"/>
      <c r="E44" s="255" t="n"/>
      <c r="F44" s="13">
        <f>Info!E54</f>
        <v/>
      </c>
      <c r="G44" s="16" t="n"/>
      <c r="H44" s="146" t="inlineStr">
        <is>
          <t>100%</t>
        </is>
      </c>
    </row>
    <row customFormat="1" customHeight="1" ht="21.75" r="45" s="11">
      <c r="B45" s="10" t="n"/>
      <c r="C45" s="253" t="inlineStr">
        <is>
          <t>STEPS, LANDINGS, CARPENTRY</t>
        </is>
      </c>
      <c r="D45" s="251" t="n"/>
      <c r="E45" s="252" t="n"/>
      <c r="F45" s="10" t="n"/>
      <c r="G45" s="45" t="n"/>
      <c r="H45" s="146" t="n"/>
    </row>
    <row customFormat="1" customHeight="1" ht="20.25" r="46" s="11">
      <c r="B46" s="12" t="n">
        <v>28</v>
      </c>
      <c r="C46" s="150" t="n"/>
      <c r="D46" s="254" t="n"/>
      <c r="E46" s="255" t="n"/>
      <c r="F46" s="13" t="n"/>
      <c r="G46" s="16" t="n"/>
      <c r="H46" s="146" t="n"/>
    </row>
    <row customFormat="1" customHeight="1" ht="36" r="47" s="11">
      <c r="B47" s="12" t="n">
        <v>29</v>
      </c>
      <c r="C47" s="150" t="inlineStr">
        <is>
          <t xml:space="preserve">Construct 4'X4' landing to meet program requirements (including stairs and handrails)A raise height above 12 feet will require a landing as per code; larger and increased number of support posts. </t>
        </is>
      </c>
      <c r="D47" s="254" t="n"/>
      <c r="E47" s="255" t="n"/>
      <c r="F47" s="13" t="n">
        <v>1</v>
      </c>
      <c r="G47" s="16" t="n"/>
      <c r="H47" s="146" t="inlineStr">
        <is>
          <t>100%</t>
        </is>
      </c>
    </row>
    <row customFormat="1" customHeight="1" ht="41.25" r="48" s="11">
      <c r="B48" s="12" t="n">
        <v>30</v>
      </c>
      <c r="C48" s="150" t="inlineStr">
        <is>
          <t xml:space="preserve">Construct 4'X8' landing to meet program requirements (including stairs and handrails)A raise height above 12 feet will require a landing as per code; larger and increased number of support posts. </t>
        </is>
      </c>
      <c r="D48" s="254" t="n"/>
      <c r="E48" s="255" t="n"/>
      <c r="F48" s="13" t="n">
        <v>1</v>
      </c>
      <c r="G48" s="16" t="n"/>
      <c r="H48" s="146" t="inlineStr">
        <is>
          <t>100%</t>
        </is>
      </c>
    </row>
    <row customFormat="1" customHeight="1" ht="24" r="49" s="11" thickBot="1">
      <c r="B49" s="12" t="n">
        <v>31</v>
      </c>
      <c r="C49" s="150" t="inlineStr">
        <is>
          <t>It is more cost effective to connect egress points with a 4' walkway than construct multiple stairways</t>
        </is>
      </c>
      <c r="D49" s="254" t="n"/>
      <c r="E49" s="255" t="n"/>
      <c r="F49" s="13" t="n"/>
      <c r="G49" s="16" t="n"/>
      <c r="H49" s="146" t="inlineStr">
        <is>
          <t>100%</t>
        </is>
      </c>
    </row>
    <row customFormat="1" customHeight="1" ht="15.75" r="50" s="11">
      <c r="B50" s="10" t="n"/>
      <c r="C50" s="253" t="inlineStr">
        <is>
          <t>FINISHES AND LANDSCAPING</t>
        </is>
      </c>
      <c r="D50" s="251" t="n"/>
      <c r="E50" s="252" t="n"/>
      <c r="F50" s="10" t="n"/>
      <c r="G50" s="45" t="n"/>
      <c r="H50" s="146" t="n"/>
    </row>
    <row customFormat="1" customHeight="1" ht="26.25" r="51" s="11">
      <c r="B51" s="12" t="n">
        <v>32</v>
      </c>
      <c r="C51" s="150" t="inlineStr">
        <is>
          <t>Equipment, dirt and labor to allow for proper grading as required by local agencies</t>
        </is>
      </c>
      <c r="D51" s="254" t="n"/>
      <c r="E51" s="255" t="n"/>
      <c r="F51" s="13">
        <f>Info!E61</f>
        <v/>
      </c>
      <c r="G51" s="16" t="n"/>
      <c r="H51" s="146">
        <f>F51*G51</f>
        <v/>
      </c>
    </row>
    <row customFormat="1" customHeight="1" ht="12.95" r="52" s="11">
      <c r="B52" s="12" t="n">
        <v>33</v>
      </c>
      <c r="C52" s="150" t="inlineStr">
        <is>
          <t>Pallets of Sod with labor and installation</t>
        </is>
      </c>
      <c r="D52" s="254" t="n"/>
      <c r="E52" s="255" t="n"/>
      <c r="F52" s="13">
        <f>Info!E62</f>
        <v/>
      </c>
      <c r="G52" s="16" t="n"/>
      <c r="H52" s="146">
        <f>F52*G52</f>
        <v/>
      </c>
    </row>
    <row customFormat="1" customHeight="1" ht="12.95" r="53" s="11">
      <c r="B53" s="12" t="n">
        <v>34</v>
      </c>
      <c r="C53" s="150" t="inlineStr">
        <is>
          <t>Detach and reset fence; included in bid price</t>
        </is>
      </c>
      <c r="D53" s="254" t="n"/>
      <c r="E53" s="255" t="n"/>
      <c r="F53" s="13" t="n"/>
      <c r="G53" s="16" t="n"/>
      <c r="H53" s="146" t="inlineStr">
        <is>
          <t>100%</t>
        </is>
      </c>
    </row>
    <row customFormat="1" customHeight="1" ht="12.95" r="54" s="11">
      <c r="B54" s="12" t="n">
        <v>35</v>
      </c>
      <c r="C54" s="150" t="inlineStr">
        <is>
          <t xml:space="preserve">Extend gutter to ground level; included in bid price </t>
        </is>
      </c>
      <c r="D54" s="254" t="n"/>
      <c r="E54" s="255" t="n"/>
      <c r="F54" s="13" t="n"/>
      <c r="G54" s="16" t="n"/>
      <c r="H54" s="146" t="inlineStr">
        <is>
          <t>100%</t>
        </is>
      </c>
    </row>
    <row customFormat="1" customHeight="1" ht="21" r="55" s="11">
      <c r="B55" s="12" t="n">
        <v>36</v>
      </c>
      <c r="C55" s="150" t="inlineStr">
        <is>
          <t>Repair existing sprinkler system after completion of elevation, included in bid price</t>
        </is>
      </c>
      <c r="D55" s="254" t="n"/>
      <c r="E55" s="255" t="n"/>
      <c r="F55" s="13" t="n"/>
      <c r="G55" s="16" t="n"/>
      <c r="H55" s="146" t="inlineStr">
        <is>
          <t>100%</t>
        </is>
      </c>
    </row>
    <row customFormat="1" customHeight="1" ht="18" r="56" s="11">
      <c r="B56" s="12" t="n">
        <v>37</v>
      </c>
      <c r="C56" s="150" t="inlineStr">
        <is>
          <t xml:space="preserve">Post site cleanup </t>
        </is>
      </c>
      <c r="D56" s="254" t="n"/>
      <c r="E56" s="255" t="n"/>
      <c r="F56" s="13">
        <f>Info!E66</f>
        <v/>
      </c>
      <c r="G56" s="16" t="n"/>
      <c r="H56" s="146" t="inlineStr">
        <is>
          <t>90%</t>
        </is>
      </c>
    </row>
    <row customFormat="1" customHeight="1" ht="27" r="57" s="11">
      <c r="B57" s="12" t="n">
        <v>38</v>
      </c>
      <c r="C57" s="150" t="inlineStr">
        <is>
          <t>Spray foam insulation  underneath elevated slab (closed cell insulation =Minimum of R-13)</t>
        </is>
      </c>
      <c r="D57" s="254" t="n"/>
      <c r="E57" s="255" t="n"/>
      <c r="F57" s="13" t="n">
        <v>2314</v>
      </c>
      <c r="G57" s="16" t="n"/>
      <c r="H57" s="146" t="inlineStr">
        <is>
          <t>100%</t>
        </is>
      </c>
    </row>
    <row customFormat="1" customHeight="1" ht="19.5" r="58" s="11">
      <c r="B58" s="12" t="n">
        <v>39</v>
      </c>
      <c r="C58" s="150" t="inlineStr">
        <is>
          <t>Repair / replace concrete damaged during elevation (sqft.)</t>
        </is>
      </c>
      <c r="D58" s="254" t="n"/>
      <c r="E58" s="255" t="n"/>
      <c r="F58" s="13">
        <f>Info!E68</f>
        <v/>
      </c>
      <c r="G58" s="16" t="n"/>
      <c r="H58" s="146" t="inlineStr">
        <is>
          <t>100%</t>
        </is>
      </c>
    </row>
    <row customFormat="1" customHeight="1" ht="19.5" r="59" s="11">
      <c r="B59" s="12" t="n">
        <v>40</v>
      </c>
      <c r="C59" s="150" t="inlineStr">
        <is>
          <t>Add Wood Handrails to Elevated Porch Area /Deck</t>
        </is>
      </c>
      <c r="D59" s="254" t="n"/>
      <c r="E59" s="255" t="n"/>
      <c r="F59" s="13" t="n"/>
      <c r="G59" s="16" t="n"/>
      <c r="H59" s="146" t="inlineStr">
        <is>
          <t>100%</t>
        </is>
      </c>
    </row>
    <row customFormat="1" customHeight="1" ht="17.25" r="60" s="11">
      <c r="B60" s="12" t="n">
        <v>41</v>
      </c>
      <c r="C60" s="150" t="inlineStr">
        <is>
          <t>Detach breezeway and properly repair roofline and Home</t>
        </is>
      </c>
      <c r="D60" s="254" t="n"/>
      <c r="E60" s="255" t="n"/>
      <c r="F60" s="13" t="n"/>
      <c r="G60" s="16" t="n"/>
      <c r="H60" s="146" t="inlineStr">
        <is>
          <t>100%</t>
        </is>
      </c>
    </row>
    <row customFormat="1" customHeight="1" ht="12.95" r="61" s="11" thickBot="1">
      <c r="B61" s="12" t="n">
        <v>42</v>
      </c>
      <c r="C61" s="150" t="inlineStr">
        <is>
          <t>Warranty, Supervison,Overhead</t>
        </is>
      </c>
      <c r="D61" s="254" t="n"/>
      <c r="E61" s="255" t="n"/>
      <c r="F61" s="13" t="n"/>
      <c r="G61" s="16" t="n"/>
      <c r="H61" s="146" t="inlineStr">
        <is>
          <t>90%</t>
        </is>
      </c>
    </row>
    <row customFormat="1" customHeight="1" ht="15.95" r="62" s="11">
      <c r="B62" s="10" t="n"/>
      <c r="C62" s="253" t="inlineStr">
        <is>
          <t>ADA Approved Items</t>
        </is>
      </c>
      <c r="D62" s="251" t="n"/>
      <c r="E62" s="252" t="n"/>
      <c r="F62" s="10" t="n"/>
      <c r="G62" s="45" t="n"/>
      <c r="H62" s="146" t="n"/>
    </row>
    <row customFormat="1" customHeight="1" ht="12.95" r="63" s="11">
      <c r="B63" s="12" t="n">
        <v>43</v>
      </c>
      <c r="C63" s="150" t="inlineStr">
        <is>
          <t>ADA Personal Lift</t>
        </is>
      </c>
      <c r="D63" s="254" t="n"/>
      <c r="E63" s="255" t="n"/>
      <c r="F63" s="13" t="n">
        <v>1</v>
      </c>
      <c r="G63" s="16" t="n"/>
      <c r="H63" s="146" t="inlineStr">
        <is>
          <t>100%</t>
        </is>
      </c>
    </row>
    <row customFormat="1" customHeight="1" ht="12.95" r="64" s="11">
      <c r="B64" s="12" t="n"/>
      <c r="C64" s="150" t="n"/>
      <c r="D64" s="254" t="n"/>
      <c r="E64" s="255" t="n"/>
      <c r="F64" s="13" t="n"/>
      <c r="G64" s="16" t="n"/>
      <c r="H64" s="146" t="n"/>
    </row>
    <row customFormat="1" customHeight="1" ht="12.95" r="65" s="11" thickBot="1">
      <c r="B65" s="33" t="n"/>
      <c r="C65" s="34" t="n"/>
      <c r="D65" s="35" t="n"/>
      <c r="E65" s="36" t="n"/>
      <c r="F65" s="37" t="n"/>
      <c r="G65" s="44" t="n"/>
      <c r="H65" s="14" t="n"/>
    </row>
    <row customFormat="1" customHeight="1" ht="16.5" r="66" s="11" thickBot="1">
      <c r="B66" s="10" t="n"/>
      <c r="C66" s="259" t="inlineStr">
        <is>
          <t>Eligible Elevation Costs</t>
        </is>
      </c>
      <c r="D66" s="251" t="n"/>
      <c r="E66" s="252" t="n"/>
      <c r="F66" s="10" t="n"/>
      <c r="G66" s="260" t="n"/>
      <c r="H66" s="15" t="n"/>
    </row>
    <row customFormat="1" customHeight="1" ht="16.5" r="67" s="11" thickBot="1">
      <c r="B67" s="10" t="n"/>
      <c r="C67" s="261" t="inlineStr">
        <is>
          <t>Bonding &amp; Insurance</t>
        </is>
      </c>
      <c r="D67" s="262" t="n"/>
      <c r="E67" s="263" t="n"/>
      <c r="F67" s="10" t="n"/>
      <c r="G67" s="260" t="n"/>
      <c r="H67" s="15" t="n"/>
    </row>
    <row customFormat="1" customHeight="1" ht="0.75" r="68" s="11" thickBot="1">
      <c r="B68" s="10" t="n"/>
      <c r="C68" s="261" t="n"/>
      <c r="D68" s="262" t="n"/>
      <c r="E68" s="263" t="n"/>
      <c r="F68" s="10" t="n"/>
      <c r="G68" s="10" t="n"/>
      <c r="H68" s="15" t="n"/>
    </row>
    <row customFormat="1" customHeight="1" ht="15.95" r="69" s="11" thickBot="1">
      <c r="A69" s="147" t="inlineStr">
        <is>
          <t>ss</t>
        </is>
      </c>
      <c r="B69" s="10" t="n"/>
      <c r="C69" s="261" t="inlineStr">
        <is>
          <t>Draw #3  Amount</t>
        </is>
      </c>
      <c r="D69" s="262" t="n"/>
      <c r="E69" s="263" t="n"/>
      <c r="F69" s="10" t="n"/>
      <c r="G69" s="10" t="n"/>
      <c r="H69" s="15" t="inlineStr">
        <is>
          <t>$10,303.03</t>
        </is>
      </c>
    </row>
    <row customFormat="1" customHeight="1" ht="15.95" r="70" s="11">
      <c r="B70" s="46" t="n"/>
      <c r="C70" s="47" t="n"/>
      <c r="D70" s="48" t="n"/>
      <c r="E70" s="49" t="n"/>
      <c r="F70" s="46" t="n"/>
      <c r="G70" s="46" t="n"/>
      <c r="H70" s="50" t="n"/>
    </row>
    <row customFormat="1" customHeight="1" ht="15.95" r="71" s="11"/>
    <row customFormat="1" customHeight="1" ht="32.25" r="72" s="11"/>
    <row customFormat="1" customHeight="1" ht="18" r="73" s="11"/>
    <row customFormat="1" customHeight="1" ht="17.25" r="74" s="11"/>
    <row customFormat="1" customHeight="1" ht="20.25" r="75" s="11"/>
    <row customHeight="1" ht="16.5" r="76" s="119"/>
    <row customHeight="1" ht="15" r="80" s="119"/>
    <row r="87">
      <c r="B87" s="19" t="n"/>
      <c r="C87" s="19" t="n"/>
      <c r="D87" s="19" t="n"/>
    </row>
  </sheetData>
  <mergeCells count="69">
    <mergeCell ref="C35:E35"/>
    <mergeCell ref="C32:E32"/>
    <mergeCell ref="C17:E17"/>
    <mergeCell ref="C19:E19"/>
    <mergeCell ref="C29:E29"/>
    <mergeCell ref="C24:E24"/>
    <mergeCell ref="C25:E25"/>
    <mergeCell ref="C21:E21"/>
    <mergeCell ref="C22:E22"/>
    <mergeCell ref="C23:E23"/>
    <mergeCell ref="C27:E27"/>
    <mergeCell ref="C28:E28"/>
    <mergeCell ref="C33:E33"/>
    <mergeCell ref="C66:E66"/>
    <mergeCell ref="C40:E40"/>
    <mergeCell ref="C50:E50"/>
    <mergeCell ref="C41:E41"/>
    <mergeCell ref="C45:E45"/>
    <mergeCell ref="C44:E44"/>
    <mergeCell ref="C43:E43"/>
    <mergeCell ref="C42:E42"/>
    <mergeCell ref="C52:E52"/>
    <mergeCell ref="C56:E56"/>
    <mergeCell ref="C60:E60"/>
    <mergeCell ref="C53:E53"/>
    <mergeCell ref="C51:E51"/>
    <mergeCell ref="C55:E55"/>
    <mergeCell ref="C54:E54"/>
    <mergeCell ref="C69:E69"/>
    <mergeCell ref="C59:E59"/>
    <mergeCell ref="C63:E63"/>
    <mergeCell ref="M10:N10"/>
    <mergeCell ref="E3:H3"/>
    <mergeCell ref="E10:G10"/>
    <mergeCell ref="B3:D3"/>
    <mergeCell ref="B4:D4"/>
    <mergeCell ref="B5:D5"/>
    <mergeCell ref="C36:E36"/>
    <mergeCell ref="C37:E37"/>
    <mergeCell ref="C34:E34"/>
    <mergeCell ref="C67:E67"/>
    <mergeCell ref="C39:E39"/>
    <mergeCell ref="C64:E64"/>
    <mergeCell ref="C46:E46"/>
    <mergeCell ref="D2:H2"/>
    <mergeCell ref="B2:C2"/>
    <mergeCell ref="B11:D11"/>
    <mergeCell ref="C15:E15"/>
    <mergeCell ref="C20:E20"/>
    <mergeCell ref="C12:E12"/>
    <mergeCell ref="C13:E13"/>
    <mergeCell ref="C16:E16"/>
    <mergeCell ref="C14:E14"/>
    <mergeCell ref="E1:G1"/>
    <mergeCell ref="C48:E48"/>
    <mergeCell ref="C68:E68"/>
    <mergeCell ref="B7:D7"/>
    <mergeCell ref="B9:D9"/>
    <mergeCell ref="B8:D8"/>
    <mergeCell ref="B10:D10"/>
    <mergeCell ref="C61:E61"/>
    <mergeCell ref="C58:E58"/>
    <mergeCell ref="C62:E62"/>
    <mergeCell ref="C26:E26"/>
    <mergeCell ref="C38:E38"/>
    <mergeCell ref="C49:E49"/>
    <mergeCell ref="C47:E47"/>
    <mergeCell ref="C30:E30"/>
    <mergeCell ref="C57:E57"/>
  </mergeCells>
  <hyperlinks>
    <hyperlink xmlns:r="http://schemas.openxmlformats.org/officeDocument/2006/relationships" ref="B4" r:id="rId1"/>
    <hyperlink xmlns:r="http://schemas.openxmlformats.org/officeDocument/2006/relationships" ref="B5" r:id="rId2"/>
  </hyperlinks>
  <printOptions horizontalCentered="1"/>
  <pageMargins bottom="0.25" footer="0" header="0" left="0.25" right="0.25" top="0.25"/>
  <pageSetup orientation="portrait"/>
  <drawing xmlns:r="http://schemas.openxmlformats.org/officeDocument/2006/relationships" r:id="rId3"/>
</worksheet>
</file>

<file path=xl/worksheets/sheet2.xml><?xml version="1.0" encoding="utf-8"?>
<worksheet xmlns="http://schemas.openxmlformats.org/spreadsheetml/2006/main">
  <sheetPr>
    <outlinePr summaryBelow="1" summaryRight="1"/>
    <pageSetUpPr/>
  </sheetPr>
  <dimension ref="A1:G53"/>
  <sheetViews>
    <sheetView topLeftCell="A42" workbookViewId="0">
      <selection activeCell="K48" sqref="K48"/>
    </sheetView>
  </sheetViews>
  <sheetFormatPr baseColWidth="8" defaultRowHeight="12.75"/>
  <cols>
    <col bestFit="1" customWidth="1" max="1" min="1" style="125" width="5.140625"/>
    <col customWidth="1" max="2" min="2" style="119" width="20.28515625"/>
    <col customWidth="1" max="3" min="3" style="119" width="12.42578125"/>
    <col customWidth="1" max="4" min="4" style="119" width="6"/>
    <col customWidth="1" max="5" min="5" style="119" width="8.28515625"/>
    <col customWidth="1" max="6" min="6" style="119" width="16"/>
    <col customWidth="1" max="7" min="7" style="119" width="19"/>
  </cols>
  <sheetData>
    <row customHeight="1" ht="21.75" r="1" s="119" thickBot="1">
      <c r="A1" s="264" t="inlineStr">
        <is>
          <t>BID TEMPLATE</t>
        </is>
      </c>
      <c r="B1" s="265" t="n"/>
      <c r="C1" s="265" t="n"/>
      <c r="D1" s="265" t="n"/>
      <c r="E1" s="265" t="n"/>
      <c r="F1" s="265" t="n"/>
      <c r="G1" s="266" t="n"/>
    </row>
    <row r="2">
      <c r="A2" s="77" t="n"/>
      <c r="B2" s="233" t="inlineStr">
        <is>
          <t>Contractor:</t>
        </is>
      </c>
      <c r="C2" s="233" t="inlineStr">
        <is>
          <t>Excello Homes</t>
        </is>
      </c>
      <c r="D2" s="267" t="n"/>
      <c r="E2" s="78" t="n"/>
      <c r="F2" s="233" t="inlineStr">
        <is>
          <t>1st Floor sqft</t>
        </is>
      </c>
      <c r="G2" s="80">
        <f>Info!C6</f>
        <v/>
      </c>
    </row>
    <row r="3">
      <c r="A3" s="81" t="n"/>
      <c r="B3" s="234" t="inlineStr">
        <is>
          <t>Homeowner:</t>
        </is>
      </c>
      <c r="C3" s="132">
        <f>Info!C1</f>
        <v/>
      </c>
      <c r="D3" s="72" t="n"/>
      <c r="E3" s="82" t="n"/>
      <c r="F3" s="234" t="inlineStr">
        <is>
          <t>2nd Floor sqft</t>
        </is>
      </c>
      <c r="G3" s="84">
        <f>Info!C7</f>
        <v/>
      </c>
    </row>
    <row r="4">
      <c r="A4" s="81" t="n"/>
      <c r="B4" s="234" t="inlineStr">
        <is>
          <t>Address:</t>
        </is>
      </c>
      <c r="C4" s="234">
        <f>Info!C2</f>
        <v/>
      </c>
      <c r="D4" s="244" t="n"/>
      <c r="E4" s="82" t="n"/>
      <c r="F4" s="234" t="inlineStr">
        <is>
          <t>Total sqft</t>
        </is>
      </c>
      <c r="G4" s="84" t="n">
        <v>2314</v>
      </c>
    </row>
    <row r="5">
      <c r="A5" s="81" t="n"/>
      <c r="B5" s="234" t="inlineStr">
        <is>
          <t>City:</t>
        </is>
      </c>
      <c r="C5" s="234">
        <f>Info!C3</f>
        <v/>
      </c>
      <c r="D5" s="244" t="n"/>
      <c r="E5" s="82" t="n"/>
      <c r="F5" s="234" t="inlineStr">
        <is>
          <t>BFE</t>
        </is>
      </c>
      <c r="G5" s="84">
        <f>Info!C18</f>
        <v/>
      </c>
    </row>
    <row r="6">
      <c r="A6" s="81" t="n"/>
      <c r="B6" s="82" t="n"/>
      <c r="C6" s="82" t="n"/>
      <c r="D6" s="85" t="n"/>
      <c r="E6" s="82" t="n"/>
      <c r="F6" s="234" t="inlineStr">
        <is>
          <t>Floor Elevation</t>
        </is>
      </c>
      <c r="G6" s="84">
        <f>Info!C19</f>
        <v/>
      </c>
    </row>
    <row r="7">
      <c r="A7" s="81" t="n"/>
      <c r="B7" s="234" t="inlineStr">
        <is>
          <t xml:space="preserve">Foundation Type: </t>
        </is>
      </c>
      <c r="C7" s="182">
        <f>Info!C12</f>
        <v/>
      </c>
      <c r="D7" s="244" t="n"/>
      <c r="E7" s="82" t="n"/>
      <c r="F7" s="234" t="inlineStr">
        <is>
          <t>Freeboard</t>
        </is>
      </c>
      <c r="G7" s="84">
        <f>Info!C15</f>
        <v/>
      </c>
    </row>
    <row r="8">
      <c r="A8" s="81" t="n"/>
      <c r="B8" s="82" t="n"/>
      <c r="C8" s="82" t="n"/>
      <c r="D8" s="85" t="n"/>
      <c r="E8" s="82" t="n"/>
      <c r="F8" s="234" t="inlineStr">
        <is>
          <t>Target BFE</t>
        </is>
      </c>
      <c r="G8" s="84">
        <f>Info!C14</f>
        <v/>
      </c>
    </row>
    <row customHeight="1" ht="13.5" r="9" s="119" thickBot="1">
      <c r="A9" s="86" t="n"/>
      <c r="B9" s="87" t="n"/>
      <c r="C9" s="87" t="n"/>
      <c r="D9" s="88" t="n"/>
      <c r="E9" s="87" t="n"/>
      <c r="F9" s="89" t="inlineStr">
        <is>
          <t xml:space="preserve">Total Elevation </t>
        </is>
      </c>
      <c r="G9" s="90">
        <f>Info!C17</f>
        <v/>
      </c>
    </row>
    <row customHeight="1" ht="17.25" r="10" s="119" thickBot="1">
      <c r="A10" s="226" t="inlineStr">
        <is>
          <t>Item</t>
        </is>
      </c>
      <c r="B10" s="226" t="inlineStr">
        <is>
          <t>Description</t>
        </is>
      </c>
      <c r="D10" s="268" t="n"/>
      <c r="E10" s="226" t="inlineStr">
        <is>
          <t>QTY</t>
        </is>
      </c>
      <c r="F10" s="226" t="inlineStr">
        <is>
          <t>Unit Price</t>
        </is>
      </c>
      <c r="G10" s="226" t="inlineStr">
        <is>
          <t>Price</t>
        </is>
      </c>
    </row>
    <row customHeight="1" ht="16.5" r="11" s="119">
      <c r="A11" s="212" t="inlineStr">
        <is>
          <t>Pre-Construction Activites</t>
        </is>
      </c>
      <c r="B11" s="269" t="n"/>
      <c r="C11" s="269" t="n"/>
      <c r="D11" s="269" t="n"/>
      <c r="E11" s="92" t="n"/>
      <c r="F11" s="92" t="n"/>
      <c r="G11" s="93" t="n"/>
    </row>
    <row r="12">
      <c r="A12" s="94" t="n">
        <v>1</v>
      </c>
      <c r="B12" s="227" t="n"/>
      <c r="C12" s="270" t="n"/>
      <c r="D12" s="270" t="n"/>
      <c r="E12" s="95" t="n">
        <v>1</v>
      </c>
      <c r="F12" s="271">
        <f>SUM('Service Quote Slab Elevation'!H14:H18)</f>
        <v/>
      </c>
      <c r="G12" s="272">
        <f>+SUM(E12*F12)</f>
        <v/>
      </c>
    </row>
    <row customHeight="1" ht="17.25" r="13" s="119" thickBot="1">
      <c r="A13" s="208" t="inlineStr">
        <is>
          <t>SUBTOTAL</t>
        </is>
      </c>
      <c r="B13" s="273" t="n"/>
      <c r="C13" s="273" t="n"/>
      <c r="D13" s="273" t="n"/>
      <c r="E13" s="209" t="n"/>
      <c r="F13" s="274" t="n"/>
      <c r="G13" s="275">
        <f>SUM(G12:G12)</f>
        <v/>
      </c>
    </row>
    <row customHeight="1" ht="16.5" r="14" s="119">
      <c r="A14" s="212" t="inlineStr">
        <is>
          <t>Site Preparation/Development</t>
        </is>
      </c>
      <c r="B14" s="269" t="n"/>
      <c r="C14" s="269" t="n"/>
      <c r="D14" s="269" t="n"/>
      <c r="E14" s="92" t="n"/>
      <c r="F14" s="92" t="n"/>
      <c r="G14" s="93" t="n"/>
    </row>
    <row customHeight="1" ht="16.5" r="15" s="119">
      <c r="A15" s="94" t="n">
        <v>2</v>
      </c>
      <c r="B15" s="101" t="n"/>
      <c r="C15" s="214" t="n"/>
      <c r="D15" s="270" t="n"/>
      <c r="E15" s="95" t="n">
        <v>1</v>
      </c>
      <c r="F15" s="271">
        <f>SUM('Service Quote Slab Elevation'!H20:H26)</f>
        <v/>
      </c>
      <c r="G15" s="272">
        <f>+SUM(E15*F15)</f>
        <v/>
      </c>
    </row>
    <row customHeight="1" ht="17.25" r="16" s="119" thickBot="1">
      <c r="A16" s="224" t="inlineStr">
        <is>
          <t>SUBTOTAL</t>
        </is>
      </c>
      <c r="B16" s="270" t="n"/>
      <c r="C16" s="270" t="n"/>
      <c r="D16" s="270" t="n"/>
      <c r="E16" s="211" t="n"/>
      <c r="F16" s="276" t="n"/>
      <c r="G16" s="277">
        <f>SUM(G15:G15)</f>
        <v/>
      </c>
    </row>
    <row customHeight="1" ht="16.5" r="17" s="119">
      <c r="A17" s="212" t="inlineStr">
        <is>
          <t>Excavation, Pilings, Elevation</t>
        </is>
      </c>
      <c r="B17" s="269" t="n"/>
      <c r="C17" s="269" t="n"/>
      <c r="D17" s="269" t="n"/>
      <c r="E17" s="92" t="n"/>
      <c r="F17" s="92" t="n"/>
      <c r="G17" s="93" t="n"/>
    </row>
    <row customHeight="1" ht="16.5" r="18" s="119">
      <c r="A18" s="105" t="n">
        <v>3</v>
      </c>
      <c r="B18" s="106" t="n"/>
      <c r="C18" s="225" t="n"/>
      <c r="E18" s="125" t="n">
        <v>1</v>
      </c>
      <c r="F18" s="278">
        <f>SUM('Service Quote Slab Elevation'!H28:H33)</f>
        <v/>
      </c>
      <c r="G18" s="279">
        <f>+SUM(E18*F18)</f>
        <v/>
      </c>
    </row>
    <row customHeight="1" ht="17.25" r="19" s="119" thickBot="1">
      <c r="A19" s="220" t="inlineStr">
        <is>
          <t>SUBTOTAL</t>
        </is>
      </c>
      <c r="B19" s="280" t="n"/>
      <c r="C19" s="280" t="n"/>
      <c r="D19" s="280" t="n"/>
      <c r="E19" s="209" t="n"/>
      <c r="F19" s="274" t="n"/>
      <c r="G19" s="275">
        <f>SUM(G18:G18)</f>
        <v/>
      </c>
    </row>
    <row customHeight="1" ht="16.5" r="20" s="119">
      <c r="A20" s="212" t="inlineStr">
        <is>
          <t>Foundation</t>
        </is>
      </c>
      <c r="B20" s="269" t="n"/>
      <c r="C20" s="269" t="n"/>
      <c r="D20" s="269" t="n"/>
      <c r="E20" s="92" t="n"/>
      <c r="F20" s="92" t="n"/>
      <c r="G20" s="93" t="n"/>
    </row>
    <row customHeight="1" ht="16.5" r="21" s="119">
      <c r="A21" s="105" t="n">
        <v>4</v>
      </c>
      <c r="B21" s="106" t="n"/>
      <c r="C21" s="225" t="n"/>
      <c r="E21" s="125" t="n">
        <v>1</v>
      </c>
      <c r="F21" s="281">
        <f>SUM('Service Quote Slab Elevation'!H35:H40)</f>
        <v/>
      </c>
      <c r="G21" s="279">
        <f>+SUM(E21*F21)</f>
        <v/>
      </c>
    </row>
    <row customHeight="1" ht="17.25" r="22" s="119" thickBot="1">
      <c r="A22" s="220" t="inlineStr">
        <is>
          <t>SUBTOTAL</t>
        </is>
      </c>
      <c r="B22" s="280" t="n"/>
      <c r="C22" s="280" t="n"/>
      <c r="D22" s="280" t="n"/>
      <c r="E22" s="209" t="n"/>
      <c r="F22" s="274" t="n"/>
      <c r="G22" s="275">
        <f>SUM(G21:G21)</f>
        <v/>
      </c>
    </row>
    <row customHeight="1" ht="16.5" r="23" s="119">
      <c r="A23" s="282" t="inlineStr">
        <is>
          <t>Utilities</t>
        </is>
      </c>
      <c r="B23" s="283" t="n"/>
      <c r="C23" s="283" t="n"/>
      <c r="D23" s="284" t="n"/>
      <c r="E23" s="111" t="n"/>
      <c r="F23" s="111" t="n"/>
      <c r="G23" s="112" t="n"/>
    </row>
    <row customHeight="1" ht="16.5" r="24" s="119">
      <c r="A24" s="113" t="n">
        <v>5</v>
      </c>
      <c r="B24" s="114" t="n"/>
      <c r="C24" s="207" t="n"/>
      <c r="E24" s="95" t="n">
        <v>1</v>
      </c>
      <c r="F24" s="271">
        <f>SUM('Service Quote Slab Elevation'!H42:H44)</f>
        <v/>
      </c>
      <c r="G24" s="272">
        <f>+SUM(E24*F24)</f>
        <v/>
      </c>
    </row>
    <row customHeight="1" ht="17.25" r="25" s="119" thickBot="1">
      <c r="A25" s="210" t="inlineStr">
        <is>
          <t>SUBTOTAL</t>
        </is>
      </c>
      <c r="E25" s="211" t="n"/>
      <c r="F25" s="276" t="n"/>
      <c r="G25" s="277">
        <f>SUM(G24:G24)</f>
        <v/>
      </c>
    </row>
    <row customHeight="1" ht="16.5" r="26" s="119">
      <c r="A26" s="212" t="inlineStr">
        <is>
          <t>Flatwork</t>
        </is>
      </c>
      <c r="B26" s="269" t="n"/>
      <c r="C26" s="269" t="n"/>
      <c r="D26" s="269" t="n"/>
      <c r="E26" s="92" t="n"/>
      <c r="F26" s="92" t="n"/>
      <c r="G26" s="93" t="n"/>
    </row>
    <row customHeight="1" ht="16.5" r="27" s="119">
      <c r="A27" s="94" t="n">
        <v>6</v>
      </c>
      <c r="B27" s="101" t="n"/>
      <c r="C27" s="214" t="n"/>
      <c r="D27" s="270" t="n"/>
      <c r="E27" s="95" t="n">
        <v>1</v>
      </c>
      <c r="F27" s="271">
        <f>'Service Quote Slab Elevation'!H58</f>
        <v/>
      </c>
      <c r="G27" s="272">
        <f>+SUM(E27*F27)</f>
        <v/>
      </c>
    </row>
    <row customHeight="1" ht="17.25" r="28" s="119" thickBot="1">
      <c r="A28" s="224" t="inlineStr">
        <is>
          <t>SUBTOTAL</t>
        </is>
      </c>
      <c r="B28" s="270" t="n"/>
      <c r="C28" s="270" t="n"/>
      <c r="D28" s="270" t="n"/>
      <c r="E28" s="211" t="n"/>
      <c r="F28" s="276" t="n"/>
      <c r="G28" s="277">
        <f>SUM(G27:G27)</f>
        <v/>
      </c>
    </row>
    <row customHeight="1" ht="16.5" r="29" s="119">
      <c r="A29" s="212" t="inlineStr">
        <is>
          <t>Steps, Landings, and Carpentry</t>
        </is>
      </c>
      <c r="B29" s="269" t="n"/>
      <c r="C29" s="269" t="n"/>
      <c r="D29" s="269" t="n"/>
      <c r="E29" s="92" t="n"/>
      <c r="F29" s="92" t="n"/>
      <c r="G29" s="93" t="n"/>
    </row>
    <row customHeight="1" ht="16.5" r="30" s="119">
      <c r="A30" s="94" t="n">
        <v>7</v>
      </c>
      <c r="B30" s="115" t="n"/>
      <c r="C30" s="214" t="n"/>
      <c r="D30" s="270" t="n"/>
      <c r="E30" s="95" t="n">
        <v>1</v>
      </c>
      <c r="F30" s="271">
        <f>SUM('Service Quote Slab Elevation'!H46:H49)</f>
        <v/>
      </c>
      <c r="G30" s="272">
        <f>+SUM(E30*F30)</f>
        <v/>
      </c>
    </row>
    <row customHeight="1" ht="17.25" r="31" s="119" thickBot="1">
      <c r="A31" s="208" t="inlineStr">
        <is>
          <t>SUBTOTAL</t>
        </is>
      </c>
      <c r="B31" s="273" t="n"/>
      <c r="C31" s="273" t="n"/>
      <c r="D31" s="273" t="n"/>
      <c r="E31" s="209" t="n"/>
      <c r="F31" s="274" t="n"/>
      <c r="G31" s="275">
        <f>SUM(G30:G30)</f>
        <v/>
      </c>
    </row>
    <row customHeight="1" ht="16.5" r="32" s="119">
      <c r="A32" s="213" t="inlineStr">
        <is>
          <t>Finish-Outs and Landscaping</t>
        </is>
      </c>
      <c r="B32" s="269" t="n"/>
      <c r="C32" s="269" t="n"/>
      <c r="D32" s="269" t="n"/>
      <c r="E32" s="111" t="n"/>
      <c r="F32" s="111" t="n"/>
      <c r="G32" s="112" t="n"/>
    </row>
    <row customHeight="1" ht="16.5" r="33" s="119">
      <c r="A33" s="113" t="n">
        <v>8</v>
      </c>
      <c r="B33" s="106" t="n"/>
      <c r="C33" s="207" t="n"/>
      <c r="E33" s="95" t="n">
        <v>1</v>
      </c>
      <c r="F33" s="271">
        <f>SUM('Service Quote Slab Elevation'!H51:H61)-'Service Quote Slab Elevation'!H58</f>
        <v/>
      </c>
      <c r="G33" s="272">
        <f>+SUM(E33*F33)</f>
        <v/>
      </c>
    </row>
    <row customHeight="1" ht="17.25" r="34" s="119" thickBot="1">
      <c r="A34" s="210" t="inlineStr">
        <is>
          <t>SUBTOTAL</t>
        </is>
      </c>
      <c r="E34" s="211" t="n"/>
      <c r="F34" s="276" t="n"/>
      <c r="G34" s="277">
        <f>SUM(G33:G33)</f>
        <v/>
      </c>
    </row>
    <row customHeight="1" ht="16.5" r="35" s="119">
      <c r="A35" s="212" t="inlineStr">
        <is>
          <t>ADA Approved Items</t>
        </is>
      </c>
      <c r="B35" s="269" t="n"/>
      <c r="C35" s="269" t="n"/>
      <c r="D35" s="269" t="n"/>
      <c r="E35" s="92" t="n"/>
      <c r="F35" s="92" t="n"/>
      <c r="G35" s="93" t="n"/>
    </row>
    <row customHeight="1" ht="16.5" r="36" s="119">
      <c r="A36" s="94" t="n">
        <v>9</v>
      </c>
      <c r="B36" s="115" t="n"/>
      <c r="C36" s="214" t="n"/>
      <c r="D36" s="270" t="n"/>
      <c r="E36" s="95" t="n">
        <v>1</v>
      </c>
      <c r="F36" s="271" t="n">
        <v>23500</v>
      </c>
      <c r="G36" s="272">
        <f>+SUM(E36*F36)</f>
        <v/>
      </c>
    </row>
    <row customHeight="1" ht="17.25" r="37" s="119" thickBot="1">
      <c r="A37" s="208" t="inlineStr">
        <is>
          <t>SUBTOTAL</t>
        </is>
      </c>
      <c r="B37" s="273" t="n"/>
      <c r="C37" s="273" t="n"/>
      <c r="D37" s="273" t="n"/>
      <c r="E37" s="209" t="n"/>
      <c r="F37" s="274" t="n"/>
      <c r="G37" s="275">
        <f>SUM(G36:G36)</f>
        <v/>
      </c>
    </row>
    <row customHeight="1" ht="23.25" r="38" s="119">
      <c r="A38" s="116" t="n"/>
      <c r="B38" s="215" t="inlineStr">
        <is>
          <t xml:space="preserve">Subtotal Grant Eligible Costs </t>
        </is>
      </c>
      <c r="C38" s="285" t="n"/>
      <c r="D38" s="285" t="n"/>
      <c r="E38" s="285" t="n"/>
      <c r="F38" s="285" t="n"/>
      <c r="G38" s="286">
        <f>SUM(G13,G16,G19,G22,G25,G28,G31,G34,G37)</f>
        <v/>
      </c>
    </row>
    <row customHeight="1" ht="17.25" r="39" s="119">
      <c r="A39" s="118" t="n">
        <v>10</v>
      </c>
      <c r="B39" s="216" t="inlineStr">
        <is>
          <t>Bonding and Insurance</t>
        </is>
      </c>
      <c r="G39" s="287">
        <f>'Service Quote Slab Elevation'!H67</f>
        <v/>
      </c>
    </row>
    <row customHeight="1" ht="13.5" r="40" s="119">
      <c r="A40" s="118" t="n">
        <v>11</v>
      </c>
      <c r="B40" s="216" t="inlineStr">
        <is>
          <t>Profit and Overhead</t>
        </is>
      </c>
      <c r="G40" s="287" t="n">
        <v>0</v>
      </c>
    </row>
    <row customHeight="1" ht="16.5" r="41" s="119">
      <c r="A41" s="118" t="n">
        <v>12</v>
      </c>
      <c r="B41" s="216" t="inlineStr">
        <is>
          <t>Sales Tax on Materials</t>
        </is>
      </c>
      <c r="G41" s="287" t="n">
        <v>0</v>
      </c>
    </row>
    <row customHeight="1" ht="21.75" r="42" s="119">
      <c r="A42" s="118" t="n">
        <v>13</v>
      </c>
      <c r="B42" s="217" t="inlineStr">
        <is>
          <t>Permiting Fee</t>
        </is>
      </c>
      <c r="G42" s="287">
        <f>'Service Quote Slab Elevation'!H68</f>
        <v/>
      </c>
    </row>
    <row customHeight="1" ht="17.25" r="43" s="119" thickBot="1">
      <c r="A43" s="218" t="inlineStr">
        <is>
          <t>GRANT ELIGIBLE COSTS TOTAL</t>
        </is>
      </c>
      <c r="B43" s="273" t="n"/>
      <c r="C43" s="273" t="n"/>
      <c r="D43" s="273" t="n"/>
      <c r="E43" s="273" t="n"/>
      <c r="F43" s="273" t="n"/>
      <c r="G43" s="288">
        <f>SUM(G38,G39,G40,G41,G42)</f>
        <v/>
      </c>
    </row>
    <row customHeight="1" ht="16.5" r="44" s="119">
      <c r="A44" s="212" t="inlineStr">
        <is>
          <t>Owner Paid Extras (State Approved)</t>
        </is>
      </c>
      <c r="B44" s="269" t="n"/>
      <c r="C44" s="269" t="n"/>
      <c r="D44" s="269" t="n"/>
      <c r="E44" s="92" t="n"/>
      <c r="F44" s="92" t="n"/>
      <c r="G44" s="93" t="n"/>
    </row>
    <row customHeight="1" ht="16.5" r="45" s="119">
      <c r="A45" s="136" t="n">
        <v>14</v>
      </c>
      <c r="B45" s="137" t="inlineStr">
        <is>
          <t>Additional Lift Height 10'-13'</t>
        </is>
      </c>
      <c r="C45" s="206" t="n"/>
      <c r="D45" s="243" t="n"/>
      <c r="E45" s="138" t="n">
        <v>2.25</v>
      </c>
      <c r="F45" s="289" t="n">
        <v>2.25</v>
      </c>
      <c r="G45" s="290" t="n">
        <v>10413</v>
      </c>
    </row>
    <row customHeight="1" ht="38.25" r="46" s="119">
      <c r="A46" s="136" t="n">
        <v>15</v>
      </c>
      <c r="B46" s="141" t="inlineStr">
        <is>
          <t xml:space="preserve">Additional Landing/Decking- Front of Home-  </t>
        </is>
      </c>
      <c r="C46" s="205" t="inlineStr">
        <is>
          <t>Front of Home</t>
        </is>
      </c>
      <c r="D46" s="243" t="n"/>
      <c r="E46" s="142" t="inlineStr">
        <is>
          <t>363 sqft</t>
        </is>
      </c>
      <c r="F46" s="289" t="n">
        <v>25</v>
      </c>
      <c r="G46" s="290" t="n">
        <v>9075</v>
      </c>
    </row>
    <row customHeight="1" ht="38.25" r="47" s="119">
      <c r="A47" s="105" t="n">
        <v>16</v>
      </c>
      <c r="B47" s="143" t="inlineStr">
        <is>
          <t>Upgrade - Front of Home-standard metal handrails</t>
        </is>
      </c>
      <c r="C47" s="206" t="n"/>
      <c r="D47" s="243" t="n"/>
      <c r="E47" s="113" t="inlineStr">
        <is>
          <t>198 LF</t>
        </is>
      </c>
      <c r="F47" s="289" t="n">
        <v>65</v>
      </c>
      <c r="G47" s="290" t="n">
        <v>12870</v>
      </c>
    </row>
    <row customHeight="1" ht="28.5" r="48" s="119">
      <c r="A48" s="105" t="n">
        <v>17</v>
      </c>
      <c r="B48" s="144" t="inlineStr">
        <is>
          <t>Upgrade toSplitfaced Block Wall</t>
        </is>
      </c>
      <c r="C48" s="206" t="n"/>
      <c r="D48" s="243" t="n"/>
      <c r="E48" s="145" t="inlineStr">
        <is>
          <t>1,440 sqft</t>
        </is>
      </c>
      <c r="F48" s="289" t="n">
        <v>5</v>
      </c>
      <c r="G48" s="290" t="n">
        <v>7200</v>
      </c>
    </row>
    <row customHeight="1" ht="16.5" r="49" s="119">
      <c r="A49" s="118" t="n">
        <v>18</v>
      </c>
      <c r="B49" s="131" t="n"/>
      <c r="C49" s="207" t="n"/>
      <c r="E49" s="127" t="n"/>
      <c r="F49" s="281" t="n"/>
      <c r="G49" s="279">
        <f>E49*F49*Info!C11</f>
        <v/>
      </c>
    </row>
    <row customHeight="1" ht="16.5" r="50" s="119">
      <c r="A50" s="118" t="n">
        <v>19</v>
      </c>
      <c r="B50" s="131" t="n"/>
      <c r="C50" s="207" t="n"/>
      <c r="E50" s="127" t="n"/>
      <c r="F50" s="281" t="n"/>
      <c r="G50" s="279">
        <f>E50*F50*Info!C11</f>
        <v/>
      </c>
    </row>
    <row customHeight="1" ht="17.25" r="51" s="119" thickBot="1">
      <c r="A51" s="208" t="inlineStr">
        <is>
          <t>SUBTOTAL</t>
        </is>
      </c>
      <c r="B51" s="273" t="n"/>
      <c r="C51" s="273" t="n"/>
      <c r="D51" s="273" t="n"/>
      <c r="E51" s="209" t="n"/>
      <c r="F51" s="274" t="n"/>
      <c r="G51" s="275">
        <f>SUM(G45:G50)</f>
        <v/>
      </c>
    </row>
    <row r="52">
      <c r="A52" s="122" t="n"/>
      <c r="B52" s="123" t="n"/>
      <c r="C52" s="123" t="n"/>
      <c r="D52" s="123" t="n"/>
      <c r="E52" s="123" t="n"/>
      <c r="F52" s="123" t="n"/>
      <c r="G52" s="123" t="n"/>
    </row>
    <row customHeight="1" ht="20.25" r="53" s="119" thickBot="1">
      <c r="A53" s="203" t="inlineStr">
        <is>
          <t>TOTAL CONTRACTED PRICE</t>
        </is>
      </c>
      <c r="B53" s="273" t="n"/>
      <c r="C53" s="273" t="n"/>
      <c r="D53" s="273" t="n"/>
      <c r="E53" s="273" t="n"/>
      <c r="F53" s="273" t="n"/>
      <c r="G53" s="291">
        <f>SUM(G43,G51)</f>
        <v/>
      </c>
    </row>
    <row customHeight="1" ht="3.75" r="139" s="119"/>
  </sheetData>
  <mergeCells count="48">
    <mergeCell ref="C7:D7"/>
    <mergeCell ref="A1:G1"/>
    <mergeCell ref="C2:D2"/>
    <mergeCell ref="C4:D4"/>
    <mergeCell ref="C5:D5"/>
    <mergeCell ref="C21:D21"/>
    <mergeCell ref="B10:D10"/>
    <mergeCell ref="A11:D11"/>
    <mergeCell ref="B12:D12"/>
    <mergeCell ref="A13:D13"/>
    <mergeCell ref="A14:D14"/>
    <mergeCell ref="C15:D15"/>
    <mergeCell ref="A16:D16"/>
    <mergeCell ref="A17:D17"/>
    <mergeCell ref="C18:D18"/>
    <mergeCell ref="A19:D19"/>
    <mergeCell ref="A20:D20"/>
    <mergeCell ref="C33:D33"/>
    <mergeCell ref="A22:D22"/>
    <mergeCell ref="A23:D23"/>
    <mergeCell ref="C24:D24"/>
    <mergeCell ref="A25:D25"/>
    <mergeCell ref="A26:D26"/>
    <mergeCell ref="C27:D27"/>
    <mergeCell ref="A28:D28"/>
    <mergeCell ref="A29:D29"/>
    <mergeCell ref="C30:D30"/>
    <mergeCell ref="A31:D31"/>
    <mergeCell ref="A32:D32"/>
    <mergeCell ref="C45:D45"/>
    <mergeCell ref="A34:D34"/>
    <mergeCell ref="A35:D35"/>
    <mergeCell ref="C36:D36"/>
    <mergeCell ref="A37:D37"/>
    <mergeCell ref="B38:F38"/>
    <mergeCell ref="B39:E39"/>
    <mergeCell ref="B40:E40"/>
    <mergeCell ref="B41:E41"/>
    <mergeCell ref="B42:E42"/>
    <mergeCell ref="A43:F43"/>
    <mergeCell ref="A44:D44"/>
    <mergeCell ref="A53:F53"/>
    <mergeCell ref="C46:D46"/>
    <mergeCell ref="C47:D47"/>
    <mergeCell ref="C48:D48"/>
    <mergeCell ref="C49:D49"/>
    <mergeCell ref="C50:D50"/>
    <mergeCell ref="A51:D51"/>
  </mergeCells>
  <pageMargins bottom="0.75" footer="0.3" header="0.3" left="0.7" right="0.7" top="0.75"/>
  <pageSetup orientation="portrait"/>
</worksheet>
</file>

<file path=xl/worksheets/sheet3.xml><?xml version="1.0" encoding="utf-8"?>
<worksheet xmlns="http://schemas.openxmlformats.org/spreadsheetml/2006/main">
  <sheetPr>
    <outlinePr summaryBelow="1" summaryRight="1"/>
    <pageSetUpPr/>
  </sheetPr>
  <dimension ref="A1:F86"/>
  <sheetViews>
    <sheetView workbookViewId="0">
      <selection activeCell="C7" sqref="C7"/>
    </sheetView>
  </sheetViews>
  <sheetFormatPr baseColWidth="8" defaultRowHeight="12.75"/>
  <cols>
    <col customWidth="1" max="1" min="1" style="119" width="18.42578125"/>
    <col customWidth="1" max="2" min="2" style="119" width="31.140625"/>
    <col customWidth="1" max="3" min="3" style="119" width="63"/>
    <col customWidth="1" max="6" min="5" style="119" width="12"/>
  </cols>
  <sheetData>
    <row r="1">
      <c r="B1" s="28" t="inlineStr">
        <is>
          <t>Customer Name</t>
        </is>
      </c>
      <c r="C1" s="71" t="inlineStr">
        <is>
          <t>Henry &amp; Gloria Blair</t>
        </is>
      </c>
    </row>
    <row r="2">
      <c r="B2" s="28" t="inlineStr">
        <is>
          <t>Customer Street Address</t>
        </is>
      </c>
      <c r="C2" s="71" t="inlineStr">
        <is>
          <t>18727 Martinique Drive</t>
        </is>
      </c>
      <c r="E2" s="28" t="inlineStr">
        <is>
          <t>Total sqft</t>
        </is>
      </c>
      <c r="F2" s="53">
        <f>C6+C7+C8+C9</f>
        <v/>
      </c>
    </row>
    <row r="3">
      <c r="B3" s="28" t="inlineStr">
        <is>
          <t>City, State zip code</t>
        </is>
      </c>
      <c r="C3" s="71" t="inlineStr">
        <is>
          <t>Nassau Bay, TX 77058</t>
        </is>
      </c>
    </row>
    <row r="4">
      <c r="B4" s="28" t="inlineStr">
        <is>
          <t>Customer Phone#</t>
        </is>
      </c>
      <c r="C4" s="75" t="inlineStr">
        <is>
          <t>713.443.6321  713.443.7904</t>
        </is>
      </c>
    </row>
    <row r="5">
      <c r="B5" s="28" t="inlineStr">
        <is>
          <t>Customer email</t>
        </is>
      </c>
      <c r="C5" s="134" t="n"/>
    </row>
    <row r="6">
      <c r="B6" s="28" t="inlineStr">
        <is>
          <t>1st floor Sq. Ft.</t>
        </is>
      </c>
      <c r="C6" s="70" t="n">
        <v>2314</v>
      </c>
    </row>
    <row r="7">
      <c r="B7" s="28" t="inlineStr">
        <is>
          <t>2nd floor sq. ft.</t>
        </is>
      </c>
      <c r="C7" s="71" t="n"/>
    </row>
    <row r="8">
      <c r="B8" s="28" t="inlineStr">
        <is>
          <t>Attached Garage sq ft</t>
        </is>
      </c>
      <c r="C8" s="70" t="n">
        <v>0</v>
      </c>
      <c r="F8" s="28" t="inlineStr">
        <is>
          <t>price per sqft</t>
        </is>
      </c>
    </row>
    <row r="9">
      <c r="B9" s="28" t="inlineStr">
        <is>
          <t>Porches sq. ft</t>
        </is>
      </c>
      <c r="C9" s="70" t="n">
        <v>0</v>
      </c>
      <c r="F9" s="53">
        <f>'Service Quote Slab Elevation'!H69/F2</f>
        <v/>
      </c>
    </row>
    <row r="10">
      <c r="B10" s="28" t="inlineStr">
        <is>
          <t>Decks sq ft</t>
        </is>
      </c>
      <c r="C10" s="70" t="n">
        <v>0</v>
      </c>
    </row>
    <row r="11">
      <c r="B11" s="28" t="inlineStr">
        <is>
          <t>Total foot print sqare footage</t>
        </is>
      </c>
      <c r="C11" s="69">
        <f>C6+C8+C9</f>
        <v/>
      </c>
    </row>
    <row r="12">
      <c r="B12" s="28" t="inlineStr">
        <is>
          <t>Elevation Type</t>
        </is>
      </c>
      <c r="C12" s="71" t="inlineStr">
        <is>
          <t>Slab Elevation</t>
        </is>
      </c>
    </row>
    <row r="13">
      <c r="B13" s="28" t="inlineStr">
        <is>
          <t>Relocation Allowance (days)</t>
        </is>
      </c>
      <c r="C13" s="70" t="n">
        <v>120</v>
      </c>
    </row>
    <row r="14">
      <c r="B14" s="28" t="inlineStr">
        <is>
          <t>Elevate DFE (ft)</t>
        </is>
      </c>
      <c r="C14" s="70" t="n">
        <v>6.5</v>
      </c>
    </row>
    <row r="15">
      <c r="B15" s="28" t="inlineStr">
        <is>
          <t>Freeboard (ft.)</t>
        </is>
      </c>
      <c r="C15" s="69" t="n">
        <v>2</v>
      </c>
    </row>
    <row r="16">
      <c r="B16" s="28" t="inlineStr">
        <is>
          <t>Additional Lift Height</t>
        </is>
      </c>
      <c r="C16" s="69" t="n">
        <v>0</v>
      </c>
    </row>
    <row r="17">
      <c r="B17" s="28" t="inlineStr">
        <is>
          <t>Total Elevation</t>
        </is>
      </c>
      <c r="C17" s="69" t="n">
        <v>8.5</v>
      </c>
      <c r="F17" s="28" t="n"/>
    </row>
    <row r="18">
      <c r="B18" s="28" t="inlineStr">
        <is>
          <t>BFE</t>
        </is>
      </c>
      <c r="C18" s="71" t="n"/>
      <c r="F18" s="28" t="n"/>
    </row>
    <row r="19">
      <c r="B19" s="28" t="inlineStr">
        <is>
          <t>Floor Elevation</t>
        </is>
      </c>
      <c r="C19" s="70" t="n"/>
      <c r="F19" s="28" t="inlineStr">
        <is>
          <t>The "x" factor</t>
        </is>
      </c>
    </row>
    <row r="20">
      <c r="B20" s="28" t="n"/>
      <c r="C20" s="30" t="n"/>
      <c r="F20" s="51" t="n">
        <v>0.5</v>
      </c>
    </row>
    <row customHeight="1" ht="13.5" r="21" s="119" thickBot="1">
      <c r="C21" s="30" t="n"/>
    </row>
    <row customHeight="1" ht="14.25" r="22" s="119" thickBot="1">
      <c r="A22" s="178" t="inlineStr">
        <is>
          <t>ITEM #</t>
        </is>
      </c>
      <c r="B22" s="178" t="inlineStr">
        <is>
          <t>WORK DESCRIPTION</t>
        </is>
      </c>
      <c r="C22" s="251" t="n"/>
      <c r="D22" s="252" t="n"/>
      <c r="E22" s="52" t="inlineStr">
        <is>
          <t>qty</t>
        </is>
      </c>
      <c r="F22" s="52" t="inlineStr">
        <is>
          <t>price/unit</t>
        </is>
      </c>
    </row>
    <row customHeight="1" ht="13.5" r="23" s="119">
      <c r="A23" s="10" t="n"/>
      <c r="B23" s="253" t="inlineStr">
        <is>
          <t>PRE-CONSTRUCTION</t>
        </is>
      </c>
      <c r="C23" s="251" t="n"/>
      <c r="D23" s="252" t="n"/>
      <c r="E23" s="54" t="n"/>
      <c r="F23" s="54" t="n"/>
    </row>
    <row customHeight="1" ht="13.5" r="24" s="119">
      <c r="A24" s="12" t="n">
        <v>1</v>
      </c>
      <c r="B24" s="170" t="inlineStr">
        <is>
          <t>Engineering - Drawings, Inspections, TWIA Submittals, Required Architectural Plans</t>
        </is>
      </c>
      <c r="C24" s="254" t="n"/>
      <c r="D24" s="255" t="n"/>
      <c r="E24" s="55" t="n">
        <v>1</v>
      </c>
      <c r="F24" s="62" t="n">
        <v>6500</v>
      </c>
    </row>
    <row customHeight="1" ht="15" r="25" s="119">
      <c r="A25" s="12" t="n">
        <v>2</v>
      </c>
      <c r="B25" s="170" t="inlineStr">
        <is>
          <t>Home Inspection - photograph and document pre-existing condition of home</t>
        </is>
      </c>
      <c r="C25" s="254" t="n"/>
      <c r="D25" s="255" t="n"/>
      <c r="E25" s="55" t="n">
        <v>1</v>
      </c>
      <c r="F25" s="62" t="n">
        <v>500</v>
      </c>
    </row>
    <row customHeight="1" ht="13.5" r="26" s="119">
      <c r="A26" s="12" t="n">
        <v>3</v>
      </c>
      <c r="B26" s="170" t="inlineStr">
        <is>
          <t>Surveys - Elevation Certificate Pre-lift, Post-lift, and Final Elevation Certificate</t>
        </is>
      </c>
      <c r="C26" s="254" t="n"/>
      <c r="D26" s="255" t="n"/>
      <c r="E26" s="55" t="n">
        <v>1</v>
      </c>
      <c r="F26" s="62" t="n">
        <v>1800</v>
      </c>
    </row>
    <row customHeight="1" ht="13.5" r="27" s="119">
      <c r="A27" s="25" t="n">
        <v>4</v>
      </c>
      <c r="B27" s="202" t="n"/>
      <c r="C27" s="254" t="n"/>
      <c r="D27" s="255" t="n"/>
      <c r="E27" s="56" t="n"/>
      <c r="F27" s="43" t="n"/>
    </row>
    <row customHeight="1" ht="14.25" r="28" s="119" thickBot="1">
      <c r="A28" s="38" t="n">
        <v>5</v>
      </c>
      <c r="B28" s="39" t="n"/>
      <c r="C28" s="40" t="n"/>
      <c r="D28" s="41" t="n"/>
      <c r="E28" s="57" t="n"/>
      <c r="F28" s="63" t="n"/>
    </row>
    <row customHeight="1" ht="13.5" r="29" s="119">
      <c r="A29" s="10" t="n"/>
      <c r="B29" s="253" t="inlineStr">
        <is>
          <t>SITE PREPARATION</t>
        </is>
      </c>
      <c r="C29" s="251" t="n"/>
      <c r="D29" s="252" t="n"/>
      <c r="E29" s="58" t="n"/>
      <c r="F29" s="64" t="n"/>
    </row>
    <row customHeight="1" ht="13.5" r="30" s="119">
      <c r="A30" s="12" t="n">
        <v>6</v>
      </c>
      <c r="B30" s="170" t="inlineStr">
        <is>
          <t>Mobilization, Site Prep (includes breaking up and the removal and disposal of concrete), Equipment, Supervision, Labor</t>
        </is>
      </c>
      <c r="C30" s="254" t="n"/>
      <c r="D30" s="255" t="n"/>
      <c r="E30" s="55" t="n">
        <v>1</v>
      </c>
      <c r="F30" s="62" t="n">
        <v>6500</v>
      </c>
    </row>
    <row customHeight="1" ht="15" r="31" s="119">
      <c r="A31" s="12" t="n">
        <v>7</v>
      </c>
      <c r="B31" s="170" t="inlineStr">
        <is>
          <t>Remove existing landscaping required for elevation, it is the homeowners obligation to maintain landscaping removed, installation of Silt fence</t>
        </is>
      </c>
      <c r="C31" s="254" t="n"/>
      <c r="D31" s="255" t="n"/>
      <c r="E31" s="55" t="n">
        <v>1</v>
      </c>
      <c r="F31" s="62" t="n">
        <v>2000</v>
      </c>
    </row>
    <row customHeight="1" ht="13.5" r="32" s="119">
      <c r="A32" s="12" t="n">
        <v>8</v>
      </c>
      <c r="B32" s="170" t="inlineStr">
        <is>
          <t>Site tiolet, dumpster and hauling off debris</t>
        </is>
      </c>
      <c r="C32" s="254" t="n"/>
      <c r="D32" s="255" t="n"/>
      <c r="E32" s="55" t="n">
        <v>1</v>
      </c>
      <c r="F32" s="62" t="n">
        <v>3200</v>
      </c>
    </row>
    <row customHeight="1" ht="13.5" r="33" s="119">
      <c r="A33" s="12" t="n">
        <v>9</v>
      </c>
      <c r="B33" s="170" t="inlineStr">
        <is>
          <t xml:space="preserve">Demo masonary stairs </t>
        </is>
      </c>
      <c r="C33" s="254" t="n"/>
      <c r="D33" s="255" t="n"/>
      <c r="E33" s="59" t="n">
        <v>0</v>
      </c>
      <c r="F33" s="65" t="n">
        <v>0</v>
      </c>
    </row>
    <row customHeight="1" ht="13.5" r="34" s="119">
      <c r="A34" s="12" t="n">
        <v>10</v>
      </c>
      <c r="B34" s="170" t="inlineStr">
        <is>
          <t>Tree Removal (Regular)</t>
        </is>
      </c>
      <c r="C34" s="254" t="n"/>
      <c r="D34" s="255" t="n"/>
      <c r="E34" s="59" t="n">
        <v>0</v>
      </c>
      <c r="F34" s="65" t="n">
        <v>0</v>
      </c>
    </row>
    <row customHeight="1" ht="13.5" r="35" s="119">
      <c r="A35" s="12" t="n">
        <v>11</v>
      </c>
      <c r="B35" s="170" t="inlineStr">
        <is>
          <t>Tree Removal (Large)</t>
        </is>
      </c>
      <c r="C35" s="254" t="n"/>
      <c r="D35" s="255" t="n"/>
      <c r="E35" s="59" t="n">
        <v>0</v>
      </c>
      <c r="F35" s="65" t="n">
        <v>0</v>
      </c>
    </row>
    <row customHeight="1" ht="14.25" r="36" s="119" thickBot="1">
      <c r="A36" s="12" t="n">
        <v>12</v>
      </c>
      <c r="B36" s="170" t="inlineStr">
        <is>
          <t>Tree Trimming</t>
        </is>
      </c>
      <c r="C36" s="254" t="n"/>
      <c r="D36" s="255" t="n"/>
      <c r="E36" s="59" t="n">
        <v>1</v>
      </c>
      <c r="F36" s="65" t="n">
        <v>1000</v>
      </c>
    </row>
    <row customHeight="1" ht="13.5" r="37" s="119">
      <c r="A37" s="10" t="n"/>
      <c r="B37" s="253" t="inlineStr">
        <is>
          <t>EXCAVATION, PILES, ELEVATION</t>
        </is>
      </c>
      <c r="C37" s="251" t="n"/>
      <c r="D37" s="252" t="n"/>
      <c r="E37" s="58" t="n"/>
      <c r="F37" s="64" t="n"/>
    </row>
    <row customHeight="1" ht="13.5" r="38" s="119">
      <c r="A38" s="12" t="n">
        <v>13</v>
      </c>
      <c r="B38" s="150" t="inlineStr">
        <is>
          <t>Tunneling/Excavating (lnft) to faciltate the installation of 8"x8" concrete pilings</t>
        </is>
      </c>
      <c r="C38" s="254" t="n"/>
      <c r="D38" s="255" t="n"/>
      <c r="E38" s="60">
        <f>C11/8</f>
        <v/>
      </c>
      <c r="F38" s="66" t="n">
        <v>60</v>
      </c>
    </row>
    <row customHeight="1" ht="13.5" r="39" s="119">
      <c r="A39" s="12" t="n">
        <v>14</v>
      </c>
      <c r="B39" s="150" t="inlineStr">
        <is>
          <t xml:space="preserve">Raise, Shore and Align above mentioned residence to satisfy BFE and local free board requirements; according to engineer specifications. Contractor to provide all block, shims, and angle iron, or any other materials required during lift. </t>
        </is>
      </c>
      <c r="C39" s="254" t="n"/>
      <c r="D39" s="255" t="n"/>
      <c r="E39" s="60">
        <f>C11</f>
        <v/>
      </c>
      <c r="F39" s="67">
        <f>21*F20</f>
        <v/>
      </c>
    </row>
    <row customHeight="1" ht="13.5" r="40" s="119">
      <c r="A40" s="12" t="n">
        <v>15</v>
      </c>
      <c r="B40" s="22" t="inlineStr">
        <is>
          <t>addition expense to lift 2nd floor</t>
        </is>
      </c>
      <c r="C40" s="23" t="n"/>
      <c r="D40" s="24" t="n"/>
      <c r="E40" s="60" t="n">
        <v>1150</v>
      </c>
      <c r="F40" s="67" t="n">
        <v>10</v>
      </c>
    </row>
    <row customHeight="1" ht="13.5" r="41" s="119">
      <c r="A41" s="12" t="n">
        <v>16</v>
      </c>
      <c r="B41" s="22" t="inlineStr">
        <is>
          <t>Elevate Existing Deck</t>
        </is>
      </c>
      <c r="C41" s="23" t="n"/>
      <c r="D41" s="24" t="n"/>
      <c r="E41" s="60">
        <f>C10</f>
        <v/>
      </c>
      <c r="F41" s="66" t="n">
        <v>19</v>
      </c>
    </row>
    <row customHeight="1" ht="14.25" r="42" s="119" thickBot="1">
      <c r="A42" s="12" t="n">
        <v>17</v>
      </c>
      <c r="B42" s="256" t="inlineStr">
        <is>
          <t>Excavate under the exterior and interior load-bearing supports of the residence to prepare for concrete footings in accordance with engineer specifications</t>
        </is>
      </c>
      <c r="C42" s="257" t="n"/>
      <c r="D42" s="258" t="n"/>
      <c r="E42" s="60" t="n">
        <v>1</v>
      </c>
      <c r="F42" s="67" t="n">
        <v>5000</v>
      </c>
    </row>
    <row customHeight="1" ht="14.25" r="43" s="119" thickBot="1">
      <c r="A43" s="12" t="n">
        <v>18</v>
      </c>
      <c r="B43" s="256" t="inlineStr">
        <is>
          <t>Remove and replace dirt due to location of septic system and/or size of property there is insufficient space to store excavated dirt</t>
        </is>
      </c>
      <c r="C43" s="257" t="n"/>
      <c r="D43" s="258" t="n"/>
      <c r="E43" s="60" t="n">
        <v>0</v>
      </c>
      <c r="F43" s="68" t="n">
        <v>0</v>
      </c>
    </row>
    <row customHeight="1" ht="13.5" r="44" s="119">
      <c r="A44" s="10" t="n"/>
      <c r="B44" s="253" t="inlineStr">
        <is>
          <t>FOUNDATION</t>
        </is>
      </c>
      <c r="C44" s="251" t="n"/>
      <c r="D44" s="252" t="n"/>
      <c r="E44" s="58" t="n"/>
      <c r="F44" s="64" t="n"/>
    </row>
    <row customHeight="1" ht="13.5" r="45" s="119">
      <c r="A45" s="12" t="n">
        <v>19</v>
      </c>
      <c r="B45" s="150" t="inlineStr">
        <is>
          <t>Install 8"x8" concrete pillings to support the existing concrete slab under residence to the point of refusal, where engineer has specified to provide sufficient weight load support.</t>
        </is>
      </c>
      <c r="C45" s="254" t="n"/>
      <c r="D45" s="255" t="n"/>
      <c r="E45" s="60">
        <f>C11/29</f>
        <v/>
      </c>
      <c r="F45" s="67" t="n">
        <v>150</v>
      </c>
    </row>
    <row customHeight="1" ht="13.5" r="46" s="119">
      <c r="A46" s="12" t="n">
        <v>20</v>
      </c>
      <c r="B46" s="150" t="inlineStr">
        <is>
          <t>Pour 24"X24" continuous reinforced concrete footer as per engineer specifications</t>
        </is>
      </c>
      <c r="C46" s="254" t="n"/>
      <c r="D46" s="255" t="n"/>
      <c r="E46" s="60">
        <f>C11/7.2</f>
        <v/>
      </c>
      <c r="F46" s="67" t="n">
        <v>56</v>
      </c>
    </row>
    <row customHeight="1" ht="13.5" r="47" s="119">
      <c r="A47" s="12" t="n">
        <v>21</v>
      </c>
      <c r="B47" s="150" t="inlineStr">
        <is>
          <t>Install 16" X 16" pialister block concrete column with four (4) #5 rebar tied into footings and original slab with epoxy for structural support in accordance with engineer specifications.  (columns will be pumped solid with concrete using pump truck to avoid cold joints)</t>
        </is>
      </c>
      <c r="C47" s="254" t="n"/>
      <c r="D47" s="255" t="n"/>
      <c r="E47" s="60">
        <f>C11/58</f>
        <v/>
      </c>
      <c r="F47" s="67">
        <f>F20*800</f>
        <v/>
      </c>
    </row>
    <row customHeight="1" ht="13.5" r="48" s="119">
      <c r="A48" s="12" t="n">
        <v>22</v>
      </c>
      <c r="B48" s="150" t="inlineStr">
        <is>
          <t>Labor and material to install  painted steel beams WF 8" x 18#/ft. to span areas for interior columns per engineered specifications</t>
        </is>
      </c>
      <c r="C48" s="254" t="n"/>
      <c r="D48" s="255" t="n"/>
      <c r="E48" s="60">
        <f>C11/350</f>
        <v/>
      </c>
      <c r="F48" s="67" t="n">
        <v>1100</v>
      </c>
    </row>
    <row customHeight="1" ht="13.5" r="49" s="119">
      <c r="A49" s="12" t="n">
        <v>23</v>
      </c>
      <c r="B49" s="150" t="inlineStr">
        <is>
          <t>Additional support for masonary fireplace</t>
        </is>
      </c>
      <c r="C49" s="254" t="n"/>
      <c r="D49" s="255" t="n"/>
      <c r="E49" s="61" t="n">
        <v>0</v>
      </c>
      <c r="F49" s="67" t="n">
        <v>0</v>
      </c>
    </row>
    <row customHeight="1" ht="14.25" r="50" s="119" thickBot="1">
      <c r="A50" s="12" t="n">
        <v>24</v>
      </c>
      <c r="B50" s="150" t="inlineStr">
        <is>
          <t>Pour concrete slab under raised home per engineered specifications. Price includes pump truct as required</t>
        </is>
      </c>
      <c r="C50" s="254" t="n"/>
      <c r="D50" s="255" t="n"/>
      <c r="E50" s="60">
        <f>C11</f>
        <v/>
      </c>
      <c r="F50" s="67" t="n">
        <v>10.5</v>
      </c>
    </row>
    <row customHeight="1" ht="13.5" r="51" s="119">
      <c r="A51" s="10" t="n"/>
      <c r="B51" s="253" t="inlineStr">
        <is>
          <t>UTILITIES</t>
        </is>
      </c>
      <c r="C51" s="251" t="n"/>
      <c r="D51" s="252" t="n"/>
      <c r="E51" s="58" t="n"/>
      <c r="F51" s="64" t="n"/>
    </row>
    <row customHeight="1" ht="13.5" r="52" s="119">
      <c r="A52" s="12" t="n">
        <v>25</v>
      </c>
      <c r="B52" s="150" t="inlineStr">
        <is>
          <t>Disconnect and reconnect/repair water, sewer / septic, gas as required by local building agencies</t>
        </is>
      </c>
      <c r="C52" s="254" t="n"/>
      <c r="D52" s="255" t="n"/>
      <c r="E52" s="61" t="n">
        <v>1</v>
      </c>
      <c r="F52" s="67">
        <f>C11*2.3</f>
        <v/>
      </c>
    </row>
    <row customHeight="1" ht="13.5" r="53" s="119">
      <c r="A53" s="12" t="n">
        <v>26</v>
      </c>
      <c r="B53" s="150" t="inlineStr">
        <is>
          <t xml:space="preserve"> Disconnect, Raise and reconnect A/C system(s) as needed to new elevated height requirements </t>
        </is>
      </c>
      <c r="C53" s="254" t="n"/>
      <c r="D53" s="255" t="n"/>
      <c r="E53" s="61" t="n">
        <v>1</v>
      </c>
      <c r="F53" s="67" t="n">
        <v>1500</v>
      </c>
    </row>
    <row customHeight="1" ht="14.25" r="54" s="119" thickBot="1">
      <c r="A54" s="12" t="n">
        <v>27</v>
      </c>
      <c r="B54" s="150" t="inlineStr">
        <is>
          <t>Disconnect and reconnect electrical as required by local building agencies</t>
        </is>
      </c>
      <c r="C54" s="254" t="n"/>
      <c r="D54" s="255" t="n"/>
      <c r="E54" s="61" t="n">
        <v>1</v>
      </c>
      <c r="F54" s="67">
        <f>C11*2.73</f>
        <v/>
      </c>
    </row>
    <row customHeight="1" ht="13.5" r="55" s="119">
      <c r="A55" s="10" t="n"/>
      <c r="B55" s="253" t="inlineStr">
        <is>
          <t>STEPS, LANDINGS, CARPENTRY</t>
        </is>
      </c>
      <c r="C55" s="251" t="n"/>
      <c r="D55" s="252" t="n"/>
      <c r="E55" s="58" t="n"/>
      <c r="F55" s="64" t="n"/>
    </row>
    <row customHeight="1" ht="13.5" r="56" s="119">
      <c r="A56" s="12" t="n">
        <v>28</v>
      </c>
      <c r="B56" s="150" t="inlineStr">
        <is>
          <t>Build temporary stairs for access to home during elevation process</t>
        </is>
      </c>
      <c r="C56" s="254" t="n"/>
      <c r="D56" s="255" t="n"/>
      <c r="E56" s="61" t="n">
        <v>0</v>
      </c>
      <c r="F56" s="67" t="n">
        <v>0</v>
      </c>
    </row>
    <row customHeight="1" ht="13.5" r="57" s="119">
      <c r="A57" s="12" t="n">
        <v>29</v>
      </c>
      <c r="B57" s="150" t="inlineStr">
        <is>
          <t>Construct 4'X4' landing to meet program requirents (including stairs and handrails)</t>
        </is>
      </c>
      <c r="C57" s="254" t="n"/>
      <c r="D57" s="255" t="n"/>
      <c r="E57" s="61" t="n">
        <v>2</v>
      </c>
      <c r="F57" s="67">
        <f>C17*400</f>
        <v/>
      </c>
    </row>
    <row customHeight="1" ht="13.5" r="58" s="119">
      <c r="A58" s="12" t="n">
        <v>30</v>
      </c>
      <c r="B58" s="150" t="inlineStr">
        <is>
          <t>Construct 4'X8' landing to meet program requirents (including stairs and handrails)</t>
        </is>
      </c>
      <c r="C58" s="254" t="n"/>
      <c r="D58" s="255" t="n"/>
      <c r="E58" s="61" t="n">
        <v>0</v>
      </c>
      <c r="F58" s="67">
        <f>C17*420</f>
        <v/>
      </c>
    </row>
    <row customHeight="1" ht="14.25" r="59" s="119" thickBot="1">
      <c r="A59" s="12" t="n">
        <v>31</v>
      </c>
      <c r="B59" s="150" t="inlineStr">
        <is>
          <t>It is more cost effective to connect egress points with a 4' walkway than construct multiple stairways</t>
        </is>
      </c>
      <c r="C59" s="254" t="n"/>
      <c r="D59" s="255" t="n"/>
      <c r="E59" s="61" t="n">
        <v>0</v>
      </c>
      <c r="F59" s="67" t="n">
        <v>25</v>
      </c>
    </row>
    <row customHeight="1" ht="13.5" r="60" s="119">
      <c r="A60" s="10" t="n"/>
      <c r="B60" s="253" t="inlineStr">
        <is>
          <t>FINISHES AND LANDSCAPING</t>
        </is>
      </c>
      <c r="C60" s="251" t="n"/>
      <c r="D60" s="252" t="n"/>
      <c r="E60" s="58" t="n"/>
      <c r="F60" s="64" t="n"/>
    </row>
    <row customHeight="1" ht="13.5" r="61" s="119">
      <c r="A61" s="12" t="n">
        <v>32</v>
      </c>
      <c r="B61" s="150" t="inlineStr">
        <is>
          <t>Equipment, dirt and labor to allow for proper grading as required by local agencies</t>
        </is>
      </c>
      <c r="C61" s="254" t="n"/>
      <c r="D61" s="255" t="n"/>
      <c r="E61" s="61" t="n">
        <v>1</v>
      </c>
      <c r="F61" s="67" t="n">
        <v>1800</v>
      </c>
    </row>
    <row customHeight="1" ht="13.5" r="62" s="119">
      <c r="A62" s="12" t="n">
        <v>33</v>
      </c>
      <c r="B62" s="150" t="inlineStr">
        <is>
          <t>Pallets of Sod with labor and installation</t>
        </is>
      </c>
      <c r="C62" s="254" t="n"/>
      <c r="D62" s="255" t="n"/>
      <c r="E62" s="61" t="n">
        <v>4</v>
      </c>
      <c r="F62" s="67" t="n">
        <v>250</v>
      </c>
    </row>
    <row customHeight="1" ht="13.5" r="63" s="119">
      <c r="A63" s="12" t="n">
        <v>34</v>
      </c>
      <c r="B63" s="150" t="inlineStr">
        <is>
          <t>Detach and reset fence</t>
        </is>
      </c>
      <c r="C63" s="254" t="n"/>
      <c r="D63" s="255" t="n"/>
      <c r="E63" s="61" t="n">
        <v>0</v>
      </c>
      <c r="F63" s="67" t="n">
        <v>0</v>
      </c>
    </row>
    <row customHeight="1" ht="13.5" r="64" s="119">
      <c r="A64" s="12" t="n">
        <v>35</v>
      </c>
      <c r="B64" s="150" t="inlineStr">
        <is>
          <t xml:space="preserve">Extend gutter to ground level </t>
        </is>
      </c>
      <c r="C64" s="254" t="n"/>
      <c r="D64" s="255" t="n"/>
      <c r="E64" s="61" t="n">
        <v>0</v>
      </c>
      <c r="F64" s="67" t="n">
        <v>600</v>
      </c>
    </row>
    <row customHeight="1" ht="13.5" r="65" s="119">
      <c r="A65" s="12" t="n">
        <v>36</v>
      </c>
      <c r="B65" s="150" t="inlineStr">
        <is>
          <t>Repair existing sprinkler system after completion of elevation</t>
        </is>
      </c>
      <c r="C65" s="254" t="n"/>
      <c r="D65" s="255" t="n"/>
      <c r="E65" s="61" t="n">
        <v>0</v>
      </c>
      <c r="F65" s="67" t="n">
        <v>0</v>
      </c>
    </row>
    <row customHeight="1" ht="13.5" r="66" s="119">
      <c r="A66" s="12" t="n">
        <v>37</v>
      </c>
      <c r="B66" s="150" t="inlineStr">
        <is>
          <t xml:space="preserve">Post site cleanup </t>
        </is>
      </c>
      <c r="C66" s="254" t="n"/>
      <c r="D66" s="255" t="n"/>
      <c r="E66" s="61" t="n">
        <v>1</v>
      </c>
      <c r="F66" s="67" t="n">
        <v>600</v>
      </c>
    </row>
    <row customHeight="1" ht="13.5" r="67" s="119">
      <c r="A67" s="12" t="n">
        <v>38</v>
      </c>
      <c r="B67" s="150" t="inlineStr">
        <is>
          <t>Spray foam insulation  underneath elevated slab (3 -  4 inches of closed cell insulation =Minimum of R-13)</t>
        </is>
      </c>
      <c r="C67" s="254" t="n"/>
      <c r="D67" s="255" t="n"/>
      <c r="E67" s="60" t="n">
        <v>1500</v>
      </c>
      <c r="F67" s="67" t="n">
        <v>4</v>
      </c>
    </row>
    <row customHeight="1" ht="13.5" r="68" s="119">
      <c r="A68" s="12" t="n">
        <v>39</v>
      </c>
      <c r="B68" s="150" t="inlineStr">
        <is>
          <t>Repair / replace concrete damaged during elevation (sqft.)</t>
        </is>
      </c>
      <c r="C68" s="254" t="n"/>
      <c r="D68" s="255" t="n"/>
      <c r="E68" s="61" t="n">
        <v>250</v>
      </c>
      <c r="F68" s="67" t="n">
        <v>10</v>
      </c>
    </row>
    <row customHeight="1" ht="13.5" r="69" s="119">
      <c r="A69" s="12" t="n">
        <v>40</v>
      </c>
      <c r="B69" s="150" t="inlineStr">
        <is>
          <t>Add Wood Handrails to Elevated Porch Area /Deck</t>
        </is>
      </c>
      <c r="C69" s="254" t="n"/>
      <c r="D69" s="255" t="n"/>
      <c r="E69" s="61" t="n">
        <v>36</v>
      </c>
      <c r="F69" s="67" t="n">
        <v>25</v>
      </c>
    </row>
    <row customHeight="1" ht="13.5" r="70" s="119">
      <c r="A70" s="12" t="n">
        <v>41</v>
      </c>
      <c r="B70" s="150" t="inlineStr">
        <is>
          <t>Detach breezeway and properly repair roofline and Home</t>
        </is>
      </c>
      <c r="C70" s="254" t="n"/>
      <c r="D70" s="255" t="n"/>
      <c r="E70" s="61" t="n">
        <v>0</v>
      </c>
      <c r="F70" s="68" t="n">
        <v>0</v>
      </c>
    </row>
    <row customHeight="1" ht="14.25" r="71" s="119" thickBot="1">
      <c r="A71" s="12" t="n">
        <v>42</v>
      </c>
      <c r="B71" s="150" t="inlineStr">
        <is>
          <t>Warranty, Supervison, Overhead</t>
        </is>
      </c>
      <c r="C71" s="254" t="n"/>
      <c r="D71" s="255" t="n"/>
      <c r="E71" s="61" t="n">
        <v>1</v>
      </c>
      <c r="F71" s="67" t="n">
        <v>14590</v>
      </c>
    </row>
    <row customHeight="1" ht="13.5" r="72" s="119">
      <c r="A72" s="10" t="n"/>
      <c r="B72" s="253" t="inlineStr">
        <is>
          <t>ADA Approved Items</t>
        </is>
      </c>
      <c r="C72" s="251" t="n"/>
      <c r="D72" s="252" t="n"/>
      <c r="E72" s="58" t="n"/>
      <c r="F72" s="64" t="n"/>
    </row>
    <row customHeight="1" ht="13.5" r="73" s="119">
      <c r="A73" s="12" t="n">
        <v>43</v>
      </c>
      <c r="B73" s="150" t="inlineStr">
        <is>
          <t xml:space="preserve">Install personal mechanical lift / platform lift based on elevation height </t>
        </is>
      </c>
      <c r="C73" s="254" t="n"/>
      <c r="D73" s="255" t="n"/>
      <c r="E73" s="61" t="n">
        <v>0</v>
      </c>
      <c r="F73" s="68" t="n"/>
    </row>
    <row customHeight="1" ht="13.5" r="74" s="119">
      <c r="A74" s="12" t="n">
        <v>44</v>
      </c>
      <c r="B74" s="150" t="inlineStr">
        <is>
          <t xml:space="preserve">Install enclosed elevator based on elevation height </t>
        </is>
      </c>
      <c r="C74" s="254" t="n"/>
      <c r="D74" s="255" t="n"/>
      <c r="E74" s="61" t="n">
        <v>1</v>
      </c>
      <c r="F74" s="68" t="n"/>
    </row>
    <row customHeight="1" ht="13.5" r="75" s="119" thickBot="1">
      <c r="E75" s="58" t="n"/>
      <c r="F75" s="64" t="n"/>
    </row>
    <row customHeight="1" ht="13.5" r="76" s="119">
      <c r="A76" s="10" t="n"/>
      <c r="B76" s="292" t="inlineStr">
        <is>
          <t>NON Eligible Elevation Costs</t>
        </is>
      </c>
      <c r="C76" s="251" t="n"/>
      <c r="D76" s="252" t="n"/>
      <c r="E76" s="58" t="n"/>
      <c r="F76" s="64" t="n"/>
    </row>
    <row customHeight="1" ht="13.5" r="77" s="119">
      <c r="A77" s="12" t="n"/>
      <c r="B77" s="150" t="inlineStr">
        <is>
          <t>3rd stop for ADA Lift</t>
        </is>
      </c>
      <c r="C77" s="254" t="n"/>
      <c r="D77" s="255" t="n"/>
      <c r="E77" s="61" t="n">
        <v>0</v>
      </c>
      <c r="F77" s="67" t="n"/>
    </row>
    <row customHeight="1" ht="0.75" r="78" s="119">
      <c r="A78" s="12" t="n"/>
      <c r="B78" s="150" t="n"/>
      <c r="C78" s="254" t="n"/>
      <c r="D78" s="255" t="n"/>
      <c r="E78" s="61" t="n">
        <v>0</v>
      </c>
      <c r="F78" s="68" t="n">
        <v>0</v>
      </c>
    </row>
    <row customHeight="1" hidden="1" ht="13.5" r="79" s="119">
      <c r="A79" s="12" t="n"/>
      <c r="B79" s="150" t="n"/>
      <c r="C79" s="254" t="n"/>
      <c r="D79" s="255" t="n"/>
      <c r="E79" s="61" t="n">
        <v>0</v>
      </c>
      <c r="F79" s="68" t="n">
        <v>0</v>
      </c>
    </row>
    <row customHeight="1" ht="13.5" r="80" s="119">
      <c r="A80" s="12" t="n"/>
      <c r="B80" s="150" t="inlineStr">
        <is>
          <t>Upgrade from 4x4 to 4x8 landing with handrails</t>
        </is>
      </c>
      <c r="C80" s="254" t="n"/>
      <c r="D80" s="255" t="n"/>
      <c r="E80" s="61" t="n">
        <v>32</v>
      </c>
      <c r="F80" s="67" t="n"/>
    </row>
    <row customHeight="1" ht="0.75" r="81" s="119">
      <c r="A81" s="12" t="n"/>
      <c r="B81" s="150" t="n"/>
      <c r="C81" s="254" t="n"/>
      <c r="D81" s="255" t="n"/>
      <c r="E81" s="61" t="n">
        <v>0</v>
      </c>
      <c r="F81" s="68" t="n">
        <v>0</v>
      </c>
    </row>
    <row customHeight="1" ht="13.5" r="82" s="119">
      <c r="A82" s="12" t="n"/>
      <c r="B82" s="150" t="inlineStr">
        <is>
          <t>Install personal mechanial lift / platform lift based on elevation height</t>
        </is>
      </c>
      <c r="C82" s="254" t="n"/>
      <c r="D82" s="255" t="n"/>
      <c r="E82" s="61" t="n">
        <v>0</v>
      </c>
      <c r="F82" s="68" t="n">
        <v>0</v>
      </c>
    </row>
    <row customHeight="1" ht="13.5" r="83" s="119">
      <c r="A83" s="12" t="n"/>
      <c r="B83" s="150" t="inlineStr">
        <is>
          <t>Install enclosed elevator based on elevation height</t>
        </is>
      </c>
      <c r="C83" s="254" t="n"/>
      <c r="D83" s="255" t="n"/>
      <c r="E83" s="61" t="n">
        <v>0</v>
      </c>
      <c r="F83" s="68" t="n">
        <v>0</v>
      </c>
    </row>
    <row customHeight="1" ht="13.5" r="84" s="119">
      <c r="A84" s="12" t="n"/>
      <c r="B84" s="150" t="inlineStr">
        <is>
          <t>Additional Lift Height 5'-9' ($1.25/sqft for each additional foot of elevation)</t>
        </is>
      </c>
      <c r="C84" s="254" t="n"/>
      <c r="D84" s="255" t="n"/>
      <c r="E84" s="61" t="n">
        <v>0</v>
      </c>
      <c r="F84" s="68">
        <f>E84*1.25*C11</f>
        <v/>
      </c>
    </row>
    <row customHeight="1" ht="15" r="85" s="119">
      <c r="A85" s="12" t="n"/>
      <c r="B85" s="161" t="inlineStr">
        <is>
          <t>Additional Lift Height 10'-13' ($1.50/sqft for each additional foot of elevation)</t>
        </is>
      </c>
      <c r="C85" s="254" t="n"/>
      <c r="D85" s="163" t="n"/>
      <c r="E85" s="61" t="n">
        <v>0</v>
      </c>
      <c r="F85" s="68">
        <f>E85*1.5*C11</f>
        <v/>
      </c>
    </row>
    <row customHeight="1" ht="13.5" r="86" s="119">
      <c r="A86" s="12" t="n"/>
      <c r="B86" s="150" t="inlineStr">
        <is>
          <t>Additional Lift Height 14'-17' ($1.75/sqft for each additional foot of elevation)</t>
        </is>
      </c>
      <c r="C86" s="254" t="n"/>
      <c r="D86" s="255" t="n"/>
      <c r="E86" s="61">
        <f>IF(OR(C17=17,C17=16,C17=15,C17=14),C16,0)</f>
        <v/>
      </c>
      <c r="F86" s="68">
        <f>E86*1.75*C11</f>
        <v/>
      </c>
    </row>
  </sheetData>
  <mergeCells count="61">
    <mergeCell ref="B86:D86"/>
    <mergeCell ref="B73:D73"/>
    <mergeCell ref="B74:D74"/>
    <mergeCell ref="B76:D76"/>
    <mergeCell ref="B77:D77"/>
    <mergeCell ref="B78:D78"/>
    <mergeCell ref="B79:D79"/>
    <mergeCell ref="B80:D80"/>
    <mergeCell ref="B81:D81"/>
    <mergeCell ref="B82:D82"/>
    <mergeCell ref="B83:D83"/>
    <mergeCell ref="B84:D84"/>
    <mergeCell ref="B85:C85"/>
    <mergeCell ref="B72:D72"/>
    <mergeCell ref="B61:D61"/>
    <mergeCell ref="B62:D62"/>
    <mergeCell ref="B63:D63"/>
    <mergeCell ref="B64:D64"/>
    <mergeCell ref="B65:D65"/>
    <mergeCell ref="B66:D66"/>
    <mergeCell ref="B67:D67"/>
    <mergeCell ref="B68:D68"/>
    <mergeCell ref="B69:D69"/>
    <mergeCell ref="B70:D70"/>
    <mergeCell ref="B71:D71"/>
    <mergeCell ref="B60:D60"/>
    <mergeCell ref="B49:D49"/>
    <mergeCell ref="B50:D50"/>
    <mergeCell ref="B51:D51"/>
    <mergeCell ref="B52:D52"/>
    <mergeCell ref="B53:D53"/>
    <mergeCell ref="B54:D54"/>
    <mergeCell ref="B55:D55"/>
    <mergeCell ref="B56:D56"/>
    <mergeCell ref="B57:D57"/>
    <mergeCell ref="B58:D58"/>
    <mergeCell ref="B59:D59"/>
    <mergeCell ref="B48:D48"/>
    <mergeCell ref="B35:D35"/>
    <mergeCell ref="B36:D36"/>
    <mergeCell ref="B37:D37"/>
    <mergeCell ref="B38:D38"/>
    <mergeCell ref="B39:D39"/>
    <mergeCell ref="B42:D42"/>
    <mergeCell ref="B43:D43"/>
    <mergeCell ref="B44:D44"/>
    <mergeCell ref="B45:D45"/>
    <mergeCell ref="B46:D46"/>
    <mergeCell ref="B47:D47"/>
    <mergeCell ref="B34:D34"/>
    <mergeCell ref="B22:D22"/>
    <mergeCell ref="B23:D23"/>
    <mergeCell ref="B24:D24"/>
    <mergeCell ref="B25:D25"/>
    <mergeCell ref="B26:D26"/>
    <mergeCell ref="B27:D27"/>
    <mergeCell ref="B29:D29"/>
    <mergeCell ref="B30:D30"/>
    <mergeCell ref="B31:D31"/>
    <mergeCell ref="B32:D32"/>
    <mergeCell ref="B33:D33"/>
  </mergeCells>
  <pageMargins bottom="0.75" footer="0.3" header="0.3" left="0.7" right="0.7" top="0.75"/>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Owner</dc:creator>
  <dc:title xmlns:dc="http://purl.org/dc/elements/1.1/">Service quote (Blue Gradient design)</dc:title>
  <dcterms:created xmlns:dcterms="http://purl.org/dc/terms/" xmlns:xsi="http://www.w3.org/2001/XMLSchema-instance" xsi:type="dcterms:W3CDTF">2013-11-21T18:39:40Z</dcterms:created>
  <dcterms:modified xmlns:dcterms="http://purl.org/dc/terms/" xmlns:xsi="http://www.w3.org/2001/XMLSchema-instance" xsi:type="dcterms:W3CDTF">2019-06-14T00:28:15Z</dcterms:modified>
  <cp:lastModifiedBy>fgao</cp:lastModifiedBy>
  <cp:lastPrinted>2018-06-04T14:51:45Z</cp:lastPrinted>
</cp:coreProperties>
</file>