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428" documentId="11_F25DC773A252ABDACC1048C1019D7EBE5BDE58E8" xr6:coauthVersionLast="47" xr6:coauthVersionMax="47" xr10:uidLastSave="{DF13AD90-4E4C-411A-B37F-ABC50D52D836}"/>
  <bookViews>
    <workbookView xWindow="3072" yWindow="996" windowWidth="22464" windowHeight="16284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A27" i="5"/>
  <c r="B37" i="5"/>
  <c r="N22" i="5" l="1"/>
  <c r="J10" i="5"/>
  <c r="G22" i="5"/>
  <c r="F22" i="5"/>
  <c r="J16" i="5" s="1"/>
  <c r="H16" i="5"/>
  <c r="G16" i="5"/>
  <c r="E16" i="5"/>
  <c r="D16" i="5"/>
  <c r="J28" i="5"/>
  <c r="Q6" i="1"/>
  <c r="Q15" i="1"/>
  <c r="I22" i="5"/>
  <c r="L21" i="5"/>
  <c r="N4" i="5"/>
  <c r="K10" i="5"/>
  <c r="K28" i="5"/>
  <c r="K27" i="5"/>
  <c r="I10" i="5"/>
  <c r="J27" i="5"/>
  <c r="H10" i="5"/>
  <c r="G10" i="5"/>
  <c r="E10" i="5"/>
  <c r="C10" i="5"/>
  <c r="D10" i="5"/>
  <c r="B10" i="5"/>
  <c r="F16" i="5" s="1"/>
  <c r="J22" i="5" l="1"/>
  <c r="I16" i="5"/>
  <c r="L10" i="5"/>
  <c r="M10" i="5" l="1"/>
  <c r="L22" i="5" s="1"/>
  <c r="B38" i="5" s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<sst xmlns="http://schemas.openxmlformats.org/spreadsheetml/2006/main" count="88" uniqueCount="71">
  <si>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</si>
  <si>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</si>
  <si>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</si>
  <si>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</si>
  <si>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</si>
  <si>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</si>
  <si>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</si>
  <si>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</si>
  <si>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</si>
  <si>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</si>
  <si>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</si>
  <si>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</si>
  <si>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</si>
  <si>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</si>
  <si>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</si>
  <si>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</si>
  <si>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</si>
  <si>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</si>
  <si>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</si>
  <si>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</si>
  <si>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</si>
  <si>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</si>
  <si>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</si>
  <si>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</si>
  <si>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</si>
  <si>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</si>
  <si>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</si>
  <si>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</si>
  <si>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</si>
  <si>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</si>
  <si>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</si>
  <si>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</si>
  <si>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</si>
  <si>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</si>
  <si>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</si>
  <si>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</si>
  <si>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</si>
  <si>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</si>
  <si>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</si>
  <si>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</si>
  <si>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</si>
  <si>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</si>
  <si>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</si>
  <si>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</si>
  <si>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</si>
  <si>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</si>
  <si>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</si>
  <si>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</si>
  <si>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</si>
  <si>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</si>
  <si>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</si>
  <si>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</si>
  <si>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</si>
  <si>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</si>
  <si>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</si>
  <si>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</si>
  <si>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</si>
  <si>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</si>
  <si>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</si>
  <si>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</si>
  <si>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</si>
  <si>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</si>
  <si>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</si>
  <si>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</si>
  <si>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</si>
  <si>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</si>
  <si>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</si>
  <si>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</si>
  <si>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FSLR</t>
  </si>
  <si>
    <t>next-adj</t>
  </si>
  <si>
    <t>fslr-r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</si>
</sst>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332190</xdr:colOff>
      <xdr:row>48</xdr:row>
      <xdr:rowOff>136046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ECE09D-8453-F4DD-C016-40FBA473B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6190" cy="8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322667</xdr:colOff>
      <xdr:row>32</xdr:row>
      <xdr:rowOff>71649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C7340-0FF3-D179-49E7-F6443E743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66667" cy="59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351238</xdr:colOff>
      <xdr:row>53</xdr:row>
      <xdr:rowOff>21646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EF0F09-79B6-365F-A66F-8C64E947D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95238" cy="9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541714</xdr:colOff>
      <xdr:row>35</xdr:row>
      <xdr:rowOff>75390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12943-5940-8D03-499D-D1D7D758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5714" cy="64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4" workbookViewId="0">
      <selection activeCell="D22" sqref="D22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831</v>
      </c>
      <c r="C4" s="1">
        <v>886</v>
      </c>
      <c r="D4" s="1">
        <v>1301</v>
      </c>
      <c r="E4" s="1">
        <v>3319</v>
      </c>
      <c r="F4" s="1">
        <v>107</v>
      </c>
      <c r="G4" s="1">
        <v>10365</v>
      </c>
      <c r="H4" s="1">
        <v>6687</v>
      </c>
      <c r="I4" s="1">
        <v>3678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0.39198553781259415</v>
      </c>
      <c r="C10" s="4">
        <f>C4/E4</f>
        <v>0.26694787586622476</v>
      </c>
      <c r="D10" s="4">
        <f>B4/E4</f>
        <v>0.25037661946369388</v>
      </c>
      <c r="E10" s="5">
        <f>B4/F4</f>
        <v>7.7663551401869162</v>
      </c>
      <c r="G10" s="4">
        <f>B4/G4</f>
        <v>8.0173661360347329E-2</v>
      </c>
      <c r="H10" s="4">
        <f>C4/G4</f>
        <v>8.5479980704293301E-2</v>
      </c>
      <c r="I10" s="4">
        <f>B4/H4</f>
        <v>0.12427097353073127</v>
      </c>
      <c r="J10" s="6">
        <f>E4/G4</f>
        <v>0.32021225277375787</v>
      </c>
      <c r="K10" s="6">
        <f>G4/H4</f>
        <v>1.5500224315836697</v>
      </c>
      <c r="L10" s="6">
        <f>(H10-K4)/K27</f>
        <v>0.55794089088481602</v>
      </c>
      <c r="M10" s="4">
        <f>H27*F4/1000/H28*J10*K10*L10/N4</f>
        <v>9.3553120943104889E-2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5.9957818620066286E-2</v>
      </c>
      <c r="E16" s="4">
        <f>170/2923</f>
        <v>5.8159425248032845E-2</v>
      </c>
      <c r="F16" s="11">
        <f>B10-H27*F4/1000/H28/0.7</f>
        <v>-0.18129638380561053</v>
      </c>
      <c r="G16" s="6">
        <f>E27*$F4/1000/E28</f>
        <v>0.32076327433628321</v>
      </c>
      <c r="H16" s="6">
        <f>H27*$F4/1000/H28</f>
        <v>0.40129734513274329</v>
      </c>
      <c r="I16" s="11">
        <f>H16/G16-1</f>
        <v>0.25107011070110663</v>
      </c>
      <c r="J16" s="2">
        <f>(1+F22)/(1+F22*O4)-1</f>
        <v>1.3575220068076321E-2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69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0.28470000000000001</v>
      </c>
      <c r="C22" s="7">
        <v>0.57999999999999996</v>
      </c>
      <c r="D22" s="2">
        <f>J22+5^(1/30)-1</f>
        <v>0.19865998860881384</v>
      </c>
      <c r="F22" s="2">
        <f>2^0.1-1</f>
        <v>7.1773462536293131E-2</v>
      </c>
      <c r="G22" s="2">
        <f>2^0.1-1</f>
        <v>7.1773462536293131E-2</v>
      </c>
      <c r="H22" s="2">
        <v>0</v>
      </c>
      <c r="I22" s="2">
        <f>J4/E27</f>
        <v>0</v>
      </c>
      <c r="J22" s="2">
        <f>SUM(F22:H22)/(1-I22)</f>
        <v>0.14354692507258626</v>
      </c>
      <c r="L22" s="2">
        <f>M10</f>
        <v>9.3553120943104889E-2</v>
      </c>
      <c r="N22" s="4">
        <f>SUM(D22,J22,L22)/3</f>
        <v>0.14525334487483499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FSLR</v>
      </c>
      <c r="B27" s="1">
        <v>242</v>
      </c>
      <c r="C27" s="1">
        <v>7.74</v>
      </c>
      <c r="D27" s="1">
        <v>13.18</v>
      </c>
      <c r="E27" s="1">
        <v>13.55</v>
      </c>
      <c r="F27" s="1">
        <v>14</v>
      </c>
      <c r="G27" s="1">
        <v>15.03</v>
      </c>
      <c r="H27" s="1">
        <v>21.19</v>
      </c>
      <c r="I27" s="1">
        <v>23.63</v>
      </c>
      <c r="J27" s="4">
        <f>(H27/C27)^0.5-1</f>
        <v>0.65460753600097399</v>
      </c>
      <c r="K27" s="8">
        <f>(H27-G27)/G4*F4</f>
        <v>6.3590931017848545E-2</v>
      </c>
    </row>
    <row r="28" spans="1:14" x14ac:dyDescent="0.3">
      <c r="A28" s="1" t="s">
        <v>70</v>
      </c>
      <c r="C28" s="1">
        <v>3.32</v>
      </c>
      <c r="D28" s="1">
        <v>4.4000000000000004</v>
      </c>
      <c r="E28" s="1">
        <v>4.5199999999999996</v>
      </c>
      <c r="F28" s="1">
        <v>4.5999999999999996</v>
      </c>
      <c r="G28" s="1">
        <v>5.35</v>
      </c>
      <c r="H28" s="1">
        <v>5.65</v>
      </c>
      <c r="I28" s="1">
        <v>5.98</v>
      </c>
      <c r="J28" s="4">
        <f>(H28/C28)^0.5-1</f>
        <v>0.30453333760224877</v>
      </c>
      <c r="K28" s="8">
        <f>(H28-G28)/G4*1000</f>
        <v>2.8943560057887188E-2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68</v>
      </c>
      <c r="B33" s="1">
        <v>260</v>
      </c>
      <c r="C33" s="1">
        <v>7.74</v>
      </c>
      <c r="D33" s="1">
        <v>13.18</v>
      </c>
      <c r="E33" s="1">
        <v>13.55</v>
      </c>
      <c r="F33" s="1">
        <v>14</v>
      </c>
      <c r="G33" s="1">
        <v>15.03</v>
      </c>
      <c r="H33" s="1">
        <v>21.19</v>
      </c>
      <c r="I33" s="1">
        <v>23.63</v>
      </c>
      <c r="J33" s="1">
        <v>12</v>
      </c>
      <c r="K33" s="1">
        <v>100</v>
      </c>
      <c r="L33" s="1">
        <v>136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H27*(1+N22)^10/(1+L4)^12*L22*100</f>
        <v>245.1843261582674</v>
      </c>
    </row>
    <row r="38" spans="1:13" x14ac:dyDescent="0.3">
      <c r="A38" s="2">
        <v>0.8</v>
      </c>
      <c r="B38" s="10">
        <f>B37*A38</f>
        <v>196.14746092661392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2024-06-21T06:53:49Z</dcterms:modified>
</cp:coreProperties>
</file>