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837" documentId="11_F25DC773A252ABDACC1048C1019D7EBE5BDE58E8" xr6:coauthVersionLast="47" xr6:coauthVersionMax="47" xr10:uidLastSave="{E043C0A7-64BA-40A8-8819-84C2B4D3CFF1}"/>
  <bookViews>
    <workbookView xWindow="17280" yWindow="528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5" l="1"/>
  <c r="B38" i="5" s="1"/>
  <c r="D22" i="5"/>
  <c r="M10" i="5"/>
  <c r="I10" i="5"/>
  <c r="D10" i="5"/>
  <c r="H10" i="5"/>
  <c r="A27" i="5"/>
  <c r="J10" i="5" l="1"/>
  <c r="H16" i="5"/>
  <c r="G16" i="5"/>
  <c r="J28" i="5"/>
  <c r="Q6" i="1"/>
  <c r="Q15" i="1"/>
  <c r="I22" i="5"/>
  <c r="L21" i="5"/>
  <c r="N4" i="5"/>
  <c r="K10" i="5"/>
  <c r="K28" i="5"/>
  <c r="K27" i="5"/>
  <c r="J27" i="5"/>
  <c r="G10" i="5"/>
  <c r="E10" i="5"/>
  <c r="C10" i="5"/>
  <c r="B10" i="5"/>
  <c r="F22" i="5" l="1"/>
  <c r="I16" i="5"/>
  <c r="L10" i="5"/>
  <c r="J22" i="5" l="1"/>
  <c r="N22" i="5" s="1"/>
  <c r="J16" i="5"/>
  <c r="B39" i="5" l="1"/>
</calcChain>
</file>

<file path=xl/sharedStrings.xml><?xml version="1.0" encoding="utf-8"?>
<sst xmlns="http://schemas.openxmlformats.org/spreadsheetml/2006/main" count="89" uniqueCount="72">
  <si>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</si>
  <si>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</si>
  <si>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</si>
  <si>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</si>
  <si>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</si>
  <si>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</si>
  <si>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</si>
  <si>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</si>
  <si>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</si>
  <si>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</si>
  <si>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</si>
  <si>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</si>
  <si>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</si>
  <si>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</si>
  <si>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</si>
  <si>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</si>
  <si>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</si>
  <si>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</si>
  <si>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</si>
  <si>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</si>
  <si>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</si>
  <si>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</si>
  <si>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</si>
  <si>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</si>
  <si>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</si>
  <si>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</si>
  <si>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</si>
  <si>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</si>
  <si>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</si>
  <si>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</si>
  <si>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</si>
  <si>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</si>
  <si>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</si>
  <si>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</si>
  <si>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</si>
  <si>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</si>
  <si>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</si>
  <si>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</si>
  <si>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</si>
  <si>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</si>
  <si>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</si>
  <si>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</si>
  <si>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</si>
  <si>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</si>
  <si>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</si>
  <si>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</si>
  <si>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</si>
  <si>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</si>
  <si>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</si>
  <si>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</si>
  <si>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</si>
  <si>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</si>
  <si>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</si>
  <si>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</si>
  <si>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</si>
  <si>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</si>
  <si>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</si>
  <si>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</si>
  <si>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</si>
  <si>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</si>
  <si>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</si>
  <si>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</si>
  <si>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</si>
  <si>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</si>
  <si>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</si>
  <si>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</si>
  <si>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</si>
  <si>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</si>
  <si>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</si>
  <si>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III_LOW</t>
  </si>
  <si>
    <t>KO</t>
  </si>
  <si>
    <t>KO-r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</si>
</sst>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9"/>
  <sheetViews>
    <sheetView tabSelected="1" topLeftCell="A4" workbookViewId="0">
      <selection activeCell="E24" sqref="E24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10714</v>
      </c>
      <c r="C4" s="1">
        <v>13083</v>
      </c>
      <c r="D4" s="1">
        <v>27234</v>
      </c>
      <c r="E4" s="1">
        <v>45754</v>
      </c>
      <c r="F4" s="1">
        <v>4339</v>
      </c>
      <c r="G4" s="1">
        <v>97703</v>
      </c>
      <c r="H4" s="1">
        <v>25941</v>
      </c>
      <c r="I4" s="1">
        <v>70223</v>
      </c>
      <c r="J4" s="6">
        <v>1.94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0.5952266468505486</v>
      </c>
      <c r="C10" s="4">
        <f>C4/E4</f>
        <v>0.28594221270271453</v>
      </c>
      <c r="D10" s="13">
        <f>B4/E4</f>
        <v>0.23416531887922368</v>
      </c>
      <c r="E10" s="5">
        <f>B4/F4</f>
        <v>2.4692325420603827</v>
      </c>
      <c r="G10" s="4">
        <f>B4/G4</f>
        <v>0.10965886410857395</v>
      </c>
      <c r="H10" s="4">
        <f>C4/G4</f>
        <v>0.13390581660747367</v>
      </c>
      <c r="I10" s="4">
        <f>B4/H4</f>
        <v>0.41301414748853166</v>
      </c>
      <c r="J10" s="6">
        <f>E4/G4</f>
        <v>0.46829677696693039</v>
      </c>
      <c r="K10" s="6">
        <f>G4/H4</f>
        <v>3.766354419644578</v>
      </c>
      <c r="L10" s="6">
        <f>(H10-K4)/K27</f>
        <v>31.489014365829501</v>
      </c>
      <c r="M10" s="4">
        <f>H27*F4/1000/H28*J10*(1+L10/N4)-K4*L10/N4</f>
        <v>2.1848233344368033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/>
      <c r="E16" s="4"/>
      <c r="F16" s="11"/>
      <c r="G16" s="6">
        <f>E27*$F4/1000/E28</f>
        <v>0.26774573304157545</v>
      </c>
      <c r="H16" s="6">
        <f>H27*$F4/1000/H28</f>
        <v>0.27248883788858752</v>
      </c>
      <c r="I16" s="11">
        <f>H16-G16</f>
        <v>4.7431048470120696E-3</v>
      </c>
      <c r="J16" s="2">
        <f>(1+F22)/(1+F22*O4)-1</f>
        <v>1.1807246589429665E-2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7.0699999999999999E-2</v>
      </c>
      <c r="C22" s="7">
        <v>6.0400000000000002E-2</v>
      </c>
      <c r="D22" s="2">
        <f>C22/(1-I22)</f>
        <v>0.19355454545454545</v>
      </c>
      <c r="F22" s="2">
        <f>J28</f>
        <v>6.1962666896700824E-2</v>
      </c>
      <c r="G22" s="2">
        <v>0</v>
      </c>
      <c r="H22" s="2">
        <v>0</v>
      </c>
      <c r="I22" s="2">
        <f>J4/E27</f>
        <v>0.68794326241134751</v>
      </c>
      <c r="J22" s="2">
        <f>SUM(F22:H22)/(1-I22)</f>
        <v>0.19856218255533672</v>
      </c>
      <c r="L22" s="12">
        <v>0.25</v>
      </c>
      <c r="N22" s="4">
        <f>SUM(D22,J22,L22)/3</f>
        <v>0.21403890933662739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KO</v>
      </c>
      <c r="C27" s="1">
        <v>2.5</v>
      </c>
      <c r="D27" s="1">
        <v>2.8</v>
      </c>
      <c r="E27" s="1">
        <v>2.82</v>
      </c>
      <c r="F27" s="1">
        <v>2.86</v>
      </c>
      <c r="G27" s="1">
        <v>2.95</v>
      </c>
      <c r="H27" s="1">
        <v>3.01</v>
      </c>
      <c r="I27" s="1">
        <v>3.09</v>
      </c>
      <c r="J27" s="4">
        <f>(H27/C27)^0.5-1</f>
        <v>9.7269337947616163E-2</v>
      </c>
      <c r="K27" s="8">
        <f>(H27-G27)/G4*F4</f>
        <v>2.664605999815751E-3</v>
      </c>
    </row>
    <row r="28" spans="1:14" x14ac:dyDescent="0.3">
      <c r="A28" s="1" t="s">
        <v>71</v>
      </c>
      <c r="C28" s="1">
        <v>42.5</v>
      </c>
      <c r="D28" s="1">
        <v>45.04</v>
      </c>
      <c r="E28" s="1">
        <v>45.7</v>
      </c>
      <c r="F28" s="1">
        <v>46.28</v>
      </c>
      <c r="G28" s="1">
        <v>46.86</v>
      </c>
      <c r="H28" s="1">
        <v>47.93</v>
      </c>
      <c r="I28" s="1">
        <v>48.94</v>
      </c>
      <c r="J28" s="4">
        <f>(H28/C28)^0.5-1</f>
        <v>6.1962666896700824E-2</v>
      </c>
      <c r="K28" s="8">
        <f>(H28-G28)/G4*1000</f>
        <v>1.0951557270503468E-2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70</v>
      </c>
      <c r="B33" s="1">
        <v>63</v>
      </c>
      <c r="C33" s="1">
        <v>2.5</v>
      </c>
      <c r="D33" s="1">
        <v>2.8</v>
      </c>
      <c r="E33" s="1">
        <v>2.82</v>
      </c>
      <c r="F33" s="1">
        <v>2.86</v>
      </c>
      <c r="G33" s="1">
        <v>2.95</v>
      </c>
      <c r="H33" s="1">
        <v>3.01</v>
      </c>
      <c r="I33" s="1">
        <v>3.09</v>
      </c>
      <c r="J33" s="1">
        <v>14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142.78186876631727</v>
      </c>
    </row>
    <row r="38" spans="1:13" x14ac:dyDescent="0.3">
      <c r="A38" s="2">
        <v>0.8</v>
      </c>
      <c r="B38" s="10">
        <f>B37*A38</f>
        <v>114.22549501305383</v>
      </c>
    </row>
    <row r="39" spans="1:13" x14ac:dyDescent="0.3">
      <c r="A39" s="1" t="s">
        <v>69</v>
      </c>
      <c r="B39" s="10">
        <f>G27*(1+N22)^10/(1+L4)^12*MIN(L22,N22)*100</f>
        <v>139.9357185583508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2024-06-23T08:07:29Z</dcterms:modified>
</cp:coreProperties>
</file>