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2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Technical_Document/Data/"/>
    </mc:Choice>
  </mc:AlternateContent>
  <xr:revisionPtr revIDLastSave="0" documentId="13_ncr:1_{9C3AA0A3-1296-2F47-ABD2-71549AE0C089}" xr6:coauthVersionLast="47" xr6:coauthVersionMax="47" xr10:uidLastSave="{00000000-0000-0000-0000-000000000000}"/>
  <bookViews>
    <workbookView minimized="1" xWindow="0" yWindow="500" windowWidth="28800" windowHeight="17500" xr2:uid="{D051E5B4-F18E-774A-8051-833C211B5D88}"/>
  </bookViews>
  <sheets>
    <sheet name="Sheet1" sheetId="1" r:id="rId1"/>
    <sheet name="Sheet2" sheetId="2" r:id="rId2"/>
    <sheet name="H1" sheetId="3" r:id="rId3"/>
  </sheets>
  <definedNames>
    <definedName name="_xlnm._FilterDatabase" localSheetId="0" hidden="1">Sheet1!$A$1:$M$33</definedName>
    <definedName name="_xlnm._FilterDatabase" localSheetId="1" hidden="1">Sheet2!$A$1:$Z$33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2" l="1"/>
  <c r="N33" i="2"/>
  <c r="O32" i="2"/>
  <c r="N32" i="2"/>
  <c r="R32" i="2" s="1"/>
  <c r="T32" i="2" s="1"/>
  <c r="X32" i="2" s="1"/>
  <c r="Y32" i="2" s="1"/>
  <c r="Z32" i="2" s="1"/>
  <c r="O31" i="2"/>
  <c r="N31" i="2"/>
  <c r="O30" i="2"/>
  <c r="R30" i="2" s="1"/>
  <c r="T30" i="2" s="1"/>
  <c r="X30" i="2" s="1"/>
  <c r="Y30" i="2" s="1"/>
  <c r="Z30" i="2" s="1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R20" i="2" s="1"/>
  <c r="T20" i="2" s="1"/>
  <c r="X20" i="2" s="1"/>
  <c r="Y20" i="2" s="1"/>
  <c r="Z20" i="2" s="1"/>
  <c r="O19" i="2"/>
  <c r="N19" i="2"/>
  <c r="O18" i="2"/>
  <c r="N18" i="2"/>
  <c r="R18" i="2" s="1"/>
  <c r="T18" i="2" s="1"/>
  <c r="X18" i="2" s="1"/>
  <c r="Y18" i="2" s="1"/>
  <c r="Z18" i="2" s="1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P9" i="1"/>
  <c r="Q9" i="1"/>
  <c r="P10" i="1"/>
  <c r="Q10" i="1"/>
  <c r="S10" i="1" s="1"/>
  <c r="U10" i="1" s="1"/>
  <c r="Q8" i="1"/>
  <c r="P8" i="1"/>
  <c r="N3" i="1"/>
  <c r="O3" i="1"/>
  <c r="N4" i="1"/>
  <c r="O4" i="1"/>
  <c r="N5" i="1"/>
  <c r="O5" i="1"/>
  <c r="R5" i="1" s="1"/>
  <c r="T5" i="1" s="1"/>
  <c r="X5" i="1" s="1"/>
  <c r="Y5" i="1" s="1"/>
  <c r="Z5" i="1" s="1"/>
  <c r="N6" i="1"/>
  <c r="O6" i="1"/>
  <c r="N7" i="1"/>
  <c r="O7" i="1"/>
  <c r="N8" i="1"/>
  <c r="O8" i="1"/>
  <c r="N9" i="1"/>
  <c r="O9" i="1"/>
  <c r="R9" i="1" s="1"/>
  <c r="T9" i="1" s="1"/>
  <c r="X9" i="1" s="1"/>
  <c r="Y9" i="1" s="1"/>
  <c r="Z9" i="1" s="1"/>
  <c r="N10" i="1"/>
  <c r="O10" i="1"/>
  <c r="N11" i="1"/>
  <c r="O11" i="1"/>
  <c r="N12" i="1"/>
  <c r="O12" i="1"/>
  <c r="N13" i="1"/>
  <c r="O13" i="1"/>
  <c r="R13" i="1" s="1"/>
  <c r="T13" i="1" s="1"/>
  <c r="X13" i="1" s="1"/>
  <c r="Y13" i="1" s="1"/>
  <c r="Z13" i="1" s="1"/>
  <c r="N14" i="1"/>
  <c r="O14" i="1"/>
  <c r="N15" i="1"/>
  <c r="O15" i="1"/>
  <c r="N16" i="1"/>
  <c r="O16" i="1"/>
  <c r="N17" i="1"/>
  <c r="O17" i="1"/>
  <c r="R17" i="1" s="1"/>
  <c r="T17" i="1" s="1"/>
  <c r="X17" i="1" s="1"/>
  <c r="Y17" i="1" s="1"/>
  <c r="Z17" i="1" s="1"/>
  <c r="N18" i="1"/>
  <c r="O18" i="1"/>
  <c r="N19" i="1"/>
  <c r="O19" i="1"/>
  <c r="N20" i="1"/>
  <c r="O20" i="1"/>
  <c r="N21" i="1"/>
  <c r="O21" i="1"/>
  <c r="R21" i="1" s="1"/>
  <c r="T21" i="1" s="1"/>
  <c r="X21" i="1" s="1"/>
  <c r="Y21" i="1" s="1"/>
  <c r="Z21" i="1" s="1"/>
  <c r="N22" i="1"/>
  <c r="O22" i="1"/>
  <c r="N23" i="1"/>
  <c r="O23" i="1"/>
  <c r="N24" i="1"/>
  <c r="O24" i="1"/>
  <c r="N25" i="1"/>
  <c r="O25" i="1"/>
  <c r="R25" i="1" s="1"/>
  <c r="T25" i="1" s="1"/>
  <c r="X25" i="1" s="1"/>
  <c r="Y25" i="1" s="1"/>
  <c r="Z25" i="1" s="1"/>
  <c r="N26" i="1"/>
  <c r="O26" i="1"/>
  <c r="N27" i="1"/>
  <c r="O27" i="1"/>
  <c r="N28" i="1"/>
  <c r="O28" i="1"/>
  <c r="N29" i="1"/>
  <c r="O29" i="1"/>
  <c r="R29" i="1" s="1"/>
  <c r="T29" i="1" s="1"/>
  <c r="X29" i="1" s="1"/>
  <c r="Y29" i="1" s="1"/>
  <c r="Z29" i="1" s="1"/>
  <c r="O30" i="1"/>
  <c r="R30" i="1" s="1"/>
  <c r="T30" i="1" s="1"/>
  <c r="X30" i="1" s="1"/>
  <c r="Y30" i="1" s="1"/>
  <c r="Z30" i="1" s="1"/>
  <c r="N31" i="1"/>
  <c r="O31" i="1"/>
  <c r="N32" i="1"/>
  <c r="O32" i="1"/>
  <c r="N33" i="1"/>
  <c r="O33" i="1"/>
  <c r="O2" i="1"/>
  <c r="N2" i="1"/>
  <c r="R3" i="2" l="1"/>
  <c r="T3" i="2" s="1"/>
  <c r="X3" i="2" s="1"/>
  <c r="Y3" i="2" s="1"/>
  <c r="Z3" i="2" s="1"/>
  <c r="R13" i="2"/>
  <c r="T13" i="2" s="1"/>
  <c r="X13" i="2" s="1"/>
  <c r="Y13" i="2" s="1"/>
  <c r="Z13" i="2" s="1"/>
  <c r="S9" i="2"/>
  <c r="U9" i="2" s="1"/>
  <c r="R12" i="2"/>
  <c r="T12" i="2" s="1"/>
  <c r="X12" i="2" s="1"/>
  <c r="Y12" i="2" s="1"/>
  <c r="Z12" i="2" s="1"/>
  <c r="R2" i="2"/>
  <c r="T2" i="2" s="1"/>
  <c r="X2" i="2" s="1"/>
  <c r="Y2" i="2" s="1"/>
  <c r="Z2" i="2" s="1"/>
  <c r="R9" i="2"/>
  <c r="T9" i="2" s="1"/>
  <c r="X9" i="2" s="1"/>
  <c r="Y9" i="2" s="1"/>
  <c r="Z9" i="2" s="1"/>
  <c r="R10" i="2"/>
  <c r="T10" i="2" s="1"/>
  <c r="X10" i="2" s="1"/>
  <c r="Y10" i="2" s="1"/>
  <c r="Z10" i="2" s="1"/>
  <c r="R11" i="2"/>
  <c r="T11" i="2" s="1"/>
  <c r="X11" i="2" s="1"/>
  <c r="Y11" i="2" s="1"/>
  <c r="Z11" i="2" s="1"/>
  <c r="R31" i="2"/>
  <c r="T31" i="2" s="1"/>
  <c r="X31" i="2" s="1"/>
  <c r="Y31" i="2" s="1"/>
  <c r="Z31" i="2" s="1"/>
  <c r="R33" i="2"/>
  <c r="T33" i="2" s="1"/>
  <c r="X33" i="2" s="1"/>
  <c r="Y33" i="2" s="1"/>
  <c r="Z33" i="2" s="1"/>
  <c r="S8" i="2"/>
  <c r="U8" i="2" s="1"/>
  <c r="R26" i="2"/>
  <c r="T26" i="2" s="1"/>
  <c r="X26" i="2" s="1"/>
  <c r="Y26" i="2" s="1"/>
  <c r="Z26" i="2" s="1"/>
  <c r="R28" i="2"/>
  <c r="T28" i="2" s="1"/>
  <c r="X28" i="2" s="1"/>
  <c r="Y28" i="2" s="1"/>
  <c r="Z28" i="2" s="1"/>
  <c r="R17" i="2"/>
  <c r="T17" i="2" s="1"/>
  <c r="X17" i="2" s="1"/>
  <c r="Y17" i="2" s="1"/>
  <c r="Z17" i="2" s="1"/>
  <c r="R19" i="2"/>
  <c r="T19" i="2" s="1"/>
  <c r="X19" i="2" s="1"/>
  <c r="Y19" i="2" s="1"/>
  <c r="Z19" i="2" s="1"/>
  <c r="R21" i="2"/>
  <c r="T21" i="2" s="1"/>
  <c r="X21" i="2" s="1"/>
  <c r="Y21" i="2" s="1"/>
  <c r="Z21" i="2" s="1"/>
  <c r="R25" i="2"/>
  <c r="T25" i="2" s="1"/>
  <c r="X25" i="2" s="1"/>
  <c r="Y25" i="2" s="1"/>
  <c r="Z25" i="2" s="1"/>
  <c r="R27" i="2"/>
  <c r="T27" i="2" s="1"/>
  <c r="X27" i="2" s="1"/>
  <c r="Y27" i="2" s="1"/>
  <c r="Z27" i="2" s="1"/>
  <c r="R29" i="2"/>
  <c r="T29" i="2" s="1"/>
  <c r="X29" i="2" s="1"/>
  <c r="Y29" i="2" s="1"/>
  <c r="Z29" i="2" s="1"/>
  <c r="R4" i="2"/>
  <c r="T4" i="2" s="1"/>
  <c r="X4" i="2" s="1"/>
  <c r="Y4" i="2" s="1"/>
  <c r="Z4" i="2" s="1"/>
  <c r="R6" i="2"/>
  <c r="T6" i="2" s="1"/>
  <c r="X6" i="2" s="1"/>
  <c r="Y6" i="2" s="1"/>
  <c r="Z6" i="2" s="1"/>
  <c r="R8" i="2"/>
  <c r="T8" i="2" s="1"/>
  <c r="X8" i="2" s="1"/>
  <c r="Y8" i="2" s="1"/>
  <c r="Z8" i="2" s="1"/>
  <c r="S10" i="2"/>
  <c r="U10" i="2" s="1"/>
  <c r="R14" i="2"/>
  <c r="T14" i="2" s="1"/>
  <c r="X14" i="2" s="1"/>
  <c r="Y14" i="2" s="1"/>
  <c r="Z14" i="2" s="1"/>
  <c r="R16" i="2"/>
  <c r="T16" i="2" s="1"/>
  <c r="X16" i="2" s="1"/>
  <c r="Y16" i="2" s="1"/>
  <c r="Z16" i="2" s="1"/>
  <c r="R23" i="2"/>
  <c r="T23" i="2" s="1"/>
  <c r="X23" i="2" s="1"/>
  <c r="Y23" i="2" s="1"/>
  <c r="Z23" i="2" s="1"/>
  <c r="R5" i="2"/>
  <c r="T5" i="2" s="1"/>
  <c r="X5" i="2" s="1"/>
  <c r="Y5" i="2" s="1"/>
  <c r="Z5" i="2" s="1"/>
  <c r="R7" i="2"/>
  <c r="T7" i="2" s="1"/>
  <c r="X7" i="2" s="1"/>
  <c r="Y7" i="2" s="1"/>
  <c r="Z7" i="2" s="1"/>
  <c r="R15" i="2"/>
  <c r="T15" i="2" s="1"/>
  <c r="X15" i="2" s="1"/>
  <c r="Y15" i="2" s="1"/>
  <c r="Z15" i="2" s="1"/>
  <c r="R22" i="2"/>
  <c r="T22" i="2" s="1"/>
  <c r="X22" i="2" s="1"/>
  <c r="Y22" i="2" s="1"/>
  <c r="Z22" i="2" s="1"/>
  <c r="R24" i="2"/>
  <c r="T24" i="2" s="1"/>
  <c r="X24" i="2" s="1"/>
  <c r="Y24" i="2" s="1"/>
  <c r="Z24" i="2" s="1"/>
  <c r="AF29" i="2" s="1"/>
  <c r="R31" i="1"/>
  <c r="T31" i="1" s="1"/>
  <c r="X31" i="1" s="1"/>
  <c r="Y31" i="1" s="1"/>
  <c r="Z31" i="1" s="1"/>
  <c r="R28" i="1"/>
  <c r="T28" i="1" s="1"/>
  <c r="X28" i="1" s="1"/>
  <c r="Y28" i="1" s="1"/>
  <c r="Z28" i="1" s="1"/>
  <c r="R24" i="1"/>
  <c r="T24" i="1" s="1"/>
  <c r="X24" i="1" s="1"/>
  <c r="Y24" i="1" s="1"/>
  <c r="Z24" i="1" s="1"/>
  <c r="R20" i="1"/>
  <c r="T20" i="1" s="1"/>
  <c r="X20" i="1" s="1"/>
  <c r="Y20" i="1" s="1"/>
  <c r="Z20" i="1" s="1"/>
  <c r="R16" i="1"/>
  <c r="T16" i="1" s="1"/>
  <c r="X16" i="1" s="1"/>
  <c r="Y16" i="1" s="1"/>
  <c r="Z16" i="1" s="1"/>
  <c r="R12" i="1"/>
  <c r="T12" i="1" s="1"/>
  <c r="X12" i="1" s="1"/>
  <c r="Y12" i="1" s="1"/>
  <c r="Z12" i="1" s="1"/>
  <c r="R8" i="1"/>
  <c r="T8" i="1" s="1"/>
  <c r="X8" i="1" s="1"/>
  <c r="R4" i="1"/>
  <c r="T4" i="1" s="1"/>
  <c r="X4" i="1" s="1"/>
  <c r="Y4" i="1" s="1"/>
  <c r="Z4" i="1" s="1"/>
  <c r="S9" i="1"/>
  <c r="U9" i="1" s="1"/>
  <c r="S8" i="1"/>
  <c r="U8" i="1" s="1"/>
  <c r="R22" i="1"/>
  <c r="T22" i="1" s="1"/>
  <c r="X22" i="1" s="1"/>
  <c r="Y22" i="1" s="1"/>
  <c r="Z22" i="1" s="1"/>
  <c r="R18" i="1"/>
  <c r="T18" i="1" s="1"/>
  <c r="X18" i="1" s="1"/>
  <c r="Y18" i="1" s="1"/>
  <c r="Z18" i="1" s="1"/>
  <c r="R14" i="1"/>
  <c r="T14" i="1" s="1"/>
  <c r="X14" i="1" s="1"/>
  <c r="Y14" i="1" s="1"/>
  <c r="Z14" i="1" s="1"/>
  <c r="R6" i="1"/>
  <c r="T6" i="1" s="1"/>
  <c r="X6" i="1" s="1"/>
  <c r="Y6" i="1" s="1"/>
  <c r="Z6" i="1" s="1"/>
  <c r="R2" i="1"/>
  <c r="T2" i="1" s="1"/>
  <c r="X2" i="1" s="1"/>
  <c r="Y2" i="1" s="1"/>
  <c r="Z2" i="1" s="1"/>
  <c r="R26" i="1"/>
  <c r="T26" i="1" s="1"/>
  <c r="X26" i="1" s="1"/>
  <c r="Y26" i="1" s="1"/>
  <c r="Z26" i="1" s="1"/>
  <c r="R10" i="1"/>
  <c r="T10" i="1" s="1"/>
  <c r="X10" i="1" s="1"/>
  <c r="Y10" i="1" s="1"/>
  <c r="Z10" i="1" s="1"/>
  <c r="R32" i="1"/>
  <c r="T32" i="1" s="1"/>
  <c r="X32" i="1" s="1"/>
  <c r="Y32" i="1" s="1"/>
  <c r="Z32" i="1" s="1"/>
  <c r="R33" i="1"/>
  <c r="T33" i="1" s="1"/>
  <c r="X33" i="1" s="1"/>
  <c r="Y33" i="1" s="1"/>
  <c r="Z33" i="1" s="1"/>
  <c r="R27" i="1"/>
  <c r="T27" i="1" s="1"/>
  <c r="X27" i="1" s="1"/>
  <c r="Y27" i="1" s="1"/>
  <c r="Z27" i="1" s="1"/>
  <c r="R23" i="1"/>
  <c r="T23" i="1" s="1"/>
  <c r="X23" i="1" s="1"/>
  <c r="Y23" i="1" s="1"/>
  <c r="Z23" i="1" s="1"/>
  <c r="R19" i="1"/>
  <c r="T19" i="1" s="1"/>
  <c r="X19" i="1" s="1"/>
  <c r="Y19" i="1" s="1"/>
  <c r="Z19" i="1" s="1"/>
  <c r="R15" i="1"/>
  <c r="T15" i="1" s="1"/>
  <c r="X15" i="1" s="1"/>
  <c r="Y15" i="1" s="1"/>
  <c r="Z15" i="1" s="1"/>
  <c r="R11" i="1"/>
  <c r="T11" i="1" s="1"/>
  <c r="X11" i="1" s="1"/>
  <c r="Y11" i="1" s="1"/>
  <c r="Z11" i="1" s="1"/>
  <c r="R7" i="1"/>
  <c r="T7" i="1" s="1"/>
  <c r="X7" i="1" s="1"/>
  <c r="Y7" i="1" s="1"/>
  <c r="Z7" i="1" s="1"/>
  <c r="R3" i="1"/>
  <c r="T3" i="1" s="1"/>
  <c r="X3" i="1" s="1"/>
  <c r="Y3" i="1" s="1"/>
  <c r="Z3" i="1" s="1"/>
  <c r="AF6" i="2" l="1"/>
  <c r="AF7" i="2"/>
  <c r="AF28" i="2"/>
  <c r="Y8" i="1"/>
  <c r="Z8" i="1" s="1"/>
  <c r="AF28" i="1"/>
  <c r="AF29" i="1"/>
  <c r="AF6" i="1" l="1"/>
  <c r="AF7" i="1"/>
</calcChain>
</file>

<file path=xl/sharedStrings.xml><?xml version="1.0" encoding="utf-8"?>
<sst xmlns="http://schemas.openxmlformats.org/spreadsheetml/2006/main" count="108" uniqueCount="40">
  <si>
    <t>CD1/DVD2</t>
  </si>
  <si>
    <t>wavelength(532/650)</t>
  </si>
  <si>
    <t>distance(50/100/150)</t>
  </si>
  <si>
    <t>x1-diff</t>
  </si>
  <si>
    <t>y1-diff</t>
  </si>
  <si>
    <t>x2-diff</t>
  </si>
  <si>
    <t>y2-diff</t>
  </si>
  <si>
    <t>x3-diff</t>
  </si>
  <si>
    <t>y3-diff</t>
  </si>
  <si>
    <t>x4-diff</t>
  </si>
  <si>
    <t>y4-diff</t>
  </si>
  <si>
    <t>N/A</t>
  </si>
  <si>
    <t>The Green one is lack of x1, y1 data, no point marked</t>
  </si>
  <si>
    <t>d11</t>
  </si>
  <si>
    <t>d12</t>
  </si>
  <si>
    <t>d21</t>
  </si>
  <si>
    <t>d22</t>
  </si>
  <si>
    <t>d1av</t>
  </si>
  <si>
    <t>d2av</t>
  </si>
  <si>
    <t>sintheta1</t>
  </si>
  <si>
    <t>sintheta2</t>
  </si>
  <si>
    <t>m1</t>
  </si>
  <si>
    <t>m2</t>
  </si>
  <si>
    <t>a1</t>
  </si>
  <si>
    <t>av</t>
  </si>
  <si>
    <t>CD</t>
  </si>
  <si>
    <t>DVD</t>
  </si>
  <si>
    <t>stdev</t>
  </si>
  <si>
    <t>real</t>
  </si>
  <si>
    <t>real(/mm)</t>
  </si>
  <si>
    <t>If CD then input 1 or DVD input 2</t>
  </si>
  <si>
    <t>532nm or 650nm laser using</t>
  </si>
  <si>
    <t>The average distance from center to (m=1) points</t>
  </si>
  <si>
    <t>The average distance from center to (m=2) points</t>
  </si>
  <si>
    <t>The sin for diffraction angle from center to (m=1) points</t>
  </si>
  <si>
    <t>The sin for diffraction angle from center to (m=2) points</t>
  </si>
  <si>
    <t>diffraction spots index(m=1)</t>
  </si>
  <si>
    <t>diffraction spots index(m=2)</t>
  </si>
  <si>
    <t>slit density(/m)</t>
  </si>
  <si>
    <t>Wavelength(nm)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</si>
</sst>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B0B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11" borderId="0" xfId="0" applyFill="1"/>
    <xf numFmtId="0" fontId="0" fillId="10" borderId="1" xfId="0" applyFill="1" applyBorder="1"/>
    <xf numFmtId="0" fontId="0" fillId="11" borderId="1" xfId="0" applyFill="1" applyBorder="1"/>
    <xf numFmtId="0" fontId="0" fillId="0" borderId="2" xfId="0" applyBorder="1"/>
    <xf numFmtId="0" fontId="0" fillId="0" borderId="5" xfId="0" applyBorder="1"/>
    <xf numFmtId="0" fontId="0" fillId="11" borderId="6" xfId="0" applyFill="1" applyBorder="1"/>
    <xf numFmtId="0" fontId="0" fillId="0" borderId="7" xfId="0" applyBorder="1"/>
    <xf numFmtId="0" fontId="0" fillId="0" borderId="1" xfId="0" applyBorder="1"/>
    <xf numFmtId="0" fontId="0" fillId="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0" borderId="4" xfId="0" applyBorder="1"/>
    <xf numFmtId="0" fontId="0" fillId="10" borderId="6" xfId="0" applyFill="1" applyBorder="1"/>
    <xf numFmtId="0" fontId="0" fillId="5" borderId="8" xfId="0" applyFill="1" applyBorder="1"/>
    <xf numFmtId="0" fontId="0" fillId="4" borderId="8" xfId="0" applyFill="1" applyBorder="1"/>
    <xf numFmtId="0" fontId="0" fillId="7" borderId="8" xfId="0" applyFill="1" applyBorder="1"/>
    <xf numFmtId="0" fontId="0" fillId="0" borderId="8" xfId="0" applyBorder="1"/>
    <xf numFmtId="0" fontId="0" fillId="10" borderId="9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8" xfId="0" applyFill="1" applyBorder="1"/>
    <xf numFmtId="0" fontId="0" fillId="12" borderId="2" xfId="0" applyFill="1" applyBorder="1"/>
    <xf numFmtId="0" fontId="0" fillId="0" borderId="6" xfId="0" applyBorder="1"/>
    <xf numFmtId="0" fontId="1" fillId="0" borderId="6" xfId="0" applyFont="1" applyBorder="1"/>
    <xf numFmtId="0" fontId="0" fillId="0" borderId="9" xfId="0" applyBorder="1"/>
    <xf numFmtId="0" fontId="0" fillId="12" borderId="4" xfId="0" applyFill="1" applyBorder="1"/>
    <xf numFmtId="2" fontId="0" fillId="3" borderId="1" xfId="0" applyNumberFormat="1" applyFill="1" applyBorder="1"/>
    <xf numFmtId="2" fontId="0" fillId="12" borderId="1" xfId="0" applyNumberFormat="1" applyFill="1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39F7-CD19-944E-A9C2-E95F9012DD6F}">
  <dimension ref="A1:AI33"/>
  <sheetViews>
    <sheetView tabSelected="1" topLeftCell="X1" zoomScale="114" workbookViewId="0">
      <selection activeCell="D18" sqref="D18"/>
    </sheetView>
  </sheetViews>
  <sheetFormatPr baseColWidth="10" defaultColWidth="11" defaultRowHeight="16" x14ac:dyDescent="0.2"/>
  <cols>
    <col min="1" max="1" width="3.1640625" bestFit="1" customWidth="1"/>
    <col min="2" max="2" width="12.1640625" bestFit="1" customWidth="1"/>
    <col min="3" max="3" width="21.5" bestFit="1" customWidth="1"/>
    <col min="4" max="4" width="21.6640625" bestFit="1" customWidth="1"/>
    <col min="5" max="12" width="9" hidden="1" customWidth="1"/>
    <col min="13" max="13" width="45.5" hidden="1" customWidth="1"/>
    <col min="14" max="17" width="12.33203125" hidden="1" customWidth="1"/>
    <col min="18" max="21" width="12.33203125" bestFit="1" customWidth="1"/>
    <col min="22" max="23" width="3.83203125" bestFit="1" customWidth="1"/>
    <col min="24" max="25" width="12.33203125" bestFit="1" customWidth="1"/>
    <col min="26" max="26" width="13.83203125" bestFit="1" customWidth="1"/>
    <col min="27" max="27" width="12.33203125" customWidth="1"/>
    <col min="28" max="28" width="19" bestFit="1" customWidth="1"/>
    <col min="29" max="29" width="48.33203125" bestFit="1" customWidth="1"/>
    <col min="30" max="30" width="28.33203125" customWidth="1"/>
    <col min="31" max="31" width="5.5" bestFit="1" customWidth="1"/>
    <col min="32" max="32" width="12.33203125" bestFit="1" customWidth="1"/>
  </cols>
  <sheetData>
    <row r="1" spans="1:33" ht="17" thickBot="1" x14ac:dyDescent="0.25">
      <c r="A1" s="27"/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/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38</v>
      </c>
      <c r="Z1" s="31" t="s">
        <v>38</v>
      </c>
    </row>
    <row r="2" spans="1:33" x14ac:dyDescent="0.2">
      <c r="A2" s="5">
        <v>1</v>
      </c>
      <c r="B2" s="9">
        <v>1</v>
      </c>
      <c r="C2" s="10">
        <v>532</v>
      </c>
      <c r="D2" s="11">
        <v>150</v>
      </c>
      <c r="E2" s="8">
        <v>-60</v>
      </c>
      <c r="F2" s="8">
        <v>-15</v>
      </c>
      <c r="G2" s="8">
        <v>58</v>
      </c>
      <c r="H2" s="8">
        <v>14</v>
      </c>
      <c r="I2" s="8"/>
      <c r="J2" s="8"/>
      <c r="K2" s="8"/>
      <c r="L2" s="8"/>
      <c r="M2" s="8"/>
      <c r="N2" s="8">
        <f>SQRT(E2^2+F2^2)</f>
        <v>61.846584384264908</v>
      </c>
      <c r="O2" s="8">
        <f>SQRT(G2^2+H2^2)</f>
        <v>59.665735560705194</v>
      </c>
      <c r="P2" s="8"/>
      <c r="Q2" s="8"/>
      <c r="R2" s="25">
        <f>(N2+O2)/2</f>
        <v>60.756159972485051</v>
      </c>
      <c r="S2" s="25"/>
      <c r="T2" s="25">
        <f>R2/SQRT(R2^2+D2^2)</f>
        <v>0.37541506674011949</v>
      </c>
      <c r="U2" s="25"/>
      <c r="V2" s="25">
        <v>1</v>
      </c>
      <c r="W2" s="25">
        <v>2</v>
      </c>
      <c r="X2" s="25">
        <f>C2*10^(-9)/T2</f>
        <v>1.4170981591643904E-6</v>
      </c>
      <c r="Y2" s="25">
        <f>1/X2</f>
        <v>705667.41868443496</v>
      </c>
      <c r="Z2" s="6">
        <f>Y2/1000</f>
        <v>705.66741868443501</v>
      </c>
      <c r="AB2" s="4" t="s">
        <v>0</v>
      </c>
      <c r="AC2" s="17" t="s">
        <v>30</v>
      </c>
    </row>
    <row r="3" spans="1:33" x14ac:dyDescent="0.2">
      <c r="A3" s="5">
        <v>2</v>
      </c>
      <c r="B3" s="9">
        <v>1</v>
      </c>
      <c r="C3" s="10">
        <v>532</v>
      </c>
      <c r="D3" s="11">
        <v>150</v>
      </c>
      <c r="E3" s="8">
        <v>-59</v>
      </c>
      <c r="F3" s="8">
        <v>-6</v>
      </c>
      <c r="G3" s="8">
        <v>59</v>
      </c>
      <c r="H3" s="8">
        <v>5</v>
      </c>
      <c r="I3" s="8"/>
      <c r="J3" s="8"/>
      <c r="K3" s="8"/>
      <c r="L3" s="8"/>
      <c r="M3" s="8"/>
      <c r="N3" s="8">
        <f t="shared" ref="N3:N33" si="0">SQRT(E3^2+F3^2)</f>
        <v>59.304300012730948</v>
      </c>
      <c r="O3" s="8">
        <f t="shared" ref="O3:O33" si="1">SQRT(G3^2+H3^2)</f>
        <v>59.211485372349848</v>
      </c>
      <c r="P3" s="8"/>
      <c r="Q3" s="8"/>
      <c r="R3" s="25">
        <f t="shared" ref="R3:R33" si="2">(N3+O3)/2</f>
        <v>59.257892692540395</v>
      </c>
      <c r="S3" s="25"/>
      <c r="T3" s="25">
        <f t="shared" ref="T3:T33" si="3">R3/SQRT(R3^2+D3^2)</f>
        <v>0.36742061733595782</v>
      </c>
      <c r="U3" s="25"/>
      <c r="V3" s="25">
        <v>1</v>
      </c>
      <c r="W3" s="25">
        <v>2</v>
      </c>
      <c r="X3" s="25">
        <f t="shared" ref="X3:X33" si="4">C3*10^(-9)/T3</f>
        <v>1.4479318113865016E-6</v>
      </c>
      <c r="Y3" s="25">
        <f>1/X3</f>
        <v>690640.25815029663</v>
      </c>
      <c r="Z3" s="6">
        <f t="shared" ref="Z3:Z33" si="5">Y3/1000</f>
        <v>690.64025815029663</v>
      </c>
      <c r="AB3" s="5" t="s">
        <v>1</v>
      </c>
      <c r="AC3" s="28" t="s">
        <v>31</v>
      </c>
    </row>
    <row r="4" spans="1:33" x14ac:dyDescent="0.2">
      <c r="A4" s="5">
        <v>3</v>
      </c>
      <c r="B4" s="9">
        <v>1</v>
      </c>
      <c r="C4" s="10">
        <v>532</v>
      </c>
      <c r="D4" s="11">
        <v>150</v>
      </c>
      <c r="E4" s="8">
        <v>-54</v>
      </c>
      <c r="F4" s="8">
        <v>0</v>
      </c>
      <c r="G4" s="8">
        <v>54</v>
      </c>
      <c r="H4" s="8">
        <v>10</v>
      </c>
      <c r="I4" s="8"/>
      <c r="J4" s="8"/>
      <c r="K4" s="8"/>
      <c r="L4" s="8"/>
      <c r="M4" s="8"/>
      <c r="N4" s="8">
        <f t="shared" si="0"/>
        <v>54</v>
      </c>
      <c r="O4" s="8">
        <f t="shared" si="1"/>
        <v>54.918120870983927</v>
      </c>
      <c r="P4" s="8"/>
      <c r="Q4" s="8"/>
      <c r="R4" s="25">
        <f t="shared" si="2"/>
        <v>54.459060435491963</v>
      </c>
      <c r="S4" s="25"/>
      <c r="T4" s="25">
        <f t="shared" si="3"/>
        <v>0.34126486201940348</v>
      </c>
      <c r="U4" s="25"/>
      <c r="V4" s="25">
        <v>1</v>
      </c>
      <c r="W4" s="25">
        <v>2</v>
      </c>
      <c r="X4" s="25">
        <f t="shared" si="4"/>
        <v>1.5589064659395019E-6</v>
      </c>
      <c r="Y4" s="25">
        <f>1/X4</f>
        <v>641475.30454775086</v>
      </c>
      <c r="Z4" s="6">
        <f t="shared" si="5"/>
        <v>641.47530454775085</v>
      </c>
      <c r="AB4" s="5" t="s">
        <v>17</v>
      </c>
      <c r="AC4" s="28" t="s">
        <v>32</v>
      </c>
    </row>
    <row r="5" spans="1:33" x14ac:dyDescent="0.2">
      <c r="A5" s="5">
        <v>4</v>
      </c>
      <c r="B5" s="9">
        <v>1</v>
      </c>
      <c r="C5" s="10">
        <v>532</v>
      </c>
      <c r="D5" s="11">
        <v>150</v>
      </c>
      <c r="E5" s="8">
        <v>-50</v>
      </c>
      <c r="F5" s="8">
        <v>-8</v>
      </c>
      <c r="G5" s="8">
        <v>55</v>
      </c>
      <c r="H5" s="8">
        <v>4</v>
      </c>
      <c r="I5" s="8"/>
      <c r="J5" s="8"/>
      <c r="K5" s="8"/>
      <c r="L5" s="8"/>
      <c r="M5" s="8"/>
      <c r="N5" s="8">
        <f t="shared" si="0"/>
        <v>50.635955604688654</v>
      </c>
      <c r="O5" s="8">
        <f t="shared" si="1"/>
        <v>55.145262715848951</v>
      </c>
      <c r="P5" s="8"/>
      <c r="Q5" s="8"/>
      <c r="R5" s="25">
        <f t="shared" si="2"/>
        <v>52.890609160268802</v>
      </c>
      <c r="S5" s="25"/>
      <c r="T5" s="25">
        <f t="shared" si="3"/>
        <v>0.3325373894711674</v>
      </c>
      <c r="U5" s="25"/>
      <c r="V5" s="25">
        <v>1</v>
      </c>
      <c r="W5" s="25">
        <v>2</v>
      </c>
      <c r="X5" s="25">
        <f t="shared" si="4"/>
        <v>1.5998201009698099E-6</v>
      </c>
      <c r="Y5" s="25">
        <f>1/X5</f>
        <v>625070.28096084099</v>
      </c>
      <c r="Z5" s="6">
        <f t="shared" si="5"/>
        <v>625.07028096084093</v>
      </c>
      <c r="AB5" s="5" t="s">
        <v>18</v>
      </c>
      <c r="AC5" s="28" t="s">
        <v>33</v>
      </c>
      <c r="AE5" s="1"/>
      <c r="AF5" s="1" t="s">
        <v>25</v>
      </c>
      <c r="AG5" s="1" t="s">
        <v>29</v>
      </c>
    </row>
    <row r="6" spans="1:33" x14ac:dyDescent="0.2">
      <c r="A6" s="5">
        <v>5</v>
      </c>
      <c r="B6" s="9">
        <v>1</v>
      </c>
      <c r="C6" s="10">
        <v>532</v>
      </c>
      <c r="D6" s="11">
        <v>150</v>
      </c>
      <c r="E6" s="8">
        <v>-56</v>
      </c>
      <c r="F6" s="8">
        <v>-4</v>
      </c>
      <c r="G6" s="8">
        <v>50</v>
      </c>
      <c r="H6" s="8">
        <v>11</v>
      </c>
      <c r="I6" s="8"/>
      <c r="J6" s="8"/>
      <c r="K6" s="8"/>
      <c r="L6" s="8"/>
      <c r="M6" s="8"/>
      <c r="N6" s="8">
        <f t="shared" si="0"/>
        <v>56.142675390472796</v>
      </c>
      <c r="O6" s="8">
        <f t="shared" si="1"/>
        <v>51.195702944680818</v>
      </c>
      <c r="P6" s="8"/>
      <c r="Q6" s="8"/>
      <c r="R6" s="25">
        <f t="shared" si="2"/>
        <v>53.669189167576803</v>
      </c>
      <c r="S6" s="25"/>
      <c r="T6" s="25">
        <f t="shared" si="3"/>
        <v>0.33688056593063997</v>
      </c>
      <c r="U6" s="25"/>
      <c r="V6" s="25">
        <v>1</v>
      </c>
      <c r="W6" s="25">
        <v>2</v>
      </c>
      <c r="X6" s="25">
        <f t="shared" si="4"/>
        <v>1.5791946873822725E-6</v>
      </c>
      <c r="Y6" s="25">
        <f>1/X6</f>
        <v>633234.14648616535</v>
      </c>
      <c r="Z6" s="6">
        <f t="shared" si="5"/>
        <v>633.2341464861654</v>
      </c>
      <c r="AB6" s="5" t="s">
        <v>19</v>
      </c>
      <c r="AC6" s="29" t="s">
        <v>34</v>
      </c>
      <c r="AE6" s="1" t="s">
        <v>24</v>
      </c>
      <c r="AF6" s="1">
        <f>AVERAGE(Z2:Z23)</f>
        <v>667.31407053036742</v>
      </c>
      <c r="AG6" s="1">
        <v>625</v>
      </c>
    </row>
    <row r="7" spans="1:33" x14ac:dyDescent="0.2">
      <c r="A7" s="5">
        <v>6</v>
      </c>
      <c r="B7" s="9">
        <v>1</v>
      </c>
      <c r="C7" s="10">
        <v>532</v>
      </c>
      <c r="D7" s="11">
        <v>150</v>
      </c>
      <c r="E7" s="8">
        <v>-57</v>
      </c>
      <c r="F7" s="8">
        <v>1</v>
      </c>
      <c r="G7" s="8">
        <v>56</v>
      </c>
      <c r="H7" s="8">
        <v>-9</v>
      </c>
      <c r="I7" s="8"/>
      <c r="J7" s="8"/>
      <c r="K7" s="8"/>
      <c r="L7" s="8"/>
      <c r="M7" s="8"/>
      <c r="N7" s="8">
        <f t="shared" si="0"/>
        <v>57.008771254956898</v>
      </c>
      <c r="O7" s="8">
        <f t="shared" si="1"/>
        <v>56.718603649948932</v>
      </c>
      <c r="P7" s="8"/>
      <c r="Q7" s="8"/>
      <c r="R7" s="25">
        <f t="shared" si="2"/>
        <v>56.863687452452915</v>
      </c>
      <c r="S7" s="25"/>
      <c r="T7" s="25">
        <f t="shared" si="3"/>
        <v>0.35447512757343419</v>
      </c>
      <c r="U7" s="25"/>
      <c r="V7" s="25">
        <v>1</v>
      </c>
      <c r="W7" s="25">
        <v>2</v>
      </c>
      <c r="X7" s="25">
        <f t="shared" si="4"/>
        <v>1.5008105184750634E-6</v>
      </c>
      <c r="Y7" s="25">
        <f>1/X7</f>
        <v>666306.63077713188</v>
      </c>
      <c r="Z7" s="6">
        <f t="shared" si="5"/>
        <v>666.30663077713189</v>
      </c>
      <c r="AB7" s="5" t="s">
        <v>20</v>
      </c>
      <c r="AC7" s="29" t="s">
        <v>35</v>
      </c>
      <c r="AE7" s="1" t="s">
        <v>27</v>
      </c>
      <c r="AF7" s="1">
        <f>-_xlfn.STDEV.S(Z2:Z23)</f>
        <v>-29.261237662190474</v>
      </c>
      <c r="AG7" s="1"/>
    </row>
    <row r="8" spans="1:33" x14ac:dyDescent="0.2">
      <c r="A8" s="5">
        <v>7</v>
      </c>
      <c r="B8" s="9">
        <v>1</v>
      </c>
      <c r="C8" s="10">
        <v>532</v>
      </c>
      <c r="D8" s="12">
        <v>100</v>
      </c>
      <c r="E8" s="8">
        <v>-32</v>
      </c>
      <c r="F8" s="8">
        <v>7</v>
      </c>
      <c r="G8" s="8">
        <v>40</v>
      </c>
      <c r="H8" s="8">
        <v>-6</v>
      </c>
      <c r="I8" s="8">
        <v>-88</v>
      </c>
      <c r="J8" s="8">
        <v>15</v>
      </c>
      <c r="K8" s="8">
        <v>114</v>
      </c>
      <c r="L8" s="8">
        <v>-24</v>
      </c>
      <c r="M8" s="8"/>
      <c r="N8" s="8">
        <f t="shared" si="0"/>
        <v>32.756678708318397</v>
      </c>
      <c r="O8" s="8">
        <f t="shared" si="1"/>
        <v>40.447496832313369</v>
      </c>
      <c r="P8" s="8">
        <f>SQRT(I8^2+J8^2)</f>
        <v>89.26925562588724</v>
      </c>
      <c r="Q8" s="8">
        <f>SQRT(K8^2+L8^2)</f>
        <v>116.49892703368559</v>
      </c>
      <c r="R8" s="25">
        <f t="shared" si="2"/>
        <v>36.602087770315883</v>
      </c>
      <c r="S8" s="25">
        <f>AVERAGE(P8:Q8)</f>
        <v>102.88409132978641</v>
      </c>
      <c r="T8" s="25">
        <f>R8/SQRT(R8^2+D8^2)</f>
        <v>0.34372002117179384</v>
      </c>
      <c r="U8" s="25">
        <f>S8/SQRT(S8^2+D8^2)</f>
        <v>0.71708618108748545</v>
      </c>
      <c r="V8" s="25">
        <v>1</v>
      </c>
      <c r="W8" s="25">
        <v>2</v>
      </c>
      <c r="X8" s="25">
        <f t="shared" si="4"/>
        <v>1.5477713465346915E-6</v>
      </c>
      <c r="Y8" s="25">
        <f>1/X8</f>
        <v>646090.26536051475</v>
      </c>
      <c r="Z8" s="6">
        <f t="shared" si="5"/>
        <v>646.09026536051476</v>
      </c>
      <c r="AB8" s="5" t="s">
        <v>21</v>
      </c>
      <c r="AC8" s="28" t="s">
        <v>36</v>
      </c>
    </row>
    <row r="9" spans="1:33" ht="17" thickBot="1" x14ac:dyDescent="0.25">
      <c r="A9" s="5">
        <v>8</v>
      </c>
      <c r="B9" s="9">
        <v>1</v>
      </c>
      <c r="C9" s="10">
        <v>532</v>
      </c>
      <c r="D9" s="12">
        <v>100</v>
      </c>
      <c r="E9" s="8">
        <v>-35</v>
      </c>
      <c r="F9" s="8">
        <v>7</v>
      </c>
      <c r="G9" s="8">
        <v>39</v>
      </c>
      <c r="H9" s="8">
        <v>-4</v>
      </c>
      <c r="I9" s="8">
        <v>-92</v>
      </c>
      <c r="J9" s="8">
        <v>15</v>
      </c>
      <c r="K9" s="8">
        <v>113</v>
      </c>
      <c r="L9" s="8">
        <v>-10</v>
      </c>
      <c r="M9" s="8"/>
      <c r="N9" s="8">
        <f t="shared" si="0"/>
        <v>35.693136595149497</v>
      </c>
      <c r="O9" s="8">
        <f t="shared" si="1"/>
        <v>39.204591567825318</v>
      </c>
      <c r="P9" s="8">
        <f t="shared" ref="P9:P10" si="6">SQRT(I9^2+J9^2)</f>
        <v>93.214805690941603</v>
      </c>
      <c r="Q9" s="8">
        <f t="shared" ref="Q9:Q10" si="7">SQRT(K9^2+L9^2)</f>
        <v>113.44161493913951</v>
      </c>
      <c r="R9" s="25">
        <f t="shared" si="2"/>
        <v>37.448864081487407</v>
      </c>
      <c r="S9" s="25">
        <f t="shared" ref="S9:S10" si="8">AVERAGE(P9:Q9)</f>
        <v>103.32821031504056</v>
      </c>
      <c r="T9" s="25">
        <f t="shared" si="3"/>
        <v>0.35070356542688436</v>
      </c>
      <c r="U9" s="25">
        <f t="shared" ref="U9:U10" si="9">S9/SQRT(S9^2+D9^2)</f>
        <v>0.71858491170662342</v>
      </c>
      <c r="V9" s="25">
        <v>1</v>
      </c>
      <c r="W9" s="25">
        <v>2</v>
      </c>
      <c r="X9" s="25">
        <f t="shared" si="4"/>
        <v>1.5169506456326943E-6</v>
      </c>
      <c r="Y9" s="25">
        <f>1/X9</f>
        <v>659217.22824602318</v>
      </c>
      <c r="Z9" s="6">
        <f t="shared" si="5"/>
        <v>659.21722824602318</v>
      </c>
      <c r="AB9" s="7" t="s">
        <v>22</v>
      </c>
      <c r="AC9" s="30" t="s">
        <v>37</v>
      </c>
    </row>
    <row r="10" spans="1:33" x14ac:dyDescent="0.2">
      <c r="A10" s="5">
        <v>9</v>
      </c>
      <c r="B10" s="9">
        <v>1</v>
      </c>
      <c r="C10" s="10">
        <v>532</v>
      </c>
      <c r="D10" s="12">
        <v>100</v>
      </c>
      <c r="E10" s="8">
        <v>-37</v>
      </c>
      <c r="F10" s="8">
        <v>-7</v>
      </c>
      <c r="G10" s="8">
        <v>39</v>
      </c>
      <c r="H10" s="8">
        <v>4</v>
      </c>
      <c r="I10" s="8">
        <v>-98</v>
      </c>
      <c r="J10" s="8">
        <v>-12</v>
      </c>
      <c r="K10" s="8">
        <v>104</v>
      </c>
      <c r="L10" s="8">
        <v>15</v>
      </c>
      <c r="M10" s="8"/>
      <c r="N10" s="8">
        <f t="shared" si="0"/>
        <v>37.656340767525464</v>
      </c>
      <c r="O10" s="8">
        <f t="shared" si="1"/>
        <v>39.204591567825318</v>
      </c>
      <c r="P10" s="8">
        <f t="shared" si="6"/>
        <v>98.731960377579867</v>
      </c>
      <c r="Q10" s="8">
        <f t="shared" si="7"/>
        <v>105.07616285342742</v>
      </c>
      <c r="R10" s="25">
        <f t="shared" si="2"/>
        <v>38.430466167675391</v>
      </c>
      <c r="S10" s="25">
        <f t="shared" si="8"/>
        <v>101.90406161550365</v>
      </c>
      <c r="T10" s="25">
        <f t="shared" si="3"/>
        <v>0.35872640063658556</v>
      </c>
      <c r="U10" s="25">
        <f t="shared" si="9"/>
        <v>0.7137434328465907</v>
      </c>
      <c r="V10" s="25">
        <v>1</v>
      </c>
      <c r="W10" s="25">
        <v>2</v>
      </c>
      <c r="X10" s="25">
        <f t="shared" si="4"/>
        <v>1.4830243858715951E-6</v>
      </c>
      <c r="Y10" s="25">
        <f>1/X10</f>
        <v>674297.74555749155</v>
      </c>
      <c r="Z10" s="6">
        <f t="shared" si="5"/>
        <v>674.29774555749157</v>
      </c>
    </row>
    <row r="11" spans="1:33" x14ac:dyDescent="0.2">
      <c r="A11" s="5">
        <v>10</v>
      </c>
      <c r="B11" s="9">
        <v>1</v>
      </c>
      <c r="C11" s="10">
        <v>532</v>
      </c>
      <c r="D11" s="12">
        <v>100</v>
      </c>
      <c r="E11" s="8">
        <v>-42</v>
      </c>
      <c r="F11" s="8">
        <v>-2</v>
      </c>
      <c r="G11" s="8">
        <v>41</v>
      </c>
      <c r="H11" s="8">
        <v>2</v>
      </c>
      <c r="I11" s="8"/>
      <c r="J11" s="8"/>
      <c r="K11" s="8"/>
      <c r="L11" s="8"/>
      <c r="M11" s="8"/>
      <c r="N11" s="8">
        <f t="shared" si="0"/>
        <v>42.047592083257278</v>
      </c>
      <c r="O11" s="8">
        <f t="shared" si="1"/>
        <v>41.048751503547585</v>
      </c>
      <c r="P11" s="8"/>
      <c r="Q11" s="8"/>
      <c r="R11" s="25">
        <f t="shared" si="2"/>
        <v>41.548171793402432</v>
      </c>
      <c r="S11" s="25"/>
      <c r="T11" s="25">
        <f t="shared" si="3"/>
        <v>0.38368280236805119</v>
      </c>
      <c r="U11" s="25"/>
      <c r="V11" s="25">
        <v>1</v>
      </c>
      <c r="W11" s="25">
        <v>2</v>
      </c>
      <c r="X11" s="25">
        <f t="shared" si="4"/>
        <v>1.3865620161147442E-6</v>
      </c>
      <c r="Y11" s="25">
        <f>1/X11</f>
        <v>721208.27512791578</v>
      </c>
      <c r="Z11" s="6">
        <f t="shared" si="5"/>
        <v>721.20827512791573</v>
      </c>
    </row>
    <row r="12" spans="1:33" x14ac:dyDescent="0.2">
      <c r="A12" s="5">
        <v>11</v>
      </c>
      <c r="B12" s="9">
        <v>1</v>
      </c>
      <c r="C12" s="10">
        <v>532</v>
      </c>
      <c r="D12" s="12">
        <v>100</v>
      </c>
      <c r="E12" s="8">
        <v>-37</v>
      </c>
      <c r="F12" s="8">
        <v>1</v>
      </c>
      <c r="G12" s="8">
        <v>37</v>
      </c>
      <c r="H12" s="8">
        <v>-4</v>
      </c>
      <c r="I12" s="8"/>
      <c r="J12" s="8"/>
      <c r="K12" s="8"/>
      <c r="L12" s="8"/>
      <c r="M12" s="8"/>
      <c r="N12" s="8">
        <f t="shared" si="0"/>
        <v>37.013511046643494</v>
      </c>
      <c r="O12" s="8">
        <f t="shared" si="1"/>
        <v>37.215588131856791</v>
      </c>
      <c r="P12" s="8"/>
      <c r="Q12" s="8"/>
      <c r="R12" s="25">
        <f t="shared" si="2"/>
        <v>37.114549589250146</v>
      </c>
      <c r="S12" s="25"/>
      <c r="T12" s="25">
        <f t="shared" si="3"/>
        <v>0.34795330600567925</v>
      </c>
      <c r="U12" s="25"/>
      <c r="V12" s="25">
        <v>1</v>
      </c>
      <c r="W12" s="25">
        <v>2</v>
      </c>
      <c r="X12" s="25">
        <f t="shared" si="4"/>
        <v>1.5289407826213235E-6</v>
      </c>
      <c r="Y12" s="25">
        <f>1/X12</f>
        <v>654047.56767984817</v>
      </c>
      <c r="Z12" s="6">
        <f t="shared" si="5"/>
        <v>654.04756767984816</v>
      </c>
    </row>
    <row r="13" spans="1:33" x14ac:dyDescent="0.2">
      <c r="A13" s="5">
        <v>12</v>
      </c>
      <c r="B13" s="9">
        <v>1</v>
      </c>
      <c r="C13" s="10">
        <v>532</v>
      </c>
      <c r="D13" s="12">
        <v>100</v>
      </c>
      <c r="E13" s="8">
        <v>-34</v>
      </c>
      <c r="F13" s="8">
        <v>-5</v>
      </c>
      <c r="G13" s="8">
        <v>35</v>
      </c>
      <c r="H13" s="8">
        <v>7</v>
      </c>
      <c r="I13" s="8"/>
      <c r="J13" s="8"/>
      <c r="K13" s="8"/>
      <c r="L13" s="8"/>
      <c r="M13" s="8"/>
      <c r="N13" s="8">
        <f t="shared" si="0"/>
        <v>34.365680554879162</v>
      </c>
      <c r="O13" s="8">
        <f t="shared" si="1"/>
        <v>35.693136595149497</v>
      </c>
      <c r="P13" s="8"/>
      <c r="Q13" s="8"/>
      <c r="R13" s="25">
        <f t="shared" si="2"/>
        <v>35.02940857501433</v>
      </c>
      <c r="S13" s="25"/>
      <c r="T13" s="25">
        <f t="shared" si="3"/>
        <v>0.3305976738226491</v>
      </c>
      <c r="U13" s="25"/>
      <c r="V13" s="25">
        <v>1</v>
      </c>
      <c r="W13" s="25">
        <v>2</v>
      </c>
      <c r="X13" s="25">
        <f t="shared" si="4"/>
        <v>1.6092067250460883E-6</v>
      </c>
      <c r="Y13" s="25">
        <f>1/X13</f>
        <v>621424.19891475386</v>
      </c>
      <c r="Z13" s="6">
        <f t="shared" si="5"/>
        <v>621.4241989147539</v>
      </c>
    </row>
    <row r="14" spans="1:33" x14ac:dyDescent="0.2">
      <c r="A14" s="5">
        <v>13</v>
      </c>
      <c r="B14" s="9">
        <v>1</v>
      </c>
      <c r="C14" s="13">
        <v>650</v>
      </c>
      <c r="D14" s="12">
        <v>100</v>
      </c>
      <c r="E14" s="8">
        <v>-55</v>
      </c>
      <c r="F14" s="8">
        <v>6</v>
      </c>
      <c r="G14" s="8">
        <v>44</v>
      </c>
      <c r="H14" s="8">
        <v>-7</v>
      </c>
      <c r="I14" s="8"/>
      <c r="J14" s="8"/>
      <c r="K14" s="8"/>
      <c r="L14" s="8"/>
      <c r="M14" s="8"/>
      <c r="N14" s="8">
        <f t="shared" si="0"/>
        <v>55.326304774492215</v>
      </c>
      <c r="O14" s="8">
        <f t="shared" si="1"/>
        <v>44.553338819890925</v>
      </c>
      <c r="P14" s="8"/>
      <c r="Q14" s="8"/>
      <c r="R14" s="25">
        <f t="shared" si="2"/>
        <v>49.93982179719157</v>
      </c>
      <c r="S14" s="25"/>
      <c r="T14" s="25">
        <f t="shared" si="3"/>
        <v>0.44678283985634387</v>
      </c>
      <c r="U14" s="25"/>
      <c r="V14" s="25">
        <v>1</v>
      </c>
      <c r="W14" s="25">
        <v>2</v>
      </c>
      <c r="X14" s="25">
        <f t="shared" si="4"/>
        <v>1.4548454909526013E-6</v>
      </c>
      <c r="Y14" s="25">
        <f>1/X14</f>
        <v>687358.21516360587</v>
      </c>
      <c r="Z14" s="6">
        <f t="shared" si="5"/>
        <v>687.35821516360591</v>
      </c>
    </row>
    <row r="15" spans="1:33" x14ac:dyDescent="0.2">
      <c r="A15" s="5">
        <v>14</v>
      </c>
      <c r="B15" s="9">
        <v>1</v>
      </c>
      <c r="C15" s="13">
        <v>650</v>
      </c>
      <c r="D15" s="12">
        <v>100</v>
      </c>
      <c r="E15" s="8">
        <v>-56</v>
      </c>
      <c r="F15" s="8">
        <v>13</v>
      </c>
      <c r="G15" s="8">
        <v>43</v>
      </c>
      <c r="H15" s="8">
        <v>-5</v>
      </c>
      <c r="I15" s="8"/>
      <c r="J15" s="8"/>
      <c r="K15" s="8"/>
      <c r="L15" s="8"/>
      <c r="M15" s="8"/>
      <c r="N15" s="8">
        <f t="shared" si="0"/>
        <v>57.489129407219238</v>
      </c>
      <c r="O15" s="8">
        <f t="shared" si="1"/>
        <v>43.289721643826724</v>
      </c>
      <c r="P15" s="8"/>
      <c r="Q15" s="8"/>
      <c r="R15" s="25">
        <f t="shared" si="2"/>
        <v>50.389425525522981</v>
      </c>
      <c r="S15" s="25"/>
      <c r="T15" s="25">
        <f t="shared" si="3"/>
        <v>0.4499935869730734</v>
      </c>
      <c r="U15" s="25"/>
      <c r="V15" s="25">
        <v>1</v>
      </c>
      <c r="W15" s="25">
        <v>2</v>
      </c>
      <c r="X15" s="25">
        <f t="shared" si="4"/>
        <v>1.444465029762512E-6</v>
      </c>
      <c r="Y15" s="25">
        <f>1/X15</f>
        <v>692297.82611242065</v>
      </c>
      <c r="Z15" s="6">
        <f t="shared" si="5"/>
        <v>692.29782611242069</v>
      </c>
    </row>
    <row r="16" spans="1:33" x14ac:dyDescent="0.2">
      <c r="A16" s="5">
        <v>15</v>
      </c>
      <c r="B16" s="9">
        <v>1</v>
      </c>
      <c r="C16" s="13">
        <v>650</v>
      </c>
      <c r="D16" s="12">
        <v>100</v>
      </c>
      <c r="E16" s="8">
        <v>-43</v>
      </c>
      <c r="F16" s="8">
        <v>15</v>
      </c>
      <c r="G16" s="8">
        <v>46</v>
      </c>
      <c r="H16" s="8">
        <v>14</v>
      </c>
      <c r="I16" s="8"/>
      <c r="J16" s="8"/>
      <c r="K16" s="8"/>
      <c r="L16" s="8"/>
      <c r="M16" s="8"/>
      <c r="N16" s="8">
        <f t="shared" si="0"/>
        <v>45.541190146942803</v>
      </c>
      <c r="O16" s="8">
        <f t="shared" si="1"/>
        <v>48.083261120685229</v>
      </c>
      <c r="P16" s="8"/>
      <c r="Q16" s="8"/>
      <c r="R16" s="25">
        <f t="shared" si="2"/>
        <v>46.812225633814016</v>
      </c>
      <c r="S16" s="25"/>
      <c r="T16" s="25">
        <f t="shared" si="3"/>
        <v>0.42396770471174816</v>
      </c>
      <c r="U16" s="25"/>
      <c r="V16" s="25">
        <v>1</v>
      </c>
      <c r="W16" s="25">
        <v>2</v>
      </c>
      <c r="X16" s="25">
        <f t="shared" si="4"/>
        <v>1.533135644003661E-6</v>
      </c>
      <c r="Y16" s="25">
        <f>1/X16</f>
        <v>652258.00724884332</v>
      </c>
      <c r="Z16" s="6">
        <f t="shared" si="5"/>
        <v>652.25800724884334</v>
      </c>
    </row>
    <row r="17" spans="1:35" x14ac:dyDescent="0.2">
      <c r="A17" s="5">
        <v>16</v>
      </c>
      <c r="B17" s="9">
        <v>1</v>
      </c>
      <c r="C17" s="13">
        <v>650</v>
      </c>
      <c r="D17" s="12">
        <v>100</v>
      </c>
      <c r="E17" s="8">
        <v>-45</v>
      </c>
      <c r="F17" s="8">
        <v>-5</v>
      </c>
      <c r="G17" s="8">
        <v>45</v>
      </c>
      <c r="H17" s="8">
        <v>3</v>
      </c>
      <c r="I17" s="8"/>
      <c r="J17" s="8"/>
      <c r="K17" s="8"/>
      <c r="L17" s="8"/>
      <c r="M17" s="8"/>
      <c r="N17" s="8">
        <f t="shared" si="0"/>
        <v>45.276925690687087</v>
      </c>
      <c r="O17" s="8">
        <f t="shared" si="1"/>
        <v>45.099889135118723</v>
      </c>
      <c r="P17" s="8"/>
      <c r="Q17" s="8"/>
      <c r="R17" s="25">
        <f t="shared" si="2"/>
        <v>45.188407412902905</v>
      </c>
      <c r="S17" s="25"/>
      <c r="T17" s="25">
        <f t="shared" si="3"/>
        <v>0.41179196235754068</v>
      </c>
      <c r="U17" s="25"/>
      <c r="V17" s="25">
        <v>1</v>
      </c>
      <c r="W17" s="25">
        <v>2</v>
      </c>
      <c r="X17" s="25">
        <f t="shared" si="4"/>
        <v>1.5784669430619772E-6</v>
      </c>
      <c r="Y17" s="25">
        <f>1/X17</f>
        <v>633526.09593467799</v>
      </c>
      <c r="Z17" s="6">
        <f t="shared" si="5"/>
        <v>633.52609593467798</v>
      </c>
    </row>
    <row r="18" spans="1:35" x14ac:dyDescent="0.2">
      <c r="A18" s="5">
        <v>17</v>
      </c>
      <c r="B18" s="9">
        <v>1</v>
      </c>
      <c r="C18" s="13">
        <v>650</v>
      </c>
      <c r="D18" s="12">
        <v>100</v>
      </c>
      <c r="E18" s="8">
        <v>-48</v>
      </c>
      <c r="F18" s="8">
        <v>4</v>
      </c>
      <c r="G18" s="8">
        <v>43</v>
      </c>
      <c r="H18" s="8">
        <v>-1</v>
      </c>
      <c r="I18" s="8"/>
      <c r="J18" s="8"/>
      <c r="K18" s="8"/>
      <c r="L18" s="8"/>
      <c r="M18" s="8"/>
      <c r="N18" s="8">
        <f t="shared" si="0"/>
        <v>48.166378315169183</v>
      </c>
      <c r="O18" s="8">
        <f t="shared" si="1"/>
        <v>43.011626335213137</v>
      </c>
      <c r="P18" s="8"/>
      <c r="Q18" s="8"/>
      <c r="R18" s="25">
        <f t="shared" si="2"/>
        <v>45.58900232519116</v>
      </c>
      <c r="S18" s="25"/>
      <c r="T18" s="25">
        <f t="shared" si="3"/>
        <v>0.41481662606543573</v>
      </c>
      <c r="U18" s="25"/>
      <c r="V18" s="25">
        <v>1</v>
      </c>
      <c r="W18" s="25">
        <v>2</v>
      </c>
      <c r="X18" s="25">
        <f t="shared" si="4"/>
        <v>1.5669574437391645E-6</v>
      </c>
      <c r="Y18" s="25">
        <f>1/X18</f>
        <v>638179.42471605493</v>
      </c>
      <c r="Z18" s="6">
        <f t="shared" si="5"/>
        <v>638.17942471605488</v>
      </c>
    </row>
    <row r="19" spans="1:35" x14ac:dyDescent="0.2">
      <c r="A19" s="5">
        <v>18</v>
      </c>
      <c r="B19" s="9">
        <v>1</v>
      </c>
      <c r="C19" s="13">
        <v>650</v>
      </c>
      <c r="D19" s="12">
        <v>100</v>
      </c>
      <c r="E19" s="8">
        <v>-48</v>
      </c>
      <c r="F19" s="8">
        <v>6</v>
      </c>
      <c r="G19" s="8">
        <v>46</v>
      </c>
      <c r="H19" s="8">
        <v>-3</v>
      </c>
      <c r="I19" s="8"/>
      <c r="J19" s="8"/>
      <c r="K19" s="8"/>
      <c r="L19" s="8"/>
      <c r="M19" s="8"/>
      <c r="N19" s="8">
        <f t="shared" si="0"/>
        <v>48.373546489791295</v>
      </c>
      <c r="O19" s="8">
        <f t="shared" si="1"/>
        <v>46.097722286464439</v>
      </c>
      <c r="P19" s="8"/>
      <c r="Q19" s="8"/>
      <c r="R19" s="25">
        <f t="shared" si="2"/>
        <v>47.235634388127863</v>
      </c>
      <c r="S19" s="25"/>
      <c r="T19" s="25">
        <f t="shared" si="3"/>
        <v>0.42710546364140589</v>
      </c>
      <c r="U19" s="25"/>
      <c r="V19" s="25">
        <v>1</v>
      </c>
      <c r="W19" s="25">
        <v>2</v>
      </c>
      <c r="X19" s="25">
        <f t="shared" si="4"/>
        <v>1.5218723601853394E-6</v>
      </c>
      <c r="Y19" s="25">
        <f>1/X19</f>
        <v>657085.32867908594</v>
      </c>
      <c r="Z19" s="6">
        <f t="shared" si="5"/>
        <v>657.08532867908593</v>
      </c>
    </row>
    <row r="20" spans="1:35" x14ac:dyDescent="0.2">
      <c r="A20" s="5">
        <v>19</v>
      </c>
      <c r="B20" s="9">
        <v>1</v>
      </c>
      <c r="C20" s="10">
        <v>532</v>
      </c>
      <c r="D20" s="11">
        <v>150</v>
      </c>
      <c r="E20" s="8">
        <v>-55</v>
      </c>
      <c r="F20" s="8">
        <v>7</v>
      </c>
      <c r="G20" s="8">
        <v>62</v>
      </c>
      <c r="H20" s="8">
        <v>-9</v>
      </c>
      <c r="I20" s="8"/>
      <c r="J20" s="8"/>
      <c r="K20" s="8"/>
      <c r="L20" s="8"/>
      <c r="M20" s="8"/>
      <c r="N20" s="8">
        <f t="shared" si="0"/>
        <v>55.443665102516448</v>
      </c>
      <c r="O20" s="8">
        <f t="shared" si="1"/>
        <v>62.649820430708338</v>
      </c>
      <c r="P20" s="8"/>
      <c r="Q20" s="8"/>
      <c r="R20" s="25">
        <f t="shared" si="2"/>
        <v>59.046742766612397</v>
      </c>
      <c r="S20" s="25"/>
      <c r="T20" s="25">
        <f t="shared" si="3"/>
        <v>0.36628733390851387</v>
      </c>
      <c r="U20" s="25"/>
      <c r="V20" s="25">
        <v>1</v>
      </c>
      <c r="W20" s="25">
        <v>2</v>
      </c>
      <c r="X20" s="25">
        <f t="shared" si="4"/>
        <v>1.4524116745267408E-6</v>
      </c>
      <c r="Y20" s="25">
        <f>1/X20</f>
        <v>688510.02614382294</v>
      </c>
      <c r="Z20" s="6">
        <f t="shared" si="5"/>
        <v>688.51002614382298</v>
      </c>
    </row>
    <row r="21" spans="1:35" x14ac:dyDescent="0.2">
      <c r="A21" s="5">
        <v>20</v>
      </c>
      <c r="B21" s="9">
        <v>1</v>
      </c>
      <c r="C21" s="10">
        <v>532</v>
      </c>
      <c r="D21" s="11">
        <v>150</v>
      </c>
      <c r="E21" s="8">
        <v>-52</v>
      </c>
      <c r="F21" s="8">
        <v>5</v>
      </c>
      <c r="G21" s="8">
        <v>68</v>
      </c>
      <c r="H21" s="8">
        <v>-7</v>
      </c>
      <c r="I21" s="8"/>
      <c r="J21" s="8"/>
      <c r="K21" s="8"/>
      <c r="L21" s="8"/>
      <c r="M21" s="8"/>
      <c r="N21" s="8">
        <f t="shared" si="0"/>
        <v>52.239831546435909</v>
      </c>
      <c r="O21" s="8">
        <f t="shared" si="1"/>
        <v>68.359344642850402</v>
      </c>
      <c r="P21" s="8"/>
      <c r="Q21" s="8"/>
      <c r="R21" s="25">
        <f t="shared" si="2"/>
        <v>60.299588094643156</v>
      </c>
      <c r="S21" s="25"/>
      <c r="T21" s="25">
        <f t="shared" si="3"/>
        <v>0.37298764795142392</v>
      </c>
      <c r="U21" s="25"/>
      <c r="V21" s="25">
        <v>1</v>
      </c>
      <c r="W21" s="25">
        <v>2</v>
      </c>
      <c r="X21" s="25">
        <f t="shared" si="4"/>
        <v>1.4263206916420061E-6</v>
      </c>
      <c r="Y21" s="25">
        <f>1/X21</f>
        <v>701104.60141245089</v>
      </c>
      <c r="Z21" s="6">
        <f t="shared" si="5"/>
        <v>701.10460141245085</v>
      </c>
    </row>
    <row r="22" spans="1:35" x14ac:dyDescent="0.2">
      <c r="A22" s="5">
        <v>21</v>
      </c>
      <c r="B22" s="9">
        <v>1</v>
      </c>
      <c r="C22" s="10">
        <v>532</v>
      </c>
      <c r="D22" s="11">
        <v>150</v>
      </c>
      <c r="E22" s="8">
        <v>-57</v>
      </c>
      <c r="F22" s="8">
        <v>-3</v>
      </c>
      <c r="G22" s="8">
        <v>63</v>
      </c>
      <c r="H22" s="8">
        <v>4</v>
      </c>
      <c r="I22" s="8"/>
      <c r="J22" s="8"/>
      <c r="K22" s="8"/>
      <c r="L22" s="8"/>
      <c r="M22" s="8"/>
      <c r="N22" s="8">
        <f t="shared" si="0"/>
        <v>57.078892771321343</v>
      </c>
      <c r="O22" s="8">
        <f t="shared" si="1"/>
        <v>63.126856408346519</v>
      </c>
      <c r="P22" s="8"/>
      <c r="Q22" s="8"/>
      <c r="R22" s="25">
        <f t="shared" si="2"/>
        <v>60.102874589833931</v>
      </c>
      <c r="S22" s="25"/>
      <c r="T22" s="25">
        <f t="shared" si="3"/>
        <v>0.37193942790106194</v>
      </c>
      <c r="U22" s="25"/>
      <c r="V22" s="25">
        <v>1</v>
      </c>
      <c r="W22" s="25">
        <v>2</v>
      </c>
      <c r="X22" s="25">
        <f t="shared" si="4"/>
        <v>1.4303404266716116E-6</v>
      </c>
      <c r="Y22" s="25">
        <f>1/X22</f>
        <v>699134.26297192089</v>
      </c>
      <c r="Z22" s="6">
        <f t="shared" si="5"/>
        <v>699.13426297192086</v>
      </c>
    </row>
    <row r="23" spans="1:35" x14ac:dyDescent="0.2">
      <c r="A23" s="5">
        <v>22</v>
      </c>
      <c r="B23" s="9">
        <v>1</v>
      </c>
      <c r="C23" s="10">
        <v>532</v>
      </c>
      <c r="D23" s="11">
        <v>150</v>
      </c>
      <c r="E23" s="8">
        <v>-54</v>
      </c>
      <c r="F23" s="8">
        <v>-9</v>
      </c>
      <c r="G23" s="8">
        <v>64</v>
      </c>
      <c r="H23" s="8">
        <v>5</v>
      </c>
      <c r="I23" s="8"/>
      <c r="J23" s="8"/>
      <c r="K23" s="8"/>
      <c r="L23" s="8"/>
      <c r="M23" s="8"/>
      <c r="N23" s="8">
        <f t="shared" si="0"/>
        <v>54.74486277268398</v>
      </c>
      <c r="O23" s="8">
        <f t="shared" si="1"/>
        <v>64.195015382816138</v>
      </c>
      <c r="P23" s="8"/>
      <c r="Q23" s="8"/>
      <c r="R23" s="25">
        <f t="shared" si="2"/>
        <v>59.469939077750055</v>
      </c>
      <c r="S23" s="25"/>
      <c r="T23" s="25">
        <f t="shared" si="3"/>
        <v>0.36855706756536016</v>
      </c>
      <c r="U23" s="25"/>
      <c r="V23" s="25">
        <v>1</v>
      </c>
      <c r="W23" s="25">
        <v>2</v>
      </c>
      <c r="X23" s="25">
        <f t="shared" si="4"/>
        <v>1.4434670959217321E-6</v>
      </c>
      <c r="Y23" s="25">
        <f>1/X23</f>
        <v>692776.44279203028</v>
      </c>
      <c r="Z23" s="6">
        <f t="shared" si="5"/>
        <v>692.77644279203025</v>
      </c>
    </row>
    <row r="24" spans="1:35" x14ac:dyDescent="0.2">
      <c r="A24" s="5">
        <v>23</v>
      </c>
      <c r="B24" s="14">
        <v>2</v>
      </c>
      <c r="C24" s="10">
        <v>532</v>
      </c>
      <c r="D24" s="15">
        <v>50</v>
      </c>
      <c r="E24" s="8">
        <v>-48</v>
      </c>
      <c r="F24" s="8">
        <v>18</v>
      </c>
      <c r="G24" s="8">
        <v>37</v>
      </c>
      <c r="H24" s="8">
        <v>-12</v>
      </c>
      <c r="I24" s="8"/>
      <c r="J24" s="8"/>
      <c r="K24" s="8"/>
      <c r="L24" s="8"/>
      <c r="M24" s="8"/>
      <c r="N24" s="8">
        <f t="shared" si="0"/>
        <v>51.264022471905186</v>
      </c>
      <c r="O24" s="8">
        <f t="shared" si="1"/>
        <v>38.897300677553446</v>
      </c>
      <c r="P24" s="8"/>
      <c r="Q24" s="8"/>
      <c r="R24" s="25">
        <f t="shared" si="2"/>
        <v>45.080661574729319</v>
      </c>
      <c r="S24" s="25"/>
      <c r="T24" s="25">
        <f t="shared" si="3"/>
        <v>0.66962642432009378</v>
      </c>
      <c r="U24" s="25"/>
      <c r="V24" s="25">
        <v>1</v>
      </c>
      <c r="W24" s="25">
        <v>2</v>
      </c>
      <c r="X24" s="25">
        <f t="shared" si="4"/>
        <v>7.9447282944392032E-7</v>
      </c>
      <c r="Y24" s="25">
        <f>1/X24</f>
        <v>1258696.2863159655</v>
      </c>
      <c r="Z24" s="18">
        <f t="shared" si="5"/>
        <v>1258.6962863159654</v>
      </c>
    </row>
    <row r="25" spans="1:35" x14ac:dyDescent="0.2">
      <c r="A25" s="5">
        <v>24</v>
      </c>
      <c r="B25" s="14">
        <v>2</v>
      </c>
      <c r="C25" s="10">
        <v>532</v>
      </c>
      <c r="D25" s="15">
        <v>50</v>
      </c>
      <c r="E25" s="8">
        <v>-41</v>
      </c>
      <c r="F25" s="8">
        <v>6</v>
      </c>
      <c r="G25" s="8">
        <v>38</v>
      </c>
      <c r="H25" s="8">
        <v>-4</v>
      </c>
      <c r="I25" s="8"/>
      <c r="J25" s="8"/>
      <c r="K25" s="8"/>
      <c r="L25" s="8"/>
      <c r="M25" s="8"/>
      <c r="N25" s="8">
        <f t="shared" si="0"/>
        <v>41.43669871020132</v>
      </c>
      <c r="O25" s="8">
        <f t="shared" si="1"/>
        <v>38.209946349085598</v>
      </c>
      <c r="P25" s="8"/>
      <c r="Q25" s="8"/>
      <c r="R25" s="25">
        <f t="shared" si="2"/>
        <v>39.823322529643463</v>
      </c>
      <c r="S25" s="25"/>
      <c r="T25" s="25">
        <f t="shared" si="3"/>
        <v>0.62300822890746255</v>
      </c>
      <c r="U25" s="25"/>
      <c r="V25" s="25">
        <v>1</v>
      </c>
      <c r="W25" s="25">
        <v>2</v>
      </c>
      <c r="X25" s="25">
        <f t="shared" si="4"/>
        <v>8.5392130523370622E-7</v>
      </c>
      <c r="Y25" s="25">
        <f>1/X25</f>
        <v>1171068.0994501174</v>
      </c>
      <c r="Z25" s="18">
        <f t="shared" si="5"/>
        <v>1171.0680994501174</v>
      </c>
    </row>
    <row r="26" spans="1:35" x14ac:dyDescent="0.2">
      <c r="A26" s="5">
        <v>25</v>
      </c>
      <c r="B26" s="14">
        <v>2</v>
      </c>
      <c r="C26" s="10">
        <v>532</v>
      </c>
      <c r="D26" s="15">
        <v>50</v>
      </c>
      <c r="E26" s="8">
        <v>-44</v>
      </c>
      <c r="F26" s="8">
        <v>11</v>
      </c>
      <c r="G26" s="8">
        <v>29</v>
      </c>
      <c r="H26" s="8">
        <v>-11</v>
      </c>
      <c r="I26" s="8"/>
      <c r="J26" s="8"/>
      <c r="K26" s="8"/>
      <c r="L26" s="8"/>
      <c r="M26" s="8"/>
      <c r="N26" s="8">
        <f t="shared" si="0"/>
        <v>45.354161881794269</v>
      </c>
      <c r="O26" s="8">
        <f t="shared" si="1"/>
        <v>31.016124838541646</v>
      </c>
      <c r="P26" s="8"/>
      <c r="Q26" s="8"/>
      <c r="R26" s="25">
        <f t="shared" si="2"/>
        <v>38.185143360167956</v>
      </c>
      <c r="S26" s="25"/>
      <c r="T26" s="25">
        <f t="shared" si="3"/>
        <v>0.60694698786064483</v>
      </c>
      <c r="U26" s="25"/>
      <c r="V26" s="25">
        <v>1</v>
      </c>
      <c r="W26" s="25">
        <v>2</v>
      </c>
      <c r="X26" s="25">
        <f t="shared" si="4"/>
        <v>8.7651806605908615E-7</v>
      </c>
      <c r="Y26" s="25">
        <f>1/X26</f>
        <v>1140877.7967305353</v>
      </c>
      <c r="Z26" s="18">
        <f t="shared" si="5"/>
        <v>1140.8777967305352</v>
      </c>
    </row>
    <row r="27" spans="1:35" x14ac:dyDescent="0.2">
      <c r="A27" s="5">
        <v>26</v>
      </c>
      <c r="B27" s="14">
        <v>2</v>
      </c>
      <c r="C27" s="10">
        <v>532</v>
      </c>
      <c r="D27" s="15">
        <v>50</v>
      </c>
      <c r="E27" s="8">
        <v>-42</v>
      </c>
      <c r="F27" s="8">
        <v>23</v>
      </c>
      <c r="G27" s="8">
        <v>30</v>
      </c>
      <c r="H27" s="8">
        <v>-7</v>
      </c>
      <c r="I27" s="8"/>
      <c r="J27" s="8"/>
      <c r="K27" s="8"/>
      <c r="L27" s="8"/>
      <c r="M27" s="8"/>
      <c r="N27" s="8">
        <f t="shared" si="0"/>
        <v>47.885279575251516</v>
      </c>
      <c r="O27" s="8">
        <f t="shared" si="1"/>
        <v>30.805843601498726</v>
      </c>
      <c r="P27" s="8"/>
      <c r="Q27" s="8"/>
      <c r="R27" s="25">
        <f t="shared" si="2"/>
        <v>39.345561588375119</v>
      </c>
      <c r="S27" s="25"/>
      <c r="T27" s="25">
        <f t="shared" si="3"/>
        <v>0.61840297331377381</v>
      </c>
      <c r="U27" s="25"/>
      <c r="V27" s="25">
        <v>1</v>
      </c>
      <c r="W27" s="25">
        <v>2</v>
      </c>
      <c r="X27" s="25">
        <f t="shared" si="4"/>
        <v>8.6028046914009028E-7</v>
      </c>
      <c r="Y27" s="25">
        <f>1/X27</f>
        <v>1162411.603973259</v>
      </c>
      <c r="Z27" s="18">
        <f t="shared" si="5"/>
        <v>1162.4116039732589</v>
      </c>
      <c r="AE27" s="8"/>
      <c r="AF27" s="2" t="s">
        <v>26</v>
      </c>
      <c r="AG27" s="2" t="s">
        <v>28</v>
      </c>
      <c r="AH27" s="3" t="s">
        <v>25</v>
      </c>
      <c r="AI27" s="3" t="s">
        <v>29</v>
      </c>
    </row>
    <row r="28" spans="1:35" x14ac:dyDescent="0.2">
      <c r="A28" s="5">
        <v>27</v>
      </c>
      <c r="B28" s="14">
        <v>2</v>
      </c>
      <c r="C28" s="10">
        <v>532</v>
      </c>
      <c r="D28" s="12">
        <v>100</v>
      </c>
      <c r="E28" s="8">
        <v>-97</v>
      </c>
      <c r="F28" s="8">
        <v>9</v>
      </c>
      <c r="G28" s="8">
        <v>90</v>
      </c>
      <c r="H28" s="8">
        <v>5</v>
      </c>
      <c r="I28" s="8"/>
      <c r="J28" s="8"/>
      <c r="K28" s="8"/>
      <c r="L28" s="8"/>
      <c r="M28" s="8"/>
      <c r="N28" s="8">
        <f t="shared" si="0"/>
        <v>97.416631023660429</v>
      </c>
      <c r="O28" s="8">
        <f t="shared" si="1"/>
        <v>90.13878188659973</v>
      </c>
      <c r="P28" s="8"/>
      <c r="Q28" s="8"/>
      <c r="R28" s="25">
        <f t="shared" si="2"/>
        <v>93.777706455130073</v>
      </c>
      <c r="S28" s="25"/>
      <c r="T28" s="25">
        <f t="shared" si="3"/>
        <v>0.68404868453447021</v>
      </c>
      <c r="U28" s="25"/>
      <c r="V28" s="25">
        <v>1</v>
      </c>
      <c r="W28" s="25">
        <v>2</v>
      </c>
      <c r="X28" s="25">
        <f t="shared" si="4"/>
        <v>7.777224224355508E-7</v>
      </c>
      <c r="Y28" s="25">
        <f>1/X28</f>
        <v>1285805.7979971243</v>
      </c>
      <c r="Z28" s="18">
        <f t="shared" si="5"/>
        <v>1285.8057979971243</v>
      </c>
      <c r="AE28" s="8" t="s">
        <v>24</v>
      </c>
      <c r="AF28" s="2">
        <f>AVERAGE(Z24:Z33)</f>
        <v>1249.8124597902122</v>
      </c>
      <c r="AG28" s="2">
        <v>1350</v>
      </c>
      <c r="AH28" s="3">
        <v>667.31407053036742</v>
      </c>
      <c r="AI28" s="3">
        <v>625</v>
      </c>
    </row>
    <row r="29" spans="1:35" x14ac:dyDescent="0.2">
      <c r="A29" s="5">
        <v>28</v>
      </c>
      <c r="B29" s="14">
        <v>2</v>
      </c>
      <c r="C29" s="10">
        <v>532</v>
      </c>
      <c r="D29" s="12">
        <v>100</v>
      </c>
      <c r="E29" s="8">
        <v>-86</v>
      </c>
      <c r="F29" s="8">
        <v>10</v>
      </c>
      <c r="G29" s="8">
        <v>109</v>
      </c>
      <c r="H29" s="8">
        <v>8</v>
      </c>
      <c r="I29" s="8"/>
      <c r="J29" s="8"/>
      <c r="K29" s="8"/>
      <c r="L29" s="8"/>
      <c r="M29" s="8"/>
      <c r="N29" s="8">
        <f t="shared" si="0"/>
        <v>86.579443287653447</v>
      </c>
      <c r="O29" s="8">
        <f t="shared" si="1"/>
        <v>109.29318368498559</v>
      </c>
      <c r="P29" s="8"/>
      <c r="Q29" s="8"/>
      <c r="R29" s="25">
        <f t="shared" si="2"/>
        <v>97.93631348631952</v>
      </c>
      <c r="S29" s="25"/>
      <c r="T29" s="25">
        <f t="shared" si="3"/>
        <v>0.69969644884433468</v>
      </c>
      <c r="U29" s="25"/>
      <c r="V29" s="25">
        <v>1</v>
      </c>
      <c r="W29" s="25">
        <v>2</v>
      </c>
      <c r="X29" s="25">
        <f t="shared" si="4"/>
        <v>7.6032971280429785E-7</v>
      </c>
      <c r="Y29" s="25">
        <f>1/X29</f>
        <v>1315218.8888051403</v>
      </c>
      <c r="Z29" s="18">
        <f t="shared" si="5"/>
        <v>1315.2188888051403</v>
      </c>
      <c r="AE29" s="8" t="s">
        <v>27</v>
      </c>
      <c r="AF29" s="2">
        <f>_xlfn.STDEV.S(Z24:Z33)</f>
        <v>69.900200424995404</v>
      </c>
      <c r="AG29" s="2"/>
      <c r="AH29" s="3">
        <v>-29.261237662190474</v>
      </c>
      <c r="AI29" s="3"/>
    </row>
    <row r="30" spans="1:35" x14ac:dyDescent="0.2">
      <c r="A30" s="5">
        <v>29</v>
      </c>
      <c r="B30" s="16">
        <v>2</v>
      </c>
      <c r="C30" s="16">
        <v>532</v>
      </c>
      <c r="D30" s="16">
        <v>100</v>
      </c>
      <c r="E30" s="16" t="s">
        <v>11</v>
      </c>
      <c r="F30" s="16" t="s">
        <v>11</v>
      </c>
      <c r="G30" s="16">
        <v>86</v>
      </c>
      <c r="H30" s="16">
        <v>11</v>
      </c>
      <c r="I30" s="16"/>
      <c r="J30" s="16"/>
      <c r="K30" s="16"/>
      <c r="L30" s="16"/>
      <c r="M30" s="16" t="s">
        <v>12</v>
      </c>
      <c r="N30" s="8"/>
      <c r="O30" s="8">
        <f t="shared" si="1"/>
        <v>86.700634369074834</v>
      </c>
      <c r="P30" s="8"/>
      <c r="Q30" s="8"/>
      <c r="R30" s="25">
        <f>O30</f>
        <v>86.700634369074834</v>
      </c>
      <c r="S30" s="25"/>
      <c r="T30" s="25">
        <f t="shared" si="3"/>
        <v>0.65507708851217583</v>
      </c>
      <c r="U30" s="25"/>
      <c r="V30" s="25">
        <v>1</v>
      </c>
      <c r="W30" s="25">
        <v>2</v>
      </c>
      <c r="X30" s="25">
        <f t="shared" si="4"/>
        <v>8.1211816033482275E-7</v>
      </c>
      <c r="Y30" s="25">
        <f>1/X30</f>
        <v>1231347.9107371725</v>
      </c>
      <c r="Z30" s="18">
        <f t="shared" si="5"/>
        <v>1231.3479107371725</v>
      </c>
    </row>
    <row r="31" spans="1:35" x14ac:dyDescent="0.2">
      <c r="A31" s="5">
        <v>30</v>
      </c>
      <c r="B31" s="14">
        <v>2</v>
      </c>
      <c r="C31" s="10">
        <v>532</v>
      </c>
      <c r="D31" s="12">
        <v>100</v>
      </c>
      <c r="E31" s="8">
        <v>-97</v>
      </c>
      <c r="F31" s="8">
        <v>35</v>
      </c>
      <c r="G31" s="8">
        <v>91</v>
      </c>
      <c r="H31" s="8">
        <v>-16</v>
      </c>
      <c r="I31" s="8"/>
      <c r="J31" s="8"/>
      <c r="K31" s="8"/>
      <c r="L31" s="8"/>
      <c r="M31" s="8"/>
      <c r="N31" s="8">
        <f t="shared" si="0"/>
        <v>103.12128781197411</v>
      </c>
      <c r="O31" s="8">
        <f t="shared" si="1"/>
        <v>92.395887354362259</v>
      </c>
      <c r="P31" s="8"/>
      <c r="Q31" s="8"/>
      <c r="R31" s="25">
        <f t="shared" si="2"/>
        <v>97.758587583168179</v>
      </c>
      <c r="S31" s="25"/>
      <c r="T31" s="25">
        <f t="shared" si="3"/>
        <v>0.69904747473988049</v>
      </c>
      <c r="U31" s="25"/>
      <c r="V31" s="25">
        <v>1</v>
      </c>
      <c r="W31" s="25">
        <v>2</v>
      </c>
      <c r="X31" s="25">
        <f t="shared" si="4"/>
        <v>7.6103557944753356E-7</v>
      </c>
      <c r="Y31" s="25">
        <f>1/X31</f>
        <v>1313999.0126689482</v>
      </c>
      <c r="Z31" s="18">
        <f t="shared" si="5"/>
        <v>1313.9990126689481</v>
      </c>
    </row>
    <row r="32" spans="1:35" x14ac:dyDescent="0.2">
      <c r="A32" s="5">
        <v>31</v>
      </c>
      <c r="B32" s="14">
        <v>2</v>
      </c>
      <c r="C32" s="13">
        <v>650</v>
      </c>
      <c r="D32" s="15">
        <v>50</v>
      </c>
      <c r="E32" s="8">
        <v>-82</v>
      </c>
      <c r="F32" s="8">
        <v>6</v>
      </c>
      <c r="G32" s="8">
        <v>70</v>
      </c>
      <c r="H32" s="8">
        <v>5</v>
      </c>
      <c r="I32" s="8"/>
      <c r="J32" s="8"/>
      <c r="K32" s="8"/>
      <c r="L32" s="8"/>
      <c r="M32" s="8"/>
      <c r="N32" s="8">
        <f t="shared" si="0"/>
        <v>82.219219164377861</v>
      </c>
      <c r="O32" s="8">
        <f t="shared" si="1"/>
        <v>70.178344238091</v>
      </c>
      <c r="P32" s="8"/>
      <c r="Q32" s="8"/>
      <c r="R32" s="25">
        <f t="shared" si="2"/>
        <v>76.198781701234424</v>
      </c>
      <c r="S32" s="25"/>
      <c r="T32" s="25">
        <f t="shared" si="3"/>
        <v>0.83607534224842162</v>
      </c>
      <c r="U32" s="25"/>
      <c r="V32" s="25">
        <v>1</v>
      </c>
      <c r="W32" s="25">
        <v>2</v>
      </c>
      <c r="X32" s="25">
        <f t="shared" si="4"/>
        <v>7.7744189686539832E-7</v>
      </c>
      <c r="Y32" s="25">
        <f>1/X32</f>
        <v>1286269.757305264</v>
      </c>
      <c r="Z32" s="18">
        <f t="shared" si="5"/>
        <v>1286.269757305264</v>
      </c>
    </row>
    <row r="33" spans="1:26" ht="17" thickBot="1" x14ac:dyDescent="0.25">
      <c r="A33" s="7">
        <v>32</v>
      </c>
      <c r="B33" s="19">
        <v>2</v>
      </c>
      <c r="C33" s="20">
        <v>650</v>
      </c>
      <c r="D33" s="21">
        <v>50</v>
      </c>
      <c r="E33" s="22">
        <v>-98</v>
      </c>
      <c r="F33" s="22">
        <v>-4</v>
      </c>
      <c r="G33" s="22">
        <v>75</v>
      </c>
      <c r="H33" s="22">
        <v>5</v>
      </c>
      <c r="I33" s="22"/>
      <c r="J33" s="22"/>
      <c r="K33" s="22"/>
      <c r="L33" s="22"/>
      <c r="M33" s="22"/>
      <c r="N33" s="22">
        <f t="shared" si="0"/>
        <v>98.081598681913832</v>
      </c>
      <c r="O33" s="22">
        <f t="shared" si="1"/>
        <v>75.166481891864535</v>
      </c>
      <c r="P33" s="22"/>
      <c r="Q33" s="22"/>
      <c r="R33" s="26">
        <f t="shared" si="2"/>
        <v>86.624040286889183</v>
      </c>
      <c r="S33" s="26"/>
      <c r="T33" s="26">
        <f t="shared" si="3"/>
        <v>0.86607913854708629</v>
      </c>
      <c r="U33" s="26"/>
      <c r="V33" s="26">
        <v>1</v>
      </c>
      <c r="W33" s="26">
        <v>2</v>
      </c>
      <c r="X33" s="26">
        <f t="shared" si="4"/>
        <v>7.5050878270826909E-7</v>
      </c>
      <c r="Y33" s="26">
        <f>1/X33</f>
        <v>1332429.4439185942</v>
      </c>
      <c r="Z33" s="23">
        <f t="shared" si="5"/>
        <v>1332.4294439185942</v>
      </c>
    </row>
  </sheetData>
  <autoFilter ref="A1:M33" xr:uid="{7D7439F7-CD19-944E-A9C2-E95F9012DD6F}">
    <sortState xmlns:xlrd2="http://schemas.microsoft.com/office/spreadsheetml/2017/richdata2" ref="A2:M33">
      <sortCondition ref="B1:B33"/>
    </sortState>
  </autoFilter>
  <conditionalFormatting sqref="B2:B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3">
    <cfRule type="colorScale" priority="5">
      <colorScale>
        <cfvo type="min"/>
        <cfvo type="max"/>
        <color rgb="FFFFEF9C"/>
        <color rgb="FF63BE7B"/>
      </colorScale>
    </cfRule>
  </conditionalFormatting>
  <conditionalFormatting sqref="D2:D33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B4CA-28EF-D547-8380-36BFDB7CE44B}">
  <sheetPr filterMode="1"/>
  <dimension ref="A1:AI33"/>
  <sheetViews>
    <sheetView workbookViewId="0">
      <selection activeCell="R8" activeCellId="1" sqref="C8:C19 R8:R19"/>
    </sheetView>
  </sheetViews>
  <sheetFormatPr baseColWidth="10" defaultColWidth="11" defaultRowHeight="16" x14ac:dyDescent="0.2"/>
  <cols>
    <col min="1" max="1" width="3.1640625" bestFit="1" customWidth="1"/>
    <col min="2" max="2" width="12.1640625" bestFit="1" customWidth="1"/>
    <col min="3" max="3" width="21.5" bestFit="1" customWidth="1"/>
    <col min="4" max="4" width="21.6640625" bestFit="1" customWidth="1"/>
    <col min="5" max="12" width="9" hidden="1" customWidth="1"/>
    <col min="13" max="13" width="45.5" hidden="1" customWidth="1"/>
    <col min="14" max="17" width="12.33203125" hidden="1" customWidth="1"/>
    <col min="18" max="21" width="12.33203125" bestFit="1" customWidth="1"/>
    <col min="22" max="23" width="3.83203125" bestFit="1" customWidth="1"/>
    <col min="24" max="25" width="12.33203125" bestFit="1" customWidth="1"/>
    <col min="26" max="26" width="13.83203125" bestFit="1" customWidth="1"/>
    <col min="27" max="27" width="12.33203125" customWidth="1"/>
    <col min="28" max="28" width="19" bestFit="1" customWidth="1"/>
    <col min="29" max="29" width="48.33203125" bestFit="1" customWidth="1"/>
    <col min="30" max="30" width="28.33203125" customWidth="1"/>
    <col min="31" max="31" width="5.5" bestFit="1" customWidth="1"/>
    <col min="32" max="32" width="12.33203125" bestFit="1" customWidth="1"/>
  </cols>
  <sheetData>
    <row r="1" spans="1:33" x14ac:dyDescent="0.2">
      <c r="A1" s="27"/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/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38</v>
      </c>
      <c r="Z1" s="31" t="s">
        <v>38</v>
      </c>
    </row>
    <row r="2" spans="1:33" hidden="1" x14ac:dyDescent="0.2">
      <c r="A2" s="5">
        <v>1</v>
      </c>
      <c r="B2" s="9">
        <v>1</v>
      </c>
      <c r="C2" s="10">
        <v>532</v>
      </c>
      <c r="D2" s="11">
        <v>150</v>
      </c>
      <c r="E2" s="8">
        <v>-60</v>
      </c>
      <c r="F2" s="8">
        <v>-15</v>
      </c>
      <c r="G2" s="8">
        <v>58</v>
      </c>
      <c r="H2" s="8">
        <v>14</v>
      </c>
      <c r="I2" s="8"/>
      <c r="J2" s="8"/>
      <c r="K2" s="8"/>
      <c r="L2" s="8"/>
      <c r="M2" s="8"/>
      <c r="N2" s="8">
        <f>SQRT(E2^2+F2^2)</f>
        <v>61.846584384264908</v>
      </c>
      <c r="O2" s="8">
        <f>SQRT(G2^2+H2^2)</f>
        <v>59.665735560705194</v>
      </c>
      <c r="P2" s="8"/>
      <c r="Q2" s="8"/>
      <c r="R2" s="25">
        <f>(N2+O2)/2</f>
        <v>60.756159972485051</v>
      </c>
      <c r="S2" s="25"/>
      <c r="T2" s="25">
        <f>R2/SQRT(R2^2+D2^2)</f>
        <v>0.37541506674011949</v>
      </c>
      <c r="U2" s="25"/>
      <c r="V2" s="25">
        <v>1</v>
      </c>
      <c r="W2" s="25">
        <v>2</v>
      </c>
      <c r="X2" s="25">
        <f>C2*10^(-9)/T2</f>
        <v>1.4170981591643904E-6</v>
      </c>
      <c r="Y2" s="25">
        <f>1/X2</f>
        <v>705667.41868443496</v>
      </c>
      <c r="Z2" s="6">
        <f>Y2/1000</f>
        <v>705.66741868443501</v>
      </c>
      <c r="AB2" s="4" t="s">
        <v>0</v>
      </c>
      <c r="AC2" s="17" t="s">
        <v>30</v>
      </c>
    </row>
    <row r="3" spans="1:33" hidden="1" x14ac:dyDescent="0.2">
      <c r="A3" s="5">
        <v>2</v>
      </c>
      <c r="B3" s="9">
        <v>1</v>
      </c>
      <c r="C3" s="10">
        <v>532</v>
      </c>
      <c r="D3" s="11">
        <v>150</v>
      </c>
      <c r="E3" s="8">
        <v>-59</v>
      </c>
      <c r="F3" s="8">
        <v>-6</v>
      </c>
      <c r="G3" s="8">
        <v>59</v>
      </c>
      <c r="H3" s="8">
        <v>5</v>
      </c>
      <c r="I3" s="8"/>
      <c r="J3" s="8"/>
      <c r="K3" s="8"/>
      <c r="L3" s="8"/>
      <c r="M3" s="8"/>
      <c r="N3" s="8">
        <f t="shared" ref="N3:N33" si="0">SQRT(E3^2+F3^2)</f>
        <v>59.304300012730948</v>
      </c>
      <c r="O3" s="8">
        <f t="shared" ref="O3:O33" si="1">SQRT(G3^2+H3^2)</f>
        <v>59.211485372349848</v>
      </c>
      <c r="P3" s="8"/>
      <c r="Q3" s="8"/>
      <c r="R3" s="25">
        <f t="shared" ref="R3:R33" si="2">(N3+O3)/2</f>
        <v>59.257892692540395</v>
      </c>
      <c r="S3" s="25"/>
      <c r="T3" s="25">
        <f t="shared" ref="T3:T33" si="3">R3/SQRT(R3^2+D3^2)</f>
        <v>0.36742061733595782</v>
      </c>
      <c r="U3" s="25"/>
      <c r="V3" s="25">
        <v>1</v>
      </c>
      <c r="W3" s="25">
        <v>2</v>
      </c>
      <c r="X3" s="25">
        <f t="shared" ref="X3:X33" si="4">C3*10^(-9)/T3</f>
        <v>1.4479318113865016E-6</v>
      </c>
      <c r="Y3" s="25">
        <f>1/X3</f>
        <v>690640.25815029663</v>
      </c>
      <c r="Z3" s="6">
        <f t="shared" ref="Z3:Z33" si="5">Y3/1000</f>
        <v>690.64025815029663</v>
      </c>
      <c r="AB3" s="5" t="s">
        <v>1</v>
      </c>
      <c r="AC3" s="28" t="s">
        <v>31</v>
      </c>
    </row>
    <row r="4" spans="1:33" hidden="1" x14ac:dyDescent="0.2">
      <c r="A4" s="5">
        <v>3</v>
      </c>
      <c r="B4" s="9">
        <v>1</v>
      </c>
      <c r="C4" s="10">
        <v>532</v>
      </c>
      <c r="D4" s="11">
        <v>150</v>
      </c>
      <c r="E4" s="8">
        <v>-54</v>
      </c>
      <c r="F4" s="8">
        <v>0</v>
      </c>
      <c r="G4" s="8">
        <v>54</v>
      </c>
      <c r="H4" s="8">
        <v>10</v>
      </c>
      <c r="I4" s="8"/>
      <c r="J4" s="8"/>
      <c r="K4" s="8"/>
      <c r="L4" s="8"/>
      <c r="M4" s="8"/>
      <c r="N4" s="8">
        <f t="shared" si="0"/>
        <v>54</v>
      </c>
      <c r="O4" s="8">
        <f t="shared" si="1"/>
        <v>54.918120870983927</v>
      </c>
      <c r="P4" s="8"/>
      <c r="Q4" s="8"/>
      <c r="R4" s="25">
        <f t="shared" si="2"/>
        <v>54.459060435491963</v>
      </c>
      <c r="S4" s="25"/>
      <c r="T4" s="25">
        <f t="shared" si="3"/>
        <v>0.34126486201940348</v>
      </c>
      <c r="U4" s="25"/>
      <c r="V4" s="25">
        <v>1</v>
      </c>
      <c r="W4" s="25">
        <v>2</v>
      </c>
      <c r="X4" s="25">
        <f t="shared" si="4"/>
        <v>1.5589064659395019E-6</v>
      </c>
      <c r="Y4" s="25">
        <f>1/X4</f>
        <v>641475.30454775086</v>
      </c>
      <c r="Z4" s="6">
        <f t="shared" si="5"/>
        <v>641.47530454775085</v>
      </c>
      <c r="AB4" s="5" t="s">
        <v>17</v>
      </c>
      <c r="AC4" s="28" t="s">
        <v>32</v>
      </c>
    </row>
    <row r="5" spans="1:33" hidden="1" x14ac:dyDescent="0.2">
      <c r="A5" s="5">
        <v>4</v>
      </c>
      <c r="B5" s="9">
        <v>1</v>
      </c>
      <c r="C5" s="10">
        <v>532</v>
      </c>
      <c r="D5" s="11">
        <v>150</v>
      </c>
      <c r="E5" s="8">
        <v>-50</v>
      </c>
      <c r="F5" s="8">
        <v>-8</v>
      </c>
      <c r="G5" s="8">
        <v>55</v>
      </c>
      <c r="H5" s="8">
        <v>4</v>
      </c>
      <c r="I5" s="8"/>
      <c r="J5" s="8"/>
      <c r="K5" s="8"/>
      <c r="L5" s="8"/>
      <c r="M5" s="8"/>
      <c r="N5" s="8">
        <f t="shared" si="0"/>
        <v>50.635955604688654</v>
      </c>
      <c r="O5" s="8">
        <f t="shared" si="1"/>
        <v>55.145262715848951</v>
      </c>
      <c r="P5" s="8"/>
      <c r="Q5" s="8"/>
      <c r="R5" s="25">
        <f t="shared" si="2"/>
        <v>52.890609160268802</v>
      </c>
      <c r="S5" s="25"/>
      <c r="T5" s="25">
        <f t="shared" si="3"/>
        <v>0.3325373894711674</v>
      </c>
      <c r="U5" s="25"/>
      <c r="V5" s="25">
        <v>1</v>
      </c>
      <c r="W5" s="25">
        <v>2</v>
      </c>
      <c r="X5" s="25">
        <f t="shared" si="4"/>
        <v>1.5998201009698099E-6</v>
      </c>
      <c r="Y5" s="25">
        <f>1/X5</f>
        <v>625070.28096084099</v>
      </c>
      <c r="Z5" s="6">
        <f t="shared" si="5"/>
        <v>625.07028096084093</v>
      </c>
      <c r="AB5" s="5" t="s">
        <v>18</v>
      </c>
      <c r="AC5" s="28" t="s">
        <v>33</v>
      </c>
      <c r="AE5" s="1"/>
      <c r="AF5" s="1" t="s">
        <v>25</v>
      </c>
      <c r="AG5" s="1" t="s">
        <v>29</v>
      </c>
    </row>
    <row r="6" spans="1:33" hidden="1" x14ac:dyDescent="0.2">
      <c r="A6" s="5">
        <v>5</v>
      </c>
      <c r="B6" s="9">
        <v>1</v>
      </c>
      <c r="C6" s="10">
        <v>532</v>
      </c>
      <c r="D6" s="11">
        <v>150</v>
      </c>
      <c r="E6" s="8">
        <v>-56</v>
      </c>
      <c r="F6" s="8">
        <v>-4</v>
      </c>
      <c r="G6" s="8">
        <v>50</v>
      </c>
      <c r="H6" s="8">
        <v>11</v>
      </c>
      <c r="I6" s="8"/>
      <c r="J6" s="8"/>
      <c r="K6" s="8"/>
      <c r="L6" s="8"/>
      <c r="M6" s="8"/>
      <c r="N6" s="8">
        <f t="shared" si="0"/>
        <v>56.142675390472796</v>
      </c>
      <c r="O6" s="8">
        <f t="shared" si="1"/>
        <v>51.195702944680818</v>
      </c>
      <c r="P6" s="8"/>
      <c r="Q6" s="8"/>
      <c r="R6" s="25">
        <f t="shared" si="2"/>
        <v>53.669189167576803</v>
      </c>
      <c r="S6" s="25"/>
      <c r="T6" s="25">
        <f t="shared" si="3"/>
        <v>0.33688056593063997</v>
      </c>
      <c r="U6" s="25"/>
      <c r="V6" s="25">
        <v>1</v>
      </c>
      <c r="W6" s="25">
        <v>2</v>
      </c>
      <c r="X6" s="25">
        <f t="shared" si="4"/>
        <v>1.5791946873822725E-6</v>
      </c>
      <c r="Y6" s="25">
        <f>1/X6</f>
        <v>633234.14648616535</v>
      </c>
      <c r="Z6" s="6">
        <f t="shared" si="5"/>
        <v>633.2341464861654</v>
      </c>
      <c r="AB6" s="5" t="s">
        <v>19</v>
      </c>
      <c r="AC6" s="29" t="s">
        <v>34</v>
      </c>
      <c r="AE6" s="1" t="s">
        <v>24</v>
      </c>
      <c r="AF6" s="1">
        <f>AVERAGE(Z2:Z23)</f>
        <v>667.31407053036742</v>
      </c>
      <c r="AG6" s="1">
        <v>625</v>
      </c>
    </row>
    <row r="7" spans="1:33" hidden="1" x14ac:dyDescent="0.2">
      <c r="A7" s="5">
        <v>6</v>
      </c>
      <c r="B7" s="9">
        <v>1</v>
      </c>
      <c r="C7" s="10">
        <v>532</v>
      </c>
      <c r="D7" s="11">
        <v>150</v>
      </c>
      <c r="E7" s="8">
        <v>-57</v>
      </c>
      <c r="F7" s="8">
        <v>1</v>
      </c>
      <c r="G7" s="8">
        <v>56</v>
      </c>
      <c r="H7" s="8">
        <v>-9</v>
      </c>
      <c r="I7" s="8"/>
      <c r="J7" s="8"/>
      <c r="K7" s="8"/>
      <c r="L7" s="8"/>
      <c r="M7" s="8"/>
      <c r="N7" s="8">
        <f t="shared" si="0"/>
        <v>57.008771254956898</v>
      </c>
      <c r="O7" s="8">
        <f t="shared" si="1"/>
        <v>56.718603649948932</v>
      </c>
      <c r="P7" s="8"/>
      <c r="Q7" s="8"/>
      <c r="R7" s="25">
        <f t="shared" si="2"/>
        <v>56.863687452452915</v>
      </c>
      <c r="S7" s="25"/>
      <c r="T7" s="25">
        <f t="shared" si="3"/>
        <v>0.35447512757343419</v>
      </c>
      <c r="U7" s="25"/>
      <c r="V7" s="25">
        <v>1</v>
      </c>
      <c r="W7" s="25">
        <v>2</v>
      </c>
      <c r="X7" s="25">
        <f t="shared" si="4"/>
        <v>1.5008105184750634E-6</v>
      </c>
      <c r="Y7" s="25">
        <f>1/X7</f>
        <v>666306.63077713188</v>
      </c>
      <c r="Z7" s="6">
        <f t="shared" si="5"/>
        <v>666.30663077713189</v>
      </c>
      <c r="AB7" s="5" t="s">
        <v>20</v>
      </c>
      <c r="AC7" s="29" t="s">
        <v>35</v>
      </c>
      <c r="AE7" s="1" t="s">
        <v>27</v>
      </c>
      <c r="AF7" s="1">
        <f>-_xlfn.STDEV.S(Z2:Z23)</f>
        <v>-29.261237662190474</v>
      </c>
      <c r="AG7" s="1"/>
    </row>
    <row r="8" spans="1:33" x14ac:dyDescent="0.2">
      <c r="A8" s="5">
        <v>7</v>
      </c>
      <c r="B8" s="9">
        <v>1</v>
      </c>
      <c r="C8" s="10">
        <v>532</v>
      </c>
      <c r="D8" s="12">
        <v>100</v>
      </c>
      <c r="E8" s="8">
        <v>-32</v>
      </c>
      <c r="F8" s="8">
        <v>7</v>
      </c>
      <c r="G8" s="8">
        <v>40</v>
      </c>
      <c r="H8" s="8">
        <v>-6</v>
      </c>
      <c r="I8" s="8">
        <v>-88</v>
      </c>
      <c r="J8" s="8">
        <v>15</v>
      </c>
      <c r="K8" s="8">
        <v>114</v>
      </c>
      <c r="L8" s="8">
        <v>-24</v>
      </c>
      <c r="M8" s="8"/>
      <c r="N8" s="8">
        <f t="shared" si="0"/>
        <v>32.756678708318397</v>
      </c>
      <c r="O8" s="8">
        <f t="shared" si="1"/>
        <v>40.447496832313369</v>
      </c>
      <c r="P8" s="8">
        <f>SQRT(I8^2+J8^2)</f>
        <v>89.26925562588724</v>
      </c>
      <c r="Q8" s="8">
        <f>SQRT(K8^2+L8^2)</f>
        <v>116.49892703368559</v>
      </c>
      <c r="R8" s="25">
        <f t="shared" si="2"/>
        <v>36.602087770315883</v>
      </c>
      <c r="S8" s="25">
        <f>AVERAGE(P8:Q8)</f>
        <v>102.88409132978641</v>
      </c>
      <c r="T8" s="25">
        <f>R8/SQRT(R8^2+D8^2)</f>
        <v>0.34372002117179384</v>
      </c>
      <c r="U8" s="25">
        <f>S8/SQRT(S8^2+D8^2)</f>
        <v>0.71708618108748545</v>
      </c>
      <c r="V8" s="25">
        <v>1</v>
      </c>
      <c r="W8" s="25">
        <v>2</v>
      </c>
      <c r="X8" s="25">
        <f t="shared" si="4"/>
        <v>1.5477713465346915E-6</v>
      </c>
      <c r="Y8" s="25">
        <f>1/X8</f>
        <v>646090.26536051475</v>
      </c>
      <c r="Z8" s="6">
        <f t="shared" si="5"/>
        <v>646.09026536051476</v>
      </c>
      <c r="AB8" s="5" t="s">
        <v>21</v>
      </c>
      <c r="AC8" s="28" t="s">
        <v>36</v>
      </c>
    </row>
    <row r="9" spans="1:33" ht="17" thickBot="1" x14ac:dyDescent="0.25">
      <c r="A9" s="5">
        <v>8</v>
      </c>
      <c r="B9" s="9">
        <v>1</v>
      </c>
      <c r="C9" s="10">
        <v>532</v>
      </c>
      <c r="D9" s="12">
        <v>100</v>
      </c>
      <c r="E9" s="8">
        <v>-35</v>
      </c>
      <c r="F9" s="8">
        <v>7</v>
      </c>
      <c r="G9" s="8">
        <v>39</v>
      </c>
      <c r="H9" s="8">
        <v>-4</v>
      </c>
      <c r="I9" s="8">
        <v>-92</v>
      </c>
      <c r="J9" s="8">
        <v>15</v>
      </c>
      <c r="K9" s="8">
        <v>113</v>
      </c>
      <c r="L9" s="8">
        <v>-10</v>
      </c>
      <c r="M9" s="8"/>
      <c r="N9" s="8">
        <f t="shared" si="0"/>
        <v>35.693136595149497</v>
      </c>
      <c r="O9" s="8">
        <f t="shared" si="1"/>
        <v>39.204591567825318</v>
      </c>
      <c r="P9" s="8">
        <f t="shared" ref="P9:P10" si="6">SQRT(I9^2+J9^2)</f>
        <v>93.214805690941603</v>
      </c>
      <c r="Q9" s="8">
        <f t="shared" ref="Q9:Q10" si="7">SQRT(K9^2+L9^2)</f>
        <v>113.44161493913951</v>
      </c>
      <c r="R9" s="25">
        <f t="shared" si="2"/>
        <v>37.448864081487407</v>
      </c>
      <c r="S9" s="25">
        <f t="shared" ref="S9:S10" si="8">AVERAGE(P9:Q9)</f>
        <v>103.32821031504056</v>
      </c>
      <c r="T9" s="25">
        <f t="shared" si="3"/>
        <v>0.35070356542688436</v>
      </c>
      <c r="U9" s="25">
        <f t="shared" ref="U9:U10" si="9">S9/SQRT(S9^2+D9^2)</f>
        <v>0.71858491170662342</v>
      </c>
      <c r="V9" s="25">
        <v>1</v>
      </c>
      <c r="W9" s="25">
        <v>2</v>
      </c>
      <c r="X9" s="25">
        <f t="shared" si="4"/>
        <v>1.5169506456326943E-6</v>
      </c>
      <c r="Y9" s="25">
        <f>1/X9</f>
        <v>659217.22824602318</v>
      </c>
      <c r="Z9" s="6">
        <f t="shared" si="5"/>
        <v>659.21722824602318</v>
      </c>
      <c r="AB9" s="7" t="s">
        <v>22</v>
      </c>
      <c r="AC9" s="30" t="s">
        <v>37</v>
      </c>
    </row>
    <row r="10" spans="1:33" x14ac:dyDescent="0.2">
      <c r="A10" s="5">
        <v>9</v>
      </c>
      <c r="B10" s="9">
        <v>1</v>
      </c>
      <c r="C10" s="10">
        <v>532</v>
      </c>
      <c r="D10" s="12">
        <v>100</v>
      </c>
      <c r="E10" s="8">
        <v>-37</v>
      </c>
      <c r="F10" s="8">
        <v>-7</v>
      </c>
      <c r="G10" s="8">
        <v>39</v>
      </c>
      <c r="H10" s="8">
        <v>4</v>
      </c>
      <c r="I10" s="8">
        <v>-98</v>
      </c>
      <c r="J10" s="8">
        <v>-12</v>
      </c>
      <c r="K10" s="8">
        <v>104</v>
      </c>
      <c r="L10" s="8">
        <v>15</v>
      </c>
      <c r="M10" s="8"/>
      <c r="N10" s="8">
        <f t="shared" si="0"/>
        <v>37.656340767525464</v>
      </c>
      <c r="O10" s="8">
        <f t="shared" si="1"/>
        <v>39.204591567825318</v>
      </c>
      <c r="P10" s="8">
        <f t="shared" si="6"/>
        <v>98.731960377579867</v>
      </c>
      <c r="Q10" s="8">
        <f t="shared" si="7"/>
        <v>105.07616285342742</v>
      </c>
      <c r="R10" s="25">
        <f t="shared" si="2"/>
        <v>38.430466167675391</v>
      </c>
      <c r="S10" s="25">
        <f t="shared" si="8"/>
        <v>101.90406161550365</v>
      </c>
      <c r="T10" s="25">
        <f t="shared" si="3"/>
        <v>0.35872640063658556</v>
      </c>
      <c r="U10" s="25">
        <f t="shared" si="9"/>
        <v>0.7137434328465907</v>
      </c>
      <c r="V10" s="25">
        <v>1</v>
      </c>
      <c r="W10" s="25">
        <v>2</v>
      </c>
      <c r="X10" s="25">
        <f t="shared" si="4"/>
        <v>1.4830243858715951E-6</v>
      </c>
      <c r="Y10" s="25">
        <f>1/X10</f>
        <v>674297.74555749155</v>
      </c>
      <c r="Z10" s="6">
        <f t="shared" si="5"/>
        <v>674.29774555749157</v>
      </c>
    </row>
    <row r="11" spans="1:33" x14ac:dyDescent="0.2">
      <c r="A11" s="5">
        <v>10</v>
      </c>
      <c r="B11" s="9">
        <v>1</v>
      </c>
      <c r="C11" s="10">
        <v>532</v>
      </c>
      <c r="D11" s="12">
        <v>100</v>
      </c>
      <c r="E11" s="8">
        <v>-42</v>
      </c>
      <c r="F11" s="8">
        <v>-2</v>
      </c>
      <c r="G11" s="8">
        <v>41</v>
      </c>
      <c r="H11" s="8">
        <v>2</v>
      </c>
      <c r="I11" s="8"/>
      <c r="J11" s="8"/>
      <c r="K11" s="8"/>
      <c r="L11" s="8"/>
      <c r="M11" s="8"/>
      <c r="N11" s="8">
        <f t="shared" si="0"/>
        <v>42.047592083257278</v>
      </c>
      <c r="O11" s="8">
        <f t="shared" si="1"/>
        <v>41.048751503547585</v>
      </c>
      <c r="P11" s="8"/>
      <c r="Q11" s="8"/>
      <c r="R11" s="25">
        <f t="shared" si="2"/>
        <v>41.548171793402432</v>
      </c>
      <c r="S11" s="25"/>
      <c r="T11" s="25">
        <f t="shared" si="3"/>
        <v>0.38368280236805119</v>
      </c>
      <c r="U11" s="25"/>
      <c r="V11" s="25">
        <v>1</v>
      </c>
      <c r="W11" s="25">
        <v>2</v>
      </c>
      <c r="X11" s="25">
        <f t="shared" si="4"/>
        <v>1.3865620161147442E-6</v>
      </c>
      <c r="Y11" s="25">
        <f>1/X11</f>
        <v>721208.27512791578</v>
      </c>
      <c r="Z11" s="6">
        <f t="shared" si="5"/>
        <v>721.20827512791573</v>
      </c>
    </row>
    <row r="12" spans="1:33" x14ac:dyDescent="0.2">
      <c r="A12" s="5">
        <v>11</v>
      </c>
      <c r="B12" s="9">
        <v>1</v>
      </c>
      <c r="C12" s="10">
        <v>532</v>
      </c>
      <c r="D12" s="12">
        <v>100</v>
      </c>
      <c r="E12" s="8">
        <v>-37</v>
      </c>
      <c r="F12" s="8">
        <v>1</v>
      </c>
      <c r="G12" s="8">
        <v>37</v>
      </c>
      <c r="H12" s="8">
        <v>-4</v>
      </c>
      <c r="I12" s="8"/>
      <c r="J12" s="8"/>
      <c r="K12" s="8"/>
      <c r="L12" s="8"/>
      <c r="M12" s="8"/>
      <c r="N12" s="8">
        <f t="shared" si="0"/>
        <v>37.013511046643494</v>
      </c>
      <c r="O12" s="8">
        <f t="shared" si="1"/>
        <v>37.215588131856791</v>
      </c>
      <c r="P12" s="8"/>
      <c r="Q12" s="8"/>
      <c r="R12" s="25">
        <f t="shared" si="2"/>
        <v>37.114549589250146</v>
      </c>
      <c r="S12" s="25"/>
      <c r="T12" s="25">
        <f t="shared" si="3"/>
        <v>0.34795330600567925</v>
      </c>
      <c r="U12" s="25"/>
      <c r="V12" s="25">
        <v>1</v>
      </c>
      <c r="W12" s="25">
        <v>2</v>
      </c>
      <c r="X12" s="25">
        <f t="shared" si="4"/>
        <v>1.5289407826213235E-6</v>
      </c>
      <c r="Y12" s="25">
        <f>1/X12</f>
        <v>654047.56767984817</v>
      </c>
      <c r="Z12" s="6">
        <f t="shared" si="5"/>
        <v>654.04756767984816</v>
      </c>
    </row>
    <row r="13" spans="1:33" x14ac:dyDescent="0.2">
      <c r="A13" s="5">
        <v>12</v>
      </c>
      <c r="B13" s="9">
        <v>1</v>
      </c>
      <c r="C13" s="10">
        <v>532</v>
      </c>
      <c r="D13" s="12">
        <v>100</v>
      </c>
      <c r="E13" s="8">
        <v>-34</v>
      </c>
      <c r="F13" s="8">
        <v>-5</v>
      </c>
      <c r="G13" s="8">
        <v>35</v>
      </c>
      <c r="H13" s="8">
        <v>7</v>
      </c>
      <c r="I13" s="8"/>
      <c r="J13" s="8"/>
      <c r="K13" s="8"/>
      <c r="L13" s="8"/>
      <c r="M13" s="8"/>
      <c r="N13" s="8">
        <f t="shared" si="0"/>
        <v>34.365680554879162</v>
      </c>
      <c r="O13" s="8">
        <f t="shared" si="1"/>
        <v>35.693136595149497</v>
      </c>
      <c r="P13" s="8"/>
      <c r="Q13" s="8"/>
      <c r="R13" s="25">
        <f t="shared" si="2"/>
        <v>35.02940857501433</v>
      </c>
      <c r="S13" s="25"/>
      <c r="T13" s="25">
        <f t="shared" si="3"/>
        <v>0.3305976738226491</v>
      </c>
      <c r="U13" s="25"/>
      <c r="V13" s="25">
        <v>1</v>
      </c>
      <c r="W13" s="25">
        <v>2</v>
      </c>
      <c r="X13" s="25">
        <f t="shared" si="4"/>
        <v>1.6092067250460883E-6</v>
      </c>
      <c r="Y13" s="25">
        <f>1/X13</f>
        <v>621424.19891475386</v>
      </c>
      <c r="Z13" s="6">
        <f t="shared" si="5"/>
        <v>621.4241989147539</v>
      </c>
    </row>
    <row r="14" spans="1:33" x14ac:dyDescent="0.2">
      <c r="A14" s="5">
        <v>13</v>
      </c>
      <c r="B14" s="9">
        <v>1</v>
      </c>
      <c r="C14" s="13">
        <v>650</v>
      </c>
      <c r="D14" s="12">
        <v>100</v>
      </c>
      <c r="E14" s="8">
        <v>-55</v>
      </c>
      <c r="F14" s="8">
        <v>6</v>
      </c>
      <c r="G14" s="8">
        <v>44</v>
      </c>
      <c r="H14" s="8">
        <v>-7</v>
      </c>
      <c r="I14" s="8"/>
      <c r="J14" s="8"/>
      <c r="K14" s="8"/>
      <c r="L14" s="8"/>
      <c r="M14" s="8"/>
      <c r="N14" s="8">
        <f t="shared" si="0"/>
        <v>55.326304774492215</v>
      </c>
      <c r="O14" s="8">
        <f t="shared" si="1"/>
        <v>44.553338819890925</v>
      </c>
      <c r="P14" s="8"/>
      <c r="Q14" s="8"/>
      <c r="R14" s="25">
        <f t="shared" si="2"/>
        <v>49.93982179719157</v>
      </c>
      <c r="S14" s="25"/>
      <c r="T14" s="25">
        <f t="shared" si="3"/>
        <v>0.44678283985634387</v>
      </c>
      <c r="U14" s="25"/>
      <c r="V14" s="25">
        <v>1</v>
      </c>
      <c r="W14" s="25">
        <v>2</v>
      </c>
      <c r="X14" s="25">
        <f t="shared" si="4"/>
        <v>1.4548454909526013E-6</v>
      </c>
      <c r="Y14" s="25">
        <f>1/X14</f>
        <v>687358.21516360587</v>
      </c>
      <c r="Z14" s="6">
        <f t="shared" si="5"/>
        <v>687.35821516360591</v>
      </c>
    </row>
    <row r="15" spans="1:33" x14ac:dyDescent="0.2">
      <c r="A15" s="5">
        <v>14</v>
      </c>
      <c r="B15" s="9">
        <v>1</v>
      </c>
      <c r="C15" s="13">
        <v>650</v>
      </c>
      <c r="D15" s="12">
        <v>100</v>
      </c>
      <c r="E15" s="8">
        <v>-56</v>
      </c>
      <c r="F15" s="8">
        <v>13</v>
      </c>
      <c r="G15" s="8">
        <v>43</v>
      </c>
      <c r="H15" s="8">
        <v>-5</v>
      </c>
      <c r="I15" s="8"/>
      <c r="J15" s="8"/>
      <c r="K15" s="8"/>
      <c r="L15" s="8"/>
      <c r="M15" s="8"/>
      <c r="N15" s="8">
        <f t="shared" si="0"/>
        <v>57.489129407219238</v>
      </c>
      <c r="O15" s="8">
        <f t="shared" si="1"/>
        <v>43.289721643826724</v>
      </c>
      <c r="P15" s="8"/>
      <c r="Q15" s="8"/>
      <c r="R15" s="25">
        <f t="shared" si="2"/>
        <v>50.389425525522981</v>
      </c>
      <c r="S15" s="25"/>
      <c r="T15" s="25">
        <f t="shared" si="3"/>
        <v>0.4499935869730734</v>
      </c>
      <c r="U15" s="25"/>
      <c r="V15" s="25">
        <v>1</v>
      </c>
      <c r="W15" s="25">
        <v>2</v>
      </c>
      <c r="X15" s="25">
        <f t="shared" si="4"/>
        <v>1.444465029762512E-6</v>
      </c>
      <c r="Y15" s="25">
        <f>1/X15</f>
        <v>692297.82611242065</v>
      </c>
      <c r="Z15" s="6">
        <f t="shared" si="5"/>
        <v>692.29782611242069</v>
      </c>
    </row>
    <row r="16" spans="1:33" x14ac:dyDescent="0.2">
      <c r="A16" s="5">
        <v>15</v>
      </c>
      <c r="B16" s="9">
        <v>1</v>
      </c>
      <c r="C16" s="13">
        <v>650</v>
      </c>
      <c r="D16" s="12">
        <v>100</v>
      </c>
      <c r="E16" s="8">
        <v>-43</v>
      </c>
      <c r="F16" s="8">
        <v>15</v>
      </c>
      <c r="G16" s="8">
        <v>46</v>
      </c>
      <c r="H16" s="8">
        <v>14</v>
      </c>
      <c r="I16" s="8"/>
      <c r="J16" s="8"/>
      <c r="K16" s="8"/>
      <c r="L16" s="8"/>
      <c r="M16" s="8"/>
      <c r="N16" s="8">
        <f t="shared" si="0"/>
        <v>45.541190146942803</v>
      </c>
      <c r="O16" s="8">
        <f t="shared" si="1"/>
        <v>48.083261120685229</v>
      </c>
      <c r="P16" s="8"/>
      <c r="Q16" s="8"/>
      <c r="R16" s="25">
        <f t="shared" si="2"/>
        <v>46.812225633814016</v>
      </c>
      <c r="S16" s="25"/>
      <c r="T16" s="25">
        <f t="shared" si="3"/>
        <v>0.42396770471174816</v>
      </c>
      <c r="U16" s="25"/>
      <c r="V16" s="25">
        <v>1</v>
      </c>
      <c r="W16" s="25">
        <v>2</v>
      </c>
      <c r="X16" s="25">
        <f t="shared" si="4"/>
        <v>1.533135644003661E-6</v>
      </c>
      <c r="Y16" s="25">
        <f>1/X16</f>
        <v>652258.00724884332</v>
      </c>
      <c r="Z16" s="6">
        <f t="shared" si="5"/>
        <v>652.25800724884334</v>
      </c>
    </row>
    <row r="17" spans="1:35" x14ac:dyDescent="0.2">
      <c r="A17" s="5">
        <v>16</v>
      </c>
      <c r="B17" s="9">
        <v>1</v>
      </c>
      <c r="C17" s="13">
        <v>650</v>
      </c>
      <c r="D17" s="12">
        <v>100</v>
      </c>
      <c r="E17" s="8">
        <v>-45</v>
      </c>
      <c r="F17" s="8">
        <v>-5</v>
      </c>
      <c r="G17" s="8">
        <v>45</v>
      </c>
      <c r="H17" s="8">
        <v>3</v>
      </c>
      <c r="I17" s="8"/>
      <c r="J17" s="8"/>
      <c r="K17" s="8"/>
      <c r="L17" s="8"/>
      <c r="M17" s="8"/>
      <c r="N17" s="8">
        <f t="shared" si="0"/>
        <v>45.276925690687087</v>
      </c>
      <c r="O17" s="8">
        <f t="shared" si="1"/>
        <v>45.099889135118723</v>
      </c>
      <c r="P17" s="8"/>
      <c r="Q17" s="8"/>
      <c r="R17" s="25">
        <f t="shared" si="2"/>
        <v>45.188407412902905</v>
      </c>
      <c r="S17" s="25"/>
      <c r="T17" s="25">
        <f t="shared" si="3"/>
        <v>0.41179196235754068</v>
      </c>
      <c r="U17" s="25"/>
      <c r="V17" s="25">
        <v>1</v>
      </c>
      <c r="W17" s="25">
        <v>2</v>
      </c>
      <c r="X17" s="25">
        <f t="shared" si="4"/>
        <v>1.5784669430619772E-6</v>
      </c>
      <c r="Y17" s="25">
        <f>1/X17</f>
        <v>633526.09593467799</v>
      </c>
      <c r="Z17" s="6">
        <f t="shared" si="5"/>
        <v>633.52609593467798</v>
      </c>
    </row>
    <row r="18" spans="1:35" x14ac:dyDescent="0.2">
      <c r="A18" s="5">
        <v>17</v>
      </c>
      <c r="B18" s="9">
        <v>1</v>
      </c>
      <c r="C18" s="13">
        <v>650</v>
      </c>
      <c r="D18" s="12">
        <v>100</v>
      </c>
      <c r="E18" s="8">
        <v>-48</v>
      </c>
      <c r="F18" s="8">
        <v>4</v>
      </c>
      <c r="G18" s="8">
        <v>43</v>
      </c>
      <c r="H18" s="8">
        <v>-1</v>
      </c>
      <c r="I18" s="8"/>
      <c r="J18" s="8"/>
      <c r="K18" s="8"/>
      <c r="L18" s="8"/>
      <c r="M18" s="8"/>
      <c r="N18" s="8">
        <f t="shared" si="0"/>
        <v>48.166378315169183</v>
      </c>
      <c r="O18" s="8">
        <f t="shared" si="1"/>
        <v>43.011626335213137</v>
      </c>
      <c r="P18" s="8"/>
      <c r="Q18" s="8"/>
      <c r="R18" s="25">
        <f t="shared" si="2"/>
        <v>45.58900232519116</v>
      </c>
      <c r="S18" s="25"/>
      <c r="T18" s="25">
        <f t="shared" si="3"/>
        <v>0.41481662606543573</v>
      </c>
      <c r="U18" s="25"/>
      <c r="V18" s="25">
        <v>1</v>
      </c>
      <c r="W18" s="25">
        <v>2</v>
      </c>
      <c r="X18" s="25">
        <f t="shared" si="4"/>
        <v>1.5669574437391645E-6</v>
      </c>
      <c r="Y18" s="25">
        <f>1/X18</f>
        <v>638179.42471605493</v>
      </c>
      <c r="Z18" s="6">
        <f t="shared" si="5"/>
        <v>638.17942471605488</v>
      </c>
    </row>
    <row r="19" spans="1:35" x14ac:dyDescent="0.2">
      <c r="A19" s="5">
        <v>18</v>
      </c>
      <c r="B19" s="9">
        <v>1</v>
      </c>
      <c r="C19" s="13">
        <v>650</v>
      </c>
      <c r="D19" s="12">
        <v>100</v>
      </c>
      <c r="E19" s="8">
        <v>-48</v>
      </c>
      <c r="F19" s="8">
        <v>6</v>
      </c>
      <c r="G19" s="8">
        <v>46</v>
      </c>
      <c r="H19" s="8">
        <v>-3</v>
      </c>
      <c r="I19" s="8"/>
      <c r="J19" s="8"/>
      <c r="K19" s="8"/>
      <c r="L19" s="8"/>
      <c r="M19" s="8"/>
      <c r="N19" s="8">
        <f t="shared" si="0"/>
        <v>48.373546489791295</v>
      </c>
      <c r="O19" s="8">
        <f t="shared" si="1"/>
        <v>46.097722286464439</v>
      </c>
      <c r="P19" s="8"/>
      <c r="Q19" s="8"/>
      <c r="R19" s="25">
        <f t="shared" si="2"/>
        <v>47.235634388127863</v>
      </c>
      <c r="S19" s="25"/>
      <c r="T19" s="25">
        <f t="shared" si="3"/>
        <v>0.42710546364140589</v>
      </c>
      <c r="U19" s="25"/>
      <c r="V19" s="25">
        <v>1</v>
      </c>
      <c r="W19" s="25">
        <v>2</v>
      </c>
      <c r="X19" s="25">
        <f t="shared" si="4"/>
        <v>1.5218723601853394E-6</v>
      </c>
      <c r="Y19" s="25">
        <f>1/X19</f>
        <v>657085.32867908594</v>
      </c>
      <c r="Z19" s="6">
        <f t="shared" si="5"/>
        <v>657.08532867908593</v>
      </c>
    </row>
    <row r="20" spans="1:35" hidden="1" x14ac:dyDescent="0.2">
      <c r="A20" s="5">
        <v>19</v>
      </c>
      <c r="B20" s="9">
        <v>1</v>
      </c>
      <c r="C20" s="10">
        <v>532</v>
      </c>
      <c r="D20" s="11">
        <v>150</v>
      </c>
      <c r="E20" s="8">
        <v>-55</v>
      </c>
      <c r="F20" s="8">
        <v>7</v>
      </c>
      <c r="G20" s="8">
        <v>62</v>
      </c>
      <c r="H20" s="8">
        <v>-9</v>
      </c>
      <c r="I20" s="8"/>
      <c r="J20" s="8"/>
      <c r="K20" s="8"/>
      <c r="L20" s="8"/>
      <c r="M20" s="8"/>
      <c r="N20" s="8">
        <f t="shared" si="0"/>
        <v>55.443665102516448</v>
      </c>
      <c r="O20" s="8">
        <f t="shared" si="1"/>
        <v>62.649820430708338</v>
      </c>
      <c r="P20" s="8"/>
      <c r="Q20" s="8"/>
      <c r="R20" s="25">
        <f t="shared" si="2"/>
        <v>59.046742766612397</v>
      </c>
      <c r="S20" s="25"/>
      <c r="T20" s="25">
        <f t="shared" si="3"/>
        <v>0.36628733390851387</v>
      </c>
      <c r="U20" s="25"/>
      <c r="V20" s="25">
        <v>1</v>
      </c>
      <c r="W20" s="25">
        <v>2</v>
      </c>
      <c r="X20" s="25">
        <f t="shared" si="4"/>
        <v>1.4524116745267408E-6</v>
      </c>
      <c r="Y20" s="25">
        <f>1/X20</f>
        <v>688510.02614382294</v>
      </c>
      <c r="Z20" s="6">
        <f t="shared" si="5"/>
        <v>688.51002614382298</v>
      </c>
    </row>
    <row r="21" spans="1:35" hidden="1" x14ac:dyDescent="0.2">
      <c r="A21" s="5">
        <v>20</v>
      </c>
      <c r="B21" s="9">
        <v>1</v>
      </c>
      <c r="C21" s="10">
        <v>532</v>
      </c>
      <c r="D21" s="11">
        <v>150</v>
      </c>
      <c r="E21" s="8">
        <v>-52</v>
      </c>
      <c r="F21" s="8">
        <v>5</v>
      </c>
      <c r="G21" s="8">
        <v>68</v>
      </c>
      <c r="H21" s="8">
        <v>-7</v>
      </c>
      <c r="I21" s="8"/>
      <c r="J21" s="8"/>
      <c r="K21" s="8"/>
      <c r="L21" s="8"/>
      <c r="M21" s="8"/>
      <c r="N21" s="8">
        <f t="shared" si="0"/>
        <v>52.239831546435909</v>
      </c>
      <c r="O21" s="8">
        <f t="shared" si="1"/>
        <v>68.359344642850402</v>
      </c>
      <c r="P21" s="8"/>
      <c r="Q21" s="8"/>
      <c r="R21" s="25">
        <f t="shared" si="2"/>
        <v>60.299588094643156</v>
      </c>
      <c r="S21" s="25"/>
      <c r="T21" s="25">
        <f t="shared" si="3"/>
        <v>0.37298764795142392</v>
      </c>
      <c r="U21" s="25"/>
      <c r="V21" s="25">
        <v>1</v>
      </c>
      <c r="W21" s="25">
        <v>2</v>
      </c>
      <c r="X21" s="25">
        <f t="shared" si="4"/>
        <v>1.4263206916420061E-6</v>
      </c>
      <c r="Y21" s="25">
        <f>1/X21</f>
        <v>701104.60141245089</v>
      </c>
      <c r="Z21" s="6">
        <f t="shared" si="5"/>
        <v>701.10460141245085</v>
      </c>
    </row>
    <row r="22" spans="1:35" hidden="1" x14ac:dyDescent="0.2">
      <c r="A22" s="5">
        <v>21</v>
      </c>
      <c r="B22" s="9">
        <v>1</v>
      </c>
      <c r="C22" s="10">
        <v>532</v>
      </c>
      <c r="D22" s="11">
        <v>150</v>
      </c>
      <c r="E22" s="8">
        <v>-57</v>
      </c>
      <c r="F22" s="8">
        <v>-3</v>
      </c>
      <c r="G22" s="8">
        <v>63</v>
      </c>
      <c r="H22" s="8">
        <v>4</v>
      </c>
      <c r="I22" s="8"/>
      <c r="J22" s="8"/>
      <c r="K22" s="8"/>
      <c r="L22" s="8"/>
      <c r="M22" s="8"/>
      <c r="N22" s="8">
        <f t="shared" si="0"/>
        <v>57.078892771321343</v>
      </c>
      <c r="O22" s="8">
        <f t="shared" si="1"/>
        <v>63.126856408346519</v>
      </c>
      <c r="P22" s="8"/>
      <c r="Q22" s="8"/>
      <c r="R22" s="25">
        <f t="shared" si="2"/>
        <v>60.102874589833931</v>
      </c>
      <c r="S22" s="25"/>
      <c r="T22" s="25">
        <f t="shared" si="3"/>
        <v>0.37193942790106194</v>
      </c>
      <c r="U22" s="25"/>
      <c r="V22" s="25">
        <v>1</v>
      </c>
      <c r="W22" s="25">
        <v>2</v>
      </c>
      <c r="X22" s="25">
        <f t="shared" si="4"/>
        <v>1.4303404266716116E-6</v>
      </c>
      <c r="Y22" s="25">
        <f>1/X22</f>
        <v>699134.26297192089</v>
      </c>
      <c r="Z22" s="6">
        <f t="shared" si="5"/>
        <v>699.13426297192086</v>
      </c>
    </row>
    <row r="23" spans="1:35" hidden="1" x14ac:dyDescent="0.2">
      <c r="A23" s="5">
        <v>22</v>
      </c>
      <c r="B23" s="9">
        <v>1</v>
      </c>
      <c r="C23" s="10">
        <v>532</v>
      </c>
      <c r="D23" s="11">
        <v>150</v>
      </c>
      <c r="E23" s="8">
        <v>-54</v>
      </c>
      <c r="F23" s="8">
        <v>-9</v>
      </c>
      <c r="G23" s="8">
        <v>64</v>
      </c>
      <c r="H23" s="8">
        <v>5</v>
      </c>
      <c r="I23" s="8"/>
      <c r="J23" s="8"/>
      <c r="K23" s="8"/>
      <c r="L23" s="8"/>
      <c r="M23" s="8"/>
      <c r="N23" s="8">
        <f t="shared" si="0"/>
        <v>54.74486277268398</v>
      </c>
      <c r="O23" s="8">
        <f t="shared" si="1"/>
        <v>64.195015382816138</v>
      </c>
      <c r="P23" s="8"/>
      <c r="Q23" s="8"/>
      <c r="R23" s="25">
        <f t="shared" si="2"/>
        <v>59.469939077750055</v>
      </c>
      <c r="S23" s="25"/>
      <c r="T23" s="25">
        <f t="shared" si="3"/>
        <v>0.36855706756536016</v>
      </c>
      <c r="U23" s="25"/>
      <c r="V23" s="25">
        <v>1</v>
      </c>
      <c r="W23" s="25">
        <v>2</v>
      </c>
      <c r="X23" s="25">
        <f t="shared" si="4"/>
        <v>1.4434670959217321E-6</v>
      </c>
      <c r="Y23" s="25">
        <f>1/X23</f>
        <v>692776.44279203028</v>
      </c>
      <c r="Z23" s="6">
        <f t="shared" si="5"/>
        <v>692.77644279203025</v>
      </c>
    </row>
    <row r="24" spans="1:35" hidden="1" x14ac:dyDescent="0.2">
      <c r="A24" s="5">
        <v>23</v>
      </c>
      <c r="B24" s="14">
        <v>2</v>
      </c>
      <c r="C24" s="10">
        <v>532</v>
      </c>
      <c r="D24" s="15">
        <v>50</v>
      </c>
      <c r="E24" s="8">
        <v>-48</v>
      </c>
      <c r="F24" s="8">
        <v>18</v>
      </c>
      <c r="G24" s="8">
        <v>37</v>
      </c>
      <c r="H24" s="8">
        <v>-12</v>
      </c>
      <c r="I24" s="8"/>
      <c r="J24" s="8"/>
      <c r="K24" s="8"/>
      <c r="L24" s="8"/>
      <c r="M24" s="8"/>
      <c r="N24" s="8">
        <f t="shared" si="0"/>
        <v>51.264022471905186</v>
      </c>
      <c r="O24" s="8">
        <f t="shared" si="1"/>
        <v>38.897300677553446</v>
      </c>
      <c r="P24" s="8"/>
      <c r="Q24" s="8"/>
      <c r="R24" s="25">
        <f t="shared" si="2"/>
        <v>45.080661574729319</v>
      </c>
      <c r="S24" s="25"/>
      <c r="T24" s="25">
        <f t="shared" si="3"/>
        <v>0.66962642432009378</v>
      </c>
      <c r="U24" s="25"/>
      <c r="V24" s="25">
        <v>1</v>
      </c>
      <c r="W24" s="25">
        <v>2</v>
      </c>
      <c r="X24" s="25">
        <f t="shared" si="4"/>
        <v>7.9447282944392032E-7</v>
      </c>
      <c r="Y24" s="25">
        <f>1/X24</f>
        <v>1258696.2863159655</v>
      </c>
      <c r="Z24" s="18">
        <f t="shared" si="5"/>
        <v>1258.6962863159654</v>
      </c>
    </row>
    <row r="25" spans="1:35" hidden="1" x14ac:dyDescent="0.2">
      <c r="A25" s="5">
        <v>24</v>
      </c>
      <c r="B25" s="14">
        <v>2</v>
      </c>
      <c r="C25" s="10">
        <v>532</v>
      </c>
      <c r="D25" s="15">
        <v>50</v>
      </c>
      <c r="E25" s="8">
        <v>-41</v>
      </c>
      <c r="F25" s="8">
        <v>6</v>
      </c>
      <c r="G25" s="8">
        <v>38</v>
      </c>
      <c r="H25" s="8">
        <v>-4</v>
      </c>
      <c r="I25" s="8"/>
      <c r="J25" s="8"/>
      <c r="K25" s="8"/>
      <c r="L25" s="8"/>
      <c r="M25" s="8"/>
      <c r="N25" s="8">
        <f t="shared" si="0"/>
        <v>41.43669871020132</v>
      </c>
      <c r="O25" s="8">
        <f t="shared" si="1"/>
        <v>38.209946349085598</v>
      </c>
      <c r="P25" s="8"/>
      <c r="Q25" s="8"/>
      <c r="R25" s="25">
        <f t="shared" si="2"/>
        <v>39.823322529643463</v>
      </c>
      <c r="S25" s="25"/>
      <c r="T25" s="25">
        <f t="shared" si="3"/>
        <v>0.62300822890746255</v>
      </c>
      <c r="U25" s="25"/>
      <c r="V25" s="25">
        <v>1</v>
      </c>
      <c r="W25" s="25">
        <v>2</v>
      </c>
      <c r="X25" s="25">
        <f t="shared" si="4"/>
        <v>8.5392130523370622E-7</v>
      </c>
      <c r="Y25" s="25">
        <f>1/X25</f>
        <v>1171068.0994501174</v>
      </c>
      <c r="Z25" s="18">
        <f t="shared" si="5"/>
        <v>1171.0680994501174</v>
      </c>
    </row>
    <row r="26" spans="1:35" hidden="1" x14ac:dyDescent="0.2">
      <c r="A26" s="5">
        <v>25</v>
      </c>
      <c r="B26" s="14">
        <v>2</v>
      </c>
      <c r="C26" s="10">
        <v>532</v>
      </c>
      <c r="D26" s="15">
        <v>50</v>
      </c>
      <c r="E26" s="8">
        <v>-44</v>
      </c>
      <c r="F26" s="8">
        <v>11</v>
      </c>
      <c r="G26" s="8">
        <v>29</v>
      </c>
      <c r="H26" s="8">
        <v>-11</v>
      </c>
      <c r="I26" s="8"/>
      <c r="J26" s="8"/>
      <c r="K26" s="8"/>
      <c r="L26" s="8"/>
      <c r="M26" s="8"/>
      <c r="N26" s="8">
        <f t="shared" si="0"/>
        <v>45.354161881794269</v>
      </c>
      <c r="O26" s="8">
        <f t="shared" si="1"/>
        <v>31.016124838541646</v>
      </c>
      <c r="P26" s="8"/>
      <c r="Q26" s="8"/>
      <c r="R26" s="25">
        <f t="shared" si="2"/>
        <v>38.185143360167956</v>
      </c>
      <c r="S26" s="25"/>
      <c r="T26" s="25">
        <f t="shared" si="3"/>
        <v>0.60694698786064483</v>
      </c>
      <c r="U26" s="25"/>
      <c r="V26" s="25">
        <v>1</v>
      </c>
      <c r="W26" s="25">
        <v>2</v>
      </c>
      <c r="X26" s="25">
        <f t="shared" si="4"/>
        <v>8.7651806605908615E-7</v>
      </c>
      <c r="Y26" s="25">
        <f>1/X26</f>
        <v>1140877.7967305353</v>
      </c>
      <c r="Z26" s="18">
        <f t="shared" si="5"/>
        <v>1140.8777967305352</v>
      </c>
    </row>
    <row r="27" spans="1:35" hidden="1" x14ac:dyDescent="0.2">
      <c r="A27" s="5">
        <v>26</v>
      </c>
      <c r="B27" s="14">
        <v>2</v>
      </c>
      <c r="C27" s="10">
        <v>532</v>
      </c>
      <c r="D27" s="15">
        <v>50</v>
      </c>
      <c r="E27" s="8">
        <v>-42</v>
      </c>
      <c r="F27" s="8">
        <v>23</v>
      </c>
      <c r="G27" s="8">
        <v>30</v>
      </c>
      <c r="H27" s="8">
        <v>-7</v>
      </c>
      <c r="I27" s="8"/>
      <c r="J27" s="8"/>
      <c r="K27" s="8"/>
      <c r="L27" s="8"/>
      <c r="M27" s="8"/>
      <c r="N27" s="8">
        <f t="shared" si="0"/>
        <v>47.885279575251516</v>
      </c>
      <c r="O27" s="8">
        <f t="shared" si="1"/>
        <v>30.805843601498726</v>
      </c>
      <c r="P27" s="8"/>
      <c r="Q27" s="8"/>
      <c r="R27" s="25">
        <f t="shared" si="2"/>
        <v>39.345561588375119</v>
      </c>
      <c r="S27" s="25"/>
      <c r="T27" s="25">
        <f t="shared" si="3"/>
        <v>0.61840297331377381</v>
      </c>
      <c r="U27" s="25"/>
      <c r="V27" s="25">
        <v>1</v>
      </c>
      <c r="W27" s="25">
        <v>2</v>
      </c>
      <c r="X27" s="25">
        <f t="shared" si="4"/>
        <v>8.6028046914009028E-7</v>
      </c>
      <c r="Y27" s="25">
        <f>1/X27</f>
        <v>1162411.603973259</v>
      </c>
      <c r="Z27" s="18">
        <f t="shared" si="5"/>
        <v>1162.4116039732589</v>
      </c>
      <c r="AE27" s="8"/>
      <c r="AF27" s="2" t="s">
        <v>26</v>
      </c>
      <c r="AG27" s="2" t="s">
        <v>28</v>
      </c>
      <c r="AH27" s="3" t="s">
        <v>25</v>
      </c>
      <c r="AI27" s="3" t="s">
        <v>29</v>
      </c>
    </row>
    <row r="28" spans="1:35" hidden="1" x14ac:dyDescent="0.2">
      <c r="A28" s="5">
        <v>27</v>
      </c>
      <c r="B28" s="14">
        <v>2</v>
      </c>
      <c r="C28" s="10">
        <v>532</v>
      </c>
      <c r="D28" s="12">
        <v>100</v>
      </c>
      <c r="E28" s="8">
        <v>-97</v>
      </c>
      <c r="F28" s="8">
        <v>9</v>
      </c>
      <c r="G28" s="8">
        <v>90</v>
      </c>
      <c r="H28" s="8">
        <v>5</v>
      </c>
      <c r="I28" s="8"/>
      <c r="J28" s="8"/>
      <c r="K28" s="8"/>
      <c r="L28" s="8"/>
      <c r="M28" s="8"/>
      <c r="N28" s="8">
        <f t="shared" si="0"/>
        <v>97.416631023660429</v>
      </c>
      <c r="O28" s="8">
        <f t="shared" si="1"/>
        <v>90.13878188659973</v>
      </c>
      <c r="P28" s="8"/>
      <c r="Q28" s="8"/>
      <c r="R28" s="25">
        <f t="shared" si="2"/>
        <v>93.777706455130073</v>
      </c>
      <c r="S28" s="25"/>
      <c r="T28" s="25">
        <f t="shared" si="3"/>
        <v>0.68404868453447021</v>
      </c>
      <c r="U28" s="25"/>
      <c r="V28" s="25">
        <v>1</v>
      </c>
      <c r="W28" s="25">
        <v>2</v>
      </c>
      <c r="X28" s="25">
        <f t="shared" si="4"/>
        <v>7.777224224355508E-7</v>
      </c>
      <c r="Y28" s="25">
        <f>1/X28</f>
        <v>1285805.7979971243</v>
      </c>
      <c r="Z28" s="18">
        <f t="shared" si="5"/>
        <v>1285.8057979971243</v>
      </c>
      <c r="AE28" s="8" t="s">
        <v>24</v>
      </c>
      <c r="AF28" s="2">
        <f>AVERAGE(Z24:Z33)</f>
        <v>1249.8124597902122</v>
      </c>
      <c r="AG28" s="2">
        <v>1350</v>
      </c>
      <c r="AH28" s="3">
        <v>667.31407053036742</v>
      </c>
      <c r="AI28" s="3">
        <v>625</v>
      </c>
    </row>
    <row r="29" spans="1:35" hidden="1" x14ac:dyDescent="0.2">
      <c r="A29" s="5">
        <v>28</v>
      </c>
      <c r="B29" s="14">
        <v>2</v>
      </c>
      <c r="C29" s="10">
        <v>532</v>
      </c>
      <c r="D29" s="12">
        <v>100</v>
      </c>
      <c r="E29" s="8">
        <v>-86</v>
      </c>
      <c r="F29" s="8">
        <v>10</v>
      </c>
      <c r="G29" s="8">
        <v>109</v>
      </c>
      <c r="H29" s="8">
        <v>8</v>
      </c>
      <c r="I29" s="8"/>
      <c r="J29" s="8"/>
      <c r="K29" s="8"/>
      <c r="L29" s="8"/>
      <c r="M29" s="8"/>
      <c r="N29" s="8">
        <f t="shared" si="0"/>
        <v>86.579443287653447</v>
      </c>
      <c r="O29" s="8">
        <f t="shared" si="1"/>
        <v>109.29318368498559</v>
      </c>
      <c r="P29" s="8"/>
      <c r="Q29" s="8"/>
      <c r="R29" s="25">
        <f t="shared" si="2"/>
        <v>97.93631348631952</v>
      </c>
      <c r="S29" s="25"/>
      <c r="T29" s="25">
        <f t="shared" si="3"/>
        <v>0.69969644884433468</v>
      </c>
      <c r="U29" s="25"/>
      <c r="V29" s="25">
        <v>1</v>
      </c>
      <c r="W29" s="25">
        <v>2</v>
      </c>
      <c r="X29" s="25">
        <f t="shared" si="4"/>
        <v>7.6032971280429785E-7</v>
      </c>
      <c r="Y29" s="25">
        <f>1/X29</f>
        <v>1315218.8888051403</v>
      </c>
      <c r="Z29" s="18">
        <f t="shared" si="5"/>
        <v>1315.2188888051403</v>
      </c>
      <c r="AE29" s="8" t="s">
        <v>27</v>
      </c>
      <c r="AF29" s="2">
        <f>_xlfn.STDEV.S(Z24:Z33)</f>
        <v>69.900200424995404</v>
      </c>
      <c r="AG29" s="2"/>
      <c r="AH29" s="3">
        <v>-29.261237662190474</v>
      </c>
      <c r="AI29" s="3"/>
    </row>
    <row r="30" spans="1:35" hidden="1" x14ac:dyDescent="0.2">
      <c r="A30" s="5">
        <v>29</v>
      </c>
      <c r="B30" s="16">
        <v>2</v>
      </c>
      <c r="C30" s="16">
        <v>532</v>
      </c>
      <c r="D30" s="16">
        <v>100</v>
      </c>
      <c r="E30" s="16" t="s">
        <v>11</v>
      </c>
      <c r="F30" s="16" t="s">
        <v>11</v>
      </c>
      <c r="G30" s="16">
        <v>86</v>
      </c>
      <c r="H30" s="16">
        <v>11</v>
      </c>
      <c r="I30" s="16"/>
      <c r="J30" s="16"/>
      <c r="K30" s="16"/>
      <c r="L30" s="16"/>
      <c r="M30" s="16" t="s">
        <v>12</v>
      </c>
      <c r="N30" s="8"/>
      <c r="O30" s="8">
        <f t="shared" si="1"/>
        <v>86.700634369074834</v>
      </c>
      <c r="P30" s="8"/>
      <c r="Q30" s="8"/>
      <c r="R30" s="25">
        <f>O30</f>
        <v>86.700634369074834</v>
      </c>
      <c r="S30" s="25"/>
      <c r="T30" s="25">
        <f t="shared" si="3"/>
        <v>0.65507708851217583</v>
      </c>
      <c r="U30" s="25"/>
      <c r="V30" s="25">
        <v>1</v>
      </c>
      <c r="W30" s="25">
        <v>2</v>
      </c>
      <c r="X30" s="25">
        <f t="shared" si="4"/>
        <v>8.1211816033482275E-7</v>
      </c>
      <c r="Y30" s="25">
        <f>1/X30</f>
        <v>1231347.9107371725</v>
      </c>
      <c r="Z30" s="18">
        <f t="shared" si="5"/>
        <v>1231.3479107371725</v>
      </c>
    </row>
    <row r="31" spans="1:35" hidden="1" x14ac:dyDescent="0.2">
      <c r="A31" s="5">
        <v>30</v>
      </c>
      <c r="B31" s="14">
        <v>2</v>
      </c>
      <c r="C31" s="10">
        <v>532</v>
      </c>
      <c r="D31" s="12">
        <v>100</v>
      </c>
      <c r="E31" s="8">
        <v>-97</v>
      </c>
      <c r="F31" s="8">
        <v>35</v>
      </c>
      <c r="G31" s="8">
        <v>91</v>
      </c>
      <c r="H31" s="8">
        <v>-16</v>
      </c>
      <c r="I31" s="8"/>
      <c r="J31" s="8"/>
      <c r="K31" s="8"/>
      <c r="L31" s="8"/>
      <c r="M31" s="8"/>
      <c r="N31" s="8">
        <f t="shared" si="0"/>
        <v>103.12128781197411</v>
      </c>
      <c r="O31" s="8">
        <f t="shared" si="1"/>
        <v>92.395887354362259</v>
      </c>
      <c r="P31" s="8"/>
      <c r="Q31" s="8"/>
      <c r="R31" s="25">
        <f t="shared" si="2"/>
        <v>97.758587583168179</v>
      </c>
      <c r="S31" s="25"/>
      <c r="T31" s="25">
        <f t="shared" si="3"/>
        <v>0.69904747473988049</v>
      </c>
      <c r="U31" s="25"/>
      <c r="V31" s="25">
        <v>1</v>
      </c>
      <c r="W31" s="25">
        <v>2</v>
      </c>
      <c r="X31" s="25">
        <f t="shared" si="4"/>
        <v>7.6103557944753356E-7</v>
      </c>
      <c r="Y31" s="25">
        <f>1/X31</f>
        <v>1313999.0126689482</v>
      </c>
      <c r="Z31" s="18">
        <f t="shared" si="5"/>
        <v>1313.9990126689481</v>
      </c>
    </row>
    <row r="32" spans="1:35" hidden="1" x14ac:dyDescent="0.2">
      <c r="A32" s="5">
        <v>31</v>
      </c>
      <c r="B32" s="14">
        <v>2</v>
      </c>
      <c r="C32" s="13">
        <v>650</v>
      </c>
      <c r="D32" s="15">
        <v>50</v>
      </c>
      <c r="E32" s="8">
        <v>-82</v>
      </c>
      <c r="F32" s="8">
        <v>6</v>
      </c>
      <c r="G32" s="8">
        <v>70</v>
      </c>
      <c r="H32" s="8">
        <v>5</v>
      </c>
      <c r="I32" s="8"/>
      <c r="J32" s="8"/>
      <c r="K32" s="8"/>
      <c r="L32" s="8"/>
      <c r="M32" s="8"/>
      <c r="N32" s="8">
        <f t="shared" si="0"/>
        <v>82.219219164377861</v>
      </c>
      <c r="O32" s="8">
        <f t="shared" si="1"/>
        <v>70.178344238091</v>
      </c>
      <c r="P32" s="8"/>
      <c r="Q32" s="8"/>
      <c r="R32" s="25">
        <f t="shared" si="2"/>
        <v>76.198781701234424</v>
      </c>
      <c r="S32" s="25"/>
      <c r="T32" s="25">
        <f t="shared" si="3"/>
        <v>0.83607534224842162</v>
      </c>
      <c r="U32" s="25"/>
      <c r="V32" s="25">
        <v>1</v>
      </c>
      <c r="W32" s="25">
        <v>2</v>
      </c>
      <c r="X32" s="25">
        <f t="shared" si="4"/>
        <v>7.7744189686539832E-7</v>
      </c>
      <c r="Y32" s="25">
        <f>1/X32</f>
        <v>1286269.757305264</v>
      </c>
      <c r="Z32" s="18">
        <f t="shared" si="5"/>
        <v>1286.269757305264</v>
      </c>
    </row>
    <row r="33" spans="1:26" ht="17" hidden="1" thickBot="1" x14ac:dyDescent="0.25">
      <c r="A33" s="7">
        <v>32</v>
      </c>
      <c r="B33" s="19">
        <v>2</v>
      </c>
      <c r="C33" s="20">
        <v>650</v>
      </c>
      <c r="D33" s="21">
        <v>50</v>
      </c>
      <c r="E33" s="22">
        <v>-98</v>
      </c>
      <c r="F33" s="22">
        <v>-4</v>
      </c>
      <c r="G33" s="22">
        <v>75</v>
      </c>
      <c r="H33" s="22">
        <v>5</v>
      </c>
      <c r="I33" s="22"/>
      <c r="J33" s="22"/>
      <c r="K33" s="22"/>
      <c r="L33" s="22"/>
      <c r="M33" s="22"/>
      <c r="N33" s="22">
        <f t="shared" si="0"/>
        <v>98.081598681913832</v>
      </c>
      <c r="O33" s="22">
        <f t="shared" si="1"/>
        <v>75.166481891864535</v>
      </c>
      <c r="P33" s="22"/>
      <c r="Q33" s="22"/>
      <c r="R33" s="26">
        <f t="shared" si="2"/>
        <v>86.624040286889183</v>
      </c>
      <c r="S33" s="26"/>
      <c r="T33" s="26">
        <f t="shared" si="3"/>
        <v>0.86607913854708629</v>
      </c>
      <c r="U33" s="26"/>
      <c r="V33" s="26">
        <v>1</v>
      </c>
      <c r="W33" s="26">
        <v>2</v>
      </c>
      <c r="X33" s="26">
        <f t="shared" si="4"/>
        <v>7.5050878270826909E-7</v>
      </c>
      <c r="Y33" s="26">
        <f>1/X33</f>
        <v>1332429.4439185942</v>
      </c>
      <c r="Z33" s="23">
        <f t="shared" si="5"/>
        <v>1332.4294439185942</v>
      </c>
    </row>
  </sheetData>
  <autoFilter ref="A1:Z33" xr:uid="{AEBBB4CA-28EF-D547-8380-36BFDB7CE44B}">
    <filterColumn colId="1">
      <filters>
        <filter val="1"/>
      </filters>
    </filterColumn>
    <filterColumn colId="3">
      <filters>
        <filter val="100"/>
      </filters>
    </filterColumn>
  </autoFilter>
  <conditionalFormatting sqref="B2:B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3">
    <cfRule type="colorScale" priority="2">
      <colorScale>
        <cfvo type="min"/>
        <cfvo type="max"/>
        <color rgb="FFFFEF9C"/>
        <color rgb="FF63BE7B"/>
      </colorScale>
    </cfRule>
  </conditionalFormatting>
  <conditionalFormatting sqref="D2:D3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B934-87CE-2642-864C-B86EF2EEE2DA}">
  <dimension ref="B2:C14"/>
  <sheetViews>
    <sheetView workbookViewId="0">
      <selection activeCell="D22" sqref="D22"/>
    </sheetView>
  </sheetViews>
  <sheetFormatPr baseColWidth="10" defaultRowHeight="16" x14ac:dyDescent="0.2"/>
  <cols>
    <col min="2" max="2" width="15" bestFit="1" customWidth="1"/>
  </cols>
  <sheetData>
    <row r="2" spans="2:3" x14ac:dyDescent="0.2">
      <c r="B2" t="s">
        <v>39</v>
      </c>
      <c r="C2" t="s">
        <v>17</v>
      </c>
    </row>
    <row r="3" spans="2:3" x14ac:dyDescent="0.2">
      <c r="B3" s="32">
        <v>532</v>
      </c>
      <c r="C3" s="33">
        <v>36.602087770315883</v>
      </c>
    </row>
    <row r="4" spans="2:3" x14ac:dyDescent="0.2">
      <c r="B4" s="32">
        <v>532</v>
      </c>
      <c r="C4" s="33">
        <v>37.448864081487407</v>
      </c>
    </row>
    <row r="5" spans="2:3" x14ac:dyDescent="0.2">
      <c r="B5" s="32">
        <v>532</v>
      </c>
      <c r="C5" s="33">
        <v>38.430466167675391</v>
      </c>
    </row>
    <row r="6" spans="2:3" x14ac:dyDescent="0.2">
      <c r="B6" s="32">
        <v>532</v>
      </c>
      <c r="C6" s="33">
        <v>41.548171793402432</v>
      </c>
    </row>
    <row r="7" spans="2:3" x14ac:dyDescent="0.2">
      <c r="B7" s="32">
        <v>532</v>
      </c>
      <c r="C7" s="33">
        <v>37.114549589250146</v>
      </c>
    </row>
    <row r="8" spans="2:3" x14ac:dyDescent="0.2">
      <c r="B8" s="32">
        <v>532</v>
      </c>
      <c r="C8" s="33">
        <v>35.02940857501433</v>
      </c>
    </row>
    <row r="9" spans="2:3" x14ac:dyDescent="0.2">
      <c r="B9" s="34">
        <v>650</v>
      </c>
      <c r="C9" s="33">
        <v>49.93982179719157</v>
      </c>
    </row>
    <row r="10" spans="2:3" x14ac:dyDescent="0.2">
      <c r="B10" s="34">
        <v>650</v>
      </c>
      <c r="C10" s="33">
        <v>50.389425525522981</v>
      </c>
    </row>
    <row r="11" spans="2:3" x14ac:dyDescent="0.2">
      <c r="B11" s="34">
        <v>650</v>
      </c>
      <c r="C11" s="33">
        <v>46.812225633814016</v>
      </c>
    </row>
    <row r="12" spans="2:3" x14ac:dyDescent="0.2">
      <c r="B12" s="34">
        <v>650</v>
      </c>
      <c r="C12" s="33">
        <v>45.188407412902905</v>
      </c>
    </row>
    <row r="13" spans="2:3" x14ac:dyDescent="0.2">
      <c r="B13" s="34">
        <v>650</v>
      </c>
      <c r="C13" s="33">
        <v>45.58900232519116</v>
      </c>
    </row>
    <row r="14" spans="2:3" x14ac:dyDescent="0.2">
      <c r="B14" s="34">
        <v>650</v>
      </c>
      <c r="C14" s="33">
        <v>47.235634388127863</v>
      </c>
    </row>
  </sheetData>
  <conditionalFormatting sqref="B3:B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70F07A3A6F6D84686F22616F6032466" ma:contentTypeVersion="11" ma:contentTypeDescription="新建文档。" ma:contentTypeScope="" ma:versionID="b0b3c1b0001b15338efc1d6da8248700">
  <xsd:schema xmlns:xsd="http://www.w3.org/2001/XMLSchema" xmlns:xs="http://www.w3.org/2001/XMLSchema" xmlns:p="http://schemas.microsoft.com/office/2006/metadata/properties" xmlns:ns2="bbef48a7-d5a7-4151-947e-b7503dd2ae0e" targetNamespace="http://schemas.microsoft.com/office/2006/metadata/properties" ma:root="true" ma:fieldsID="12216b6f1300f07148e4c244d5ee4921" ns2:_="">
    <xsd:import namespace="bbef48a7-d5a7-4151-947e-b7503dd2ae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f48a7-d5a7-4151-947e-b7503dd2ae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92F234-AE6C-40F0-883B-A4B2E9AA0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f48a7-d5a7-4151-947e-b7503dd2ae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7582FE-1762-42D2-A4F4-1771EF270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1FCCD7-451F-4417-880B-C55898F614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2022-06-01T04:36:05Z</dcterms:created>
  <dcterms:modified xsi:type="dcterms:W3CDTF">2022-06-15T14:20:23Z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0x010100E70F07A3A6F6D84686F22616F6032466</vt:lpwstr>
  </property>
</Properties>
</file>