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"/>
    </mc:Choice>
  </mc:AlternateContent>
  <xr:revisionPtr revIDLastSave="0" documentId="13_ncr:1_{6CF60714-D592-8742-9627-E0A7F5A26CAF}" xr6:coauthVersionLast="47" xr6:coauthVersionMax="47" xr10:uidLastSave="{00000000-0000-0000-0000-000000000000}"/>
  <bookViews>
    <workbookView xWindow="0" yWindow="500" windowWidth="28800" windowHeight="17500" xr2:uid="{D051E5B4-F18E-774A-8051-833C211B5D88}"/>
  </bookViews>
  <sheets>
    <sheet name="Sheet1" sheetId="1" r:id="rId1"/>
  </sheets>
  <definedNames>
    <definedName name="_xlnm._FilterDatabase" localSheetId="0" hidden="1">Sheet1!$A$1:$M$34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" i="1" l="1"/>
  <c r="Z20" i="1" s="1"/>
  <c r="AA20" i="1" s="1"/>
  <c r="T4" i="1"/>
  <c r="X4" i="1" s="1"/>
  <c r="Z4" i="1" s="1"/>
  <c r="AA4" i="1" s="1"/>
  <c r="S9" i="1"/>
  <c r="U9" i="1" s="1"/>
  <c r="Y9" i="1" s="1"/>
  <c r="R4" i="1"/>
  <c r="R8" i="1"/>
  <c r="T8" i="1" s="1"/>
  <c r="X8" i="1" s="1"/>
  <c r="Z8" i="1" s="1"/>
  <c r="AA8" i="1" s="1"/>
  <c r="R12" i="1"/>
  <c r="T12" i="1" s="1"/>
  <c r="X12" i="1" s="1"/>
  <c r="Z12" i="1" s="1"/>
  <c r="AA12" i="1" s="1"/>
  <c r="R16" i="1"/>
  <c r="T16" i="1" s="1"/>
  <c r="X16" i="1" s="1"/>
  <c r="Z16" i="1" s="1"/>
  <c r="AA16" i="1" s="1"/>
  <c r="R20" i="1"/>
  <c r="T20" i="1" s="1"/>
  <c r="R24" i="1"/>
  <c r="T24" i="1" s="1"/>
  <c r="X24" i="1" s="1"/>
  <c r="Z24" i="1" s="1"/>
  <c r="AA24" i="1" s="1"/>
  <c r="R28" i="1"/>
  <c r="T28" i="1" s="1"/>
  <c r="X28" i="1" s="1"/>
  <c r="Z28" i="1" s="1"/>
  <c r="AA28" i="1" s="1"/>
  <c r="P9" i="1"/>
  <c r="Q9" i="1"/>
  <c r="P10" i="1"/>
  <c r="Q10" i="1"/>
  <c r="S10" i="1" s="1"/>
  <c r="U10" i="1" s="1"/>
  <c r="Y10" i="1" s="1"/>
  <c r="Q8" i="1"/>
  <c r="P8" i="1"/>
  <c r="S8" i="1" s="1"/>
  <c r="U8" i="1" s="1"/>
  <c r="Y8" i="1" s="1"/>
  <c r="N3" i="1"/>
  <c r="O3" i="1"/>
  <c r="N4" i="1"/>
  <c r="O4" i="1"/>
  <c r="N5" i="1"/>
  <c r="O5" i="1"/>
  <c r="R5" i="1" s="1"/>
  <c r="T5" i="1" s="1"/>
  <c r="X5" i="1" s="1"/>
  <c r="Z5" i="1" s="1"/>
  <c r="AA5" i="1" s="1"/>
  <c r="N6" i="1"/>
  <c r="R6" i="1" s="1"/>
  <c r="T6" i="1" s="1"/>
  <c r="X6" i="1" s="1"/>
  <c r="Z6" i="1" s="1"/>
  <c r="AA6" i="1" s="1"/>
  <c r="O6" i="1"/>
  <c r="N7" i="1"/>
  <c r="O7" i="1"/>
  <c r="N8" i="1"/>
  <c r="O8" i="1"/>
  <c r="N9" i="1"/>
  <c r="O9" i="1"/>
  <c r="R9" i="1" s="1"/>
  <c r="T9" i="1" s="1"/>
  <c r="X9" i="1" s="1"/>
  <c r="Z9" i="1" s="1"/>
  <c r="AA9" i="1" s="1"/>
  <c r="N10" i="1"/>
  <c r="R10" i="1" s="1"/>
  <c r="T10" i="1" s="1"/>
  <c r="X10" i="1" s="1"/>
  <c r="Z10" i="1" s="1"/>
  <c r="AA10" i="1" s="1"/>
  <c r="O10" i="1"/>
  <c r="N11" i="1"/>
  <c r="O11" i="1"/>
  <c r="N12" i="1"/>
  <c r="O12" i="1"/>
  <c r="N13" i="1"/>
  <c r="O13" i="1"/>
  <c r="R13" i="1" s="1"/>
  <c r="T13" i="1" s="1"/>
  <c r="X13" i="1" s="1"/>
  <c r="Z13" i="1" s="1"/>
  <c r="AA13" i="1" s="1"/>
  <c r="N14" i="1"/>
  <c r="R14" i="1" s="1"/>
  <c r="T14" i="1" s="1"/>
  <c r="X14" i="1" s="1"/>
  <c r="Z14" i="1" s="1"/>
  <c r="AA14" i="1" s="1"/>
  <c r="O14" i="1"/>
  <c r="N15" i="1"/>
  <c r="O15" i="1"/>
  <c r="N16" i="1"/>
  <c r="O16" i="1"/>
  <c r="N17" i="1"/>
  <c r="O17" i="1"/>
  <c r="R17" i="1" s="1"/>
  <c r="T17" i="1" s="1"/>
  <c r="X17" i="1" s="1"/>
  <c r="Z17" i="1" s="1"/>
  <c r="AA17" i="1" s="1"/>
  <c r="N18" i="1"/>
  <c r="R18" i="1" s="1"/>
  <c r="T18" i="1" s="1"/>
  <c r="X18" i="1" s="1"/>
  <c r="Z18" i="1" s="1"/>
  <c r="AA18" i="1" s="1"/>
  <c r="O18" i="1"/>
  <c r="N19" i="1"/>
  <c r="O19" i="1"/>
  <c r="N20" i="1"/>
  <c r="O20" i="1"/>
  <c r="N21" i="1"/>
  <c r="O21" i="1"/>
  <c r="R21" i="1" s="1"/>
  <c r="T21" i="1" s="1"/>
  <c r="X21" i="1" s="1"/>
  <c r="Z21" i="1" s="1"/>
  <c r="AA21" i="1" s="1"/>
  <c r="N22" i="1"/>
  <c r="R22" i="1" s="1"/>
  <c r="T22" i="1" s="1"/>
  <c r="X22" i="1" s="1"/>
  <c r="Z22" i="1" s="1"/>
  <c r="AA22" i="1" s="1"/>
  <c r="O22" i="1"/>
  <c r="N23" i="1"/>
  <c r="O23" i="1"/>
  <c r="N24" i="1"/>
  <c r="O24" i="1"/>
  <c r="N25" i="1"/>
  <c r="O25" i="1"/>
  <c r="R25" i="1" s="1"/>
  <c r="T25" i="1" s="1"/>
  <c r="X25" i="1" s="1"/>
  <c r="Z25" i="1" s="1"/>
  <c r="AA25" i="1" s="1"/>
  <c r="N26" i="1"/>
  <c r="R26" i="1" s="1"/>
  <c r="T26" i="1" s="1"/>
  <c r="X26" i="1" s="1"/>
  <c r="Z26" i="1" s="1"/>
  <c r="AA26" i="1" s="1"/>
  <c r="O26" i="1"/>
  <c r="N27" i="1"/>
  <c r="O27" i="1"/>
  <c r="N28" i="1"/>
  <c r="O28" i="1"/>
  <c r="N29" i="1"/>
  <c r="O29" i="1"/>
  <c r="R29" i="1" s="1"/>
  <c r="T29" i="1" s="1"/>
  <c r="X29" i="1" s="1"/>
  <c r="Z29" i="1" s="1"/>
  <c r="AA29" i="1" s="1"/>
  <c r="O30" i="1"/>
  <c r="R30" i="1" s="1"/>
  <c r="T30" i="1" s="1"/>
  <c r="X30" i="1" s="1"/>
  <c r="Z30" i="1" s="1"/>
  <c r="AA30" i="1" s="1"/>
  <c r="N31" i="1"/>
  <c r="R31" i="1" s="1"/>
  <c r="T31" i="1" s="1"/>
  <c r="X31" i="1" s="1"/>
  <c r="Z31" i="1" s="1"/>
  <c r="AA31" i="1" s="1"/>
  <c r="O31" i="1"/>
  <c r="N32" i="1"/>
  <c r="R32" i="1" s="1"/>
  <c r="T32" i="1" s="1"/>
  <c r="X32" i="1" s="1"/>
  <c r="Z32" i="1" s="1"/>
  <c r="AA32" i="1" s="1"/>
  <c r="O32" i="1"/>
  <c r="N33" i="1"/>
  <c r="O33" i="1"/>
  <c r="R33" i="1" s="1"/>
  <c r="T33" i="1" s="1"/>
  <c r="X33" i="1" s="1"/>
  <c r="Z33" i="1" s="1"/>
  <c r="AA33" i="1" s="1"/>
  <c r="O2" i="1"/>
  <c r="R2" i="1" s="1"/>
  <c r="T2" i="1" s="1"/>
  <c r="X2" i="1" s="1"/>
  <c r="Z2" i="1" s="1"/>
  <c r="AA2" i="1" s="1"/>
  <c r="N2" i="1"/>
  <c r="R27" i="1" l="1"/>
  <c r="T27" i="1" s="1"/>
  <c r="X27" i="1" s="1"/>
  <c r="Z27" i="1" s="1"/>
  <c r="AA27" i="1" s="1"/>
  <c r="AD28" i="1" s="1"/>
  <c r="R23" i="1"/>
  <c r="T23" i="1" s="1"/>
  <c r="X23" i="1" s="1"/>
  <c r="Z23" i="1" s="1"/>
  <c r="AA23" i="1" s="1"/>
  <c r="R19" i="1"/>
  <c r="T19" i="1" s="1"/>
  <c r="X19" i="1" s="1"/>
  <c r="Z19" i="1" s="1"/>
  <c r="AA19" i="1" s="1"/>
  <c r="R15" i="1"/>
  <c r="T15" i="1" s="1"/>
  <c r="X15" i="1" s="1"/>
  <c r="Z15" i="1" s="1"/>
  <c r="AA15" i="1" s="1"/>
  <c r="R11" i="1"/>
  <c r="T11" i="1" s="1"/>
  <c r="X11" i="1" s="1"/>
  <c r="Z11" i="1" s="1"/>
  <c r="AA11" i="1" s="1"/>
  <c r="R7" i="1"/>
  <c r="T7" i="1" s="1"/>
  <c r="X7" i="1" s="1"/>
  <c r="Z7" i="1" s="1"/>
  <c r="AA7" i="1" s="1"/>
  <c r="AD7" i="1" s="1"/>
  <c r="R3" i="1"/>
  <c r="T3" i="1" s="1"/>
  <c r="X3" i="1" s="1"/>
  <c r="Z3" i="1" s="1"/>
  <c r="AA3" i="1" s="1"/>
  <c r="AD6" i="1" s="1"/>
  <c r="AF29" i="1" l="1"/>
  <c r="AF28" i="1"/>
  <c r="AD29" i="1"/>
</calcChain>
</file>

<file path=xl/sharedStrings.xml><?xml version="1.0" encoding="utf-8"?>
<sst xmlns="http://schemas.openxmlformats.org/spreadsheetml/2006/main" count="36" uniqueCount="31">
  <si>
    <t>CD1/DVD2</t>
  </si>
  <si>
    <t>wavelength(532/650)</t>
  </si>
  <si>
    <t>distance(50/100/150)</t>
  </si>
  <si>
    <t>x1-diff</t>
  </si>
  <si>
    <t>y1-diff</t>
  </si>
  <si>
    <t>x2-diff</t>
  </si>
  <si>
    <t>y2-diff</t>
  </si>
  <si>
    <t>x3-diff</t>
  </si>
  <si>
    <t>y3-diff</t>
  </si>
  <si>
    <t>x4-diff</t>
  </si>
  <si>
    <t>y4-diff</t>
  </si>
  <si>
    <t>N/A</t>
  </si>
  <si>
    <t>The Green one is lack of x1, y1 data, no point marked</t>
  </si>
  <si>
    <t>d11</t>
  </si>
  <si>
    <t>d12</t>
  </si>
  <si>
    <t>d21</t>
  </si>
  <si>
    <t>d22</t>
  </si>
  <si>
    <t>d1av</t>
  </si>
  <si>
    <t>d2av</t>
  </si>
  <si>
    <t>sintheta1</t>
  </si>
  <si>
    <t>sintheta2</t>
  </si>
  <si>
    <t>m1</t>
  </si>
  <si>
    <t>m2</t>
  </si>
  <si>
    <t>a1</t>
  </si>
  <si>
    <t>a2</t>
  </si>
  <si>
    <t>av</t>
  </si>
  <si>
    <t>CD</t>
  </si>
  <si>
    <t>DVD</t>
  </si>
  <si>
    <t>stdev</t>
  </si>
  <si>
    <t>real</t>
  </si>
  <si>
    <t>real(/mm)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</si>
</sst>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B0B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0" borderId="1" xfId="0" applyFill="1" applyBorder="1"/>
    <xf numFmtId="0" fontId="0" fillId="11" borderId="1" xfId="0" applyFill="1" applyBorder="1"/>
    <xf numFmtId="0" fontId="0" fillId="0" borderId="2" xfId="0" applyFill="1" applyBorder="1"/>
    <xf numFmtId="0" fontId="0" fillId="10" borderId="3" xfId="0" applyFill="1" applyBorder="1"/>
    <xf numFmtId="0" fontId="0" fillId="11" borderId="3" xfId="0" applyFill="1" applyBorder="1"/>
    <xf numFmtId="0" fontId="0" fillId="11" borderId="4" xfId="0" applyFill="1" applyBorder="1"/>
    <xf numFmtId="0" fontId="0" fillId="0" borderId="5" xfId="0" applyFill="1" applyBorder="1"/>
    <xf numFmtId="0" fontId="0" fillId="11" borderId="6" xfId="0" applyFill="1" applyBorder="1"/>
    <xf numFmtId="0" fontId="0" fillId="0" borderId="7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1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39F7-CD19-944E-A9C2-E95F9012DD6F}">
  <dimension ref="A1:AG34"/>
  <sheetViews>
    <sheetView tabSelected="1" topLeftCell="AA1" zoomScale="114" workbookViewId="0">
      <selection activeCell="AC27" sqref="AC27:AG29"/>
    </sheetView>
  </sheetViews>
  <sheetFormatPr baseColWidth="10" defaultColWidth="11" defaultRowHeight="16" x14ac:dyDescent="0.2"/>
  <cols>
    <col min="1" max="1" width="3.1640625" bestFit="1" customWidth="1"/>
    <col min="2" max="2" width="12.1640625" bestFit="1" customWidth="1"/>
    <col min="3" max="3" width="21.5" bestFit="1" customWidth="1"/>
    <col min="4" max="4" width="21.6640625" bestFit="1" customWidth="1"/>
    <col min="5" max="12" width="9" hidden="1" customWidth="1"/>
    <col min="13" max="13" width="45.5" hidden="1" customWidth="1"/>
    <col min="14" max="17" width="12.33203125" hidden="1" customWidth="1"/>
    <col min="18" max="21" width="12.33203125" bestFit="1" customWidth="1"/>
    <col min="22" max="23" width="3.83203125" bestFit="1" customWidth="1"/>
    <col min="24" max="27" width="12.33203125" bestFit="1" customWidth="1"/>
    <col min="29" max="29" width="5.5" bestFit="1" customWidth="1"/>
    <col min="30" max="30" width="12.33203125" bestFit="1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1" x14ac:dyDescent="0.2">
      <c r="A2">
        <v>5</v>
      </c>
      <c r="B2" s="5">
        <v>1</v>
      </c>
      <c r="C2" s="2">
        <v>532</v>
      </c>
      <c r="D2" s="8">
        <v>150</v>
      </c>
      <c r="E2">
        <v>-60</v>
      </c>
      <c r="F2">
        <v>-15</v>
      </c>
      <c r="G2">
        <v>58</v>
      </c>
      <c r="H2">
        <v>14</v>
      </c>
      <c r="N2">
        <f>SQRT(E2^2+F2^2)</f>
        <v>61.846584384264908</v>
      </c>
      <c r="O2">
        <f>SQRT(G2^2+H2^2)</f>
        <v>59.665735560705194</v>
      </c>
      <c r="R2">
        <f>(N2+O2)/2</f>
        <v>60.756159972485051</v>
      </c>
      <c r="T2">
        <f>R2/SQRT(R2^2+D2^2)</f>
        <v>0.37541506674011949</v>
      </c>
      <c r="V2">
        <v>1</v>
      </c>
      <c r="W2">
        <v>2</v>
      </c>
      <c r="X2">
        <f>C2*10^(-9)/T2</f>
        <v>1.4170981591643904E-6</v>
      </c>
      <c r="Z2">
        <f>1/X2</f>
        <v>705667.41868443496</v>
      </c>
      <c r="AA2" s="10">
        <f>Z2/1000</f>
        <v>705.66741868443501</v>
      </c>
    </row>
    <row r="3" spans="1:31" x14ac:dyDescent="0.2">
      <c r="A3">
        <v>6</v>
      </c>
      <c r="B3" s="5">
        <v>1</v>
      </c>
      <c r="C3" s="2">
        <v>532</v>
      </c>
      <c r="D3" s="8">
        <v>150</v>
      </c>
      <c r="E3">
        <v>-59</v>
      </c>
      <c r="F3">
        <v>-6</v>
      </c>
      <c r="G3">
        <v>59</v>
      </c>
      <c r="H3">
        <v>5</v>
      </c>
      <c r="N3">
        <f t="shared" ref="N3:N33" si="0">SQRT(E3^2+F3^2)</f>
        <v>59.304300012730948</v>
      </c>
      <c r="O3">
        <f t="shared" ref="O3:O33" si="1">SQRT(G3^2+H3^2)</f>
        <v>59.211485372349848</v>
      </c>
      <c r="R3">
        <f t="shared" ref="R3:R33" si="2">(N3+O3)/2</f>
        <v>59.257892692540395</v>
      </c>
      <c r="T3">
        <f t="shared" ref="T3:T33" si="3">R3/SQRT(R3^2+D3^2)</f>
        <v>0.36742061733595782</v>
      </c>
      <c r="V3">
        <v>1</v>
      </c>
      <c r="W3">
        <v>2</v>
      </c>
      <c r="X3">
        <f t="shared" ref="X3:X33" si="4">C3*10^(-9)/T3</f>
        <v>1.4479318113865016E-6</v>
      </c>
      <c r="Z3">
        <f t="shared" ref="Z3:Z33" si="5">1/X3</f>
        <v>690640.25815029663</v>
      </c>
      <c r="AA3" s="10">
        <f t="shared" ref="AA3:AA33" si="6">Z3/1000</f>
        <v>690.64025815029663</v>
      </c>
    </row>
    <row r="4" spans="1:31" x14ac:dyDescent="0.2">
      <c r="A4">
        <v>7</v>
      </c>
      <c r="B4" s="5">
        <v>1</v>
      </c>
      <c r="C4" s="2">
        <v>532</v>
      </c>
      <c r="D4" s="8">
        <v>150</v>
      </c>
      <c r="E4">
        <v>-54</v>
      </c>
      <c r="F4">
        <v>0</v>
      </c>
      <c r="G4">
        <v>54</v>
      </c>
      <c r="H4">
        <v>10</v>
      </c>
      <c r="N4">
        <f t="shared" si="0"/>
        <v>54</v>
      </c>
      <c r="O4">
        <f t="shared" si="1"/>
        <v>54.918120870983927</v>
      </c>
      <c r="R4">
        <f t="shared" si="2"/>
        <v>54.459060435491963</v>
      </c>
      <c r="T4">
        <f t="shared" si="3"/>
        <v>0.34126486201940348</v>
      </c>
      <c r="V4">
        <v>1</v>
      </c>
      <c r="W4">
        <v>2</v>
      </c>
      <c r="X4">
        <f t="shared" si="4"/>
        <v>1.5589064659395019E-6</v>
      </c>
      <c r="Z4">
        <f t="shared" si="5"/>
        <v>641475.30454775086</v>
      </c>
      <c r="AA4" s="10">
        <f t="shared" si="6"/>
        <v>641.47530454775085</v>
      </c>
    </row>
    <row r="5" spans="1:31" x14ac:dyDescent="0.2">
      <c r="A5">
        <v>8</v>
      </c>
      <c r="B5" s="5">
        <v>1</v>
      </c>
      <c r="C5" s="2">
        <v>532</v>
      </c>
      <c r="D5" s="8">
        <v>150</v>
      </c>
      <c r="E5">
        <v>-50</v>
      </c>
      <c r="F5">
        <v>-8</v>
      </c>
      <c r="G5">
        <v>55</v>
      </c>
      <c r="H5">
        <v>4</v>
      </c>
      <c r="N5">
        <f t="shared" si="0"/>
        <v>50.635955604688654</v>
      </c>
      <c r="O5">
        <f t="shared" si="1"/>
        <v>55.145262715848951</v>
      </c>
      <c r="R5">
        <f t="shared" si="2"/>
        <v>52.890609160268802</v>
      </c>
      <c r="T5">
        <f t="shared" si="3"/>
        <v>0.3325373894711674</v>
      </c>
      <c r="V5">
        <v>1</v>
      </c>
      <c r="W5">
        <v>2</v>
      </c>
      <c r="X5">
        <f t="shared" si="4"/>
        <v>1.5998201009698099E-6</v>
      </c>
      <c r="Z5">
        <f t="shared" si="5"/>
        <v>625070.28096084099</v>
      </c>
      <c r="AA5" s="10">
        <f t="shared" si="6"/>
        <v>625.07028096084093</v>
      </c>
      <c r="AC5" s="10"/>
      <c r="AD5" s="10" t="s">
        <v>26</v>
      </c>
      <c r="AE5" s="10" t="s">
        <v>30</v>
      </c>
    </row>
    <row r="6" spans="1:31" x14ac:dyDescent="0.2">
      <c r="A6">
        <v>9</v>
      </c>
      <c r="B6" s="5">
        <v>1</v>
      </c>
      <c r="C6" s="2">
        <v>532</v>
      </c>
      <c r="D6" s="8">
        <v>150</v>
      </c>
      <c r="E6">
        <v>-56</v>
      </c>
      <c r="F6">
        <v>-4</v>
      </c>
      <c r="G6">
        <v>50</v>
      </c>
      <c r="H6">
        <v>11</v>
      </c>
      <c r="N6">
        <f t="shared" si="0"/>
        <v>56.142675390472796</v>
      </c>
      <c r="O6">
        <f t="shared" si="1"/>
        <v>51.195702944680818</v>
      </c>
      <c r="R6">
        <f t="shared" si="2"/>
        <v>53.669189167576803</v>
      </c>
      <c r="T6">
        <f t="shared" si="3"/>
        <v>0.33688056593063997</v>
      </c>
      <c r="V6">
        <v>1</v>
      </c>
      <c r="W6">
        <v>2</v>
      </c>
      <c r="X6">
        <f t="shared" si="4"/>
        <v>1.5791946873822725E-6</v>
      </c>
      <c r="Z6">
        <f t="shared" si="5"/>
        <v>633234.14648616535</v>
      </c>
      <c r="AA6" s="10">
        <f t="shared" si="6"/>
        <v>633.2341464861654</v>
      </c>
      <c r="AC6" s="10" t="s">
        <v>25</v>
      </c>
      <c r="AD6" s="10">
        <f>AVERAGE(AA2:AA23)</f>
        <v>667.31407053036742</v>
      </c>
      <c r="AE6" s="10">
        <v>625</v>
      </c>
    </row>
    <row r="7" spans="1:31" x14ac:dyDescent="0.2">
      <c r="A7">
        <v>10</v>
      </c>
      <c r="B7" s="5">
        <v>1</v>
      </c>
      <c r="C7" s="2">
        <v>532</v>
      </c>
      <c r="D7" s="8">
        <v>150</v>
      </c>
      <c r="E7">
        <v>-57</v>
      </c>
      <c r="F7">
        <v>1</v>
      </c>
      <c r="G7">
        <v>56</v>
      </c>
      <c r="H7">
        <v>-9</v>
      </c>
      <c r="N7">
        <f t="shared" si="0"/>
        <v>57.008771254956898</v>
      </c>
      <c r="O7">
        <f t="shared" si="1"/>
        <v>56.718603649948932</v>
      </c>
      <c r="R7">
        <f t="shared" si="2"/>
        <v>56.863687452452915</v>
      </c>
      <c r="T7">
        <f t="shared" si="3"/>
        <v>0.35447512757343419</v>
      </c>
      <c r="V7">
        <v>1</v>
      </c>
      <c r="W7">
        <v>2</v>
      </c>
      <c r="X7">
        <f t="shared" si="4"/>
        <v>1.5008105184750634E-6</v>
      </c>
      <c r="Z7">
        <f t="shared" si="5"/>
        <v>666306.63077713188</v>
      </c>
      <c r="AA7" s="10">
        <f t="shared" si="6"/>
        <v>666.30663077713189</v>
      </c>
      <c r="AC7" s="10" t="s">
        <v>28</v>
      </c>
      <c r="AD7" s="10">
        <f>-_xlfn.STDEV.S(AA2:AA23)</f>
        <v>-29.261237662190474</v>
      </c>
      <c r="AE7" s="10"/>
    </row>
    <row r="8" spans="1:31" x14ac:dyDescent="0.2">
      <c r="A8">
        <v>11</v>
      </c>
      <c r="B8" s="5">
        <v>1</v>
      </c>
      <c r="C8" s="2">
        <v>532</v>
      </c>
      <c r="D8" s="7">
        <v>100</v>
      </c>
      <c r="E8">
        <v>-32</v>
      </c>
      <c r="F8">
        <v>7</v>
      </c>
      <c r="G8">
        <v>40</v>
      </c>
      <c r="H8">
        <v>-6</v>
      </c>
      <c r="I8">
        <v>-88</v>
      </c>
      <c r="J8">
        <v>15</v>
      </c>
      <c r="K8">
        <v>114</v>
      </c>
      <c r="L8">
        <v>-24</v>
      </c>
      <c r="N8">
        <f t="shared" si="0"/>
        <v>32.756678708318397</v>
      </c>
      <c r="O8">
        <f t="shared" si="1"/>
        <v>40.447496832313369</v>
      </c>
      <c r="P8">
        <f>SQRT(I8^2+J8^2)</f>
        <v>89.26925562588724</v>
      </c>
      <c r="Q8">
        <f>SQRT(K8^2+L8^2)</f>
        <v>116.49892703368559</v>
      </c>
      <c r="R8">
        <f t="shared" si="2"/>
        <v>36.602087770315883</v>
      </c>
      <c r="S8">
        <f>AVERAGE(P8:Q8)</f>
        <v>102.88409132978641</v>
      </c>
      <c r="T8">
        <f>R8/SQRT(R8^2+D8^2)</f>
        <v>0.34372002117179384</v>
      </c>
      <c r="U8">
        <f>S8/SQRT(S8^2+D8^2)</f>
        <v>0.71708618108748545</v>
      </c>
      <c r="V8">
        <v>1</v>
      </c>
      <c r="W8">
        <v>2</v>
      </c>
      <c r="X8">
        <f t="shared" si="4"/>
        <v>1.5477713465346915E-6</v>
      </c>
      <c r="Y8">
        <f>C8*10^(-9)/U8</f>
        <v>7.4189130125643207E-7</v>
      </c>
      <c r="Z8">
        <f t="shared" si="5"/>
        <v>646090.26536051475</v>
      </c>
      <c r="AA8" s="10">
        <f t="shared" si="6"/>
        <v>646.09026536051476</v>
      </c>
    </row>
    <row r="9" spans="1:31" x14ac:dyDescent="0.2">
      <c r="A9">
        <v>12</v>
      </c>
      <c r="B9" s="5">
        <v>1</v>
      </c>
      <c r="C9" s="2">
        <v>532</v>
      </c>
      <c r="D9" s="7">
        <v>100</v>
      </c>
      <c r="E9">
        <v>-35</v>
      </c>
      <c r="F9">
        <v>7</v>
      </c>
      <c r="G9">
        <v>39</v>
      </c>
      <c r="H9">
        <v>-4</v>
      </c>
      <c r="I9">
        <v>-92</v>
      </c>
      <c r="J9">
        <v>15</v>
      </c>
      <c r="K9">
        <v>113</v>
      </c>
      <c r="L9">
        <v>-10</v>
      </c>
      <c r="N9">
        <f t="shared" si="0"/>
        <v>35.693136595149497</v>
      </c>
      <c r="O9">
        <f t="shared" si="1"/>
        <v>39.204591567825318</v>
      </c>
      <c r="P9">
        <f t="shared" ref="P9:P10" si="7">SQRT(I9^2+J9^2)</f>
        <v>93.214805690941603</v>
      </c>
      <c r="Q9">
        <f t="shared" ref="Q9:Q10" si="8">SQRT(K9^2+L9^2)</f>
        <v>113.44161493913951</v>
      </c>
      <c r="R9">
        <f t="shared" si="2"/>
        <v>37.448864081487407</v>
      </c>
      <c r="S9">
        <f t="shared" ref="S9:S10" si="9">AVERAGE(P9:Q9)</f>
        <v>103.32821031504056</v>
      </c>
      <c r="T9">
        <f t="shared" si="3"/>
        <v>0.35070356542688436</v>
      </c>
      <c r="U9">
        <f t="shared" ref="U9:U10" si="10">S9/SQRT(S9^2+D9^2)</f>
        <v>0.71858491170662342</v>
      </c>
      <c r="V9">
        <v>1</v>
      </c>
      <c r="W9">
        <v>2</v>
      </c>
      <c r="X9">
        <f t="shared" si="4"/>
        <v>1.5169506456326943E-6</v>
      </c>
      <c r="Y9">
        <f t="shared" ref="Y9:Y10" si="11">C9*10^(-9)/U9</f>
        <v>7.4034396121192091E-7</v>
      </c>
      <c r="Z9">
        <f t="shared" si="5"/>
        <v>659217.22824602318</v>
      </c>
      <c r="AA9" s="10">
        <f t="shared" si="6"/>
        <v>659.21722824602318</v>
      </c>
    </row>
    <row r="10" spans="1:31" x14ac:dyDescent="0.2">
      <c r="A10">
        <v>13</v>
      </c>
      <c r="B10" s="5">
        <v>1</v>
      </c>
      <c r="C10" s="2">
        <v>532</v>
      </c>
      <c r="D10" s="7">
        <v>100</v>
      </c>
      <c r="E10">
        <v>-37</v>
      </c>
      <c r="F10">
        <v>-7</v>
      </c>
      <c r="G10">
        <v>39</v>
      </c>
      <c r="H10">
        <v>4</v>
      </c>
      <c r="I10">
        <v>-98</v>
      </c>
      <c r="J10">
        <v>-12</v>
      </c>
      <c r="K10">
        <v>104</v>
      </c>
      <c r="L10">
        <v>15</v>
      </c>
      <c r="N10">
        <f t="shared" si="0"/>
        <v>37.656340767525464</v>
      </c>
      <c r="O10">
        <f t="shared" si="1"/>
        <v>39.204591567825318</v>
      </c>
      <c r="P10">
        <f t="shared" si="7"/>
        <v>98.731960377579867</v>
      </c>
      <c r="Q10">
        <f t="shared" si="8"/>
        <v>105.07616285342742</v>
      </c>
      <c r="R10">
        <f t="shared" si="2"/>
        <v>38.430466167675391</v>
      </c>
      <c r="S10">
        <f t="shared" si="9"/>
        <v>101.90406161550365</v>
      </c>
      <c r="T10">
        <f t="shared" si="3"/>
        <v>0.35872640063658556</v>
      </c>
      <c r="U10">
        <f t="shared" si="10"/>
        <v>0.7137434328465907</v>
      </c>
      <c r="V10">
        <v>1</v>
      </c>
      <c r="W10">
        <v>2</v>
      </c>
      <c r="X10">
        <f t="shared" si="4"/>
        <v>1.4830243858715951E-6</v>
      </c>
      <c r="Y10">
        <f t="shared" si="11"/>
        <v>7.4536587731287204E-7</v>
      </c>
      <c r="Z10">
        <f t="shared" si="5"/>
        <v>674297.74555749155</v>
      </c>
      <c r="AA10" s="10">
        <f t="shared" si="6"/>
        <v>674.29774555749157</v>
      </c>
    </row>
    <row r="11" spans="1:31" x14ac:dyDescent="0.2">
      <c r="A11">
        <v>14</v>
      </c>
      <c r="B11" s="5">
        <v>1</v>
      </c>
      <c r="C11" s="2">
        <v>532</v>
      </c>
      <c r="D11" s="7">
        <v>100</v>
      </c>
      <c r="E11">
        <v>-42</v>
      </c>
      <c r="F11">
        <v>-2</v>
      </c>
      <c r="G11">
        <v>41</v>
      </c>
      <c r="H11">
        <v>2</v>
      </c>
      <c r="N11">
        <f t="shared" si="0"/>
        <v>42.047592083257278</v>
      </c>
      <c r="O11">
        <f t="shared" si="1"/>
        <v>41.048751503547585</v>
      </c>
      <c r="R11">
        <f t="shared" si="2"/>
        <v>41.548171793402432</v>
      </c>
      <c r="T11">
        <f t="shared" si="3"/>
        <v>0.38368280236805119</v>
      </c>
      <c r="V11">
        <v>1</v>
      </c>
      <c r="W11">
        <v>2</v>
      </c>
      <c r="X11">
        <f t="shared" si="4"/>
        <v>1.3865620161147442E-6</v>
      </c>
      <c r="Z11">
        <f t="shared" si="5"/>
        <v>721208.27512791578</v>
      </c>
      <c r="AA11" s="10">
        <f t="shared" si="6"/>
        <v>721.20827512791573</v>
      </c>
    </row>
    <row r="12" spans="1:31" x14ac:dyDescent="0.2">
      <c r="A12">
        <v>15</v>
      </c>
      <c r="B12" s="5">
        <v>1</v>
      </c>
      <c r="C12" s="2">
        <v>532</v>
      </c>
      <c r="D12" s="7">
        <v>100</v>
      </c>
      <c r="E12">
        <v>-37</v>
      </c>
      <c r="F12">
        <v>1</v>
      </c>
      <c r="G12">
        <v>37</v>
      </c>
      <c r="H12">
        <v>-4</v>
      </c>
      <c r="N12">
        <f t="shared" si="0"/>
        <v>37.013511046643494</v>
      </c>
      <c r="O12">
        <f t="shared" si="1"/>
        <v>37.215588131856791</v>
      </c>
      <c r="R12">
        <f t="shared" si="2"/>
        <v>37.114549589250146</v>
      </c>
      <c r="T12">
        <f t="shared" si="3"/>
        <v>0.34795330600567925</v>
      </c>
      <c r="V12">
        <v>1</v>
      </c>
      <c r="W12">
        <v>2</v>
      </c>
      <c r="X12">
        <f t="shared" si="4"/>
        <v>1.5289407826213235E-6</v>
      </c>
      <c r="Z12">
        <f t="shared" si="5"/>
        <v>654047.56767984817</v>
      </c>
      <c r="AA12" s="10">
        <f t="shared" si="6"/>
        <v>654.04756767984816</v>
      </c>
    </row>
    <row r="13" spans="1:31" x14ac:dyDescent="0.2">
      <c r="A13">
        <v>16</v>
      </c>
      <c r="B13" s="5">
        <v>1</v>
      </c>
      <c r="C13" s="2">
        <v>532</v>
      </c>
      <c r="D13" s="7">
        <v>100</v>
      </c>
      <c r="E13">
        <v>-34</v>
      </c>
      <c r="F13">
        <v>-5</v>
      </c>
      <c r="G13">
        <v>35</v>
      </c>
      <c r="H13">
        <v>7</v>
      </c>
      <c r="N13">
        <f t="shared" si="0"/>
        <v>34.365680554879162</v>
      </c>
      <c r="O13">
        <f t="shared" si="1"/>
        <v>35.693136595149497</v>
      </c>
      <c r="R13">
        <f t="shared" si="2"/>
        <v>35.02940857501433</v>
      </c>
      <c r="T13">
        <f t="shared" si="3"/>
        <v>0.3305976738226491</v>
      </c>
      <c r="V13">
        <v>1</v>
      </c>
      <c r="W13">
        <v>2</v>
      </c>
      <c r="X13">
        <f t="shared" si="4"/>
        <v>1.6092067250460883E-6</v>
      </c>
      <c r="Z13">
        <f t="shared" si="5"/>
        <v>621424.19891475386</v>
      </c>
      <c r="AA13" s="10">
        <f t="shared" si="6"/>
        <v>621.4241989147539</v>
      </c>
    </row>
    <row r="14" spans="1:31" x14ac:dyDescent="0.2">
      <c r="A14">
        <v>24</v>
      </c>
      <c r="B14" s="5">
        <v>1</v>
      </c>
      <c r="C14" s="3">
        <v>650</v>
      </c>
      <c r="D14" s="7">
        <v>100</v>
      </c>
      <c r="E14">
        <v>-55</v>
      </c>
      <c r="F14">
        <v>6</v>
      </c>
      <c r="G14">
        <v>44</v>
      </c>
      <c r="H14">
        <v>-7</v>
      </c>
      <c r="N14">
        <f t="shared" si="0"/>
        <v>55.326304774492215</v>
      </c>
      <c r="O14">
        <f t="shared" si="1"/>
        <v>44.553338819890925</v>
      </c>
      <c r="R14">
        <f t="shared" si="2"/>
        <v>49.93982179719157</v>
      </c>
      <c r="T14">
        <f t="shared" si="3"/>
        <v>0.44678283985634387</v>
      </c>
      <c r="V14">
        <v>1</v>
      </c>
      <c r="W14">
        <v>2</v>
      </c>
      <c r="X14">
        <f t="shared" si="4"/>
        <v>1.4548454909526013E-6</v>
      </c>
      <c r="Z14">
        <f t="shared" si="5"/>
        <v>687358.21516360587</v>
      </c>
      <c r="AA14" s="10">
        <f t="shared" si="6"/>
        <v>687.35821516360591</v>
      </c>
    </row>
    <row r="15" spans="1:31" x14ac:dyDescent="0.2">
      <c r="A15">
        <v>25</v>
      </c>
      <c r="B15" s="5">
        <v>1</v>
      </c>
      <c r="C15" s="3">
        <v>650</v>
      </c>
      <c r="D15" s="7">
        <v>100</v>
      </c>
      <c r="E15">
        <v>-56</v>
      </c>
      <c r="F15">
        <v>13</v>
      </c>
      <c r="G15">
        <v>43</v>
      </c>
      <c r="H15">
        <v>-5</v>
      </c>
      <c r="N15">
        <f t="shared" si="0"/>
        <v>57.489129407219238</v>
      </c>
      <c r="O15">
        <f t="shared" si="1"/>
        <v>43.289721643826724</v>
      </c>
      <c r="R15">
        <f t="shared" si="2"/>
        <v>50.389425525522981</v>
      </c>
      <c r="T15">
        <f t="shared" si="3"/>
        <v>0.4499935869730734</v>
      </c>
      <c r="V15">
        <v>1</v>
      </c>
      <c r="W15">
        <v>2</v>
      </c>
      <c r="X15">
        <f t="shared" si="4"/>
        <v>1.444465029762512E-6</v>
      </c>
      <c r="Z15">
        <f t="shared" si="5"/>
        <v>692297.82611242065</v>
      </c>
      <c r="AA15" s="10">
        <f t="shared" si="6"/>
        <v>692.29782611242069</v>
      </c>
    </row>
    <row r="16" spans="1:31" x14ac:dyDescent="0.2">
      <c r="A16">
        <v>26</v>
      </c>
      <c r="B16" s="5">
        <v>1</v>
      </c>
      <c r="C16" s="3">
        <v>650</v>
      </c>
      <c r="D16" s="7">
        <v>100</v>
      </c>
      <c r="E16">
        <v>-43</v>
      </c>
      <c r="F16">
        <v>15</v>
      </c>
      <c r="G16">
        <v>46</v>
      </c>
      <c r="H16">
        <v>14</v>
      </c>
      <c r="N16">
        <f t="shared" si="0"/>
        <v>45.541190146942803</v>
      </c>
      <c r="O16">
        <f t="shared" si="1"/>
        <v>48.083261120685229</v>
      </c>
      <c r="R16">
        <f t="shared" si="2"/>
        <v>46.812225633814016</v>
      </c>
      <c r="T16">
        <f t="shared" si="3"/>
        <v>0.42396770471174816</v>
      </c>
      <c r="V16">
        <v>1</v>
      </c>
      <c r="W16">
        <v>2</v>
      </c>
      <c r="X16">
        <f t="shared" si="4"/>
        <v>1.533135644003661E-6</v>
      </c>
      <c r="Z16">
        <f t="shared" si="5"/>
        <v>652258.00724884332</v>
      </c>
      <c r="AA16" s="10">
        <f t="shared" si="6"/>
        <v>652.25800724884334</v>
      </c>
    </row>
    <row r="17" spans="1:33" x14ac:dyDescent="0.2">
      <c r="A17">
        <v>27</v>
      </c>
      <c r="B17" s="5">
        <v>1</v>
      </c>
      <c r="C17" s="3">
        <v>650</v>
      </c>
      <c r="D17" s="7">
        <v>100</v>
      </c>
      <c r="E17">
        <v>-45</v>
      </c>
      <c r="F17">
        <v>-5</v>
      </c>
      <c r="G17">
        <v>45</v>
      </c>
      <c r="H17">
        <v>3</v>
      </c>
      <c r="N17">
        <f t="shared" si="0"/>
        <v>45.276925690687087</v>
      </c>
      <c r="O17">
        <f t="shared" si="1"/>
        <v>45.099889135118723</v>
      </c>
      <c r="R17">
        <f t="shared" si="2"/>
        <v>45.188407412902905</v>
      </c>
      <c r="T17">
        <f t="shared" si="3"/>
        <v>0.41179196235754068</v>
      </c>
      <c r="V17">
        <v>1</v>
      </c>
      <c r="W17">
        <v>2</v>
      </c>
      <c r="X17">
        <f t="shared" si="4"/>
        <v>1.5784669430619772E-6</v>
      </c>
      <c r="Z17">
        <f t="shared" si="5"/>
        <v>633526.09593467799</v>
      </c>
      <c r="AA17" s="10">
        <f t="shared" si="6"/>
        <v>633.52609593467798</v>
      </c>
    </row>
    <row r="18" spans="1:33" x14ac:dyDescent="0.2">
      <c r="A18">
        <v>28</v>
      </c>
      <c r="B18" s="5">
        <v>1</v>
      </c>
      <c r="C18" s="3">
        <v>650</v>
      </c>
      <c r="D18" s="7">
        <v>100</v>
      </c>
      <c r="E18">
        <v>-48</v>
      </c>
      <c r="F18">
        <v>4</v>
      </c>
      <c r="G18">
        <v>43</v>
      </c>
      <c r="H18">
        <v>-1</v>
      </c>
      <c r="N18">
        <f t="shared" si="0"/>
        <v>48.166378315169183</v>
      </c>
      <c r="O18">
        <f t="shared" si="1"/>
        <v>43.011626335213137</v>
      </c>
      <c r="R18">
        <f t="shared" si="2"/>
        <v>45.58900232519116</v>
      </c>
      <c r="T18">
        <f t="shared" si="3"/>
        <v>0.41481662606543573</v>
      </c>
      <c r="V18">
        <v>1</v>
      </c>
      <c r="W18">
        <v>2</v>
      </c>
      <c r="X18">
        <f t="shared" si="4"/>
        <v>1.5669574437391645E-6</v>
      </c>
      <c r="Z18">
        <f t="shared" si="5"/>
        <v>638179.42471605493</v>
      </c>
      <c r="AA18" s="10">
        <f t="shared" si="6"/>
        <v>638.17942471605488</v>
      </c>
    </row>
    <row r="19" spans="1:33" x14ac:dyDescent="0.2">
      <c r="A19">
        <v>29</v>
      </c>
      <c r="B19" s="5">
        <v>1</v>
      </c>
      <c r="C19" s="3">
        <v>650</v>
      </c>
      <c r="D19" s="7">
        <v>100</v>
      </c>
      <c r="E19">
        <v>-48</v>
      </c>
      <c r="F19">
        <v>6</v>
      </c>
      <c r="G19">
        <v>46</v>
      </c>
      <c r="H19">
        <v>-3</v>
      </c>
      <c r="N19">
        <f t="shared" si="0"/>
        <v>48.373546489791295</v>
      </c>
      <c r="O19">
        <f t="shared" si="1"/>
        <v>46.097722286464439</v>
      </c>
      <c r="R19">
        <f t="shared" si="2"/>
        <v>47.235634388127863</v>
      </c>
      <c r="T19">
        <f t="shared" si="3"/>
        <v>0.42710546364140589</v>
      </c>
      <c r="V19">
        <v>1</v>
      </c>
      <c r="W19">
        <v>2</v>
      </c>
      <c r="X19">
        <f t="shared" si="4"/>
        <v>1.5218723601853394E-6</v>
      </c>
      <c r="Z19">
        <f t="shared" si="5"/>
        <v>657085.32867908594</v>
      </c>
      <c r="AA19" s="10">
        <f t="shared" si="6"/>
        <v>657.08532867908593</v>
      </c>
    </row>
    <row r="20" spans="1:33" x14ac:dyDescent="0.2">
      <c r="A20">
        <v>30</v>
      </c>
      <c r="B20" s="5">
        <v>1</v>
      </c>
      <c r="C20" s="2">
        <v>532</v>
      </c>
      <c r="D20" s="8">
        <v>150</v>
      </c>
      <c r="E20">
        <v>-55</v>
      </c>
      <c r="F20">
        <v>7</v>
      </c>
      <c r="G20">
        <v>62</v>
      </c>
      <c r="H20">
        <v>-9</v>
      </c>
      <c r="N20">
        <f t="shared" si="0"/>
        <v>55.443665102516448</v>
      </c>
      <c r="O20">
        <f t="shared" si="1"/>
        <v>62.649820430708338</v>
      </c>
      <c r="R20">
        <f t="shared" si="2"/>
        <v>59.046742766612397</v>
      </c>
      <c r="T20">
        <f t="shared" si="3"/>
        <v>0.36628733390851387</v>
      </c>
      <c r="V20">
        <v>1</v>
      </c>
      <c r="W20">
        <v>2</v>
      </c>
      <c r="X20">
        <f t="shared" si="4"/>
        <v>1.4524116745267408E-6</v>
      </c>
      <c r="Z20">
        <f t="shared" si="5"/>
        <v>688510.02614382294</v>
      </c>
      <c r="AA20" s="10">
        <f t="shared" si="6"/>
        <v>688.51002614382298</v>
      </c>
    </row>
    <row r="21" spans="1:33" x14ac:dyDescent="0.2">
      <c r="A21">
        <v>31</v>
      </c>
      <c r="B21" s="5">
        <v>1</v>
      </c>
      <c r="C21" s="2">
        <v>532</v>
      </c>
      <c r="D21" s="8">
        <v>150</v>
      </c>
      <c r="E21">
        <v>-52</v>
      </c>
      <c r="F21">
        <v>5</v>
      </c>
      <c r="G21">
        <v>68</v>
      </c>
      <c r="H21">
        <v>-7</v>
      </c>
      <c r="N21">
        <f t="shared" si="0"/>
        <v>52.239831546435909</v>
      </c>
      <c r="O21">
        <f t="shared" si="1"/>
        <v>68.359344642850402</v>
      </c>
      <c r="R21">
        <f t="shared" si="2"/>
        <v>60.299588094643156</v>
      </c>
      <c r="T21">
        <f t="shared" si="3"/>
        <v>0.37298764795142392</v>
      </c>
      <c r="V21">
        <v>1</v>
      </c>
      <c r="W21">
        <v>2</v>
      </c>
      <c r="X21">
        <f t="shared" si="4"/>
        <v>1.4263206916420061E-6</v>
      </c>
      <c r="Z21">
        <f t="shared" si="5"/>
        <v>701104.60141245089</v>
      </c>
      <c r="AA21" s="10">
        <f t="shared" si="6"/>
        <v>701.10460141245085</v>
      </c>
    </row>
    <row r="22" spans="1:33" x14ac:dyDescent="0.2">
      <c r="A22">
        <v>32</v>
      </c>
      <c r="B22" s="5">
        <v>1</v>
      </c>
      <c r="C22" s="2">
        <v>532</v>
      </c>
      <c r="D22" s="8">
        <v>150</v>
      </c>
      <c r="E22">
        <v>-57</v>
      </c>
      <c r="F22">
        <v>-3</v>
      </c>
      <c r="G22">
        <v>63</v>
      </c>
      <c r="H22">
        <v>4</v>
      </c>
      <c r="N22">
        <f t="shared" si="0"/>
        <v>57.078892771321343</v>
      </c>
      <c r="O22">
        <f t="shared" si="1"/>
        <v>63.126856408346519</v>
      </c>
      <c r="R22">
        <f t="shared" si="2"/>
        <v>60.102874589833931</v>
      </c>
      <c r="T22">
        <f t="shared" si="3"/>
        <v>0.37193942790106194</v>
      </c>
      <c r="V22">
        <v>1</v>
      </c>
      <c r="W22">
        <v>2</v>
      </c>
      <c r="X22">
        <f t="shared" si="4"/>
        <v>1.4303404266716116E-6</v>
      </c>
      <c r="Z22">
        <f t="shared" si="5"/>
        <v>699134.26297192089</v>
      </c>
      <c r="AA22" s="10">
        <f t="shared" si="6"/>
        <v>699.13426297192086</v>
      </c>
    </row>
    <row r="23" spans="1:33" x14ac:dyDescent="0.2">
      <c r="A23">
        <v>33</v>
      </c>
      <c r="B23" s="5">
        <v>1</v>
      </c>
      <c r="C23" s="2">
        <v>532</v>
      </c>
      <c r="D23" s="8">
        <v>150</v>
      </c>
      <c r="E23">
        <v>-54</v>
      </c>
      <c r="F23">
        <v>-9</v>
      </c>
      <c r="G23">
        <v>64</v>
      </c>
      <c r="H23">
        <v>5</v>
      </c>
      <c r="N23">
        <f t="shared" si="0"/>
        <v>54.74486277268398</v>
      </c>
      <c r="O23">
        <f t="shared" si="1"/>
        <v>64.195015382816138</v>
      </c>
      <c r="R23">
        <f t="shared" si="2"/>
        <v>59.469939077750055</v>
      </c>
      <c r="T23">
        <f t="shared" si="3"/>
        <v>0.36855706756536016</v>
      </c>
      <c r="V23">
        <v>1</v>
      </c>
      <c r="W23">
        <v>2</v>
      </c>
      <c r="X23">
        <f t="shared" si="4"/>
        <v>1.4434670959217321E-6</v>
      </c>
      <c r="Z23">
        <f t="shared" si="5"/>
        <v>692776.44279203028</v>
      </c>
      <c r="AA23" s="10">
        <f t="shared" si="6"/>
        <v>692.77644279203025</v>
      </c>
    </row>
    <row r="24" spans="1:33" x14ac:dyDescent="0.2">
      <c r="A24">
        <v>1</v>
      </c>
      <c r="B24" s="4">
        <v>2</v>
      </c>
      <c r="C24" s="2">
        <v>532</v>
      </c>
      <c r="D24" s="6">
        <v>50</v>
      </c>
      <c r="E24">
        <v>-48</v>
      </c>
      <c r="F24">
        <v>18</v>
      </c>
      <c r="G24">
        <v>37</v>
      </c>
      <c r="H24">
        <v>-12</v>
      </c>
      <c r="N24">
        <f t="shared" si="0"/>
        <v>51.264022471905186</v>
      </c>
      <c r="O24">
        <f t="shared" si="1"/>
        <v>38.897300677553446</v>
      </c>
      <c r="R24">
        <f t="shared" si="2"/>
        <v>45.080661574729319</v>
      </c>
      <c r="T24">
        <f t="shared" si="3"/>
        <v>0.66962642432009378</v>
      </c>
      <c r="V24">
        <v>1</v>
      </c>
      <c r="W24">
        <v>2</v>
      </c>
      <c r="X24">
        <f t="shared" si="4"/>
        <v>7.9447282944392032E-7</v>
      </c>
      <c r="Z24">
        <f t="shared" si="5"/>
        <v>1258696.2863159655</v>
      </c>
      <c r="AA24" s="9">
        <f t="shared" si="6"/>
        <v>1258.6962863159654</v>
      </c>
    </row>
    <row r="25" spans="1:33" x14ac:dyDescent="0.2">
      <c r="A25">
        <v>2</v>
      </c>
      <c r="B25" s="4">
        <v>2</v>
      </c>
      <c r="C25" s="2">
        <v>532</v>
      </c>
      <c r="D25" s="6">
        <v>50</v>
      </c>
      <c r="E25">
        <v>-41</v>
      </c>
      <c r="F25">
        <v>6</v>
      </c>
      <c r="G25">
        <v>38</v>
      </c>
      <c r="H25">
        <v>-4</v>
      </c>
      <c r="N25">
        <f t="shared" si="0"/>
        <v>41.43669871020132</v>
      </c>
      <c r="O25">
        <f t="shared" si="1"/>
        <v>38.209946349085598</v>
      </c>
      <c r="R25">
        <f t="shared" si="2"/>
        <v>39.823322529643463</v>
      </c>
      <c r="T25">
        <f t="shared" si="3"/>
        <v>0.62300822890746255</v>
      </c>
      <c r="V25">
        <v>1</v>
      </c>
      <c r="W25">
        <v>2</v>
      </c>
      <c r="X25">
        <f t="shared" si="4"/>
        <v>8.5392130523370622E-7</v>
      </c>
      <c r="Z25">
        <f t="shared" si="5"/>
        <v>1171068.0994501174</v>
      </c>
      <c r="AA25" s="9">
        <f t="shared" si="6"/>
        <v>1171.0680994501174</v>
      </c>
    </row>
    <row r="26" spans="1:33" ht="17" thickBot="1" x14ac:dyDescent="0.25">
      <c r="A26">
        <v>3</v>
      </c>
      <c r="B26" s="4">
        <v>2</v>
      </c>
      <c r="C26" s="2">
        <v>532</v>
      </c>
      <c r="D26" s="6">
        <v>50</v>
      </c>
      <c r="E26">
        <v>-44</v>
      </c>
      <c r="F26">
        <v>11</v>
      </c>
      <c r="G26">
        <v>29</v>
      </c>
      <c r="H26">
        <v>-11</v>
      </c>
      <c r="N26">
        <f t="shared" si="0"/>
        <v>45.354161881794269</v>
      </c>
      <c r="O26">
        <f t="shared" si="1"/>
        <v>31.016124838541646</v>
      </c>
      <c r="R26">
        <f t="shared" si="2"/>
        <v>38.185143360167956</v>
      </c>
      <c r="T26">
        <f t="shared" si="3"/>
        <v>0.60694698786064483</v>
      </c>
      <c r="V26">
        <v>1</v>
      </c>
      <c r="W26">
        <v>2</v>
      </c>
      <c r="X26">
        <f t="shared" si="4"/>
        <v>8.7651806605908615E-7</v>
      </c>
      <c r="Z26">
        <f t="shared" si="5"/>
        <v>1140877.7967305353</v>
      </c>
      <c r="AA26" s="9">
        <f t="shared" si="6"/>
        <v>1140.8777967305352</v>
      </c>
    </row>
    <row r="27" spans="1:33" x14ac:dyDescent="0.2">
      <c r="A27">
        <v>4</v>
      </c>
      <c r="B27" s="4">
        <v>2</v>
      </c>
      <c r="C27" s="2">
        <v>532</v>
      </c>
      <c r="D27" s="6">
        <v>50</v>
      </c>
      <c r="E27">
        <v>-42</v>
      </c>
      <c r="F27">
        <v>23</v>
      </c>
      <c r="G27">
        <v>30</v>
      </c>
      <c r="H27">
        <v>-7</v>
      </c>
      <c r="N27">
        <f t="shared" si="0"/>
        <v>47.885279575251516</v>
      </c>
      <c r="O27">
        <f t="shared" si="1"/>
        <v>30.805843601498726</v>
      </c>
      <c r="R27">
        <f t="shared" si="2"/>
        <v>39.345561588375119</v>
      </c>
      <c r="T27">
        <f t="shared" si="3"/>
        <v>0.61840297331377381</v>
      </c>
      <c r="V27">
        <v>1</v>
      </c>
      <c r="W27">
        <v>2</v>
      </c>
      <c r="X27">
        <f t="shared" si="4"/>
        <v>8.6028046914009028E-7</v>
      </c>
      <c r="Z27">
        <f t="shared" si="5"/>
        <v>1162411.603973259</v>
      </c>
      <c r="AA27" s="9">
        <f t="shared" si="6"/>
        <v>1162.4116039732589</v>
      </c>
      <c r="AC27" s="13"/>
      <c r="AD27" s="14" t="s">
        <v>27</v>
      </c>
      <c r="AE27" s="14" t="s">
        <v>29</v>
      </c>
      <c r="AF27" s="15" t="s">
        <v>26</v>
      </c>
      <c r="AG27" s="16" t="s">
        <v>30</v>
      </c>
    </row>
    <row r="28" spans="1:33" x14ac:dyDescent="0.2">
      <c r="A28">
        <v>17</v>
      </c>
      <c r="B28" s="4">
        <v>2</v>
      </c>
      <c r="C28" s="2">
        <v>532</v>
      </c>
      <c r="D28" s="7">
        <v>100</v>
      </c>
      <c r="E28">
        <v>-97</v>
      </c>
      <c r="F28">
        <v>9</v>
      </c>
      <c r="G28">
        <v>90</v>
      </c>
      <c r="H28">
        <v>5</v>
      </c>
      <c r="N28">
        <f t="shared" si="0"/>
        <v>97.416631023660429</v>
      </c>
      <c r="O28">
        <f t="shared" si="1"/>
        <v>90.13878188659973</v>
      </c>
      <c r="R28">
        <f t="shared" si="2"/>
        <v>93.777706455130073</v>
      </c>
      <c r="T28">
        <f t="shared" si="3"/>
        <v>0.68404868453447021</v>
      </c>
      <c r="V28">
        <v>1</v>
      </c>
      <c r="W28">
        <v>2</v>
      </c>
      <c r="X28">
        <f t="shared" si="4"/>
        <v>7.777224224355508E-7</v>
      </c>
      <c r="Z28">
        <f t="shared" si="5"/>
        <v>1285805.7979971243</v>
      </c>
      <c r="AA28" s="9">
        <f t="shared" si="6"/>
        <v>1285.8057979971243</v>
      </c>
      <c r="AC28" s="17" t="s">
        <v>25</v>
      </c>
      <c r="AD28" s="11">
        <f>AVERAGE(AA24:AA33)</f>
        <v>1249.8124597902122</v>
      </c>
      <c r="AE28" s="11">
        <v>1350</v>
      </c>
      <c r="AF28" s="12">
        <f>AVERAGE(AD24:AD45)</f>
        <v>659.85633010760375</v>
      </c>
      <c r="AG28" s="18">
        <v>625</v>
      </c>
    </row>
    <row r="29" spans="1:33" ht="17" thickBot="1" x14ac:dyDescent="0.25">
      <c r="A29">
        <v>18</v>
      </c>
      <c r="B29" s="4">
        <v>2</v>
      </c>
      <c r="C29" s="2">
        <v>532</v>
      </c>
      <c r="D29" s="7">
        <v>100</v>
      </c>
      <c r="E29">
        <v>-86</v>
      </c>
      <c r="F29">
        <v>10</v>
      </c>
      <c r="G29">
        <v>109</v>
      </c>
      <c r="H29">
        <v>8</v>
      </c>
      <c r="N29">
        <f t="shared" si="0"/>
        <v>86.579443287653447</v>
      </c>
      <c r="O29">
        <f t="shared" si="1"/>
        <v>109.29318368498559</v>
      </c>
      <c r="R29">
        <f t="shared" si="2"/>
        <v>97.93631348631952</v>
      </c>
      <c r="T29">
        <f t="shared" si="3"/>
        <v>0.69969644884433468</v>
      </c>
      <c r="V29">
        <v>1</v>
      </c>
      <c r="W29">
        <v>2</v>
      </c>
      <c r="X29">
        <f t="shared" si="4"/>
        <v>7.6032971280429785E-7</v>
      </c>
      <c r="Z29">
        <f t="shared" si="5"/>
        <v>1315218.8888051403</v>
      </c>
      <c r="AA29" s="9">
        <f t="shared" si="6"/>
        <v>1315.2188888051403</v>
      </c>
      <c r="AC29" s="19" t="s">
        <v>28</v>
      </c>
      <c r="AD29" s="20">
        <f>_xlfn.STDEV.S(AA24:AA33)</f>
        <v>69.900200424995404</v>
      </c>
      <c r="AE29" s="20"/>
      <c r="AF29" s="21">
        <f>-_xlfn.STDEV.S(AD24:AD45)</f>
        <v>-834.32395980228534</v>
      </c>
      <c r="AG29" s="22"/>
    </row>
    <row r="30" spans="1:33" x14ac:dyDescent="0.2">
      <c r="A30" s="1">
        <v>19</v>
      </c>
      <c r="B30" s="1">
        <v>2</v>
      </c>
      <c r="C30" s="1">
        <v>532</v>
      </c>
      <c r="D30" s="1">
        <v>100</v>
      </c>
      <c r="E30" s="1" t="s">
        <v>11</v>
      </c>
      <c r="F30" s="1" t="s">
        <v>11</v>
      </c>
      <c r="G30" s="1">
        <v>86</v>
      </c>
      <c r="H30" s="1">
        <v>11</v>
      </c>
      <c r="I30" s="1"/>
      <c r="J30" s="1"/>
      <c r="K30" s="1"/>
      <c r="L30" s="1"/>
      <c r="M30" s="1" t="s">
        <v>12</v>
      </c>
      <c r="O30">
        <f t="shared" si="1"/>
        <v>86.700634369074834</v>
      </c>
      <c r="R30">
        <f>O30</f>
        <v>86.700634369074834</v>
      </c>
      <c r="T30">
        <f t="shared" si="3"/>
        <v>0.65507708851217583</v>
      </c>
      <c r="V30">
        <v>1</v>
      </c>
      <c r="W30">
        <v>2</v>
      </c>
      <c r="X30">
        <f t="shared" si="4"/>
        <v>8.1211816033482275E-7</v>
      </c>
      <c r="Z30">
        <f t="shared" si="5"/>
        <v>1231347.9107371725</v>
      </c>
      <c r="AA30" s="9">
        <f t="shared" si="6"/>
        <v>1231.3479107371725</v>
      </c>
    </row>
    <row r="31" spans="1:33" x14ac:dyDescent="0.2">
      <c r="A31">
        <v>20</v>
      </c>
      <c r="B31" s="4">
        <v>2</v>
      </c>
      <c r="C31" s="2">
        <v>532</v>
      </c>
      <c r="D31" s="7">
        <v>100</v>
      </c>
      <c r="E31">
        <v>-97</v>
      </c>
      <c r="F31">
        <v>35</v>
      </c>
      <c r="G31">
        <v>91</v>
      </c>
      <c r="H31">
        <v>-16</v>
      </c>
      <c r="N31">
        <f t="shared" si="0"/>
        <v>103.12128781197411</v>
      </c>
      <c r="O31">
        <f t="shared" si="1"/>
        <v>92.395887354362259</v>
      </c>
      <c r="R31">
        <f t="shared" si="2"/>
        <v>97.758587583168179</v>
      </c>
      <c r="T31">
        <f t="shared" si="3"/>
        <v>0.69904747473988049</v>
      </c>
      <c r="V31">
        <v>1</v>
      </c>
      <c r="W31">
        <v>2</v>
      </c>
      <c r="X31">
        <f t="shared" si="4"/>
        <v>7.6103557944753356E-7</v>
      </c>
      <c r="Z31">
        <f t="shared" si="5"/>
        <v>1313999.0126689482</v>
      </c>
      <c r="AA31" s="9">
        <f t="shared" si="6"/>
        <v>1313.9990126689481</v>
      </c>
    </row>
    <row r="32" spans="1:33" x14ac:dyDescent="0.2">
      <c r="A32">
        <v>21</v>
      </c>
      <c r="B32" s="4">
        <v>2</v>
      </c>
      <c r="C32" s="3">
        <v>650</v>
      </c>
      <c r="D32" s="6">
        <v>50</v>
      </c>
      <c r="E32">
        <v>-82</v>
      </c>
      <c r="F32">
        <v>6</v>
      </c>
      <c r="G32">
        <v>70</v>
      </c>
      <c r="H32">
        <v>5</v>
      </c>
      <c r="N32">
        <f t="shared" si="0"/>
        <v>82.219219164377861</v>
      </c>
      <c r="O32">
        <f t="shared" si="1"/>
        <v>70.178344238091</v>
      </c>
      <c r="R32">
        <f t="shared" si="2"/>
        <v>76.198781701234424</v>
      </c>
      <c r="T32">
        <f t="shared" si="3"/>
        <v>0.83607534224842162</v>
      </c>
      <c r="V32">
        <v>1</v>
      </c>
      <c r="W32">
        <v>2</v>
      </c>
      <c r="X32">
        <f t="shared" si="4"/>
        <v>7.7744189686539832E-7</v>
      </c>
      <c r="Z32">
        <f t="shared" si="5"/>
        <v>1286269.757305264</v>
      </c>
      <c r="AA32" s="9">
        <f t="shared" si="6"/>
        <v>1286.269757305264</v>
      </c>
    </row>
    <row r="33" spans="1:27" x14ac:dyDescent="0.2">
      <c r="A33">
        <v>22</v>
      </c>
      <c r="B33" s="4">
        <v>2</v>
      </c>
      <c r="C33" s="3">
        <v>650</v>
      </c>
      <c r="D33" s="6">
        <v>50</v>
      </c>
      <c r="E33">
        <v>-98</v>
      </c>
      <c r="F33">
        <v>-4</v>
      </c>
      <c r="G33">
        <v>75</v>
      </c>
      <c r="H33">
        <v>5</v>
      </c>
      <c r="N33">
        <f t="shared" si="0"/>
        <v>98.081598681913832</v>
      </c>
      <c r="O33">
        <f t="shared" si="1"/>
        <v>75.166481891864535</v>
      </c>
      <c r="R33">
        <f t="shared" si="2"/>
        <v>86.624040286889183</v>
      </c>
      <c r="T33">
        <f t="shared" si="3"/>
        <v>0.86607913854708629</v>
      </c>
      <c r="V33">
        <v>1</v>
      </c>
      <c r="W33">
        <v>2</v>
      </c>
      <c r="X33">
        <f t="shared" si="4"/>
        <v>7.5050878270826909E-7</v>
      </c>
      <c r="Z33">
        <f t="shared" si="5"/>
        <v>1332429.4439185942</v>
      </c>
      <c r="AA33" s="9">
        <f t="shared" si="6"/>
        <v>1332.4294439185942</v>
      </c>
    </row>
    <row r="34" spans="1:27" x14ac:dyDescent="0.2">
      <c r="A34">
        <v>23</v>
      </c>
      <c r="B34" s="4">
        <v>2</v>
      </c>
      <c r="C34" s="3">
        <v>650</v>
      </c>
      <c r="D34" s="6">
        <v>50</v>
      </c>
      <c r="E34">
        <v>-94</v>
      </c>
      <c r="F34">
        <v>10</v>
      </c>
      <c r="G34">
        <v>71</v>
      </c>
      <c r="H34">
        <v>-3</v>
      </c>
    </row>
  </sheetData>
  <autoFilter ref="A1:M34" xr:uid="{7D7439F7-CD19-944E-A9C2-E95F9012DD6F}">
    <sortState xmlns:xlrd2="http://schemas.microsoft.com/office/spreadsheetml/2017/richdata2" ref="A2:M34">
      <sortCondition ref="B1:B34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70F07A3A6F6D84686F22616F6032466" ma:contentTypeVersion="11" ma:contentTypeDescription="新建文档。" ma:contentTypeScope="" ma:versionID="b0b3c1b0001b15338efc1d6da8248700">
  <xsd:schema xmlns:xsd="http://www.w3.org/2001/XMLSchema" xmlns:xs="http://www.w3.org/2001/XMLSchema" xmlns:p="http://schemas.microsoft.com/office/2006/metadata/properties" xmlns:ns2="bbef48a7-d5a7-4151-947e-b7503dd2ae0e" targetNamespace="http://schemas.microsoft.com/office/2006/metadata/properties" ma:root="true" ma:fieldsID="12216b6f1300f07148e4c244d5ee4921" ns2:_="">
    <xsd:import namespace="bbef48a7-d5a7-4151-947e-b7503dd2ae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f48a7-d5a7-4151-947e-b7503dd2ae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FCCD7-451F-4417-880B-C55898F614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92F234-AE6C-40F0-883B-A4B2E9AA0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f48a7-d5a7-4151-947e-b7503dd2a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7582FE-1762-42D2-A4F4-1771EF270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2022-06-01T04:36:05Z</dcterms:created>
  <dcterms:modified xsi:type="dcterms:W3CDTF">2022-06-15T01:24:20Z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0x010100E70F07A3A6F6D84686F22616F6032466</vt:lpwstr>
  </property>
</Properties>
</file>