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"/>
    </mc:Choice>
  </mc:AlternateContent>
  <xr:revisionPtr revIDLastSave="0" documentId="13_ncr:1_{38C1E2CD-A0AD-1B4B-B325-5F02EC89DF62}" xr6:coauthVersionLast="47" xr6:coauthVersionMax="47" xr10:uidLastSave="{00000000-0000-0000-0000-000000000000}"/>
  <bookViews>
    <workbookView xWindow="0" yWindow="500" windowWidth="28800" windowHeight="17500" activeTab="2" xr2:uid="{971E5DFC-0392-074E-9AEF-BE83121E2531}"/>
  </bookViews>
  <sheets>
    <sheet name="Sheet1" sheetId="1" r:id="rId1"/>
    <sheet name="fake data generator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3" l="1"/>
  <c r="S9" i="3"/>
  <c r="S8" i="3"/>
  <c r="S7" i="3"/>
  <c r="S6" i="3"/>
  <c r="S5" i="3"/>
  <c r="R10" i="3"/>
  <c r="R9" i="3"/>
  <c r="R8" i="3"/>
  <c r="R7" i="3"/>
  <c r="R6" i="3"/>
  <c r="R5" i="3"/>
  <c r="Q10" i="3"/>
  <c r="Q9" i="3"/>
  <c r="Q8" i="3"/>
  <c r="Q7" i="3"/>
  <c r="Q6" i="3"/>
  <c r="Q5" i="3"/>
  <c r="P10" i="3"/>
  <c r="P9" i="3"/>
  <c r="P8" i="3"/>
  <c r="P7" i="3"/>
  <c r="P6" i="3"/>
  <c r="P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5" i="2"/>
  <c r="C14" i="2"/>
  <c r="C20" i="2"/>
  <c r="C21" i="2"/>
  <c r="C22" i="2"/>
  <c r="C23" i="2"/>
  <c r="C24" i="2"/>
  <c r="C15" i="2"/>
  <c r="C16" i="2"/>
  <c r="C17" i="2"/>
  <c r="C18" i="2"/>
  <c r="C19" i="2"/>
  <c r="C10" i="2"/>
  <c r="C11" i="2"/>
  <c r="C12" i="2"/>
  <c r="C13" i="2"/>
  <c r="C25" i="2"/>
  <c r="C26" i="2"/>
  <c r="C27" i="2"/>
  <c r="C28" i="2"/>
  <c r="C29" i="2"/>
  <c r="C9" i="2"/>
  <c r="C8" i="2"/>
  <c r="C7" i="2"/>
  <c r="C6" i="2"/>
  <c r="C5" i="2"/>
  <c r="E2" i="2"/>
  <c r="E1" i="2"/>
  <c r="C4" i="1"/>
  <c r="F15" i="1"/>
  <c r="F16" i="1"/>
  <c r="F17" i="1"/>
  <c r="F10" i="1"/>
  <c r="F11" i="1"/>
  <c r="F12" i="1"/>
  <c r="F13" i="1"/>
  <c r="F14" i="1"/>
  <c r="C10" i="1"/>
  <c r="C11" i="1"/>
  <c r="C12" i="1"/>
  <c r="C13" i="1"/>
  <c r="C14" i="1"/>
  <c r="C15" i="1"/>
  <c r="C16" i="1"/>
  <c r="C17" i="1"/>
  <c r="F5" i="1"/>
  <c r="F6" i="1"/>
  <c r="F7" i="1"/>
  <c r="F8" i="1"/>
  <c r="C5" i="1"/>
  <c r="C6" i="1"/>
  <c r="C7" i="1"/>
  <c r="C8" i="1"/>
  <c r="F4" i="1"/>
  <c r="E2" i="1"/>
  <c r="E1" i="1"/>
  <c r="G6" i="1" s="1"/>
  <c r="F13" i="2" l="1"/>
  <c r="G13" i="2" s="1"/>
  <c r="F15" i="2"/>
  <c r="G15" i="2" s="1"/>
  <c r="F7" i="2"/>
  <c r="G7" i="2" s="1"/>
  <c r="F19" i="2"/>
  <c r="G19" i="2" s="1"/>
  <c r="F5" i="2"/>
  <c r="G5" i="2" s="1"/>
  <c r="F26" i="2"/>
  <c r="G26" i="2" s="1"/>
  <c r="F10" i="2"/>
  <c r="G10" i="2" s="1"/>
  <c r="F16" i="2"/>
  <c r="G16" i="2" s="1"/>
  <c r="F22" i="2"/>
  <c r="G22" i="2" s="1"/>
  <c r="F21" i="2"/>
  <c r="G21" i="2" s="1"/>
  <c r="F12" i="2"/>
  <c r="G12" i="2" s="1"/>
  <c r="F18" i="2"/>
  <c r="G18" i="2" s="1"/>
  <c r="F24" i="2"/>
  <c r="G24" i="2" s="1"/>
  <c r="F20" i="2"/>
  <c r="G20" i="2" s="1"/>
  <c r="F8" i="2"/>
  <c r="G8" i="2" s="1"/>
  <c r="F28" i="2"/>
  <c r="G28" i="2" s="1"/>
  <c r="F11" i="2"/>
  <c r="G11" i="2" s="1"/>
  <c r="F17" i="2"/>
  <c r="G17" i="2" s="1"/>
  <c r="F23" i="2"/>
  <c r="G23" i="2" s="1"/>
  <c r="F14" i="2"/>
  <c r="G14" i="2" s="1"/>
  <c r="F6" i="2"/>
  <c r="G6" i="2" s="1"/>
  <c r="F9" i="2"/>
  <c r="G9" i="2" s="1"/>
  <c r="F29" i="2"/>
  <c r="G29" i="2" s="1"/>
  <c r="F27" i="2"/>
  <c r="G27" i="2" s="1"/>
  <c r="F25" i="2"/>
  <c r="G25" i="2" s="1"/>
  <c r="G16" i="1"/>
  <c r="G13" i="1"/>
  <c r="G17" i="1"/>
  <c r="G4" i="1"/>
  <c r="G11" i="1"/>
  <c r="G15" i="1"/>
  <c r="G5" i="1"/>
  <c r="G21" i="1" s="1"/>
  <c r="G8" i="1"/>
  <c r="G12" i="1"/>
  <c r="G7" i="1"/>
  <c r="G14" i="1"/>
  <c r="G10" i="1"/>
  <c r="J32" i="2" l="1"/>
  <c r="J31" i="2"/>
  <c r="L31" i="2" s="1"/>
  <c r="L32" i="2" s="1"/>
  <c r="J16" i="2"/>
  <c r="J15" i="2"/>
  <c r="L15" i="2" s="1"/>
  <c r="L16" i="2" s="1"/>
  <c r="J26" i="2"/>
  <c r="J25" i="2"/>
  <c r="L25" i="2" s="1"/>
  <c r="L26" i="2" s="1"/>
  <c r="J21" i="2"/>
  <c r="J20" i="2"/>
  <c r="L20" i="2" s="1"/>
  <c r="L21" i="2" s="1"/>
  <c r="J11" i="2"/>
  <c r="J10" i="2"/>
  <c r="L10" i="2" s="1"/>
  <c r="L11" i="2" s="1"/>
  <c r="J5" i="2"/>
  <c r="L5" i="2" s="1"/>
  <c r="L6" i="2" s="1"/>
  <c r="J6" i="2"/>
  <c r="G20" i="1"/>
  <c r="J20" i="1" s="1"/>
  <c r="J21" i="1" s="1"/>
</calcChain>
</file>

<file path=xl/sharedStrings.xml><?xml version="1.0" encoding="utf-8"?>
<sst xmlns="http://schemas.openxmlformats.org/spreadsheetml/2006/main" count="89" uniqueCount="23">
  <si>
    <t>Index</t>
  </si>
  <si>
    <t>Wavelength</t>
  </si>
  <si>
    <t>Voltage</t>
  </si>
  <si>
    <t>Number</t>
  </si>
  <si>
    <t>V_av</t>
  </si>
  <si>
    <t>Planck constant</t>
  </si>
  <si>
    <t>Frequency</t>
  </si>
  <si>
    <t>planck constant</t>
  </si>
  <si>
    <t>electron</t>
  </si>
  <si>
    <t>av</t>
  </si>
  <si>
    <t>std</t>
  </si>
  <si>
    <t>abs error</t>
  </si>
  <si>
    <t>rel error</t>
  </si>
  <si>
    <t>Voltage Error</t>
  </si>
  <si>
    <t>Voltage STDEV</t>
  </si>
  <si>
    <t>Planck constant av</t>
  </si>
  <si>
    <t>Planck constant stdev</t>
  </si>
  <si>
    <t>Abosute Error</t>
  </si>
  <si>
    <t>Relative</t>
  </si>
  <si>
    <t>Wavelength(nm)</t>
  </si>
  <si>
    <t>Absolute Err</t>
  </si>
  <si>
    <t>Relative 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</si>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</sst>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11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Wavelength</a:t>
            </a:r>
            <a:r>
              <a:rPr lang="en-US" sz="2000" baseline="0"/>
              <a:t> v.s. Voltage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1263495104936978"/>
          <c:y val="0.12893213121773675"/>
          <c:w val="0.84705607616538425"/>
          <c:h val="0.715353510498687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Sheet2!$B$5:$B$29</c:f>
              <c:numCache>
                <c:formatCode>General</c:formatCode>
                <c:ptCount val="25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532</c:v>
                </c:pt>
                <c:pt idx="16">
                  <c:v>532</c:v>
                </c:pt>
                <c:pt idx="17">
                  <c:v>532</c:v>
                </c:pt>
                <c:pt idx="18">
                  <c:v>532</c:v>
                </c:pt>
                <c:pt idx="19">
                  <c:v>532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</c:numCache>
            </c:numRef>
          </c:xVal>
          <c:yVal>
            <c:numRef>
              <c:f>Sheet2!$F$5:$F$29</c:f>
              <c:numCache>
                <c:formatCode>0.000</c:formatCode>
                <c:ptCount val="25"/>
                <c:pt idx="0">
                  <c:v>1.963302810759737</c:v>
                </c:pt>
                <c:pt idx="1">
                  <c:v>2.0488813348878878</c:v>
                </c:pt>
                <c:pt idx="2">
                  <c:v>1.9483773944731038</c:v>
                </c:pt>
                <c:pt idx="3">
                  <c:v>1.9839639154502975</c:v>
                </c:pt>
                <c:pt idx="4">
                  <c:v>2.0535499613791139</c:v>
                </c:pt>
                <c:pt idx="5">
                  <c:v>2.254794032163387</c:v>
                </c:pt>
                <c:pt idx="6">
                  <c:v>2.1417780074808506</c:v>
                </c:pt>
                <c:pt idx="7">
                  <c:v>2.2460764571355134</c:v>
                </c:pt>
                <c:pt idx="8">
                  <c:v>2.1889374029442519</c:v>
                </c:pt>
                <c:pt idx="9">
                  <c:v>2.2246234774602303</c:v>
                </c:pt>
                <c:pt idx="10">
                  <c:v>2.2433248844164155</c:v>
                </c:pt>
                <c:pt idx="11">
                  <c:v>2.2101849992760036</c:v>
                </c:pt>
                <c:pt idx="12">
                  <c:v>2.2662005461617492</c:v>
                </c:pt>
                <c:pt idx="13">
                  <c:v>2.3105265570437319</c:v>
                </c:pt>
                <c:pt idx="14">
                  <c:v>2.2279046797251674</c:v>
                </c:pt>
                <c:pt idx="15">
                  <c:v>2.4661492926976183</c:v>
                </c:pt>
                <c:pt idx="16">
                  <c:v>2.4230814663143874</c:v>
                </c:pt>
                <c:pt idx="17">
                  <c:v>2.4998898845954711</c:v>
                </c:pt>
                <c:pt idx="18">
                  <c:v>2.3947178277693286</c:v>
                </c:pt>
                <c:pt idx="19">
                  <c:v>2.3933342397205029</c:v>
                </c:pt>
                <c:pt idx="20">
                  <c:v>2.9144226009215668</c:v>
                </c:pt>
                <c:pt idx="21">
                  <c:v>2.8580195156150432</c:v>
                </c:pt>
                <c:pt idx="22">
                  <c:v>2.950016344718319</c:v>
                </c:pt>
                <c:pt idx="23">
                  <c:v>2.9563809766490006</c:v>
                </c:pt>
                <c:pt idx="24">
                  <c:v>2.9266517401456613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8-264F-83A4-B9C00060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61696"/>
        <c:axId val="1044635488"/>
      </c:scatterChart>
      <c:valAx>
        <c:axId val="1095461696"/>
        <c:scaling>
          <c:orientation val="minMax"/>
          <c:max val="675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44635488"/>
        <c:crosses val="autoZero"/>
        <c:crossBetween val="midCat"/>
        <c:majorUnit val="25"/>
      </c:valAx>
      <c:valAx>
        <c:axId val="1044635488"/>
        <c:scaling>
          <c:orientation val="minMax"/>
          <c:min val="1.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54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5.8222074262775973E-2"/>
          <c:y val="7.0620805369127515E-2"/>
          <c:w val="0.92604263161957701"/>
          <c:h val="0.898845188395074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Sheet2!$B$5:$B$29</c:f>
              <c:numCache>
                <c:formatCode>General</c:formatCode>
                <c:ptCount val="25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532</c:v>
                </c:pt>
                <c:pt idx="16">
                  <c:v>532</c:v>
                </c:pt>
                <c:pt idx="17">
                  <c:v>532</c:v>
                </c:pt>
                <c:pt idx="18">
                  <c:v>532</c:v>
                </c:pt>
                <c:pt idx="19">
                  <c:v>532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</c:numCache>
            </c:numRef>
          </c:xVal>
          <c:yVal>
            <c:numRef>
              <c:f>Sheet2!$G$5:$G$29</c:f>
              <c:numCache>
                <c:formatCode>General</c:formatCode>
                <c:ptCount val="25"/>
                <c:pt idx="0">
                  <c:v>6.8153754258758452E-34</c:v>
                </c:pt>
                <c:pt idx="1">
                  <c:v>7.1124512346248892E-34</c:v>
                </c:pt>
                <c:pt idx="2">
                  <c:v>6.7635635938836496E-34</c:v>
                </c:pt>
                <c:pt idx="3">
                  <c:v>6.8870980274061731E-34</c:v>
                </c:pt>
                <c:pt idx="4">
                  <c:v>7.1286578238919748E-34</c:v>
                </c:pt>
                <c:pt idx="5">
                  <c:v>7.1047373485358191E-34</c:v>
                </c:pt>
                <c:pt idx="6">
                  <c:v>6.7486298016417625E-34</c:v>
                </c:pt>
                <c:pt idx="7">
                  <c:v>7.0772687283400447E-34</c:v>
                </c:pt>
                <c:pt idx="8">
                  <c:v>6.8972265752289823E-34</c:v>
                </c:pt>
                <c:pt idx="9">
                  <c:v>7.0096715182347264E-34</c:v>
                </c:pt>
                <c:pt idx="10">
                  <c:v>6.9128498832904551E-34</c:v>
                </c:pt>
                <c:pt idx="11">
                  <c:v>6.8107286735109127E-34</c:v>
                </c:pt>
                <c:pt idx="12">
                  <c:v>6.9833416862053757E-34</c:v>
                </c:pt>
                <c:pt idx="13">
                  <c:v>7.1199331631157554E-34</c:v>
                </c:pt>
                <c:pt idx="14">
                  <c:v>6.8653322183544903E-34</c:v>
                </c:pt>
                <c:pt idx="15">
                  <c:v>7.006806676949265E-34</c:v>
                </c:pt>
                <c:pt idx="16">
                  <c:v>6.8844426601570694E-34</c:v>
                </c:pt>
                <c:pt idx="17">
                  <c:v>7.1026702182580292E-34</c:v>
                </c:pt>
                <c:pt idx="18">
                  <c:v>6.803856082317452E-34</c:v>
                </c:pt>
                <c:pt idx="19">
                  <c:v>6.7999250413186913E-34</c:v>
                </c:pt>
                <c:pt idx="20">
                  <c:v>6.8484823627704597E-34</c:v>
                </c:pt>
                <c:pt idx="21">
                  <c:v>6.7159430615704836E-34</c:v>
                </c:pt>
                <c:pt idx="22">
                  <c:v>6.9321226442244769E-34</c:v>
                </c:pt>
                <c:pt idx="23">
                  <c:v>6.9470786322507221E-34</c:v>
                </c:pt>
                <c:pt idx="24">
                  <c:v>6.8772191164113339E-34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2-E74B-B677-29A5A5EF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52160"/>
        <c:axId val="1095095248"/>
      </c:scatterChart>
      <c:valAx>
        <c:axId val="10446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5095248"/>
        <c:crosses val="autoZero"/>
        <c:crossBetween val="midCat"/>
      </c:valAx>
      <c:valAx>
        <c:axId val="1095095248"/>
        <c:scaling>
          <c:orientation val="minMax"/>
          <c:max val="7.0000000000000134E-34"/>
          <c:min val="6.5000000000000118E-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44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34</xdr:row>
      <xdr:rowOff>165100</xdr:rowOff>
    </xdr:from>
    <xdr:to>
      <xdr:col>8</xdr:col>
      <xdr:colOff>1308100</xdr:colOff>
      <xdr:row>58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E7048-2544-CE1C-1CEA-57670F64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774700</xdr:colOff>
      <xdr:row>22</xdr:row>
      <xdr:rowOff>165100</xdr:rowOff>
    </xdr:from>
    <xdr:to>
      <xdr:col>27</xdr:col>
      <xdr:colOff>812800</xdr:colOff>
      <xdr:row>60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E93CA-BDFD-0A80-C2FF-19E9BF54E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261F-B4E0-FB42-8F76-CC3D10C89BC1}">
  <dimension ref="A1:J21"/>
  <sheetViews>
    <sheetView zoomScale="144" workbookViewId="0">
      <selection sqref="A1:XFD1048576"/>
    </sheetView>
  </sheetViews>
  <sheetFormatPr baseColWidth="10" defaultRowHeight="16" x14ac:dyDescent="0.2"/>
  <cols>
    <col min="2" max="2" width="11" bestFit="1" customWidth="1"/>
    <col min="3" max="3" width="12.1640625" bestFit="1" customWidth="1"/>
    <col min="4" max="5" width="12.33203125" bestFit="1" customWidth="1"/>
    <col min="6" max="6" width="11" bestFit="1" customWidth="1"/>
    <col min="7" max="7" width="14" bestFit="1" customWidth="1"/>
    <col min="10" max="10" width="13" bestFit="1" customWidth="1"/>
  </cols>
  <sheetData>
    <row r="1" spans="1:7" x14ac:dyDescent="0.2">
      <c r="D1" t="s">
        <v>8</v>
      </c>
      <c r="E1">
        <f>1.602176634*10^-19</f>
        <v>1.6021766340000001E-19</v>
      </c>
    </row>
    <row r="2" spans="1:7" x14ac:dyDescent="0.2">
      <c r="D2" t="s">
        <v>7</v>
      </c>
      <c r="E2">
        <f>6.62607015*10^-34</f>
        <v>6.6260701500000015E-34</v>
      </c>
    </row>
    <row r="3" spans="1:7" x14ac:dyDescent="0.2">
      <c r="A3" t="s">
        <v>0</v>
      </c>
      <c r="B3" t="s">
        <v>1</v>
      </c>
      <c r="C3" t="s">
        <v>6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B4">
        <v>650</v>
      </c>
      <c r="C4">
        <f>3*10^17/B4</f>
        <v>461538461538461.56</v>
      </c>
      <c r="D4">
        <v>7.75</v>
      </c>
      <c r="E4">
        <v>4</v>
      </c>
      <c r="F4">
        <f>D4/4</f>
        <v>1.9375</v>
      </c>
      <c r="G4">
        <f>$E$1*F4/C4</f>
        <v>6.7258039948124999E-34</v>
      </c>
    </row>
    <row r="5" spans="1:7" x14ac:dyDescent="0.2">
      <c r="B5">
        <v>651</v>
      </c>
      <c r="C5">
        <f t="shared" ref="C5:C17" si="0">3*10^17/B5</f>
        <v>460829493087557.62</v>
      </c>
      <c r="D5">
        <v>8.1</v>
      </c>
      <c r="E5">
        <v>4</v>
      </c>
      <c r="F5">
        <f t="shared" ref="F5:F17" si="1">D5/4</f>
        <v>2.0249999999999999</v>
      </c>
      <c r="G5">
        <f t="shared" ref="G5:G17" si="2">$E$1*F5/C5</f>
        <v>7.0403646739544998E-34</v>
      </c>
    </row>
    <row r="6" spans="1:7" x14ac:dyDescent="0.2">
      <c r="B6">
        <v>660</v>
      </c>
      <c r="C6">
        <f t="shared" si="0"/>
        <v>454545454545454.56</v>
      </c>
      <c r="D6">
        <v>7.9</v>
      </c>
      <c r="E6">
        <v>4</v>
      </c>
      <c r="F6">
        <f t="shared" si="1"/>
        <v>1.9750000000000001</v>
      </c>
      <c r="G6">
        <f t="shared" si="2"/>
        <v>6.9614574747300007E-34</v>
      </c>
    </row>
    <row r="7" spans="1:7" x14ac:dyDescent="0.2">
      <c r="B7">
        <v>650</v>
      </c>
      <c r="C7">
        <f t="shared" si="0"/>
        <v>461538461538461.56</v>
      </c>
      <c r="D7">
        <v>8</v>
      </c>
      <c r="E7">
        <v>4</v>
      </c>
      <c r="F7">
        <f t="shared" si="1"/>
        <v>2</v>
      </c>
      <c r="G7">
        <f t="shared" si="2"/>
        <v>6.9427654140000006E-34</v>
      </c>
    </row>
    <row r="8" spans="1:7" x14ac:dyDescent="0.2">
      <c r="B8">
        <v>650</v>
      </c>
      <c r="C8">
        <f t="shared" si="0"/>
        <v>461538461538461.56</v>
      </c>
      <c r="D8">
        <v>7.65</v>
      </c>
      <c r="E8">
        <v>4</v>
      </c>
      <c r="F8">
        <f t="shared" si="1"/>
        <v>1.9125000000000001</v>
      </c>
      <c r="G8">
        <f t="shared" si="2"/>
        <v>6.6390194271375013E-34</v>
      </c>
    </row>
    <row r="10" spans="1:7" x14ac:dyDescent="0.2">
      <c r="B10">
        <v>440</v>
      </c>
      <c r="C10">
        <f t="shared" si="0"/>
        <v>681818181818181.88</v>
      </c>
      <c r="D10">
        <v>11.64</v>
      </c>
      <c r="E10">
        <v>4</v>
      </c>
      <c r="F10">
        <f t="shared" si="1"/>
        <v>2.91</v>
      </c>
      <c r="G10">
        <f t="shared" si="2"/>
        <v>6.8380898739119997E-34</v>
      </c>
    </row>
    <row r="11" spans="1:7" x14ac:dyDescent="0.2">
      <c r="B11">
        <v>440</v>
      </c>
      <c r="C11">
        <f t="shared" si="0"/>
        <v>681818181818181.88</v>
      </c>
      <c r="D11">
        <v>11.52</v>
      </c>
      <c r="F11">
        <f t="shared" si="1"/>
        <v>2.88</v>
      </c>
      <c r="G11">
        <f t="shared" si="2"/>
        <v>6.7675941020159996E-34</v>
      </c>
    </row>
    <row r="12" spans="1:7" x14ac:dyDescent="0.2">
      <c r="B12">
        <v>440</v>
      </c>
      <c r="C12">
        <f t="shared" si="0"/>
        <v>681818181818181.88</v>
      </c>
      <c r="D12">
        <v>11.52</v>
      </c>
      <c r="F12">
        <f>D16/4</f>
        <v>2.9350000000000001</v>
      </c>
      <c r="G12">
        <f t="shared" si="2"/>
        <v>6.8968363504920003E-34</v>
      </c>
    </row>
    <row r="13" spans="1:7" x14ac:dyDescent="0.2">
      <c r="B13">
        <v>440</v>
      </c>
      <c r="C13">
        <f t="shared" si="0"/>
        <v>681818181818181.88</v>
      </c>
      <c r="D13">
        <v>11.34</v>
      </c>
      <c r="F13">
        <f>D17/4</f>
        <v>2.96</v>
      </c>
      <c r="G13">
        <f t="shared" si="2"/>
        <v>6.9555828270720001E-34</v>
      </c>
    </row>
    <row r="14" spans="1:7" x14ac:dyDescent="0.2">
      <c r="B14">
        <v>440</v>
      </c>
      <c r="C14">
        <f t="shared" si="0"/>
        <v>681818181818181.88</v>
      </c>
      <c r="D14">
        <v>11.92</v>
      </c>
      <c r="F14">
        <f t="shared" si="1"/>
        <v>2.98</v>
      </c>
      <c r="G14">
        <f t="shared" si="2"/>
        <v>7.0025800083360005E-34</v>
      </c>
    </row>
    <row r="15" spans="1:7" x14ac:dyDescent="0.2">
      <c r="B15">
        <v>440</v>
      </c>
      <c r="C15">
        <f t="shared" si="0"/>
        <v>681818181818181.88</v>
      </c>
      <c r="D15">
        <v>11.13</v>
      </c>
      <c r="F15">
        <f t="shared" si="1"/>
        <v>2.7825000000000002</v>
      </c>
      <c r="G15">
        <f t="shared" si="2"/>
        <v>6.5384828433540009E-34</v>
      </c>
    </row>
    <row r="16" spans="1:7" x14ac:dyDescent="0.2">
      <c r="B16">
        <v>440</v>
      </c>
      <c r="C16">
        <f t="shared" si="0"/>
        <v>681818181818181.88</v>
      </c>
      <c r="D16">
        <v>11.74</v>
      </c>
      <c r="F16">
        <f t="shared" si="1"/>
        <v>2.9350000000000001</v>
      </c>
      <c r="G16">
        <f t="shared" si="2"/>
        <v>6.8968363504920003E-34</v>
      </c>
    </row>
    <row r="17" spans="2:10" x14ac:dyDescent="0.2">
      <c r="B17">
        <v>440</v>
      </c>
      <c r="C17">
        <f t="shared" si="0"/>
        <v>681818181818181.88</v>
      </c>
      <c r="D17">
        <v>11.84</v>
      </c>
      <c r="F17">
        <f t="shared" si="1"/>
        <v>2.96</v>
      </c>
      <c r="G17">
        <f t="shared" si="2"/>
        <v>6.9555828270720001E-34</v>
      </c>
    </row>
    <row r="20" spans="2:10" x14ac:dyDescent="0.2">
      <c r="F20" t="s">
        <v>9</v>
      </c>
      <c r="G20">
        <f>AVERAGE(G4:G8,G10:G17)</f>
        <v>6.858538166721576E-34</v>
      </c>
      <c r="I20" t="s">
        <v>11</v>
      </c>
      <c r="J20">
        <f>E2-G20</f>
        <v>-2.3246801672157443E-35</v>
      </c>
    </row>
    <row r="21" spans="2:10" x14ac:dyDescent="0.2">
      <c r="F21" t="s">
        <v>10</v>
      </c>
      <c r="G21">
        <f>_xlfn.STDEV.P(G4:G8,G10:G17)</f>
        <v>1.4416752568277278E-35</v>
      </c>
      <c r="I21" t="s">
        <v>12</v>
      </c>
      <c r="J21">
        <f>J20/E2</f>
        <v>-3.5083844791708757E-2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3FFA-DED5-7F40-AC9F-C3AB72BE158F}">
  <dimension ref="A1:L32"/>
  <sheetViews>
    <sheetView zoomScale="99" workbookViewId="0">
      <selection activeCell="I5" sqref="I5:L32"/>
    </sheetView>
  </sheetViews>
  <sheetFormatPr baseColWidth="10" defaultRowHeight="16" x14ac:dyDescent="0.2"/>
  <cols>
    <col min="2" max="2" width="11" bestFit="1" customWidth="1"/>
    <col min="3" max="3" width="12.1640625" bestFit="1" customWidth="1"/>
    <col min="4" max="4" width="13.83203125" bestFit="1" customWidth="1"/>
    <col min="5" max="5" width="12.33203125" bestFit="1" customWidth="1"/>
    <col min="6" max="6" width="11" bestFit="1" customWidth="1"/>
    <col min="7" max="7" width="14" bestFit="1" customWidth="1"/>
    <col min="9" max="9" width="18.83203125" bestFit="1" customWidth="1"/>
    <col min="10" max="10" width="13" bestFit="1" customWidth="1"/>
    <col min="11" max="11" width="12.33203125" bestFit="1" customWidth="1"/>
    <col min="12" max="12" width="12.1640625" bestFit="1" customWidth="1"/>
  </cols>
  <sheetData>
    <row r="1" spans="1:12" x14ac:dyDescent="0.2">
      <c r="D1" s="1" t="s">
        <v>8</v>
      </c>
      <c r="E1" s="1">
        <f>1.602176634*10^-19</f>
        <v>1.6021766340000001E-19</v>
      </c>
      <c r="F1" s="1"/>
      <c r="G1" s="1" t="s">
        <v>13</v>
      </c>
      <c r="H1" s="2">
        <v>0.1</v>
      </c>
    </row>
    <row r="2" spans="1:12" x14ac:dyDescent="0.2">
      <c r="D2" s="1" t="s">
        <v>7</v>
      </c>
      <c r="E2" s="1">
        <f>6.62607015*10^-34</f>
        <v>6.6260701500000015E-34</v>
      </c>
      <c r="F2" s="1"/>
      <c r="G2" s="1" t="s">
        <v>14</v>
      </c>
      <c r="H2" s="2">
        <v>0.2</v>
      </c>
    </row>
    <row r="4" spans="1:12" x14ac:dyDescent="0.2">
      <c r="A4" s="1" t="s">
        <v>0</v>
      </c>
      <c r="B4" s="1" t="s">
        <v>1</v>
      </c>
      <c r="C4" s="1" t="s">
        <v>6</v>
      </c>
      <c r="D4" s="1" t="s">
        <v>2</v>
      </c>
      <c r="E4" s="1" t="s">
        <v>3</v>
      </c>
      <c r="F4" s="1" t="s">
        <v>4</v>
      </c>
      <c r="G4" s="1" t="s">
        <v>5</v>
      </c>
    </row>
    <row r="5" spans="1:12" x14ac:dyDescent="0.2">
      <c r="A5" s="1">
        <v>1</v>
      </c>
      <c r="B5" s="2">
        <v>650</v>
      </c>
      <c r="C5" s="3">
        <f>3*10^17/B5</f>
        <v>461538461538461.56</v>
      </c>
      <c r="D5" s="5">
        <f ca="1" xml:space="preserve"> NORMINV(RAND(),($E$2*C5/$E$1+$H$1)*E5,$H$2)</f>
        <v>8.1161882809177222</v>
      </c>
      <c r="E5" s="2">
        <v>4</v>
      </c>
      <c r="F5" s="6">
        <f ca="1">D5/E5</f>
        <v>2.0290470702294305</v>
      </c>
      <c r="G5" s="3">
        <f t="shared" ref="G5:G29" ca="1" si="0">$E$1*F5/C5</f>
        <v>7.0435989112834603E-34</v>
      </c>
      <c r="I5" s="1" t="s">
        <v>15</v>
      </c>
      <c r="J5" s="4">
        <f ca="1">AVERAGE(G5:G9)</f>
        <v>6.984084119525083E-34</v>
      </c>
      <c r="K5" s="1" t="s">
        <v>17</v>
      </c>
      <c r="L5" s="4">
        <f ca="1">J5-$E$2</f>
        <v>3.5801396952508144E-35</v>
      </c>
    </row>
    <row r="6" spans="1:12" x14ac:dyDescent="0.2">
      <c r="A6" s="1">
        <v>2</v>
      </c>
      <c r="B6" s="2">
        <v>650</v>
      </c>
      <c r="C6" s="3">
        <f t="shared" ref="C6:C9" si="1">3*10^17/B6</f>
        <v>461538461538461.56</v>
      </c>
      <c r="D6" s="5">
        <f t="shared" ref="D6:D29" ca="1" si="2" xml:space="preserve"> NORMINV(RAND(),($E$2*C6/$E$1+$H$1)*E6,$H$2)</f>
        <v>8.1063379117214005</v>
      </c>
      <c r="E6" s="2">
        <v>4</v>
      </c>
      <c r="F6" s="6">
        <f t="shared" ref="F6:F9" ca="1" si="3">D6/E6</f>
        <v>2.0265844779303501</v>
      </c>
      <c r="G6" s="3">
        <f t="shared" ca="1" si="0"/>
        <v>7.0350503109620406E-34</v>
      </c>
      <c r="I6" s="1" t="s">
        <v>16</v>
      </c>
      <c r="J6" s="4">
        <f ca="1">STDEV(G5:G9)</f>
        <v>1.118972142055646E-35</v>
      </c>
      <c r="K6" s="1" t="s">
        <v>18</v>
      </c>
      <c r="L6" s="4">
        <f ca="1">L5/$E$2</f>
        <v>5.4031116698195741E-2</v>
      </c>
    </row>
    <row r="7" spans="1:12" x14ac:dyDescent="0.2">
      <c r="A7" s="1">
        <v>3</v>
      </c>
      <c r="B7" s="2">
        <v>650</v>
      </c>
      <c r="C7" s="3">
        <f t="shared" si="1"/>
        <v>461538461538461.56</v>
      </c>
      <c r="D7" s="5">
        <f t="shared" ca="1" si="2"/>
        <v>8.10815350874892</v>
      </c>
      <c r="E7" s="2">
        <v>4</v>
      </c>
      <c r="F7" s="6">
        <f t="shared" ca="1" si="3"/>
        <v>2.02703837718723</v>
      </c>
      <c r="G7" s="3">
        <f t="shared" ca="1" si="0"/>
        <v>7.0366259689930935E-34</v>
      </c>
    </row>
    <row r="8" spans="1:12" x14ac:dyDescent="0.2">
      <c r="A8" s="1">
        <v>4</v>
      </c>
      <c r="B8" s="2">
        <v>650</v>
      </c>
      <c r="C8" s="3">
        <f t="shared" si="1"/>
        <v>461538461538461.56</v>
      </c>
      <c r="D8" s="5">
        <f t="shared" ca="1" si="2"/>
        <v>8.0897716219220754</v>
      </c>
      <c r="E8" s="2">
        <v>4</v>
      </c>
      <c r="F8" s="6">
        <f t="shared" ca="1" si="3"/>
        <v>2.0224429054805189</v>
      </c>
      <c r="G8" s="3">
        <f t="shared" ca="1" si="0"/>
        <v>7.020673327979909E-34</v>
      </c>
    </row>
    <row r="9" spans="1:12" x14ac:dyDescent="0.2">
      <c r="A9" s="1">
        <v>5</v>
      </c>
      <c r="B9" s="2">
        <v>650</v>
      </c>
      <c r="C9" s="3">
        <f t="shared" si="1"/>
        <v>461538461538461.56</v>
      </c>
      <c r="D9" s="5">
        <f t="shared" ca="1" si="2"/>
        <v>7.8176019771327523</v>
      </c>
      <c r="E9" s="2">
        <v>4</v>
      </c>
      <c r="F9" s="6">
        <f t="shared" ca="1" si="3"/>
        <v>1.9544004942831881</v>
      </c>
      <c r="G9" s="3">
        <f t="shared" ca="1" si="0"/>
        <v>6.7844720784069114E-34</v>
      </c>
    </row>
    <row r="10" spans="1:12" x14ac:dyDescent="0.2">
      <c r="A10" s="1">
        <v>6</v>
      </c>
      <c r="B10" s="2">
        <v>590</v>
      </c>
      <c r="C10" s="3">
        <f t="shared" ref="C10:C24" si="4">3*10^17/B10</f>
        <v>508474576271186.44</v>
      </c>
      <c r="D10" s="5">
        <f t="shared" ca="1" si="2"/>
        <v>8.9825825878111623</v>
      </c>
      <c r="E10" s="2">
        <v>4</v>
      </c>
      <c r="F10" s="6">
        <f t="shared" ref="F10:F29" ca="1" si="5">D10/E10</f>
        <v>2.2456456469527906</v>
      </c>
      <c r="G10" s="3">
        <f t="shared" ca="1" si="0"/>
        <v>7.0759112681234301E-34</v>
      </c>
      <c r="I10" s="1" t="s">
        <v>15</v>
      </c>
      <c r="J10" s="4">
        <f ca="1">AVERAGE(G25:G29)</f>
        <v>6.8972383005496652E-34</v>
      </c>
      <c r="K10" s="1" t="s">
        <v>17</v>
      </c>
      <c r="L10" s="4">
        <f ca="1">J10-$E$2</f>
        <v>2.7116815054966368E-35</v>
      </c>
    </row>
    <row r="11" spans="1:12" x14ac:dyDescent="0.2">
      <c r="A11" s="1">
        <v>7</v>
      </c>
      <c r="B11" s="2">
        <v>590</v>
      </c>
      <c r="C11" s="3">
        <f t="shared" si="4"/>
        <v>508474576271186.44</v>
      </c>
      <c r="D11" s="5">
        <f t="shared" ca="1" si="2"/>
        <v>8.7331582759388571</v>
      </c>
      <c r="E11" s="2">
        <v>4</v>
      </c>
      <c r="F11" s="6">
        <f t="shared" ca="1" si="5"/>
        <v>2.1832895689847143</v>
      </c>
      <c r="G11" s="3">
        <f t="shared" ca="1" si="0"/>
        <v>6.8794305476103737E-34</v>
      </c>
      <c r="I11" s="1" t="s">
        <v>16</v>
      </c>
      <c r="J11" s="4">
        <f ca="1">STDEV(G25:G29)</f>
        <v>2.2791115795855923E-35</v>
      </c>
      <c r="K11" s="1" t="s">
        <v>18</v>
      </c>
      <c r="L11" s="4">
        <f ca="1">L10/$E$2</f>
        <v>4.0924430984127694E-2</v>
      </c>
    </row>
    <row r="12" spans="1:12" x14ac:dyDescent="0.2">
      <c r="A12" s="1">
        <v>8</v>
      </c>
      <c r="B12" s="2">
        <v>590</v>
      </c>
      <c r="C12" s="3">
        <f t="shared" si="4"/>
        <v>508474576271186.44</v>
      </c>
      <c r="D12" s="5">
        <f t="shared" ca="1" si="2"/>
        <v>8.897951519255475</v>
      </c>
      <c r="E12" s="2">
        <v>4</v>
      </c>
      <c r="F12" s="6">
        <f t="shared" ca="1" si="5"/>
        <v>2.2244878798138688</v>
      </c>
      <c r="G12" s="3">
        <f t="shared" ca="1" si="0"/>
        <v>7.0092442571861626E-34</v>
      </c>
    </row>
    <row r="13" spans="1:12" x14ac:dyDescent="0.2">
      <c r="A13" s="1">
        <v>9</v>
      </c>
      <c r="B13" s="2">
        <v>590</v>
      </c>
      <c r="C13" s="3">
        <f t="shared" si="4"/>
        <v>508474576271186.44</v>
      </c>
      <c r="D13" s="5">
        <f t="shared" ca="1" si="2"/>
        <v>8.6685369653865418</v>
      </c>
      <c r="E13" s="2">
        <v>4</v>
      </c>
      <c r="F13" s="6">
        <f t="shared" ca="1" si="5"/>
        <v>2.1671342413466355</v>
      </c>
      <c r="G13" s="3">
        <f t="shared" ca="1" si="0"/>
        <v>6.828525960312896E-34</v>
      </c>
    </row>
    <row r="14" spans="1:12" x14ac:dyDescent="0.2">
      <c r="A14" s="1">
        <v>10</v>
      </c>
      <c r="B14" s="2">
        <v>590</v>
      </c>
      <c r="C14" s="3">
        <f t="shared" si="4"/>
        <v>508474576271186.44</v>
      </c>
      <c r="D14" s="5">
        <f t="shared" ca="1" si="2"/>
        <v>8.8873336769367164</v>
      </c>
      <c r="E14" s="2">
        <v>4</v>
      </c>
      <c r="F14" s="6">
        <f t="shared" ca="1" si="5"/>
        <v>2.2218334192341791</v>
      </c>
      <c r="G14" s="3">
        <f t="shared" ca="1" si="0"/>
        <v>7.0008801915767463E-34</v>
      </c>
    </row>
    <row r="15" spans="1:12" x14ac:dyDescent="0.2">
      <c r="A15" s="1">
        <v>11</v>
      </c>
      <c r="B15" s="2">
        <v>577</v>
      </c>
      <c r="C15" s="3">
        <f t="shared" si="4"/>
        <v>519930675909878.69</v>
      </c>
      <c r="D15" s="5">
        <f t="shared" ca="1" si="2"/>
        <v>8.9652598959151355</v>
      </c>
      <c r="E15" s="2">
        <v>4</v>
      </c>
      <c r="F15" s="6">
        <f t="shared" ca="1" si="5"/>
        <v>2.2413149739787839</v>
      </c>
      <c r="G15" s="3">
        <f t="shared" ca="1" si="0"/>
        <v>6.9066563046292792E-34</v>
      </c>
      <c r="I15" s="1" t="s">
        <v>15</v>
      </c>
      <c r="J15" s="4">
        <f ca="1">AVERAGE(G20:G24)</f>
        <v>7.028150354243048E-34</v>
      </c>
      <c r="K15" s="1" t="s">
        <v>17</v>
      </c>
      <c r="L15" s="4">
        <f ca="1">J15-$E$2</f>
        <v>4.0208020424304645E-35</v>
      </c>
    </row>
    <row r="16" spans="1:12" x14ac:dyDescent="0.2">
      <c r="A16" s="1">
        <v>12</v>
      </c>
      <c r="B16" s="2">
        <v>577</v>
      </c>
      <c r="C16" s="3">
        <f t="shared" si="4"/>
        <v>519930675909878.69</v>
      </c>
      <c r="D16" s="5">
        <f t="shared" ca="1" si="2"/>
        <v>9.0929436493589684</v>
      </c>
      <c r="E16" s="2">
        <v>4</v>
      </c>
      <c r="F16" s="6">
        <f t="shared" ca="1" si="5"/>
        <v>2.2732359123397421</v>
      </c>
      <c r="G16" s="3">
        <f t="shared" ca="1" si="0"/>
        <v>7.0050213058629167E-34</v>
      </c>
      <c r="I16" s="1" t="s">
        <v>16</v>
      </c>
      <c r="J16" s="4">
        <f ca="1">STDEV(G20:G24)</f>
        <v>1.7088485765003518E-35</v>
      </c>
      <c r="K16" s="1" t="s">
        <v>18</v>
      </c>
      <c r="L16" s="4">
        <f ca="1">L15/$E$2</f>
        <v>6.0681549567211626E-2</v>
      </c>
    </row>
    <row r="17" spans="1:12" x14ac:dyDescent="0.2">
      <c r="A17" s="1">
        <v>13</v>
      </c>
      <c r="B17" s="2">
        <v>577</v>
      </c>
      <c r="C17" s="3">
        <f t="shared" si="4"/>
        <v>519930675909878.69</v>
      </c>
      <c r="D17" s="5">
        <f t="shared" ca="1" si="2"/>
        <v>8.8721216562671259</v>
      </c>
      <c r="E17" s="2">
        <v>4</v>
      </c>
      <c r="F17" s="6">
        <f t="shared" ca="1" si="5"/>
        <v>2.2180304140667815</v>
      </c>
      <c r="G17" s="3">
        <f t="shared" ca="1" si="0"/>
        <v>6.8349044739478174E-34</v>
      </c>
    </row>
    <row r="18" spans="1:12" x14ac:dyDescent="0.2">
      <c r="A18" s="1">
        <v>14</v>
      </c>
      <c r="B18" s="2">
        <v>577</v>
      </c>
      <c r="C18" s="3">
        <f t="shared" si="4"/>
        <v>519930675909878.69</v>
      </c>
      <c r="D18" s="5">
        <f t="shared" ca="1" si="2"/>
        <v>8.9374002554137206</v>
      </c>
      <c r="E18" s="2">
        <v>4</v>
      </c>
      <c r="F18" s="6">
        <f t="shared" ca="1" si="5"/>
        <v>2.2343500638534302</v>
      </c>
      <c r="G18" s="3">
        <f t="shared" ca="1" si="0"/>
        <v>6.8851937966877662E-34</v>
      </c>
    </row>
    <row r="19" spans="1:12" x14ac:dyDescent="0.2">
      <c r="A19" s="1">
        <v>15</v>
      </c>
      <c r="B19" s="2">
        <v>577</v>
      </c>
      <c r="C19" s="3">
        <f t="shared" si="4"/>
        <v>519930675909878.69</v>
      </c>
      <c r="D19" s="5">
        <f t="shared" ca="1" si="2"/>
        <v>9.1072867226189747</v>
      </c>
      <c r="E19" s="2">
        <v>4</v>
      </c>
      <c r="F19" s="6">
        <f t="shared" ca="1" si="5"/>
        <v>2.2768216806547437</v>
      </c>
      <c r="G19" s="3">
        <f t="shared" ca="1" si="0"/>
        <v>7.0160709216586754E-34</v>
      </c>
    </row>
    <row r="20" spans="1:12" x14ac:dyDescent="0.2">
      <c r="A20" s="1">
        <v>16</v>
      </c>
      <c r="B20" s="2">
        <v>532</v>
      </c>
      <c r="C20" s="3">
        <f t="shared" si="4"/>
        <v>563909774436090.25</v>
      </c>
      <c r="D20" s="5">
        <f t="shared" ca="1" si="2"/>
        <v>9.8375976625088626</v>
      </c>
      <c r="E20" s="2">
        <v>4</v>
      </c>
      <c r="F20" s="6">
        <f t="shared" ca="1" si="5"/>
        <v>2.4593994156272156</v>
      </c>
      <c r="G20" s="3">
        <f t="shared" ca="1" si="0"/>
        <v>6.9876289719070253E-34</v>
      </c>
      <c r="I20" s="1" t="s">
        <v>15</v>
      </c>
      <c r="J20" s="4">
        <f ca="1">AVERAGE(G15:G19)</f>
        <v>6.9295693605572901E-34</v>
      </c>
      <c r="K20" s="1" t="s">
        <v>17</v>
      </c>
      <c r="L20" s="4">
        <f ca="1">J20-$E$2</f>
        <v>3.034992105572886E-35</v>
      </c>
    </row>
    <row r="21" spans="1:12" x14ac:dyDescent="0.2">
      <c r="A21" s="1">
        <v>17</v>
      </c>
      <c r="B21" s="2">
        <v>532</v>
      </c>
      <c r="C21" s="3">
        <f t="shared" si="4"/>
        <v>563909774436090.25</v>
      </c>
      <c r="D21" s="5">
        <f t="shared" ca="1" si="2"/>
        <v>9.7712155470554336</v>
      </c>
      <c r="E21" s="2">
        <v>4</v>
      </c>
      <c r="F21" s="6">
        <f t="shared" ca="1" si="5"/>
        <v>2.4428038867638584</v>
      </c>
      <c r="G21" s="3">
        <f t="shared" ca="1" si="0"/>
        <v>6.940477867636253E-34</v>
      </c>
      <c r="I21" s="1" t="s">
        <v>16</v>
      </c>
      <c r="J21" s="4">
        <f ca="1">STDEV(G15:G19)</f>
        <v>7.8471580334638758E-36</v>
      </c>
      <c r="K21" s="1" t="s">
        <v>18</v>
      </c>
      <c r="L21" s="4">
        <f ca="1">L20/$E$2</f>
        <v>4.5803802810220555E-2</v>
      </c>
    </row>
    <row r="22" spans="1:12" x14ac:dyDescent="0.2">
      <c r="A22" s="1">
        <v>18</v>
      </c>
      <c r="B22" s="2">
        <v>532</v>
      </c>
      <c r="C22" s="3">
        <f t="shared" si="4"/>
        <v>563909774436090.25</v>
      </c>
      <c r="D22" s="5">
        <f t="shared" ca="1" si="2"/>
        <v>10.130896640387515</v>
      </c>
      <c r="E22" s="2">
        <v>4</v>
      </c>
      <c r="F22" s="6">
        <f t="shared" ca="1" si="5"/>
        <v>2.5327241600968788</v>
      </c>
      <c r="G22" s="3">
        <f t="shared" ca="1" si="0"/>
        <v>7.1959587395561039E-34</v>
      </c>
    </row>
    <row r="23" spans="1:12" x14ac:dyDescent="0.2">
      <c r="A23" s="1">
        <v>19</v>
      </c>
      <c r="B23" s="2">
        <v>532</v>
      </c>
      <c r="C23" s="3">
        <f t="shared" si="4"/>
        <v>563909774436090.25</v>
      </c>
      <c r="D23" s="5">
        <f t="shared" ca="1" si="2"/>
        <v>9.5877806128102225</v>
      </c>
      <c r="E23" s="2">
        <v>4</v>
      </c>
      <c r="F23" s="6">
        <f t="shared" ca="1" si="5"/>
        <v>2.3969451532025556</v>
      </c>
      <c r="G23" s="3">
        <f t="shared" ca="1" si="0"/>
        <v>6.8101843442614812E-34</v>
      </c>
    </row>
    <row r="24" spans="1:12" x14ac:dyDescent="0.2">
      <c r="A24" s="1">
        <v>20</v>
      </c>
      <c r="B24" s="2">
        <v>532</v>
      </c>
      <c r="C24" s="3">
        <f t="shared" si="4"/>
        <v>563909774436090.25</v>
      </c>
      <c r="D24" s="5">
        <f t="shared" ca="1" si="2"/>
        <v>10.145739852293532</v>
      </c>
      <c r="E24" s="2">
        <v>4</v>
      </c>
      <c r="F24" s="6">
        <f t="shared" ca="1" si="5"/>
        <v>2.5364349630733831</v>
      </c>
      <c r="G24" s="3">
        <f t="shared" ca="1" si="0"/>
        <v>7.206501847854374E-34</v>
      </c>
    </row>
    <row r="25" spans="1:12" x14ac:dyDescent="0.2">
      <c r="A25" s="1">
        <v>21</v>
      </c>
      <c r="B25" s="2">
        <v>440</v>
      </c>
      <c r="C25" s="3">
        <f t="shared" ref="C25:C29" si="6">3*10^17/B25</f>
        <v>681818181818181.88</v>
      </c>
      <c r="D25" s="5">
        <f t="shared" ca="1" si="2"/>
        <v>11.7787836155024</v>
      </c>
      <c r="E25" s="2">
        <v>4</v>
      </c>
      <c r="F25" s="6">
        <f t="shared" ca="1" si="5"/>
        <v>2.9446959038756</v>
      </c>
      <c r="G25" s="3">
        <f t="shared" ca="1" si="0"/>
        <v>6.9196203580899949E-34</v>
      </c>
      <c r="I25" s="1" t="s">
        <v>15</v>
      </c>
      <c r="J25" s="4">
        <f ca="1">AVERAGE(G19:G24)</f>
        <v>7.0261371154789849E-34</v>
      </c>
      <c r="K25" s="1" t="s">
        <v>17</v>
      </c>
      <c r="L25" s="4">
        <f ca="1">J25-$E$2</f>
        <v>4.0006696547898336E-35</v>
      </c>
    </row>
    <row r="26" spans="1:12" x14ac:dyDescent="0.2">
      <c r="A26" s="1">
        <v>22</v>
      </c>
      <c r="B26" s="2">
        <v>440</v>
      </c>
      <c r="C26" s="3">
        <f t="shared" si="6"/>
        <v>681818181818181.88</v>
      </c>
      <c r="D26" s="5">
        <f t="shared" ca="1" si="2"/>
        <v>11.553808546518576</v>
      </c>
      <c r="E26" s="2">
        <v>4</v>
      </c>
      <c r="F26" s="6">
        <f t="shared" ca="1" si="5"/>
        <v>2.8884521366296441</v>
      </c>
      <c r="G26" s="3">
        <f t="shared" ca="1" si="0"/>
        <v>6.7874554318785737E-34</v>
      </c>
      <c r="I26" s="1" t="s">
        <v>16</v>
      </c>
      <c r="J26" s="4">
        <f ca="1">STDEV(G19:G24)</f>
        <v>1.529235967442074E-35</v>
      </c>
      <c r="K26" s="1" t="s">
        <v>18</v>
      </c>
      <c r="L26" s="4">
        <f ca="1">L25/$E$2</f>
        <v>6.037771355001173E-2</v>
      </c>
    </row>
    <row r="27" spans="1:12" x14ac:dyDescent="0.2">
      <c r="A27" s="1">
        <v>23</v>
      </c>
      <c r="B27" s="2">
        <v>440</v>
      </c>
      <c r="C27" s="3">
        <f t="shared" si="6"/>
        <v>681818181818181.88</v>
      </c>
      <c r="D27" s="5">
        <f t="shared" ca="1" si="2"/>
        <v>12.103713722393078</v>
      </c>
      <c r="E27" s="2">
        <v>4</v>
      </c>
      <c r="F27" s="6">
        <f t="shared" ca="1" si="5"/>
        <v>3.0259284305982694</v>
      </c>
      <c r="G27" s="3">
        <f t="shared" ca="1" si="0"/>
        <v>7.1105053472358952E-34</v>
      </c>
    </row>
    <row r="28" spans="1:12" x14ac:dyDescent="0.2">
      <c r="A28" s="1">
        <v>24</v>
      </c>
      <c r="B28" s="2">
        <v>440</v>
      </c>
      <c r="C28" s="3">
        <f t="shared" si="6"/>
        <v>681818181818181.88</v>
      </c>
      <c r="D28" s="5">
        <f t="shared" ca="1" si="2"/>
        <v>12.08683800579086</v>
      </c>
      <c r="E28" s="2">
        <v>4</v>
      </c>
      <c r="F28" s="6">
        <f t="shared" ca="1" si="5"/>
        <v>3.0217095014477149</v>
      </c>
      <c r="G28" s="3">
        <f t="shared" ca="1" si="0"/>
        <v>7.1005914583344672E-34</v>
      </c>
    </row>
    <row r="29" spans="1:12" x14ac:dyDescent="0.2">
      <c r="A29" s="1">
        <v>25</v>
      </c>
      <c r="B29" s="2">
        <v>440</v>
      </c>
      <c r="C29" s="3">
        <f t="shared" si="6"/>
        <v>681818181818181.88</v>
      </c>
      <c r="D29" s="5">
        <f t="shared" ca="1" si="2"/>
        <v>11.180277166521082</v>
      </c>
      <c r="E29" s="2">
        <v>4</v>
      </c>
      <c r="F29" s="6">
        <f t="shared" ca="1" si="5"/>
        <v>2.7950692916302704</v>
      </c>
      <c r="G29" s="3">
        <f t="shared" ca="1" si="0"/>
        <v>6.5680189072093952E-34</v>
      </c>
    </row>
    <row r="31" spans="1:12" x14ac:dyDescent="0.2">
      <c r="I31" s="1" t="s">
        <v>15</v>
      </c>
      <c r="J31" s="4">
        <f ca="1">AVERAGE(G5:G19)</f>
        <v>6.9574839750147656E-34</v>
      </c>
      <c r="K31" s="1" t="s">
        <v>17</v>
      </c>
      <c r="L31" s="4">
        <f ca="1">J31-$E$2</f>
        <v>3.3141382501476404E-35</v>
      </c>
    </row>
    <row r="32" spans="1:12" x14ac:dyDescent="0.2">
      <c r="I32" s="1" t="s">
        <v>16</v>
      </c>
      <c r="J32" s="4">
        <f ca="1">STDEV(G5:G19)</f>
        <v>9.3906852812068725E-36</v>
      </c>
      <c r="K32" s="1" t="s">
        <v>18</v>
      </c>
      <c r="L32" s="4">
        <f ca="1">L31/$E$2</f>
        <v>5.0016649010992432E-2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D0B3-2B9C-514C-BDB2-3B1B18A4A63A}">
  <dimension ref="A1:S32"/>
  <sheetViews>
    <sheetView tabSelected="1" topLeftCell="G1" workbookViewId="0">
      <selection activeCell="O4" sqref="O4:S10"/>
    </sheetView>
  </sheetViews>
  <sheetFormatPr baseColWidth="10" defaultRowHeight="16" x14ac:dyDescent="0.2"/>
  <cols>
    <col min="2" max="2" width="11" bestFit="1" customWidth="1"/>
    <col min="3" max="3" width="12.1640625" bestFit="1" customWidth="1"/>
    <col min="4" max="4" width="13.83203125" bestFit="1" customWidth="1"/>
    <col min="5" max="5" width="12.33203125" bestFit="1" customWidth="1"/>
    <col min="6" max="6" width="11" bestFit="1" customWidth="1"/>
    <col min="7" max="7" width="14" bestFit="1" customWidth="1"/>
    <col min="9" max="9" width="18.83203125" bestFit="1" customWidth="1"/>
    <col min="10" max="10" width="13" bestFit="1" customWidth="1"/>
    <col min="11" max="11" width="12.33203125" bestFit="1" customWidth="1"/>
    <col min="12" max="12" width="12.1640625" bestFit="1" customWidth="1"/>
    <col min="15" max="15" width="15" bestFit="1" customWidth="1"/>
    <col min="16" max="16" width="16.33203125" bestFit="1" customWidth="1"/>
    <col min="17" max="17" width="18.83203125" bestFit="1" customWidth="1"/>
    <col min="18" max="18" width="12.1640625" bestFit="1" customWidth="1"/>
    <col min="19" max="19" width="12.33203125" bestFit="1" customWidth="1"/>
  </cols>
  <sheetData>
    <row r="1" spans="1:19" x14ac:dyDescent="0.2">
      <c r="D1" s="1" t="s">
        <v>8</v>
      </c>
      <c r="E1" s="1">
        <v>1.6021766340000001E-19</v>
      </c>
      <c r="F1" s="1"/>
      <c r="G1" s="1" t="s">
        <v>13</v>
      </c>
      <c r="H1" s="2">
        <v>0.1</v>
      </c>
    </row>
    <row r="2" spans="1:19" x14ac:dyDescent="0.2">
      <c r="D2" s="1" t="s">
        <v>7</v>
      </c>
      <c r="E2" s="1">
        <v>6.6260701500000015E-34</v>
      </c>
      <c r="F2" s="1"/>
      <c r="G2" s="1" t="s">
        <v>14</v>
      </c>
      <c r="H2" s="2">
        <v>0.2</v>
      </c>
    </row>
    <row r="3" spans="1:19" ht="17" thickBot="1" x14ac:dyDescent="0.25"/>
    <row r="4" spans="1:19" x14ac:dyDescent="0.2">
      <c r="A4" s="1" t="s">
        <v>0</v>
      </c>
      <c r="B4" s="1" t="s">
        <v>1</v>
      </c>
      <c r="C4" s="1" t="s">
        <v>6</v>
      </c>
      <c r="D4" s="1" t="s">
        <v>2</v>
      </c>
      <c r="E4" s="1" t="s">
        <v>3</v>
      </c>
      <c r="F4" s="1" t="s">
        <v>4</v>
      </c>
      <c r="G4" s="1" t="s">
        <v>5</v>
      </c>
      <c r="O4" s="8" t="s">
        <v>19</v>
      </c>
      <c r="P4" s="9" t="s">
        <v>15</v>
      </c>
      <c r="Q4" s="9" t="s">
        <v>16</v>
      </c>
      <c r="R4" s="9" t="s">
        <v>20</v>
      </c>
      <c r="S4" s="10" t="s">
        <v>21</v>
      </c>
    </row>
    <row r="5" spans="1:19" x14ac:dyDescent="0.2">
      <c r="A5" s="1">
        <v>1</v>
      </c>
      <c r="B5" s="2">
        <v>650</v>
      </c>
      <c r="C5" s="3">
        <v>461538461538461.56</v>
      </c>
      <c r="D5" s="5">
        <v>7.853211243038948</v>
      </c>
      <c r="E5" s="2">
        <v>4</v>
      </c>
      <c r="F5" s="6">
        <v>1.963302810759737</v>
      </c>
      <c r="G5" s="3">
        <v>6.8153754258758452E-34</v>
      </c>
      <c r="I5" s="1" t="s">
        <v>15</v>
      </c>
      <c r="J5" s="4">
        <v>6.9414292211365059E-34</v>
      </c>
      <c r="K5" s="1" t="s">
        <v>17</v>
      </c>
      <c r="L5" s="4">
        <v>3.1535907113650432E-35</v>
      </c>
      <c r="O5" s="11">
        <v>650</v>
      </c>
      <c r="P5" s="1">
        <f>J5</f>
        <v>6.9414292211365059E-34</v>
      </c>
      <c r="Q5" s="1">
        <f>J6</f>
        <v>1.6939650089156022E-35</v>
      </c>
      <c r="R5" s="1">
        <f>L5</f>
        <v>3.1535907113650432E-35</v>
      </c>
      <c r="S5" s="12">
        <f>L6</f>
        <v>4.7593681322028299E-2</v>
      </c>
    </row>
    <row r="6" spans="1:19" x14ac:dyDescent="0.2">
      <c r="A6" s="1">
        <v>2</v>
      </c>
      <c r="B6" s="2">
        <v>650</v>
      </c>
      <c r="C6" s="3">
        <v>461538461538461.56</v>
      </c>
      <c r="D6" s="5">
        <v>8.1955253395515495</v>
      </c>
      <c r="E6" s="2">
        <v>4</v>
      </c>
      <c r="F6" s="6">
        <v>2.0488813348878878</v>
      </c>
      <c r="G6" s="3">
        <v>7.1124512346248892E-34</v>
      </c>
      <c r="I6" s="1" t="s">
        <v>16</v>
      </c>
      <c r="J6" s="4">
        <v>1.6939650089156022E-35</v>
      </c>
      <c r="K6" s="1" t="s">
        <v>18</v>
      </c>
      <c r="L6" s="4">
        <v>4.7593681322028299E-2</v>
      </c>
      <c r="O6" s="11">
        <v>590</v>
      </c>
      <c r="P6" s="1">
        <f>J10</f>
        <v>6.8641691634454941E-34</v>
      </c>
      <c r="Q6" s="1">
        <f>J11</f>
        <v>9.2031258049146755E-36</v>
      </c>
      <c r="R6" s="1">
        <f>L10</f>
        <v>2.3809901344549253E-35</v>
      </c>
      <c r="S6" s="12">
        <f>L11</f>
        <v>3.593366928744219E-2</v>
      </c>
    </row>
    <row r="7" spans="1:19" x14ac:dyDescent="0.2">
      <c r="A7" s="1">
        <v>3</v>
      </c>
      <c r="B7" s="2">
        <v>650</v>
      </c>
      <c r="C7" s="3">
        <v>461538461538461.56</v>
      </c>
      <c r="D7" s="5">
        <v>7.7935095778924204</v>
      </c>
      <c r="E7" s="2">
        <v>4</v>
      </c>
      <c r="F7" s="6">
        <v>1.9483773944731038</v>
      </c>
      <c r="G7" s="3">
        <v>6.7635635938836496E-34</v>
      </c>
      <c r="O7" s="11">
        <v>577</v>
      </c>
      <c r="P7" s="1">
        <f>J15</f>
        <v>6.9195401358001021E-34</v>
      </c>
      <c r="Q7" s="1">
        <f>J16</f>
        <v>1.3235792397857454E-35</v>
      </c>
      <c r="R7" s="1">
        <f>L15</f>
        <v>2.9346998580010053E-35</v>
      </c>
      <c r="S7" s="12">
        <f>L16</f>
        <v>4.4290202058923339E-2</v>
      </c>
    </row>
    <row r="8" spans="1:19" x14ac:dyDescent="0.2">
      <c r="A8" s="1">
        <v>4</v>
      </c>
      <c r="B8" s="2">
        <v>650</v>
      </c>
      <c r="C8" s="3">
        <v>461538461538461.56</v>
      </c>
      <c r="D8" s="5">
        <v>7.93585566180119</v>
      </c>
      <c r="E8" s="2">
        <v>4</v>
      </c>
      <c r="F8" s="6">
        <v>1.9839639154502975</v>
      </c>
      <c r="G8" s="3">
        <v>6.8870980274061731E-34</v>
      </c>
      <c r="O8" s="11">
        <v>532</v>
      </c>
      <c r="P8" s="1">
        <f>J20</f>
        <v>6.9384371248953977E-34</v>
      </c>
      <c r="Q8" s="1">
        <f>J21</f>
        <v>1.1965127910354217E-35</v>
      </c>
      <c r="R8" s="1">
        <f>L20</f>
        <v>3.1236697489539614E-35</v>
      </c>
      <c r="S8" s="12">
        <f>L21</f>
        <v>4.7142117095665834E-2</v>
      </c>
    </row>
    <row r="9" spans="1:19" x14ac:dyDescent="0.2">
      <c r="A9" s="1">
        <v>5</v>
      </c>
      <c r="B9" s="2">
        <v>650</v>
      </c>
      <c r="C9" s="3">
        <v>461538461538461.56</v>
      </c>
      <c r="D9" s="5">
        <v>8.2141998455164558</v>
      </c>
      <c r="E9" s="2">
        <v>4</v>
      </c>
      <c r="F9" s="6">
        <v>2.0535499613791139</v>
      </c>
      <c r="G9" s="3">
        <v>7.1286578238919748E-34</v>
      </c>
      <c r="O9" s="11">
        <v>440</v>
      </c>
      <c r="P9" s="1">
        <f>J25</f>
        <v>6.9105054828925004E-34</v>
      </c>
      <c r="Q9" s="1">
        <f>J26</f>
        <v>1.2043523467365987E-35</v>
      </c>
      <c r="R9" s="1">
        <f>L25</f>
        <v>2.84435332892498E-35</v>
      </c>
      <c r="S9" s="12">
        <f>L26</f>
        <v>4.2926701114460418E-2</v>
      </c>
    </row>
    <row r="10" spans="1:19" ht="17" thickBot="1" x14ac:dyDescent="0.25">
      <c r="A10" s="1">
        <v>6</v>
      </c>
      <c r="B10" s="2">
        <v>590</v>
      </c>
      <c r="C10" s="3">
        <v>508474576271186.44</v>
      </c>
      <c r="D10" s="5">
        <v>9.0191761286535481</v>
      </c>
      <c r="E10" s="2">
        <v>4</v>
      </c>
      <c r="F10" s="6">
        <v>2.254794032163387</v>
      </c>
      <c r="G10" s="3">
        <v>7.1047373485358191E-34</v>
      </c>
      <c r="I10" s="1" t="s">
        <v>15</v>
      </c>
      <c r="J10" s="4">
        <v>6.8641691634454941E-34</v>
      </c>
      <c r="K10" s="1" t="s">
        <v>17</v>
      </c>
      <c r="L10" s="4">
        <v>2.3809901344549253E-35</v>
      </c>
      <c r="O10" s="13" t="s">
        <v>22</v>
      </c>
      <c r="P10" s="14">
        <f>J31</f>
        <v>6.9491243801427227E-34</v>
      </c>
      <c r="Q10" s="14">
        <f>J32</f>
        <v>1.3630516207268066E-35</v>
      </c>
      <c r="R10" s="14">
        <f>L31</f>
        <v>3.2305423014272112E-35</v>
      </c>
      <c r="S10" s="15">
        <f>L32</f>
        <v>4.8755027162325021E-2</v>
      </c>
    </row>
    <row r="11" spans="1:19" x14ac:dyDescent="0.2">
      <c r="A11" s="1">
        <v>7</v>
      </c>
      <c r="B11" s="2">
        <v>590</v>
      </c>
      <c r="C11" s="3">
        <v>508474576271186.44</v>
      </c>
      <c r="D11" s="5">
        <v>8.5671120299234023</v>
      </c>
      <c r="E11" s="2">
        <v>4</v>
      </c>
      <c r="F11" s="6">
        <v>2.1417780074808506</v>
      </c>
      <c r="G11" s="3">
        <v>6.7486298016417625E-34</v>
      </c>
      <c r="I11" s="1" t="s">
        <v>16</v>
      </c>
      <c r="J11" s="4">
        <v>9.2031258049146755E-36</v>
      </c>
      <c r="K11" s="1" t="s">
        <v>18</v>
      </c>
      <c r="L11" s="4">
        <v>3.593366928744219E-2</v>
      </c>
    </row>
    <row r="12" spans="1:19" x14ac:dyDescent="0.2">
      <c r="A12" s="1">
        <v>8</v>
      </c>
      <c r="B12" s="2">
        <v>590</v>
      </c>
      <c r="C12" s="3">
        <v>508474576271186.44</v>
      </c>
      <c r="D12" s="5">
        <v>8.9843058285420536</v>
      </c>
      <c r="E12" s="2">
        <v>4</v>
      </c>
      <c r="F12" s="6">
        <v>2.2460764571355134</v>
      </c>
      <c r="G12" s="3">
        <v>7.0772687283400447E-34</v>
      </c>
    </row>
    <row r="13" spans="1:19" x14ac:dyDescent="0.2">
      <c r="A13" s="1">
        <v>9</v>
      </c>
      <c r="B13" s="2">
        <v>590</v>
      </c>
      <c r="C13" s="3">
        <v>508474576271186.44</v>
      </c>
      <c r="D13" s="5">
        <v>8.7557496117770075</v>
      </c>
      <c r="E13" s="2">
        <v>4</v>
      </c>
      <c r="F13" s="6">
        <v>2.1889374029442519</v>
      </c>
      <c r="G13" s="3">
        <v>6.8972265752289823E-34</v>
      </c>
    </row>
    <row r="14" spans="1:19" x14ac:dyDescent="0.2">
      <c r="A14" s="1">
        <v>10</v>
      </c>
      <c r="B14" s="2">
        <v>590</v>
      </c>
      <c r="C14" s="3">
        <v>508474576271186.44</v>
      </c>
      <c r="D14" s="5">
        <v>8.898493909840921</v>
      </c>
      <c r="E14" s="2">
        <v>4</v>
      </c>
      <c r="F14" s="6">
        <v>2.2246234774602303</v>
      </c>
      <c r="G14" s="3">
        <v>7.0096715182347264E-34</v>
      </c>
    </row>
    <row r="15" spans="1:19" x14ac:dyDescent="0.2">
      <c r="A15" s="1">
        <v>11</v>
      </c>
      <c r="B15" s="2">
        <v>577</v>
      </c>
      <c r="C15" s="3">
        <v>519930675909878.69</v>
      </c>
      <c r="D15" s="5">
        <v>8.9732995376656621</v>
      </c>
      <c r="E15" s="2">
        <v>4</v>
      </c>
      <c r="F15" s="6">
        <v>2.2433248844164155</v>
      </c>
      <c r="G15" s="3">
        <v>6.9128498832904551E-34</v>
      </c>
      <c r="I15" s="1" t="s">
        <v>15</v>
      </c>
      <c r="J15" s="4">
        <v>6.9195401358001021E-34</v>
      </c>
      <c r="K15" s="1" t="s">
        <v>17</v>
      </c>
      <c r="L15" s="4">
        <v>2.9346998580010053E-35</v>
      </c>
    </row>
    <row r="16" spans="1:19" x14ac:dyDescent="0.2">
      <c r="A16" s="1">
        <v>12</v>
      </c>
      <c r="B16" s="2">
        <v>577</v>
      </c>
      <c r="C16" s="3">
        <v>519930675909878.69</v>
      </c>
      <c r="D16" s="5">
        <v>8.8407399971040146</v>
      </c>
      <c r="E16" s="2">
        <v>4</v>
      </c>
      <c r="F16" s="6">
        <v>2.2101849992760036</v>
      </c>
      <c r="G16" s="3">
        <v>6.8107286735109127E-34</v>
      </c>
      <c r="I16" s="1" t="s">
        <v>16</v>
      </c>
      <c r="J16" s="4">
        <v>1.3235792397857454E-35</v>
      </c>
      <c r="K16" s="1" t="s">
        <v>18</v>
      </c>
      <c r="L16" s="4">
        <v>4.4290202058923339E-2</v>
      </c>
    </row>
    <row r="17" spans="1:12" x14ac:dyDescent="0.2">
      <c r="A17" s="1">
        <v>13</v>
      </c>
      <c r="B17" s="2">
        <v>577</v>
      </c>
      <c r="C17" s="3">
        <v>519930675909878.69</v>
      </c>
      <c r="D17" s="5">
        <v>9.0648021846469966</v>
      </c>
      <c r="E17" s="2">
        <v>4</v>
      </c>
      <c r="F17" s="6">
        <v>2.2662005461617492</v>
      </c>
      <c r="G17" s="3">
        <v>6.9833416862053757E-34</v>
      </c>
    </row>
    <row r="18" spans="1:12" x14ac:dyDescent="0.2">
      <c r="A18" s="1">
        <v>14</v>
      </c>
      <c r="B18" s="2">
        <v>577</v>
      </c>
      <c r="C18" s="3">
        <v>519930675909878.69</v>
      </c>
      <c r="D18" s="5">
        <v>9.2421062281749276</v>
      </c>
      <c r="E18" s="2">
        <v>4</v>
      </c>
      <c r="F18" s="6">
        <v>2.3105265570437319</v>
      </c>
      <c r="G18" s="3">
        <v>7.1199331631157554E-34</v>
      </c>
    </row>
    <row r="19" spans="1:12" x14ac:dyDescent="0.2">
      <c r="A19" s="1">
        <v>15</v>
      </c>
      <c r="B19" s="2">
        <v>577</v>
      </c>
      <c r="C19" s="3">
        <v>519930675909878.69</v>
      </c>
      <c r="D19" s="5">
        <v>8.9116187189006695</v>
      </c>
      <c r="E19" s="2">
        <v>4</v>
      </c>
      <c r="F19" s="6">
        <v>2.2279046797251674</v>
      </c>
      <c r="G19" s="3">
        <v>6.8653322183544903E-34</v>
      </c>
    </row>
    <row r="20" spans="1:12" x14ac:dyDescent="0.2">
      <c r="A20" s="1">
        <v>16</v>
      </c>
      <c r="B20" s="2">
        <v>532</v>
      </c>
      <c r="C20" s="3">
        <v>563909774436090.25</v>
      </c>
      <c r="D20" s="5">
        <v>9.8645971707904696</v>
      </c>
      <c r="E20" s="2">
        <v>4</v>
      </c>
      <c r="F20" s="6">
        <v>2.4661492926976183</v>
      </c>
      <c r="G20" s="3">
        <v>7.006806676949265E-34</v>
      </c>
      <c r="I20" s="1" t="s">
        <v>15</v>
      </c>
      <c r="J20" s="4">
        <v>6.9384371248953977E-34</v>
      </c>
      <c r="K20" s="1" t="s">
        <v>17</v>
      </c>
      <c r="L20" s="4">
        <v>3.1236697489539614E-35</v>
      </c>
    </row>
    <row r="21" spans="1:12" x14ac:dyDescent="0.2">
      <c r="A21" s="1">
        <v>17</v>
      </c>
      <c r="B21" s="2">
        <v>532</v>
      </c>
      <c r="C21" s="3">
        <v>563909774436090.25</v>
      </c>
      <c r="D21" s="5">
        <v>9.6923258652575495</v>
      </c>
      <c r="E21" s="2">
        <v>4</v>
      </c>
      <c r="F21" s="6">
        <v>2.4230814663143874</v>
      </c>
      <c r="G21" s="3">
        <v>6.8844426601570694E-34</v>
      </c>
      <c r="I21" s="1" t="s">
        <v>16</v>
      </c>
      <c r="J21" s="4">
        <v>1.1965127910354217E-35</v>
      </c>
      <c r="K21" s="1" t="s">
        <v>18</v>
      </c>
      <c r="L21" s="4">
        <v>4.7142117095665834E-2</v>
      </c>
    </row>
    <row r="22" spans="1:12" x14ac:dyDescent="0.2">
      <c r="A22" s="1">
        <v>18</v>
      </c>
      <c r="B22" s="2">
        <v>532</v>
      </c>
      <c r="C22" s="3">
        <v>563909774436090.25</v>
      </c>
      <c r="D22" s="5">
        <v>9.9995595383818792</v>
      </c>
      <c r="E22" s="2">
        <v>4</v>
      </c>
      <c r="F22" s="6">
        <v>2.4998898845954711</v>
      </c>
      <c r="G22" s="3">
        <v>7.1026702182580292E-34</v>
      </c>
    </row>
    <row r="23" spans="1:12" x14ac:dyDescent="0.2">
      <c r="A23" s="1">
        <v>19</v>
      </c>
      <c r="B23" s="2">
        <v>532</v>
      </c>
      <c r="C23" s="3">
        <v>563909774436090.25</v>
      </c>
      <c r="D23" s="5">
        <v>9.5788713110773092</v>
      </c>
      <c r="E23" s="2">
        <v>4</v>
      </c>
      <c r="F23" s="6">
        <v>2.3947178277693286</v>
      </c>
      <c r="G23" s="3">
        <v>6.803856082317452E-34</v>
      </c>
    </row>
    <row r="24" spans="1:12" x14ac:dyDescent="0.2">
      <c r="A24" s="1">
        <v>20</v>
      </c>
      <c r="B24" s="2">
        <v>532</v>
      </c>
      <c r="C24" s="3">
        <v>563909774436090.25</v>
      </c>
      <c r="D24" s="5">
        <v>9.5733369588820096</v>
      </c>
      <c r="E24" s="2">
        <v>4</v>
      </c>
      <c r="F24" s="6">
        <v>2.3933342397205029</v>
      </c>
      <c r="G24" s="3">
        <v>6.7999250413186913E-34</v>
      </c>
    </row>
    <row r="25" spans="1:12" x14ac:dyDescent="0.2">
      <c r="A25" s="1">
        <v>21</v>
      </c>
      <c r="B25" s="2">
        <v>440</v>
      </c>
      <c r="C25" s="3">
        <v>681818181818181.88</v>
      </c>
      <c r="D25" s="5">
        <v>11.657690403686299</v>
      </c>
      <c r="E25" s="2">
        <v>4</v>
      </c>
      <c r="F25" s="6">
        <v>2.9144226009215668</v>
      </c>
      <c r="G25" s="3">
        <v>6.8484823627704597E-34</v>
      </c>
      <c r="I25" s="1" t="s">
        <v>15</v>
      </c>
      <c r="J25" s="7">
        <v>6.9105054828925004E-34</v>
      </c>
      <c r="K25" s="1" t="s">
        <v>17</v>
      </c>
      <c r="L25" s="4">
        <v>2.84435332892498E-35</v>
      </c>
    </row>
    <row r="26" spans="1:12" x14ac:dyDescent="0.2">
      <c r="A26" s="1">
        <v>22</v>
      </c>
      <c r="B26" s="2">
        <v>440</v>
      </c>
      <c r="C26" s="3">
        <v>681818181818181.88</v>
      </c>
      <c r="D26" s="5">
        <v>11.432078062460199</v>
      </c>
      <c r="E26" s="2">
        <v>4</v>
      </c>
      <c r="F26" s="6">
        <v>2.8580195156150432</v>
      </c>
      <c r="G26" s="3">
        <v>6.7159430615704836E-34</v>
      </c>
      <c r="I26" s="1" t="s">
        <v>16</v>
      </c>
      <c r="J26" s="4">
        <v>1.2043523467365987E-35</v>
      </c>
      <c r="K26" s="1" t="s">
        <v>18</v>
      </c>
      <c r="L26" s="4">
        <v>4.2926701114460418E-2</v>
      </c>
    </row>
    <row r="27" spans="1:12" x14ac:dyDescent="0.2">
      <c r="A27" s="1">
        <v>23</v>
      </c>
      <c r="B27" s="2">
        <v>440</v>
      </c>
      <c r="C27" s="3">
        <v>681818181818181.88</v>
      </c>
      <c r="D27" s="5">
        <v>11.800065378873301</v>
      </c>
      <c r="E27" s="2">
        <v>4</v>
      </c>
      <c r="F27" s="6">
        <v>2.950016344718319</v>
      </c>
      <c r="G27" s="3">
        <v>6.9321226442244769E-34</v>
      </c>
    </row>
    <row r="28" spans="1:12" x14ac:dyDescent="0.2">
      <c r="A28" s="1">
        <v>24</v>
      </c>
      <c r="B28" s="2">
        <v>440</v>
      </c>
      <c r="C28" s="3">
        <v>681818181818181.88</v>
      </c>
      <c r="D28" s="5">
        <v>11.825523906596001</v>
      </c>
      <c r="E28" s="2">
        <v>4</v>
      </c>
      <c r="F28" s="6">
        <v>2.9563809766490006</v>
      </c>
      <c r="G28" s="3">
        <v>6.9470786322507221E-34</v>
      </c>
    </row>
    <row r="29" spans="1:12" x14ac:dyDescent="0.2">
      <c r="A29" s="1">
        <v>25</v>
      </c>
      <c r="B29" s="2">
        <v>440</v>
      </c>
      <c r="C29" s="3">
        <v>681818181818181.88</v>
      </c>
      <c r="D29" s="5">
        <v>11.706606960582645</v>
      </c>
      <c r="E29" s="2">
        <v>4</v>
      </c>
      <c r="F29" s="6">
        <v>2.9266517401456613</v>
      </c>
      <c r="G29" s="3">
        <v>6.8772191164113339E-34</v>
      </c>
    </row>
    <row r="31" spans="1:12" x14ac:dyDescent="0.2">
      <c r="I31" s="1" t="s">
        <v>15</v>
      </c>
      <c r="J31" s="4">
        <v>6.9491243801427227E-34</v>
      </c>
      <c r="K31" s="1" t="s">
        <v>17</v>
      </c>
      <c r="L31" s="4">
        <v>3.2305423014272112E-35</v>
      </c>
    </row>
    <row r="32" spans="1:12" x14ac:dyDescent="0.2">
      <c r="I32" s="1" t="s">
        <v>16</v>
      </c>
      <c r="J32" s="4">
        <v>1.3630516207268066E-35</v>
      </c>
      <c r="K32" s="1" t="s">
        <v>18</v>
      </c>
      <c r="L32" s="4">
        <v>4.8755027162325021E-2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fake data generator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2022-06-01T04:40:31Z</dcterms:created>
  <dcterms:modified xsi:type="dcterms:W3CDTF">2022-06-15T01:24:20Z</dcterms:modified>
</cp:coreProperties>
</file>