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yiming/Workspace/Lecture/PHY207 Lab/"/>
    </mc:Choice>
  </mc:AlternateContent>
  <xr:revisionPtr revIDLastSave="0" documentId="13_ncr:1_{EB4FC36C-3E08-7346-98A1-5AAC5E03D9C3}" xr6:coauthVersionLast="47" xr6:coauthVersionMax="47" xr10:uidLastSave="{00000000-0000-0000-0000-000000000000}"/>
  <bookViews>
    <workbookView xWindow="380" yWindow="500" windowWidth="28040" windowHeight="16940" activeTab="1" xr2:uid="{971E5DFC-0392-074E-9AEF-BE83121E2531}"/>
  </bookViews>
  <sheets>
    <sheet name="Sheet1" sheetId="1" r:id="rId1"/>
    <sheet name="fake data gener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10" i="2"/>
  <c r="C11" i="2"/>
  <c r="C12" i="2"/>
  <c r="C13" i="2"/>
  <c r="C14" i="2"/>
  <c r="C9" i="2"/>
  <c r="C8" i="2"/>
  <c r="C7" i="2"/>
  <c r="C6" i="2"/>
  <c r="C5" i="2"/>
  <c r="E2" i="2"/>
  <c r="D16" i="2" s="1"/>
  <c r="E1" i="2"/>
  <c r="C4" i="1"/>
  <c r="F15" i="1"/>
  <c r="F16" i="1"/>
  <c r="F17" i="1"/>
  <c r="F10" i="1"/>
  <c r="F11" i="1"/>
  <c r="F12" i="1"/>
  <c r="F13" i="1"/>
  <c r="F14" i="1"/>
  <c r="C10" i="1"/>
  <c r="C11" i="1"/>
  <c r="C12" i="1"/>
  <c r="C13" i="1"/>
  <c r="C14" i="1"/>
  <c r="C15" i="1"/>
  <c r="C16" i="1"/>
  <c r="C17" i="1"/>
  <c r="F5" i="1"/>
  <c r="F6" i="1"/>
  <c r="F7" i="1"/>
  <c r="F8" i="1"/>
  <c r="C5" i="1"/>
  <c r="C6" i="1"/>
  <c r="C7" i="1"/>
  <c r="C8" i="1"/>
  <c r="F4" i="1"/>
  <c r="E2" i="1"/>
  <c r="E1" i="1"/>
  <c r="G6" i="1" s="1"/>
  <c r="D28" i="2" l="1"/>
  <c r="F28" i="2" s="1"/>
  <c r="G28" i="2" s="1"/>
  <c r="D20" i="2"/>
  <c r="F20" i="2" s="1"/>
  <c r="G20" i="2" s="1"/>
  <c r="D7" i="2"/>
  <c r="F7" i="2" s="1"/>
  <c r="G7" i="2" s="1"/>
  <c r="D24" i="2"/>
  <c r="F24" i="2" s="1"/>
  <c r="G24" i="2" s="1"/>
  <c r="D5" i="2"/>
  <c r="F5" i="2" s="1"/>
  <c r="G5" i="2" s="1"/>
  <c r="D11" i="2"/>
  <c r="F11" i="2" s="1"/>
  <c r="G11" i="2" s="1"/>
  <c r="D25" i="2"/>
  <c r="F25" i="2" s="1"/>
  <c r="G25" i="2" s="1"/>
  <c r="D21" i="2"/>
  <c r="F21" i="2" s="1"/>
  <c r="G21" i="2" s="1"/>
  <c r="D17" i="2"/>
  <c r="F17" i="2" s="1"/>
  <c r="G17" i="2" s="1"/>
  <c r="F16" i="2"/>
  <c r="G16" i="2" s="1"/>
  <c r="D27" i="2"/>
  <c r="F27" i="2" s="1"/>
  <c r="G27" i="2" s="1"/>
  <c r="D23" i="2"/>
  <c r="F23" i="2" s="1"/>
  <c r="G23" i="2" s="1"/>
  <c r="D19" i="2"/>
  <c r="F19" i="2" s="1"/>
  <c r="G19" i="2" s="1"/>
  <c r="D15" i="2"/>
  <c r="F15" i="2" s="1"/>
  <c r="G15" i="2" s="1"/>
  <c r="D8" i="2"/>
  <c r="F8" i="2" s="1"/>
  <c r="G8" i="2" s="1"/>
  <c r="D13" i="2"/>
  <c r="F13" i="2" s="1"/>
  <c r="G13" i="2" s="1"/>
  <c r="D26" i="2"/>
  <c r="F26" i="2" s="1"/>
  <c r="G26" i="2" s="1"/>
  <c r="D22" i="2"/>
  <c r="F22" i="2" s="1"/>
  <c r="G22" i="2" s="1"/>
  <c r="D18" i="2"/>
  <c r="F18" i="2" s="1"/>
  <c r="G18" i="2" s="1"/>
  <c r="D29" i="2"/>
  <c r="F29" i="2" s="1"/>
  <c r="G29" i="2" s="1"/>
  <c r="D6" i="2"/>
  <c r="F6" i="2" s="1"/>
  <c r="G6" i="2" s="1"/>
  <c r="D9" i="2"/>
  <c r="F9" i="2" s="1"/>
  <c r="G9" i="2" s="1"/>
  <c r="D14" i="2"/>
  <c r="F14" i="2" s="1"/>
  <c r="G14" i="2" s="1"/>
  <c r="D12" i="2"/>
  <c r="F12" i="2" s="1"/>
  <c r="G12" i="2" s="1"/>
  <c r="D10" i="2"/>
  <c r="F10" i="2" s="1"/>
  <c r="G10" i="2" s="1"/>
  <c r="G16" i="1"/>
  <c r="G13" i="1"/>
  <c r="G17" i="1"/>
  <c r="G4" i="1"/>
  <c r="G11" i="1"/>
  <c r="G15" i="1"/>
  <c r="G5" i="1"/>
  <c r="G21" i="1" s="1"/>
  <c r="G8" i="1"/>
  <c r="G12" i="1"/>
  <c r="G7" i="1"/>
  <c r="G14" i="1"/>
  <c r="G10" i="1"/>
  <c r="J32" i="2" l="1"/>
  <c r="J31" i="2"/>
  <c r="L31" i="2" s="1"/>
  <c r="L32" i="2" s="1"/>
  <c r="J16" i="2"/>
  <c r="J15" i="2"/>
  <c r="L15" i="2" s="1"/>
  <c r="L16" i="2" s="1"/>
  <c r="J26" i="2"/>
  <c r="J25" i="2"/>
  <c r="L25" i="2" s="1"/>
  <c r="L26" i="2" s="1"/>
  <c r="J21" i="2"/>
  <c r="J20" i="2"/>
  <c r="L20" i="2" s="1"/>
  <c r="L21" i="2" s="1"/>
  <c r="J11" i="2"/>
  <c r="J10" i="2"/>
  <c r="L10" i="2" s="1"/>
  <c r="L11" i="2" s="1"/>
  <c r="J5" i="2"/>
  <c r="L5" i="2" s="1"/>
  <c r="L6" i="2" s="1"/>
  <c r="J6" i="2"/>
  <c r="G20" i="1"/>
  <c r="J20" i="1" s="1"/>
  <c r="J21" i="1" s="1"/>
</calcChain>
</file>

<file path=xl/sharedStrings.xml><?xml version="1.0" encoding="utf-8"?>
<sst xmlns="http://schemas.openxmlformats.org/spreadsheetml/2006/main" count="48" uniqueCount="19">
  <si>
    <t>Index</t>
  </si>
  <si>
    <t>Wavelength</t>
  </si>
  <si>
    <t>Voltage</t>
  </si>
  <si>
    <t>Number</t>
  </si>
  <si>
    <t>V_av</t>
  </si>
  <si>
    <t>Planck constant</t>
  </si>
  <si>
    <t>Frequency</t>
  </si>
  <si>
    <t>planck constant</t>
  </si>
  <si>
    <t>electron</t>
  </si>
  <si>
    <t>av</t>
  </si>
  <si>
    <t>std</t>
  </si>
  <si>
    <t>abs error</t>
  </si>
  <si>
    <t>rel error</t>
  </si>
  <si>
    <t>Voltage Error</t>
  </si>
  <si>
    <t>Voltage STDEV</t>
  </si>
  <si>
    <t>Planck constant av</t>
  </si>
  <si>
    <t>Planck constant stdev</t>
  </si>
  <si>
    <t>Abosute Error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</si>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</sst>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2" fontId="0" fillId="3" borderId="1" xfId="0" applyNumberFormat="1" applyFill="1" applyBorder="1"/>
    <xf numFmtId="168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261F-B4E0-FB42-8F76-CC3D10C89BC1}">
  <dimension ref="A1:J21"/>
  <sheetViews>
    <sheetView zoomScale="144" workbookViewId="0">
      <selection sqref="A1:XFD1048576"/>
    </sheetView>
  </sheetViews>
  <sheetFormatPr baseColWidth="10" defaultRowHeight="16" x14ac:dyDescent="0.2"/>
  <cols>
    <col min="2" max="2" width="11" bestFit="1" customWidth="1"/>
    <col min="3" max="3" width="12.1640625" bestFit="1" customWidth="1"/>
    <col min="4" max="5" width="12.33203125" bestFit="1" customWidth="1"/>
    <col min="6" max="6" width="11" bestFit="1" customWidth="1"/>
    <col min="7" max="7" width="14" bestFit="1" customWidth="1"/>
    <col min="10" max="10" width="13" bestFit="1" customWidth="1"/>
  </cols>
  <sheetData>
    <row r="1" spans="1:7" x14ac:dyDescent="0.2">
      <c r="D1" t="s">
        <v>8</v>
      </c>
      <c r="E1">
        <f>1.602176634*10^-19</f>
        <v>1.6021766340000001E-19</v>
      </c>
    </row>
    <row r="2" spans="1:7" x14ac:dyDescent="0.2">
      <c r="D2" t="s">
        <v>7</v>
      </c>
      <c r="E2">
        <f>6.62607015*10^-34</f>
        <v>6.6260701500000015E-34</v>
      </c>
    </row>
    <row r="3" spans="1:7" x14ac:dyDescent="0.2">
      <c r="A3" t="s">
        <v>0</v>
      </c>
      <c r="B3" t="s">
        <v>1</v>
      </c>
      <c r="C3" t="s">
        <v>6</v>
      </c>
      <c r="D3" t="s">
        <v>2</v>
      </c>
      <c r="E3" t="s">
        <v>3</v>
      </c>
      <c r="F3" t="s">
        <v>4</v>
      </c>
      <c r="G3" t="s">
        <v>5</v>
      </c>
    </row>
    <row r="4" spans="1:7" x14ac:dyDescent="0.2">
      <c r="B4">
        <v>650</v>
      </c>
      <c r="C4">
        <f>3*10^17/B4</f>
        <v>461538461538461.56</v>
      </c>
      <c r="D4">
        <v>7.75</v>
      </c>
      <c r="E4">
        <v>4</v>
      </c>
      <c r="F4">
        <f>D4/4</f>
        <v>1.9375</v>
      </c>
      <c r="G4">
        <f>$E$1*F4/C4</f>
        <v>6.7258039948124999E-34</v>
      </c>
    </row>
    <row r="5" spans="1:7" x14ac:dyDescent="0.2">
      <c r="B5">
        <v>651</v>
      </c>
      <c r="C5">
        <f t="shared" ref="C5:C17" si="0">3*10^17/B5</f>
        <v>460829493087557.62</v>
      </c>
      <c r="D5">
        <v>8.1</v>
      </c>
      <c r="E5">
        <v>4</v>
      </c>
      <c r="F5">
        <f t="shared" ref="F5:F17" si="1">D5/4</f>
        <v>2.0249999999999999</v>
      </c>
      <c r="G5">
        <f t="shared" ref="G5:G17" si="2">$E$1*F5/C5</f>
        <v>7.0403646739544998E-34</v>
      </c>
    </row>
    <row r="6" spans="1:7" x14ac:dyDescent="0.2">
      <c r="B6">
        <v>660</v>
      </c>
      <c r="C6">
        <f t="shared" si="0"/>
        <v>454545454545454.56</v>
      </c>
      <c r="D6">
        <v>7.9</v>
      </c>
      <c r="E6">
        <v>4</v>
      </c>
      <c r="F6">
        <f t="shared" si="1"/>
        <v>1.9750000000000001</v>
      </c>
      <c r="G6">
        <f t="shared" si="2"/>
        <v>6.9614574747300007E-34</v>
      </c>
    </row>
    <row r="7" spans="1:7" x14ac:dyDescent="0.2">
      <c r="B7">
        <v>650</v>
      </c>
      <c r="C7">
        <f t="shared" si="0"/>
        <v>461538461538461.56</v>
      </c>
      <c r="D7">
        <v>8</v>
      </c>
      <c r="E7">
        <v>4</v>
      </c>
      <c r="F7">
        <f t="shared" si="1"/>
        <v>2</v>
      </c>
      <c r="G7">
        <f t="shared" si="2"/>
        <v>6.9427654140000006E-34</v>
      </c>
    </row>
    <row r="8" spans="1:7" x14ac:dyDescent="0.2">
      <c r="B8">
        <v>650</v>
      </c>
      <c r="C8">
        <f t="shared" si="0"/>
        <v>461538461538461.56</v>
      </c>
      <c r="D8">
        <v>7.65</v>
      </c>
      <c r="E8">
        <v>4</v>
      </c>
      <c r="F8">
        <f t="shared" si="1"/>
        <v>1.9125000000000001</v>
      </c>
      <c r="G8">
        <f t="shared" si="2"/>
        <v>6.6390194271375013E-34</v>
      </c>
    </row>
    <row r="10" spans="1:7" x14ac:dyDescent="0.2">
      <c r="B10">
        <v>440</v>
      </c>
      <c r="C10">
        <f t="shared" si="0"/>
        <v>681818181818181.88</v>
      </c>
      <c r="D10">
        <v>11.64</v>
      </c>
      <c r="E10">
        <v>4</v>
      </c>
      <c r="F10">
        <f t="shared" si="1"/>
        <v>2.91</v>
      </c>
      <c r="G10">
        <f t="shared" si="2"/>
        <v>6.8380898739119997E-34</v>
      </c>
    </row>
    <row r="11" spans="1:7" x14ac:dyDescent="0.2">
      <c r="B11">
        <v>440</v>
      </c>
      <c r="C11">
        <f t="shared" si="0"/>
        <v>681818181818181.88</v>
      </c>
      <c r="D11">
        <v>11.52</v>
      </c>
      <c r="F11">
        <f t="shared" si="1"/>
        <v>2.88</v>
      </c>
      <c r="G11">
        <f t="shared" si="2"/>
        <v>6.7675941020159996E-34</v>
      </c>
    </row>
    <row r="12" spans="1:7" x14ac:dyDescent="0.2">
      <c r="B12">
        <v>440</v>
      </c>
      <c r="C12">
        <f t="shared" si="0"/>
        <v>681818181818181.88</v>
      </c>
      <c r="D12">
        <v>11.52</v>
      </c>
      <c r="F12">
        <f>D16/4</f>
        <v>2.9350000000000001</v>
      </c>
      <c r="G12">
        <f t="shared" si="2"/>
        <v>6.8968363504920003E-34</v>
      </c>
    </row>
    <row r="13" spans="1:7" x14ac:dyDescent="0.2">
      <c r="B13">
        <v>440</v>
      </c>
      <c r="C13">
        <f t="shared" si="0"/>
        <v>681818181818181.88</v>
      </c>
      <c r="D13">
        <v>11.34</v>
      </c>
      <c r="F13">
        <f>D17/4</f>
        <v>2.96</v>
      </c>
      <c r="G13">
        <f t="shared" si="2"/>
        <v>6.9555828270720001E-34</v>
      </c>
    </row>
    <row r="14" spans="1:7" x14ac:dyDescent="0.2">
      <c r="B14">
        <v>440</v>
      </c>
      <c r="C14">
        <f t="shared" si="0"/>
        <v>681818181818181.88</v>
      </c>
      <c r="D14">
        <v>11.92</v>
      </c>
      <c r="F14">
        <f t="shared" si="1"/>
        <v>2.98</v>
      </c>
      <c r="G14">
        <f t="shared" si="2"/>
        <v>7.0025800083360005E-34</v>
      </c>
    </row>
    <row r="15" spans="1:7" x14ac:dyDescent="0.2">
      <c r="B15">
        <v>440</v>
      </c>
      <c r="C15">
        <f t="shared" si="0"/>
        <v>681818181818181.88</v>
      </c>
      <c r="D15">
        <v>11.13</v>
      </c>
      <c r="F15">
        <f t="shared" si="1"/>
        <v>2.7825000000000002</v>
      </c>
      <c r="G15">
        <f t="shared" si="2"/>
        <v>6.5384828433540009E-34</v>
      </c>
    </row>
    <row r="16" spans="1:7" x14ac:dyDescent="0.2">
      <c r="B16">
        <v>440</v>
      </c>
      <c r="C16">
        <f t="shared" si="0"/>
        <v>681818181818181.88</v>
      </c>
      <c r="D16">
        <v>11.74</v>
      </c>
      <c r="F16">
        <f t="shared" si="1"/>
        <v>2.9350000000000001</v>
      </c>
      <c r="G16">
        <f t="shared" si="2"/>
        <v>6.8968363504920003E-34</v>
      </c>
    </row>
    <row r="17" spans="2:10" x14ac:dyDescent="0.2">
      <c r="B17">
        <v>440</v>
      </c>
      <c r="C17">
        <f t="shared" si="0"/>
        <v>681818181818181.88</v>
      </c>
      <c r="D17">
        <v>11.84</v>
      </c>
      <c r="F17">
        <f t="shared" si="1"/>
        <v>2.96</v>
      </c>
      <c r="G17">
        <f t="shared" si="2"/>
        <v>6.9555828270720001E-34</v>
      </c>
    </row>
    <row r="20" spans="2:10" x14ac:dyDescent="0.2">
      <c r="F20" t="s">
        <v>9</v>
      </c>
      <c r="G20">
        <f>AVERAGE(G4:G8,G10:G17)</f>
        <v>6.858538166721576E-34</v>
      </c>
      <c r="I20" t="s">
        <v>11</v>
      </c>
      <c r="J20">
        <f>E2-G20</f>
        <v>-2.3246801672157443E-35</v>
      </c>
    </row>
    <row r="21" spans="2:10" x14ac:dyDescent="0.2">
      <c r="F21" t="s">
        <v>10</v>
      </c>
      <c r="G21">
        <f>_xlfn.STDEV.P(G4:G8,G10:G17)</f>
        <v>1.4416752568277278E-35</v>
      </c>
      <c r="I21" t="s">
        <v>12</v>
      </c>
      <c r="J21">
        <f>J20/E2</f>
        <v>-3.5083844791708757E-2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3FFA-DED5-7F40-AC9F-C3AB72BE158F}">
  <dimension ref="A1:L32"/>
  <sheetViews>
    <sheetView tabSelected="1" workbookViewId="0">
      <selection activeCell="H14" sqref="H14"/>
    </sheetView>
  </sheetViews>
  <sheetFormatPr baseColWidth="10" defaultRowHeight="16" x14ac:dyDescent="0.2"/>
  <cols>
    <col min="2" max="2" width="11" bestFit="1" customWidth="1"/>
    <col min="3" max="3" width="12.1640625" bestFit="1" customWidth="1"/>
    <col min="4" max="4" width="13.83203125" bestFit="1" customWidth="1"/>
    <col min="5" max="5" width="12.33203125" bestFit="1" customWidth="1"/>
    <col min="6" max="6" width="11" bestFit="1" customWidth="1"/>
    <col min="7" max="7" width="14" bestFit="1" customWidth="1"/>
    <col min="9" max="9" width="18.83203125" bestFit="1" customWidth="1"/>
    <col min="10" max="10" width="13" bestFit="1" customWidth="1"/>
    <col min="11" max="11" width="12.33203125" bestFit="1" customWidth="1"/>
    <col min="12" max="12" width="12.1640625" bestFit="1" customWidth="1"/>
  </cols>
  <sheetData>
    <row r="1" spans="1:12" x14ac:dyDescent="0.2">
      <c r="D1" s="1" t="s">
        <v>8</v>
      </c>
      <c r="E1" s="1">
        <f>1.602176634*10^-19</f>
        <v>1.6021766340000001E-19</v>
      </c>
      <c r="F1" s="1"/>
      <c r="G1" s="1" t="s">
        <v>13</v>
      </c>
      <c r="H1" s="2">
        <v>0.1</v>
      </c>
    </row>
    <row r="2" spans="1:12" x14ac:dyDescent="0.2">
      <c r="D2" s="1" t="s">
        <v>7</v>
      </c>
      <c r="E2" s="1">
        <f>6.62607015*10^-34</f>
        <v>6.6260701500000015E-34</v>
      </c>
      <c r="F2" s="1"/>
      <c r="G2" s="1" t="s">
        <v>14</v>
      </c>
      <c r="H2" s="2">
        <v>0.5</v>
      </c>
    </row>
    <row r="4" spans="1:12" x14ac:dyDescent="0.2">
      <c r="A4" s="1" t="s">
        <v>0</v>
      </c>
      <c r="B4" s="1" t="s">
        <v>1</v>
      </c>
      <c r="C4" s="1" t="s">
        <v>6</v>
      </c>
      <c r="D4" s="1" t="s">
        <v>2</v>
      </c>
      <c r="E4" s="1" t="s">
        <v>3</v>
      </c>
      <c r="F4" s="1" t="s">
        <v>4</v>
      </c>
      <c r="G4" s="1" t="s">
        <v>5</v>
      </c>
    </row>
    <row r="5" spans="1:12" x14ac:dyDescent="0.2">
      <c r="A5" s="1">
        <v>1</v>
      </c>
      <c r="B5" s="2">
        <v>650</v>
      </c>
      <c r="C5" s="3">
        <f>3*10^17/B5</f>
        <v>461538461538461.56</v>
      </c>
      <c r="D5" s="5">
        <f ca="1" xml:space="preserve"> NORMINV(RAND(),($E$2*C5/$E$1+$H$1)*E5,$H$2)</f>
        <v>8.2878752014031107</v>
      </c>
      <c r="E5" s="2">
        <v>4</v>
      </c>
      <c r="F5" s="6">
        <f ca="1">D5/E5</f>
        <v>2.0719688003507777</v>
      </c>
      <c r="G5" s="3">
        <f ca="1">$E$1*F5/C5</f>
        <v>7.1925966629812249E-34</v>
      </c>
      <c r="I5" s="1" t="s">
        <v>15</v>
      </c>
      <c r="J5" s="4">
        <f ca="1">AVERAGE(G5:G9)</f>
        <v>7.299280976120727E-34</v>
      </c>
      <c r="K5" s="1" t="s">
        <v>17</v>
      </c>
      <c r="L5" s="4">
        <f ca="1">J5-$E$2</f>
        <v>6.7321082612072543E-35</v>
      </c>
    </row>
    <row r="6" spans="1:12" x14ac:dyDescent="0.2">
      <c r="A6" s="1">
        <v>2</v>
      </c>
      <c r="B6" s="2">
        <v>651</v>
      </c>
      <c r="C6" s="3">
        <f t="shared" ref="C6:C9" si="0">3*10^17/B6</f>
        <v>460829493087557.62</v>
      </c>
      <c r="D6" s="5">
        <f t="shared" ref="D6:D29" ca="1" si="1" xml:space="preserve"> NORMINV(RAND(),($E$2*C6/$E$1+$H$1)*E6,$H$2)</f>
        <v>7.9553420175716685</v>
      </c>
      <c r="E6" s="2">
        <v>4</v>
      </c>
      <c r="F6" s="6">
        <f t="shared" ref="F6:F14" ca="1" si="2">D6/E6</f>
        <v>1.9888355043929171</v>
      </c>
      <c r="G6" s="3">
        <f t="shared" ref="G6:G14" ca="1" si="3">$E$1*F6/C6</f>
        <v>6.9146307295972223E-34</v>
      </c>
      <c r="I6" s="1" t="s">
        <v>16</v>
      </c>
      <c r="J6" s="4">
        <f ca="1">STDEV(G5:G9)</f>
        <v>2.7533555326075921E-35</v>
      </c>
      <c r="K6" s="1" t="s">
        <v>18</v>
      </c>
      <c r="L6" s="4">
        <f ca="1">L5/$E$2</f>
        <v>0.10160031676101788</v>
      </c>
    </row>
    <row r="7" spans="1:12" x14ac:dyDescent="0.2">
      <c r="A7" s="1">
        <v>3</v>
      </c>
      <c r="B7" s="2">
        <v>660</v>
      </c>
      <c r="C7" s="3">
        <f t="shared" si="0"/>
        <v>454545454545454.56</v>
      </c>
      <c r="D7" s="5">
        <f t="shared" ca="1" si="1"/>
        <v>8.412948467992905</v>
      </c>
      <c r="E7" s="2">
        <v>4</v>
      </c>
      <c r="F7" s="6">
        <f t="shared" ca="1" si="2"/>
        <v>2.1032371169982262</v>
      </c>
      <c r="G7" s="3">
        <f t="shared" ca="1" si="3"/>
        <v>7.4134662021553811E-34</v>
      </c>
    </row>
    <row r="8" spans="1:12" x14ac:dyDescent="0.2">
      <c r="A8" s="1">
        <v>4</v>
      </c>
      <c r="B8" s="2">
        <v>650</v>
      </c>
      <c r="C8" s="3">
        <f t="shared" si="0"/>
        <v>461538461538461.56</v>
      </c>
      <c r="D8" s="5">
        <f t="shared" ca="1" si="1"/>
        <v>8.4289444626988619</v>
      </c>
      <c r="E8" s="2">
        <v>4</v>
      </c>
      <c r="F8" s="6">
        <f t="shared" ca="1" si="2"/>
        <v>2.1072361156747155</v>
      </c>
      <c r="G8" s="3">
        <f t="shared" ca="1" si="3"/>
        <v>7.3150230115190585E-34</v>
      </c>
    </row>
    <row r="9" spans="1:12" x14ac:dyDescent="0.2">
      <c r="A9" s="1">
        <v>5</v>
      </c>
      <c r="B9" s="2">
        <v>650</v>
      </c>
      <c r="C9" s="3">
        <f t="shared" si="0"/>
        <v>461538461538461.56</v>
      </c>
      <c r="D9" s="5">
        <f t="shared" ca="1" si="1"/>
        <v>8.8272471472569922</v>
      </c>
      <c r="E9" s="2">
        <v>4</v>
      </c>
      <c r="F9" s="6">
        <f t="shared" ca="1" si="2"/>
        <v>2.2068117868142481</v>
      </c>
      <c r="G9" s="3">
        <f t="shared" ca="1" si="3"/>
        <v>7.6606882743507515E-34</v>
      </c>
    </row>
    <row r="10" spans="1:12" x14ac:dyDescent="0.2">
      <c r="A10" s="1">
        <v>6</v>
      </c>
      <c r="B10" s="2">
        <v>440</v>
      </c>
      <c r="C10" s="3">
        <f t="shared" ref="C10:C14" si="4">3*10^17/B10</f>
        <v>681818181818181.88</v>
      </c>
      <c r="D10" s="5">
        <f t="shared" ca="1" si="1"/>
        <v>12.237031350253099</v>
      </c>
      <c r="E10" s="2">
        <v>4</v>
      </c>
      <c r="F10" s="6">
        <f t="shared" ca="1" si="2"/>
        <v>3.0592578375632749</v>
      </c>
      <c r="G10" s="3">
        <f t="shared" ca="1" si="3"/>
        <v>7.1888247562636946E-34</v>
      </c>
      <c r="I10" s="1" t="s">
        <v>15</v>
      </c>
      <c r="J10" s="4">
        <f ca="1">AVERAGE(G10:G14)</f>
        <v>7.0614198883010441E-34</v>
      </c>
      <c r="K10" s="1" t="s">
        <v>17</v>
      </c>
      <c r="L10" s="4">
        <f ca="1">J10-$E$2</f>
        <v>4.3534973830104253E-35</v>
      </c>
    </row>
    <row r="11" spans="1:12" x14ac:dyDescent="0.2">
      <c r="A11" s="1">
        <v>7</v>
      </c>
      <c r="B11" s="2">
        <v>440</v>
      </c>
      <c r="C11" s="3">
        <f t="shared" si="4"/>
        <v>681818181818181.88</v>
      </c>
      <c r="D11" s="5">
        <f t="shared" ca="1" si="1"/>
        <v>12.015469969165324</v>
      </c>
      <c r="E11" s="2">
        <v>4</v>
      </c>
      <c r="F11" s="6">
        <f t="shared" ca="1" si="2"/>
        <v>3.0038674922913309</v>
      </c>
      <c r="G11" s="3">
        <f t="shared" ca="1" si="3"/>
        <v>7.0586652514126398E-34</v>
      </c>
      <c r="I11" s="1" t="s">
        <v>16</v>
      </c>
      <c r="J11" s="4">
        <f ca="1">STDEV(G10:G14)</f>
        <v>9.1738528529241392E-36</v>
      </c>
      <c r="K11" s="1" t="s">
        <v>18</v>
      </c>
      <c r="L11" s="4">
        <f ca="1">L10/$E$2</f>
        <v>6.5702554975371405E-2</v>
      </c>
    </row>
    <row r="12" spans="1:12" x14ac:dyDescent="0.2">
      <c r="A12" s="1">
        <v>8</v>
      </c>
      <c r="B12" s="2">
        <v>440</v>
      </c>
      <c r="C12" s="3">
        <f t="shared" si="4"/>
        <v>681818181818181.88</v>
      </c>
      <c r="D12" s="5">
        <f t="shared" ca="1" si="1"/>
        <v>12.091952927132061</v>
      </c>
      <c r="E12" s="2">
        <v>4</v>
      </c>
      <c r="F12" s="6">
        <f t="shared" ca="1" si="2"/>
        <v>3.0229882317830152</v>
      </c>
      <c r="G12" s="3">
        <f t="shared" ca="1" si="3"/>
        <v>7.1035962944022599E-34</v>
      </c>
    </row>
    <row r="13" spans="1:12" x14ac:dyDescent="0.2">
      <c r="A13" s="1">
        <v>9</v>
      </c>
      <c r="B13" s="2">
        <v>440</v>
      </c>
      <c r="C13" s="3">
        <f t="shared" si="4"/>
        <v>681818181818181.88</v>
      </c>
      <c r="D13" s="5">
        <f t="shared" ca="1" si="1"/>
        <v>11.928231971981273</v>
      </c>
      <c r="E13" s="2">
        <v>4</v>
      </c>
      <c r="F13" s="6">
        <f t="shared" ca="1" si="2"/>
        <v>2.9820579929953182</v>
      </c>
      <c r="G13" s="3">
        <f t="shared" ca="1" si="3"/>
        <v>7.0074160018280504E-34</v>
      </c>
    </row>
    <row r="14" spans="1:12" x14ac:dyDescent="0.2">
      <c r="A14" s="1">
        <v>10</v>
      </c>
      <c r="B14" s="2">
        <v>440</v>
      </c>
      <c r="C14" s="3">
        <f t="shared" si="4"/>
        <v>681818181818181.88</v>
      </c>
      <c r="D14" s="5">
        <f t="shared" ca="1" si="1"/>
        <v>11.828108751570976</v>
      </c>
      <c r="E14" s="2">
        <v>4</v>
      </c>
      <c r="F14" s="6">
        <f t="shared" ca="1" si="2"/>
        <v>2.9570271878927441</v>
      </c>
      <c r="G14" s="3">
        <f t="shared" ca="1" si="3"/>
        <v>6.948597137598574E-34</v>
      </c>
    </row>
    <row r="15" spans="1:12" x14ac:dyDescent="0.2">
      <c r="A15" s="1">
        <v>11</v>
      </c>
      <c r="B15" s="2">
        <v>532</v>
      </c>
      <c r="C15" s="3">
        <f t="shared" ref="C15:C29" si="5">3*10^17/B15</f>
        <v>563909774436090.25</v>
      </c>
      <c r="D15" s="5">
        <f t="shared" ca="1" si="1"/>
        <v>9.942625831260262</v>
      </c>
      <c r="E15" s="2">
        <v>4</v>
      </c>
      <c r="F15" s="6">
        <f t="shared" ref="F15:F29" ca="1" si="6">D15/E15</f>
        <v>2.4856564578150655</v>
      </c>
      <c r="G15" s="3">
        <f t="shared" ref="G15:G29" ca="1" si="7">$E$1*F15/C15</f>
        <v>7.062230302436175E-34</v>
      </c>
      <c r="I15" s="1" t="s">
        <v>15</v>
      </c>
      <c r="J15" s="4">
        <f ca="1">AVERAGE(G15:G19)</f>
        <v>6.6233293995504278E-34</v>
      </c>
      <c r="K15" s="1" t="s">
        <v>17</v>
      </c>
      <c r="L15" s="4">
        <f ca="1">J15-$E$2</f>
        <v>-2.7407504495737884E-37</v>
      </c>
    </row>
    <row r="16" spans="1:12" x14ac:dyDescent="0.2">
      <c r="A16" s="1">
        <v>12</v>
      </c>
      <c r="B16" s="2">
        <v>532</v>
      </c>
      <c r="C16" s="3">
        <f t="shared" si="5"/>
        <v>563909774436090.25</v>
      </c>
      <c r="D16" s="5">
        <f ca="1" xml:space="preserve"> NORMINV(RAND(),($E$2*C16/$E$1+$H$1)*E16,$H$2)</f>
        <v>9.6636384141984379</v>
      </c>
      <c r="E16" s="2">
        <v>4</v>
      </c>
      <c r="F16" s="6">
        <f t="shared" ca="1" si="6"/>
        <v>2.4159096035496095</v>
      </c>
      <c r="G16" s="3">
        <f t="shared" ca="1" si="7"/>
        <v>6.8640660122164076E-34</v>
      </c>
      <c r="I16" s="1" t="s">
        <v>16</v>
      </c>
      <c r="J16" s="4">
        <f ca="1">STDEV(G15:G19)</f>
        <v>4.7421618104729783E-35</v>
      </c>
      <c r="K16" s="1" t="s">
        <v>18</v>
      </c>
      <c r="L16" s="4">
        <f ca="1">L15/$E$2</f>
        <v>-4.136313663346573E-4</v>
      </c>
    </row>
    <row r="17" spans="1:12" x14ac:dyDescent="0.2">
      <c r="A17" s="1">
        <v>13</v>
      </c>
      <c r="B17" s="2">
        <v>532</v>
      </c>
      <c r="C17" s="3">
        <f t="shared" si="5"/>
        <v>563909774436090.25</v>
      </c>
      <c r="D17" s="5">
        <f t="shared" ca="1" si="1"/>
        <v>8.9986479860997513</v>
      </c>
      <c r="E17" s="2">
        <v>4</v>
      </c>
      <c r="F17" s="6">
        <f t="shared" ca="1" si="6"/>
        <v>2.2496619965249378</v>
      </c>
      <c r="G17" s="3">
        <f t="shared" ca="1" si="7"/>
        <v>6.3917244364746124E-34</v>
      </c>
    </row>
    <row r="18" spans="1:12" x14ac:dyDescent="0.2">
      <c r="A18" s="1">
        <v>14</v>
      </c>
      <c r="B18" s="2">
        <v>532</v>
      </c>
      <c r="C18" s="3">
        <f t="shared" si="5"/>
        <v>563909774436090.25</v>
      </c>
      <c r="D18" s="5">
        <f t="shared" ca="1" si="1"/>
        <v>8.3089813540413964</v>
      </c>
      <c r="E18" s="2">
        <v>4</v>
      </c>
      <c r="F18" s="6">
        <f t="shared" ca="1" si="6"/>
        <v>2.0772453385103491</v>
      </c>
      <c r="G18" s="3">
        <f t="shared" ca="1" si="7"/>
        <v>5.901855394818818E-34</v>
      </c>
    </row>
    <row r="19" spans="1:12" x14ac:dyDescent="0.2">
      <c r="A19" s="1">
        <v>15</v>
      </c>
      <c r="B19" s="2">
        <v>532</v>
      </c>
      <c r="C19" s="3">
        <f t="shared" si="5"/>
        <v>563909774436090.25</v>
      </c>
      <c r="D19" s="5">
        <f t="shared" ca="1" si="1"/>
        <v>9.7096822231633979</v>
      </c>
      <c r="E19" s="2">
        <v>4</v>
      </c>
      <c r="F19" s="6">
        <f t="shared" ca="1" si="6"/>
        <v>2.4274205557908495</v>
      </c>
      <c r="G19" s="3">
        <f t="shared" ca="1" si="7"/>
        <v>6.8967708518061223E-34</v>
      </c>
    </row>
    <row r="20" spans="1:12" x14ac:dyDescent="0.2">
      <c r="A20" s="1">
        <v>16</v>
      </c>
      <c r="B20" s="2">
        <v>577</v>
      </c>
      <c r="C20" s="3">
        <f t="shared" si="5"/>
        <v>519930675909878.69</v>
      </c>
      <c r="D20" s="5">
        <f t="shared" ca="1" si="1"/>
        <v>9.0947198055747727</v>
      </c>
      <c r="E20" s="2">
        <v>4</v>
      </c>
      <c r="F20" s="6">
        <f t="shared" ca="1" si="6"/>
        <v>2.2736799513936932</v>
      </c>
      <c r="G20" s="3">
        <f t="shared" ca="1" si="7"/>
        <v>7.0063896209668086E-34</v>
      </c>
      <c r="I20" s="1" t="s">
        <v>15</v>
      </c>
      <c r="J20" s="4">
        <f ca="1">AVERAGE(G19:G23)</f>
        <v>6.8996309713912953E-34</v>
      </c>
      <c r="K20" s="1" t="s">
        <v>17</v>
      </c>
      <c r="L20" s="4">
        <f ca="1">J20-$E$2</f>
        <v>2.7356082139129375E-35</v>
      </c>
    </row>
    <row r="21" spans="1:12" x14ac:dyDescent="0.2">
      <c r="A21" s="1">
        <v>17</v>
      </c>
      <c r="B21" s="2">
        <v>577</v>
      </c>
      <c r="C21" s="3">
        <f t="shared" si="5"/>
        <v>519930675909878.69</v>
      </c>
      <c r="D21" s="5">
        <f t="shared" ca="1" si="1"/>
        <v>9.1512420840565092</v>
      </c>
      <c r="E21" s="2">
        <v>4</v>
      </c>
      <c r="F21" s="6">
        <f t="shared" ca="1" si="6"/>
        <v>2.2878105210141273</v>
      </c>
      <c r="G21" s="3">
        <f t="shared" ca="1" si="7"/>
        <v>7.0499332499926394E-34</v>
      </c>
      <c r="I21" s="1" t="s">
        <v>16</v>
      </c>
      <c r="J21" s="4">
        <f ca="1">STDEV(G19:G23)</f>
        <v>1.4329373610196934E-35</v>
      </c>
      <c r="K21" s="1" t="s">
        <v>18</v>
      </c>
      <c r="L21" s="4">
        <f ca="1">L20/$E$2</f>
        <v>4.1285530517858111E-2</v>
      </c>
    </row>
    <row r="22" spans="1:12" x14ac:dyDescent="0.2">
      <c r="A22" s="1">
        <v>18</v>
      </c>
      <c r="B22" s="2">
        <v>577</v>
      </c>
      <c r="C22" s="3">
        <f t="shared" si="5"/>
        <v>519930675909878.69</v>
      </c>
      <c r="D22" s="5">
        <f t="shared" ca="1" si="1"/>
        <v>8.6756838656978648</v>
      </c>
      <c r="E22" s="2">
        <v>4</v>
      </c>
      <c r="F22" s="6">
        <f t="shared" ca="1" si="6"/>
        <v>2.1689209664244662</v>
      </c>
      <c r="G22" s="3">
        <f t="shared" ca="1" si="7"/>
        <v>6.6835727423021123E-34</v>
      </c>
    </row>
    <row r="23" spans="1:12" x14ac:dyDescent="0.2">
      <c r="A23" s="1">
        <v>19</v>
      </c>
      <c r="B23" s="2">
        <v>577</v>
      </c>
      <c r="C23" s="3">
        <f t="shared" si="5"/>
        <v>519930675909878.69</v>
      </c>
      <c r="D23" s="5">
        <f t="shared" ca="1" si="1"/>
        <v>8.9066291983946808</v>
      </c>
      <c r="E23" s="2">
        <v>4</v>
      </c>
      <c r="F23" s="6">
        <f t="shared" ca="1" si="6"/>
        <v>2.2266572995986702</v>
      </c>
      <c r="G23" s="3">
        <f t="shared" ca="1" si="7"/>
        <v>6.8614883918887938E-34</v>
      </c>
    </row>
    <row r="24" spans="1:12" x14ac:dyDescent="0.2">
      <c r="A24" s="1">
        <v>20</v>
      </c>
      <c r="B24" s="2">
        <v>577</v>
      </c>
      <c r="C24" s="3">
        <f t="shared" si="5"/>
        <v>519930675909878.69</v>
      </c>
      <c r="D24" s="5">
        <f t="shared" ca="1" si="1"/>
        <v>9.0586228016153747</v>
      </c>
      <c r="E24" s="2">
        <v>4</v>
      </c>
      <c r="F24" s="6">
        <f t="shared" ca="1" si="6"/>
        <v>2.2646557004038437</v>
      </c>
      <c r="G24" s="3">
        <f t="shared" ca="1" si="7"/>
        <v>6.9785812135286704E-34</v>
      </c>
    </row>
    <row r="25" spans="1:12" x14ac:dyDescent="0.2">
      <c r="A25" s="1">
        <v>21</v>
      </c>
      <c r="B25" s="2">
        <v>590</v>
      </c>
      <c r="C25" s="3">
        <f t="shared" si="5"/>
        <v>508474576271186.44</v>
      </c>
      <c r="D25" s="5">
        <f t="shared" ca="1" si="1"/>
        <v>8.1721929251938139</v>
      </c>
      <c r="E25" s="2">
        <v>4</v>
      </c>
      <c r="F25" s="6">
        <f t="shared" ca="1" si="6"/>
        <v>2.0430482312984535</v>
      </c>
      <c r="G25" s="3">
        <f t="shared" ca="1" si="7"/>
        <v>6.4375374720321063E-34</v>
      </c>
      <c r="I25" s="1" t="s">
        <v>15</v>
      </c>
      <c r="J25" s="4">
        <f ca="1">AVERAGE(G24:G28)</f>
        <v>6.8886720590965892E-34</v>
      </c>
      <c r="K25" s="1" t="s">
        <v>17</v>
      </c>
      <c r="L25" s="4">
        <f ca="1">J25-$E$2</f>
        <v>2.6260190909658763E-35</v>
      </c>
    </row>
    <row r="26" spans="1:12" x14ac:dyDescent="0.2">
      <c r="A26" s="1">
        <v>22</v>
      </c>
      <c r="B26" s="2">
        <v>590</v>
      </c>
      <c r="C26" s="3">
        <f t="shared" si="5"/>
        <v>508474576271186.44</v>
      </c>
      <c r="D26" s="5">
        <f t="shared" ca="1" si="1"/>
        <v>8.4374035687452089</v>
      </c>
      <c r="E26" s="2">
        <v>4</v>
      </c>
      <c r="F26" s="6">
        <f t="shared" ca="1" si="6"/>
        <v>2.1093508921863022</v>
      </c>
      <c r="G26" s="3">
        <f t="shared" ca="1" si="7"/>
        <v>6.646453667656963E-34</v>
      </c>
      <c r="I26" s="1" t="s">
        <v>16</v>
      </c>
      <c r="J26" s="4">
        <f ca="1">STDEV(G24:G28)</f>
        <v>3.3772337866821641E-35</v>
      </c>
      <c r="K26" s="1" t="s">
        <v>18</v>
      </c>
      <c r="L26" s="4">
        <f ca="1">L25/$E$2</f>
        <v>3.9631622236385104E-2</v>
      </c>
    </row>
    <row r="27" spans="1:12" x14ac:dyDescent="0.2">
      <c r="A27" s="1">
        <v>23</v>
      </c>
      <c r="B27" s="2">
        <v>590</v>
      </c>
      <c r="C27" s="3">
        <f t="shared" si="5"/>
        <v>508474576271186.44</v>
      </c>
      <c r="D27" s="5">
        <f t="shared" ca="1" si="1"/>
        <v>9.1838296233522918</v>
      </c>
      <c r="E27" s="2">
        <v>4</v>
      </c>
      <c r="F27" s="6">
        <f t="shared" ca="1" si="6"/>
        <v>2.295957405838073</v>
      </c>
      <c r="G27" s="3">
        <f t="shared" ca="1" si="7"/>
        <v>7.2344409729762647E-34</v>
      </c>
    </row>
    <row r="28" spans="1:12" x14ac:dyDescent="0.2">
      <c r="A28" s="1">
        <v>24</v>
      </c>
      <c r="B28" s="2">
        <v>590</v>
      </c>
      <c r="C28" s="3">
        <f t="shared" si="5"/>
        <v>508474576271186.44</v>
      </c>
      <c r="D28" s="5">
        <f t="shared" ca="1" si="1"/>
        <v>9.0719978558770382</v>
      </c>
      <c r="E28" s="2">
        <v>4</v>
      </c>
      <c r="F28" s="6">
        <f t="shared" ca="1" si="6"/>
        <v>2.2679994639692596</v>
      </c>
      <c r="G28" s="3">
        <f t="shared" ca="1" si="7"/>
        <v>7.146346969288944E-34</v>
      </c>
    </row>
    <row r="29" spans="1:12" x14ac:dyDescent="0.2">
      <c r="A29" s="1">
        <v>25</v>
      </c>
      <c r="B29" s="2">
        <v>590</v>
      </c>
      <c r="C29" s="3">
        <f t="shared" si="5"/>
        <v>508474576271186.44</v>
      </c>
      <c r="D29" s="5">
        <f t="shared" ca="1" si="1"/>
        <v>9.2003905281239771</v>
      </c>
      <c r="E29" s="2">
        <v>4</v>
      </c>
      <c r="F29" s="6">
        <f t="shared" ca="1" si="6"/>
        <v>2.3000976320309943</v>
      </c>
      <c r="G29" s="3">
        <f t="shared" ca="1" si="7"/>
        <v>7.247486607852286E-34</v>
      </c>
    </row>
    <row r="31" spans="1:12" x14ac:dyDescent="0.2">
      <c r="I31" s="1" t="s">
        <v>15</v>
      </c>
      <c r="J31" s="4">
        <f ca="1">AVERAGE(G5:G29)</f>
        <v>6.9684952891338633E-34</v>
      </c>
      <c r="K31" s="1" t="s">
        <v>17</v>
      </c>
      <c r="L31" s="4">
        <f ca="1">J31-$E$2</f>
        <v>3.4242513913386179E-35</v>
      </c>
    </row>
    <row r="32" spans="1:12" x14ac:dyDescent="0.2">
      <c r="I32" s="1" t="s">
        <v>16</v>
      </c>
      <c r="J32" s="4">
        <f ca="1">STDEV(G5:G29)</f>
        <v>3.5876044312155986E-35</v>
      </c>
      <c r="K32" s="1" t="s">
        <v>18</v>
      </c>
      <c r="L32" s="4">
        <f ca="1">L31/$E$2</f>
        <v>5.1678465724342162E-2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fake data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2022-06-01T04:40:31Z</dcterms:created>
  <dcterms:modified xsi:type="dcterms:W3CDTF">2022-06-02T01:57:30Z</dcterms:modified>
</cp:coreProperties>
</file>