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90" windowWidth="15480" windowHeight="7650" activeTab="1"/>
  </bookViews>
  <sheets>
    <sheet name="Summary" sheetId="6" r:id="rId1"/>
    <sheet name="Mini char " sheetId="8" r:id="rId2"/>
    <sheet name="tcs file" sheetId="10" r:id="rId3"/>
    <sheet name="Sheet1" sheetId="1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_pin1">'[7]954309'!$W$28</definedName>
    <definedName name="__pin1">'[7]954309'!$W$28</definedName>
    <definedName name="_1Excel_BuiltIn_Print_Area_1_1">#REF!</definedName>
    <definedName name="_xlnm._FilterDatabase" localSheetId="3" hidden="1">Sheet1!$A$5:$D$65</definedName>
    <definedName name="_pin1">'[7]954309'!$W$28</definedName>
    <definedName name="a">#REF!</definedName>
    <definedName name="aaa">'[11]pinlists (2)'!$B$2:$B$57</definedName>
    <definedName name="abc">'[1]954309'!$W$28</definedName>
    <definedName name="ad">IF('[4]Calculation Sheet'!A$2*[12]CPUROM2_308!$K$13*'[4]Calculation Sheet'!$A1/[12]CPUROM2_308!$K$12/[12]CPUROM2_308!$K$14&gt;[12]Calc_Sheet!$S$43,[12]Calc_Sheet!$S$43,ROUND('[4]Calculation Sheet'!A$2*[12]CPUROM2_308!$K$13*'[4]Calculation Sheet'!$A1/[12]CPUROM2_308!$K$12/[12]CPUROM2_308!$K$14,0))</definedName>
    <definedName name="AR_972">ABS(1000000*(1-'[4]Calculation Sheet'!$A1*[12]CPUROM2_308!$K$13*'[4]Calculation Sheet'!XFD$2/'[4]Calculation Sheet'!XFD1/[12]CPUROM2_308!$K$14/[12]CPUROM2_308!$K$12))</definedName>
    <definedName name="asf">IF('[4]Calculation Sheet'!A$2*[12]CPUROM1_308!$K$13*'[4]Calculation Sheet'!$A1/[12]CPUROM1_308!$K$12/[12]CPUROM1_308!$K$14&gt;[12]Calc_Sheet!$S$2,[12]Calc_Sheet!$S$2,ROUND('[4]Calculation Sheet'!A$2*[12]CPUROM1_308!$K$13*'[4]Calculation Sheet'!$A1/[12]CPUROM1_308!$K$12/[12]CPUROM1_308!$K$14,0))</definedName>
    <definedName name="b">'[1]954309'!$W$28</definedName>
    <definedName name="BMC133_JIT">#REF!</definedName>
    <definedName name="BMC133_PPM">#REF!</definedName>
    <definedName name="BMC133_SPREAD">#REF!</definedName>
    <definedName name="cal_real">IF('[4]Calculation Sheet'!A$2*[6]CPUROM1_308!$K$13*'[4]Calculation Sheet'!$A1/[6]CPUROM1_308!$K$12/[6]CPUROM1_308!$K$14&gt;[6]Calc_Sheet!$S$2,[6]Calc_Sheet!$S$2,ROUND('[4]Calculation Sheet'!A$2*[6]CPUROM1_308!$K$13*'[4]Calculation Sheet'!$A1/[6]CPUROM1_308!$K$12/[6]CPUROM1_308!$K$14,0))</definedName>
    <definedName name="calc_real">IF('[4]Calculation Sheet'!A$2*[3]CPUROM1_308!$K$13*'[4]Calculation Sheet'!$A1/[3]CPUROM1_308!$K$12/[3]CPUROM1_308!$K$14&gt;[3]Calc_Sheet!$S$2,[3]Calc_Sheet!$S$2,ROUND('[4]Calculation Sheet'!A$2*[3]CPUROM1_308!$K$13*'[4]Calculation Sheet'!$A1/[3]CPUROM1_308!$K$12/[3]CPUROM1_308!$K$14,0))</definedName>
    <definedName name="calc_real_fix">IF('[4]Calculation Sheet'!A$2*[3]FIXROM_xxx!$H$14*'[4]Calculation Sheet'!$A1/[3]FIXROM_xxx!$H$13/[3]FIXROM_xxx!$H$15&gt;1031,1031,ROUND('[4]Calculation Sheet'!A$2*[3]FIXROM_xxx!$H$14*'[4]Calculation Sheet'!$A1/[3]FIXROM_xxx!$H$13/[3]FIXROM_xxx!$H$15,0))</definedName>
    <definedName name="calc_real2">IF('[4]Calculation Sheet'!A$2*[3]CPUROM2_308!$K$13*'[4]Calculation Sheet'!$A1/[3]CPUROM2_308!$K$12/[3]CPUROM2_308!$K$14&gt;[3]Calc_Sheet!$S$43,[3]Calc_Sheet!$S$43,ROUND('[4]Calculation Sheet'!A$2*[3]CPUROM2_308!$K$13*'[4]Calculation Sheet'!$A1/[3]CPUROM2_308!$K$12/[3]CPUROM2_308!$K$14,0))</definedName>
    <definedName name="CPU_JIT">#REF!</definedName>
    <definedName name="CPU_PPM">#REF!</definedName>
    <definedName name="CPU_SPREAD">#REF!</definedName>
    <definedName name="d">'[1]954309'!$W$27</definedName>
    <definedName name="Db">1</definedName>
    <definedName name="diff">ABS(1000000*(1-'[4]Calculation Sheet'!$A1*[3]CPUROM1_308!$K$13*'[4]Calculation Sheet'!XFD$2/'[4]Calculation Sheet'!XFD1/[3]CPUROM1_308!$K$14/[3]CPUROM1_308!$K$12))</definedName>
    <definedName name="diff_fix">ABS(1000000*(1-'[4]Calculation Sheet'!$A1*[3]FIXROM_xxx!$H$14*'[4]Calculation Sheet'!XFD$2/'[4]Calculation Sheet'!XFD1/[3]FIXROM_xxx!$H$15/[3]FIXROM_xxx!$H$13))</definedName>
    <definedName name="diff2">ABS(1000000*(1-'[4]Calculation Sheet'!$A1*[3]CPUROM2_308!$K$13*'[4]Calculation Sheet'!XFD$2/'[4]Calculation Sheet'!XFD1/[3]CPUROM2_308!$K$14/[3]CPUROM2_308!$K$12))</definedName>
    <definedName name="diff3">ABS(1000000*(1-'[4]Calculation Sheet'!$A1*[6]CPUROM2_308!$K$13*'[4]Calculation Sheet'!XFD$2/'[4]Calculation Sheet'!XFD1/[6]CPUROM2_308!$K$14/[6]CPUROM2_308!$K$12))</definedName>
    <definedName name="DOT96_FREQ">'[18]DS - Clock_Period'!#REF!</definedName>
    <definedName name="DOT96_JIT">#REF!</definedName>
    <definedName name="DOT96_PPM">#REF!</definedName>
    <definedName name="DOT96_SPREAD">#REF!</definedName>
    <definedName name="eeee">ABS(1000000*(1-'[4]Calculation Sheet'!$A1*[12]CPUROM1_308!$K$13*'[4]Calculation Sheet'!XFD$2/'[4]Calculation Sheet'!XFD1/[12]CPUROM1_308!$K$14/[12]CPUROM1_308!$K$12))</definedName>
    <definedName name="example_eyc">'[2]pinlists (2)'!$B$2:$B$57</definedName>
    <definedName name="GHz">1000000000</definedName>
    <definedName name="Hz">1</definedName>
    <definedName name="KHz">1000</definedName>
    <definedName name="mA">0.001</definedName>
    <definedName name="MCN_AR">ABS(1000000*(1-'[4]Calculation Sheet'!$A1*[12]CPUROM1_308!$K$13*'[4]Calculation Sheet'!XFD$2/'[4]Calculation Sheet'!XFD1/[12]CPUROM1_308!$K$14/[12]CPUROM1_308!$K$12))</definedName>
    <definedName name="MHz">1000000</definedName>
    <definedName name="ms">0.001</definedName>
    <definedName name="mV">0.001</definedName>
    <definedName name="nA">0.000000001</definedName>
    <definedName name="new_fix">ABS(1000000*(1-'[4]Calculation Sheet'!$A1*[12]FIXROM_xxx!$H$14*'[4]Calculation Sheet'!XFD$2/'[4]Calculation Sheet'!XFD1/[12]FIXROM_xxx!$H$15/[12]FIXROM_xxx!$H$13))</definedName>
    <definedName name="ns">0.000000001</definedName>
    <definedName name="nV">0.000000001</definedName>
    <definedName name="pA">0.000000000001</definedName>
    <definedName name="PCI_FREQ">#REF!</definedName>
    <definedName name="PCI_JIT">'[17]DIF Clock_Period PPM'!$E$4</definedName>
    <definedName name="PCI_PPM">'[17]DIF Clock_Period PPM'!$E$3</definedName>
    <definedName name="PCI_SPREAD">'[17]DIF Clock_Period PPM'!$E$5</definedName>
    <definedName name="Pin_Configuration">#REF!</definedName>
    <definedName name="pin_desc">#REF!</definedName>
    <definedName name="PIN_DESCRIPTION">#REF!</definedName>
    <definedName name="____pin1">'[1]954309'!$W$28</definedName>
    <definedName name="pin1a">'[19]954309'!$W$28</definedName>
    <definedName name="_pin2">'[11]954309'!$W$28</definedName>
    <definedName name="PinDes">#REF!</definedName>
    <definedName name="pindes1">#REF!</definedName>
    <definedName name="PinFunct">#REF!</definedName>
    <definedName name="pinlist">'[1]954309'!$W$27</definedName>
    <definedName name="pinlist1">'[19]954309'!$W$27</definedName>
    <definedName name="pinlist56">#REF!</definedName>
    <definedName name="pinlistMLF40">#REF!</definedName>
    <definedName name="pinlists">#REF!</definedName>
    <definedName name="pinname72">#REF!</definedName>
    <definedName name="pinnames">'[1]pinlists (2)'!$B$2:$B$57</definedName>
    <definedName name="pinnames1">'[19]pinlists (2)'!$B$2:$B$57</definedName>
    <definedName name="pinnames40">[21]pinlist40!$B$2:$B$41</definedName>
    <definedName name="PinNames501TSSOP">[9]PinNames!#REF!</definedName>
    <definedName name="pinnames56">[16]pinlist48!$B$2:$B$65</definedName>
    <definedName name="Pinout9lpr311">#REF!</definedName>
    <definedName name="ppin1">'[2]954309'!$W$28</definedName>
    <definedName name="ppinlist">'[2]954309'!$W$27</definedName>
    <definedName name="ppinnames">'[2]pinlists (2)'!$B$2:$B$57</definedName>
    <definedName name="pppin1">'[2]954309'!$W$28</definedName>
    <definedName name="ps">0.000000000001</definedName>
    <definedName name="REF">#REF!</definedName>
    <definedName name="REF_JIT">'[18]DS - Clock_Period'!#REF!</definedName>
    <definedName name="REF_PPM">'[17]DIF Clock_Period PPM'!$H$3</definedName>
    <definedName name="REF14_FREQ">#REF!</definedName>
    <definedName name="s">1</definedName>
    <definedName name="sdas">IF('[4]Calculation Sheet'!A$2*[12]FIXROM_xxx!$H$14*'[4]Calculation Sheet'!$A1/[12]FIXROM_xxx!$H$13/[12]FIXROM_xxx!$H$15&gt;1031,1031,ROUND('[4]Calculation Sheet'!A$2*[12]FIXROM_xxx!$H$14*'[4]Calculation Sheet'!$A1/[12]FIXROM_xxx!$H$13/[12]FIXROM_xxx!$H$15,0))</definedName>
    <definedName name="SRC_JIT">#REF!</definedName>
    <definedName name="SRC_PPM">#REF!</definedName>
    <definedName name="SRC_SPREAD">#REF!</definedName>
    <definedName name="ta">#REF!</definedName>
    <definedName name="taa">#REF!</definedName>
    <definedName name="temp">ABS(1000000*(1-'[4]Calculation Sheet'!$A1*[6]FIXROM_xxx!$H$14*'[4]Calculation Sheet'!XFD$2/'[4]Calculation Sheet'!XFD1/[6]FIXROM_xxx!$H$15/[6]FIXROM_xxx!$H$13))</definedName>
    <definedName name="temp1">'[7]954309'!$W$27</definedName>
    <definedName name="temp2">[9]PinNames!$A$2:$B$66</definedName>
    <definedName name="test">IF('[4]Calculation Sheet'!XFD1&gt;'[4]Calculation Sheet'!$C1,9999,'[4]Calculation Sheet'!XFC$2)</definedName>
    <definedName name="test1">IF('[4]Calculation Sheet'!$D1+0.1&lt;'[4]Calculation Sheet'!$C1,IF('[4]Calculation Sheet'!XFD1&gt;'[4]Calculation Sheet'!$D1,9999,'[4]Calculation Sheet'!XFC$2),9999)</definedName>
    <definedName name="Tolerances">#REF!</definedName>
    <definedName name="tt">#REF!</definedName>
    <definedName name="ttt">ABS(1000000*(1-'[4]Calculation Sheet'!$A1*[12]CPUROM1_308!$K$13*'[4]Calculation Sheet'!XFD$2/'[4]Calculation Sheet'!XFD1/[12]CPUROM1_308!$K$14/[12]CPUROM1_308!$K$12))</definedName>
    <definedName name="tttt">[13]PinDes!#REF!</definedName>
    <definedName name="uA">0.000001</definedName>
    <definedName name="us">0.000001</definedName>
    <definedName name="USB_FREQ">#REF!</definedName>
    <definedName name="USB48_JIT">'[14]DIF Clock_Period PPM'!$J$147+'[14]DIF Clock_Period PPM'!$G$4</definedName>
    <definedName name="USB48_PPM">'[17]DIF Clock_Period PPM'!$G$3</definedName>
    <definedName name="USB48_SPREAD">'[18]DS - Clock_Period'!#REF!</definedName>
    <definedName name="uV">0.000001</definedName>
    <definedName name="V">1</definedName>
    <definedName name="vv">'[24]DS - Clock_Period'!#REF!</definedName>
  </definedNames>
  <calcPr calcId="145621"/>
</workbook>
</file>

<file path=xl/calcChain.xml><?xml version="1.0" encoding="utf-8"?>
<calcChain xmlns="http://schemas.openxmlformats.org/spreadsheetml/2006/main">
  <c r="C68" i="11" l="1"/>
  <c r="D68" i="11"/>
  <c r="E68" i="11"/>
  <c r="C69" i="11"/>
  <c r="D69" i="11"/>
  <c r="E69" i="11"/>
  <c r="C70" i="11"/>
  <c r="D70" i="11"/>
  <c r="E70" i="11"/>
  <c r="C72" i="11"/>
  <c r="D72" i="11"/>
  <c r="E72" i="11"/>
  <c r="C73" i="11"/>
  <c r="D73" i="11"/>
  <c r="E73" i="11"/>
  <c r="C74" i="11"/>
  <c r="D74" i="11"/>
  <c r="E74" i="11"/>
  <c r="C75" i="11"/>
  <c r="D75" i="11"/>
  <c r="E75" i="11"/>
  <c r="C76" i="11"/>
  <c r="D76" i="11"/>
  <c r="E76" i="11"/>
  <c r="C77" i="11"/>
  <c r="D77" i="11"/>
  <c r="E77" i="11"/>
  <c r="AO18" i="11"/>
  <c r="AP18" i="11"/>
  <c r="AQ18" i="11"/>
  <c r="AR18" i="11"/>
  <c r="AS18" i="11"/>
  <c r="AO19" i="11"/>
  <c r="AP19" i="11"/>
  <c r="AQ19" i="11"/>
  <c r="AR19" i="11"/>
  <c r="AS19" i="11"/>
  <c r="AO20" i="11"/>
  <c r="AP20" i="11"/>
  <c r="AQ20" i="11"/>
  <c r="AR20" i="11"/>
  <c r="AS20" i="11"/>
  <c r="AO21" i="11"/>
  <c r="AP21" i="11"/>
  <c r="AQ21" i="11"/>
  <c r="AR21" i="11"/>
  <c r="AS21" i="11"/>
  <c r="AO22" i="11"/>
  <c r="AP22" i="11"/>
  <c r="AQ22" i="11"/>
  <c r="AR22" i="11"/>
  <c r="AS22" i="11"/>
  <c r="AO23" i="11"/>
  <c r="AP23" i="11"/>
  <c r="AQ23" i="11"/>
  <c r="AR23" i="11"/>
  <c r="AS23" i="11"/>
  <c r="AO24" i="11"/>
  <c r="AP24" i="11"/>
  <c r="AQ24" i="11"/>
  <c r="AR24" i="11"/>
  <c r="AS24" i="11"/>
  <c r="AO25" i="11"/>
  <c r="AP25" i="11"/>
  <c r="AQ25" i="11"/>
  <c r="AR25" i="11"/>
  <c r="AS25" i="11"/>
  <c r="AO26" i="11"/>
  <c r="AP26" i="11"/>
  <c r="AQ26" i="11"/>
  <c r="AR26" i="11"/>
  <c r="AS26" i="11"/>
  <c r="AO27" i="11"/>
  <c r="AP27" i="11"/>
  <c r="AQ27" i="11"/>
  <c r="AR27" i="11"/>
  <c r="AS27" i="11"/>
  <c r="AO28" i="11"/>
  <c r="AP28" i="11"/>
  <c r="AQ28" i="11"/>
  <c r="AR28" i="11"/>
  <c r="AS28" i="11"/>
  <c r="AO29" i="11"/>
  <c r="AP29" i="11"/>
  <c r="AQ29" i="11"/>
  <c r="AR29" i="11"/>
  <c r="AS29" i="11"/>
  <c r="AO30" i="11"/>
  <c r="D71" i="11" s="1"/>
  <c r="AP30" i="11"/>
  <c r="AQ30" i="11"/>
  <c r="AR30" i="11"/>
  <c r="AS30" i="11"/>
  <c r="AO31" i="11"/>
  <c r="AP31" i="11"/>
  <c r="AQ31" i="11"/>
  <c r="AR31" i="11"/>
  <c r="AS31" i="11"/>
  <c r="AO32" i="11"/>
  <c r="AP32" i="11"/>
  <c r="AQ32" i="11"/>
  <c r="AR32" i="11"/>
  <c r="AS32" i="11"/>
  <c r="AO33" i="11"/>
  <c r="AP33" i="11"/>
  <c r="AQ33" i="11"/>
  <c r="AR33" i="11"/>
  <c r="AS33" i="11"/>
  <c r="AO34" i="11"/>
  <c r="AP34" i="11"/>
  <c r="AQ34" i="11"/>
  <c r="AR34" i="11"/>
  <c r="AS34" i="11"/>
  <c r="AO35" i="11"/>
  <c r="AP35" i="11"/>
  <c r="AQ35" i="11"/>
  <c r="AR35" i="11"/>
  <c r="AS35" i="11"/>
  <c r="AO36" i="11"/>
  <c r="AP36" i="11"/>
  <c r="AQ36" i="11"/>
  <c r="AR36" i="11"/>
  <c r="AS36" i="11"/>
  <c r="AO37" i="11"/>
  <c r="AP37" i="11"/>
  <c r="AQ37" i="11"/>
  <c r="AR37" i="11"/>
  <c r="AS37" i="11"/>
  <c r="AO38" i="11"/>
  <c r="AP38" i="11"/>
  <c r="AQ38" i="11"/>
  <c r="AR38" i="11"/>
  <c r="AS38" i="11"/>
  <c r="AO39" i="11"/>
  <c r="AP39" i="11"/>
  <c r="AQ39" i="11"/>
  <c r="AR39" i="11"/>
  <c r="AS39" i="11"/>
  <c r="AO40" i="11"/>
  <c r="AP40" i="11"/>
  <c r="AQ40" i="11"/>
  <c r="AR40" i="11"/>
  <c r="AS40" i="11"/>
  <c r="AO41" i="11"/>
  <c r="AP41" i="11"/>
  <c r="AQ41" i="11"/>
  <c r="AR41" i="11"/>
  <c r="AS41" i="11"/>
  <c r="AO42" i="11"/>
  <c r="AP42" i="11"/>
  <c r="AQ42" i="11"/>
  <c r="AR42" i="11"/>
  <c r="AS42" i="11"/>
  <c r="AO43" i="11"/>
  <c r="AP43" i="11"/>
  <c r="AQ43" i="11"/>
  <c r="AR43" i="11"/>
  <c r="AS43" i="11"/>
  <c r="AO44" i="11"/>
  <c r="AP44" i="11"/>
  <c r="AQ44" i="11"/>
  <c r="AR44" i="11"/>
  <c r="AS44" i="11"/>
  <c r="AO45" i="11"/>
  <c r="AP45" i="11"/>
  <c r="AQ45" i="11"/>
  <c r="AR45" i="11"/>
  <c r="AS45" i="11"/>
  <c r="AO46" i="11"/>
  <c r="AP46" i="11"/>
  <c r="AQ46" i="11"/>
  <c r="AR46" i="11"/>
  <c r="AS46" i="11"/>
  <c r="AO47" i="11"/>
  <c r="AP47" i="11"/>
  <c r="AQ47" i="11"/>
  <c r="AR47" i="11"/>
  <c r="AS47" i="11"/>
  <c r="AO48" i="11"/>
  <c r="AP48" i="11"/>
  <c r="AQ48" i="11"/>
  <c r="AR48" i="11"/>
  <c r="AS48" i="11"/>
  <c r="AO49" i="11"/>
  <c r="AP49" i="11"/>
  <c r="AQ49" i="11"/>
  <c r="AR49" i="11"/>
  <c r="AS49" i="11"/>
  <c r="AO50" i="11"/>
  <c r="AP50" i="11"/>
  <c r="AQ50" i="11"/>
  <c r="AR50" i="11"/>
  <c r="AS50" i="11"/>
  <c r="AO51" i="11"/>
  <c r="AP51" i="11"/>
  <c r="AQ51" i="11"/>
  <c r="AR51" i="11"/>
  <c r="AS51" i="11"/>
  <c r="AO52" i="11"/>
  <c r="AP52" i="11"/>
  <c r="AQ52" i="11"/>
  <c r="AR52" i="11"/>
  <c r="AS52" i="11"/>
  <c r="AO53" i="11"/>
  <c r="AP53" i="11"/>
  <c r="AQ53" i="11"/>
  <c r="AR53" i="11"/>
  <c r="AS53" i="11"/>
  <c r="AO54" i="11"/>
  <c r="AP54" i="11"/>
  <c r="AQ54" i="11"/>
  <c r="AR54" i="11"/>
  <c r="AS54" i="11"/>
  <c r="AO55" i="11"/>
  <c r="AP55" i="11"/>
  <c r="AQ55" i="11"/>
  <c r="AR55" i="11"/>
  <c r="AS55" i="11"/>
  <c r="AO56" i="11"/>
  <c r="AP56" i="11"/>
  <c r="AQ56" i="11"/>
  <c r="AR56" i="11"/>
  <c r="AS56" i="11"/>
  <c r="AO57" i="11"/>
  <c r="AP57" i="11"/>
  <c r="AQ57" i="11"/>
  <c r="AR57" i="11"/>
  <c r="AS57" i="11"/>
  <c r="AO58" i="11"/>
  <c r="AP58" i="11"/>
  <c r="AQ58" i="11"/>
  <c r="AR58" i="11"/>
  <c r="AS58" i="11"/>
  <c r="AO59" i="11"/>
  <c r="AP59" i="11"/>
  <c r="AQ59" i="11"/>
  <c r="AR59" i="11"/>
  <c r="AS59" i="11"/>
  <c r="AO60" i="11"/>
  <c r="AP60" i="11"/>
  <c r="AQ60" i="11"/>
  <c r="AR60" i="11"/>
  <c r="AS60" i="11"/>
  <c r="AO61" i="11"/>
  <c r="AP61" i="11"/>
  <c r="AQ61" i="11"/>
  <c r="AR61" i="11"/>
  <c r="AS61" i="11"/>
  <c r="AO62" i="11"/>
  <c r="AP62" i="11"/>
  <c r="AQ62" i="11"/>
  <c r="AR62" i="11"/>
  <c r="AS62" i="11"/>
  <c r="AO63" i="11"/>
  <c r="AP63" i="11"/>
  <c r="AQ63" i="11"/>
  <c r="AR63" i="11"/>
  <c r="AS63" i="11"/>
  <c r="AO64" i="11"/>
  <c r="AP64" i="11"/>
  <c r="AQ64" i="11"/>
  <c r="AR64" i="11"/>
  <c r="AS64" i="11"/>
  <c r="AO65" i="11"/>
  <c r="AP65" i="11"/>
  <c r="AQ65" i="11"/>
  <c r="AR65" i="11"/>
  <c r="AS65" i="11"/>
  <c r="AN6" i="11"/>
  <c r="AO6" i="11"/>
  <c r="AP6" i="11"/>
  <c r="AQ6" i="11"/>
  <c r="AR6" i="11"/>
  <c r="AS6" i="11"/>
  <c r="AN7" i="11"/>
  <c r="AO7" i="11"/>
  <c r="AP7" i="11"/>
  <c r="AQ7" i="11"/>
  <c r="AR7" i="11"/>
  <c r="AS7" i="11"/>
  <c r="AN8" i="11"/>
  <c r="AO8" i="11"/>
  <c r="AP8" i="11"/>
  <c r="AQ8" i="11"/>
  <c r="AR8" i="11"/>
  <c r="AS8" i="11"/>
  <c r="AN9" i="11"/>
  <c r="AO9" i="11"/>
  <c r="AP9" i="11"/>
  <c r="AQ9" i="11"/>
  <c r="AR9" i="11"/>
  <c r="AS9" i="11"/>
  <c r="AN10" i="11"/>
  <c r="E71" i="11" s="1"/>
  <c r="AO10" i="11"/>
  <c r="AP10" i="11"/>
  <c r="AQ10" i="11"/>
  <c r="AR10" i="11"/>
  <c r="AS10" i="11"/>
  <c r="AN11" i="11"/>
  <c r="AO11" i="11"/>
  <c r="AP11" i="11"/>
  <c r="AQ11" i="11"/>
  <c r="AR11" i="11"/>
  <c r="AS11" i="11"/>
  <c r="AN12" i="11"/>
  <c r="AO12" i="11"/>
  <c r="AP12" i="11"/>
  <c r="AQ12" i="11"/>
  <c r="AR12" i="11"/>
  <c r="AS12" i="11"/>
  <c r="AN13" i="11"/>
  <c r="AO13" i="11"/>
  <c r="AP13" i="11"/>
  <c r="AQ13" i="11"/>
  <c r="AR13" i="11"/>
  <c r="AS13" i="11"/>
  <c r="AN14" i="11"/>
  <c r="AO14" i="11"/>
  <c r="AP14" i="11"/>
  <c r="AQ14" i="11"/>
  <c r="AR14" i="11"/>
  <c r="AS14" i="11"/>
  <c r="AN15" i="11"/>
  <c r="AO15" i="11"/>
  <c r="AP15" i="11"/>
  <c r="AQ15" i="11"/>
  <c r="AR15" i="11"/>
  <c r="AS15" i="11"/>
  <c r="AN16" i="11"/>
  <c r="AO16" i="11"/>
  <c r="AP16" i="11"/>
  <c r="AQ16" i="11"/>
  <c r="AR16" i="11"/>
  <c r="AS16" i="11"/>
  <c r="AN17" i="11"/>
  <c r="AO17" i="11"/>
  <c r="AP17" i="11"/>
  <c r="AQ17" i="11"/>
  <c r="AR17" i="11"/>
  <c r="AS17" i="11"/>
  <c r="E31" i="6"/>
  <c r="D31" i="6"/>
  <c r="B7" i="8"/>
  <c r="B6" i="8"/>
  <c r="B5" i="8"/>
  <c r="B4" i="8"/>
  <c r="B3" i="8"/>
  <c r="B2" i="8"/>
  <c r="E30" i="6"/>
  <c r="D30" i="6"/>
  <c r="E29" i="6"/>
  <c r="D29" i="6"/>
  <c r="E28" i="6"/>
  <c r="D28" i="6"/>
  <c r="C71" i="11"/>
</calcChain>
</file>

<file path=xl/sharedStrings.xml><?xml version="1.0" encoding="utf-8"?>
<sst xmlns="http://schemas.openxmlformats.org/spreadsheetml/2006/main" count="968" uniqueCount="164">
  <si>
    <t>M1 ADV SN5226, LC WP7200, SN WAVEPRO7K10336</t>
  </si>
  <si>
    <t>Thresholds:  Ch2(20%/50%/80%)</t>
  </si>
  <si>
    <t>%</t>
  </si>
  <si>
    <t>Cy/Cy Jitter</t>
  </si>
  <si>
    <t>Units</t>
  </si>
  <si>
    <t>3.3V/25C</t>
  </si>
  <si>
    <t>Trace loading +5pF load</t>
  </si>
  <si>
    <t>OUT0</t>
  </si>
  <si>
    <t>3.465V/-40C</t>
  </si>
  <si>
    <t>25C</t>
  </si>
  <si>
    <t>85C</t>
  </si>
  <si>
    <t>-40C</t>
  </si>
  <si>
    <t xml:space="preserve"> </t>
  </si>
  <si>
    <t>Board conditions:</t>
  </si>
  <si>
    <t xml:space="preserve">Mini Characterization of </t>
  </si>
  <si>
    <t>Temp</t>
  </si>
  <si>
    <t>config0(00)</t>
  </si>
  <si>
    <t>Date:</t>
  </si>
  <si>
    <t>Hong Nga Tran</t>
  </si>
  <si>
    <t xml:space="preserve">VDD/Temp Condition </t>
  </si>
  <si>
    <t>Data Taken Tech:</t>
  </si>
  <si>
    <t>3.135V/85C</t>
  </si>
  <si>
    <t>Latch SelB_I2C=Hi; VDDD/A/0=3.3V; VDD01/2/3=3.3V; VDDO4=3.3V</t>
  </si>
  <si>
    <t>OUT2 / 2B</t>
  </si>
  <si>
    <t>OUT1 / 1B</t>
  </si>
  <si>
    <t>OUT3 / 3B</t>
  </si>
  <si>
    <t>OUT4 / 4B</t>
  </si>
  <si>
    <t>DIFF LVDS  pairs: OUT1 Loads: 2pF, Resistors:Rs=0 Ohms,  100 ohm cross</t>
  </si>
  <si>
    <t>tcs</t>
  </si>
  <si>
    <t>FF</t>
  </si>
  <si>
    <t>C0</t>
  </si>
  <si>
    <t>B6</t>
  </si>
  <si>
    <t>B4</t>
  </si>
  <si>
    <t>0C</t>
  </si>
  <si>
    <t>8C</t>
  </si>
  <si>
    <t>9F</t>
  </si>
  <si>
    <t>Dedicated VC-5 I2C DIFF Board 24NLG with  part soldered on board</t>
  </si>
  <si>
    <t>DIFF LVPECL  pairs:  Loads: 2pF, Resistors:Rs=0 Ohms,  121ohmto VDD and 82.5 ohm ohm to GND at TP (end of traces)</t>
  </si>
  <si>
    <t>FC</t>
  </si>
  <si>
    <t>SE LVCMOS:  Load: 5pF, Resistor: 33 Ohms</t>
  </si>
  <si>
    <t>DIFF LVDS  pairs: Loads: 2pF, Resistors:Rs=0 Ohms, 100 Ohms cross</t>
  </si>
  <si>
    <t>D5</t>
  </si>
  <si>
    <t>B5</t>
  </si>
  <si>
    <t>DIFF HCSL  pairs: Loads: 2pF, Resistors:Rs=33 Ohms, 50 Ohms to GND</t>
  </si>
  <si>
    <t>Fin = 25MHZ</t>
  </si>
  <si>
    <t>config0(01)</t>
  </si>
  <si>
    <t>LVCMOS1.8</t>
  </si>
  <si>
    <t>LVDS1.8</t>
  </si>
  <si>
    <t>config0(10)</t>
  </si>
  <si>
    <t>config0(11)</t>
  </si>
  <si>
    <t>A0</t>
  </si>
  <si>
    <t>D0</t>
  </si>
  <si>
    <t>E0</t>
  </si>
  <si>
    <t>5C</t>
  </si>
  <si>
    <t>A3</t>
  </si>
  <si>
    <t>Min</t>
  </si>
  <si>
    <t>Typ</t>
  </si>
  <si>
    <t>Max</t>
  </si>
  <si>
    <t>VOL</t>
  </si>
  <si>
    <t>VOH</t>
  </si>
  <si>
    <t>5P49V5901ANLGI-689_AK652C-008  Code</t>
  </si>
  <si>
    <t>HCSL3.3</t>
  </si>
  <si>
    <t>Period (Ch. 2) [HV]</t>
  </si>
  <si>
    <t xml:space="preserve">Freq </t>
  </si>
  <si>
    <t>Freq (1)(MHz)</t>
  </si>
  <si>
    <t>Rise Time, Pos Rail (Ch. 2) [HV]</t>
  </si>
  <si>
    <t xml:space="preserve">Min </t>
  </si>
  <si>
    <t>Min (2)(ps)</t>
  </si>
  <si>
    <t xml:space="preserve">Mean </t>
  </si>
  <si>
    <t>Mean (2)(ps)</t>
  </si>
  <si>
    <t xml:space="preserve">Max </t>
  </si>
  <si>
    <t>Max (2)(ps)</t>
  </si>
  <si>
    <t>Fall Time, Pos Rail (Ch. 2) [HV]</t>
  </si>
  <si>
    <t>Min (3)(ps)</t>
  </si>
  <si>
    <t>Mean (3)(ps)</t>
  </si>
  <si>
    <t>Max (3)(ps)</t>
  </si>
  <si>
    <t>Duty Cycle + (Ch. 2) [HV]</t>
  </si>
  <si>
    <t>Min (4)(%)</t>
  </si>
  <si>
    <t>Mean (4)(%)</t>
  </si>
  <si>
    <t>Max (4)(%)</t>
  </si>
  <si>
    <t>Cycle-Cycle (Ch. 2) [HV]</t>
  </si>
  <si>
    <t>Min (6)(ps)</t>
  </si>
  <si>
    <t>Mean (6)(ps)</t>
  </si>
  <si>
    <t>Max (6)(ps)</t>
  </si>
  <si>
    <t xml:space="preserve">Pk_Pk </t>
  </si>
  <si>
    <t>Pk_Pk (1)(ps)</t>
  </si>
  <si>
    <t xml:space="preserve">StdDev </t>
  </si>
  <si>
    <t>StdDev (1)(ps)</t>
  </si>
  <si>
    <t>Min (1)(ns)</t>
  </si>
  <si>
    <t>Mean (1)(ns)</t>
  </si>
  <si>
    <t>Max (1)(ns)</t>
  </si>
  <si>
    <t>Period 1000 (Ch. 2) [TV]</t>
  </si>
  <si>
    <t>Pk_Pk (9)(s)</t>
  </si>
  <si>
    <t>StdDev (9)(ms)</t>
  </si>
  <si>
    <t>Period16 (Ch. 2) [TV]</t>
  </si>
  <si>
    <t>Pk_Pk (7)(ps)</t>
  </si>
  <si>
    <t>Min (7)(ns)</t>
  </si>
  <si>
    <t>Mean (7)(ns)</t>
  </si>
  <si>
    <t>StdDev (7)(ps)</t>
  </si>
  <si>
    <t>Max (7)(ns)</t>
  </si>
  <si>
    <t>PLL Individual</t>
  </si>
  <si>
    <t>FreqMin (Ch. 2)</t>
  </si>
  <si>
    <t>FreqMin (Ch. 2)(10)(KHz)</t>
  </si>
  <si>
    <t>FrqMean (Ch. 2)</t>
  </si>
  <si>
    <t>FrqMean (Ch. 2)(10)(Ks)</t>
  </si>
  <si>
    <t>FreqMax (Ch. 2)</t>
  </si>
  <si>
    <t>FreqMax (Ch. 2)(10)(KHz)</t>
  </si>
  <si>
    <t>ScopeView</t>
  </si>
  <si>
    <t xml:space="preserve">Vlow Ch.2 </t>
  </si>
  <si>
    <t>Vlow Ch.2 (5)(mV)</t>
  </si>
  <si>
    <t xml:space="preserve">Vhigh Ch.2 </t>
  </si>
  <si>
    <t>Vhigh Ch.2 (5)(mV)</t>
  </si>
  <si>
    <t xml:space="preserve">Vmin Ch.2 </t>
  </si>
  <si>
    <t>Vmin Ch.2 (5)(mV)</t>
  </si>
  <si>
    <t xml:space="preserve">Vmax Ch.2 </t>
  </si>
  <si>
    <t>Vmax Ch.2 (5)(mV)</t>
  </si>
  <si>
    <t xml:space="preserve">Count </t>
  </si>
  <si>
    <t>Count (1)(V)</t>
  </si>
  <si>
    <t>Period16 (Ch. 2).Peak / Period16 (Ch. 2).Mean * 1e2</t>
  </si>
  <si>
    <t xml:space="preserve">Spread16 % </t>
  </si>
  <si>
    <t>Spread16 % (8)(s)</t>
  </si>
  <si>
    <t>LVCMOS2.5</t>
  </si>
  <si>
    <t>VDDO2/3</t>
  </si>
  <si>
    <t>VDDO1/4</t>
  </si>
  <si>
    <t>VDDA/VDD</t>
  </si>
  <si>
    <t>VDD0</t>
  </si>
  <si>
    <t>IDD (mA) at ROOM</t>
  </si>
  <si>
    <t>VDDA/VDD 3.3</t>
  </si>
  <si>
    <t>VDD0   2.5</t>
  </si>
  <si>
    <t>E1</t>
  </si>
  <si>
    <t>2F</t>
  </si>
  <si>
    <t>DB</t>
  </si>
  <si>
    <t>6D</t>
  </si>
  <si>
    <t>A4</t>
  </si>
  <si>
    <t>5B</t>
  </si>
  <si>
    <t>FE</t>
  </si>
  <si>
    <t>VDDO2  3.3</t>
  </si>
  <si>
    <t>VDDO3  3.3</t>
  </si>
  <si>
    <t>VDDO1   1.8</t>
  </si>
  <si>
    <t>VDDO4   1.8</t>
  </si>
  <si>
    <t>Rise Time</t>
  </si>
  <si>
    <t>pS</t>
  </si>
  <si>
    <t>Fall Time</t>
  </si>
  <si>
    <t>Duty Cycle</t>
  </si>
  <si>
    <t>Slew Rate</t>
  </si>
  <si>
    <t>V/ns</t>
  </si>
  <si>
    <t>V</t>
  </si>
  <si>
    <t>Pk-Pk Jitter</t>
  </si>
  <si>
    <t>Fmod</t>
  </si>
  <si>
    <t>Khz</t>
  </si>
  <si>
    <t>Spread</t>
  </si>
  <si>
    <t>Config 0</t>
  </si>
  <si>
    <t>Config 1</t>
  </si>
  <si>
    <t>Config 2</t>
  </si>
  <si>
    <t>Config 3</t>
  </si>
  <si>
    <t>LVCMOS 2.5 OUT0</t>
  </si>
  <si>
    <t>LVCMOS 1.8 OUT4</t>
  </si>
  <si>
    <t>HCSL 3.3 OUT2/3</t>
  </si>
  <si>
    <t>*Spread on config 0/1 target 0.5%</t>
  </si>
  <si>
    <t>*Spread on config 0/2, target 1%</t>
  </si>
  <si>
    <t>LVDS 1.8 OUT1</t>
  </si>
  <si>
    <t>-</t>
  </si>
  <si>
    <t>* AC specs are measured at outputs with no spread. As compared to datasheet with (SS=OFF)</t>
  </si>
  <si>
    <t xml:space="preserve">Note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</si>
</sst>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82" formatCode="0.00_)"/>
    <numFmt numFmtId="183" formatCode="_([$€-2]* #,##0.00_);_([$€-2]* \(#,##0.00\);_([$€-2]* &quot;-&quot;??_)"/>
    <numFmt numFmtId="187" formatCode="???.###E+00;\-???.###E+00;0"/>
  </numFmts>
  <fonts count="57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Helv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.5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23"/>
      <name val="Courier New"/>
      <family val="3"/>
    </font>
    <font>
      <sz val="10"/>
      <name val="Courier New"/>
      <family val="3"/>
    </font>
    <font>
      <sz val="10"/>
      <color indexed="23"/>
      <name val="Arial"/>
      <family val="2"/>
    </font>
    <font>
      <b/>
      <sz val="20"/>
      <color indexed="47"/>
      <name val="Arial"/>
      <family val="2"/>
    </font>
    <font>
      <b/>
      <sz val="10"/>
      <color indexed="47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新細明體"/>
      <family val="1"/>
      <charset val="136"/>
    </font>
    <font>
      <sz val="11"/>
      <name val="ＭＳ Ｐゴシック"/>
      <family val="3"/>
      <charset val="128"/>
    </font>
    <font>
      <b/>
      <sz val="16"/>
      <name val="Verdana"/>
      <family val="2"/>
    </font>
    <font>
      <b/>
      <sz val="10"/>
      <color indexed="61"/>
      <name val="Verdana"/>
      <family val="2"/>
    </font>
    <font>
      <b/>
      <sz val="14"/>
      <color indexed="8"/>
      <name val="Calibri"/>
      <family val="2"/>
    </font>
    <font>
      <b/>
      <sz val="10"/>
      <color indexed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sz val="10"/>
      <color indexed="18"/>
      <name val="Arial"/>
      <family val="2"/>
    </font>
    <font>
      <sz val="8"/>
      <name val="Arial"/>
    </font>
    <font>
      <sz val="12"/>
      <name val="Arial"/>
    </font>
    <font>
      <u/>
      <sz val="12"/>
      <color indexed="12"/>
      <name val="Arial"/>
    </font>
    <font>
      <sz val="10"/>
      <color indexed="13"/>
      <name val="Cambria"/>
      <family val="1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8"/>
      <name val="Arial"/>
    </font>
    <font>
      <sz val="10"/>
      <name val="Arial"/>
    </font>
    <font>
      <b/>
      <sz val="8"/>
      <color indexed="10"/>
      <name val="Arial"/>
    </font>
    <font>
      <b/>
      <sz val="1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lightUp">
        <fgColor indexed="22"/>
      </patternFill>
    </fill>
    <fill>
      <patternFill patternType="solid">
        <fgColor indexed="9"/>
      </patternFill>
    </fill>
    <fill>
      <patternFill patternType="solid">
        <fgColor indexed="50"/>
      </patternFill>
    </fill>
    <fill>
      <patternFill patternType="solid">
        <fgColor indexed="48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hair">
        <color indexed="23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6">
    <xf numFmtId="0" fontId="0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183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38" fontId="16" fillId="22" borderId="0" applyNumberFormat="0" applyBorder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/>
    <xf numFmtId="10" fontId="16" fillId="23" borderId="6" applyNumberFormat="0" applyBorder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5" fillId="0" borderId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182" fontId="24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37" fillId="0" borderId="0" applyProtection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5" fillId="25" borderId="8" applyNumberFormat="0" applyFont="0" applyAlignment="0" applyProtection="0"/>
    <xf numFmtId="0" fontId="9" fillId="25" borderId="8" applyNumberFormat="0" applyFont="0" applyAlignment="0" applyProtection="0"/>
    <xf numFmtId="0" fontId="25" fillId="20" borderId="9" applyNumberFormat="0" applyAlignment="0" applyProtection="0"/>
    <xf numFmtId="0" fontId="25" fillId="20" borderId="9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8" fillId="0" borderId="0"/>
    <xf numFmtId="49" fontId="26" fillId="20" borderId="10"/>
    <xf numFmtId="49" fontId="27" fillId="7" borderId="10"/>
    <xf numFmtId="187" fontId="28" fillId="26" borderId="11"/>
    <xf numFmtId="187" fontId="29" fillId="0" borderId="11"/>
    <xf numFmtId="187" fontId="1" fillId="14" borderId="11"/>
    <xf numFmtId="0" fontId="30" fillId="27" borderId="11"/>
    <xf numFmtId="0" fontId="26" fillId="0" borderId="11"/>
    <xf numFmtId="0" fontId="1" fillId="0" borderId="11"/>
    <xf numFmtId="0" fontId="30" fillId="28" borderId="11"/>
    <xf numFmtId="187" fontId="28" fillId="28" borderId="11"/>
    <xf numFmtId="49" fontId="1" fillId="0" borderId="11"/>
    <xf numFmtId="49" fontId="30" fillId="26" borderId="11"/>
    <xf numFmtId="0" fontId="31" fillId="29" borderId="0"/>
    <xf numFmtId="0" fontId="32" fillId="29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/>
    <xf numFmtId="0" fontId="37" fillId="0" borderId="0">
      <alignment vertical="center"/>
    </xf>
  </cellStyleXfs>
  <cellXfs count="261">
    <xf numFmtId="0" fontId="0" fillId="0" borderId="0" xfId="0"/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Alignment="1"/>
    <xf numFmtId="1" fontId="0" fillId="0" borderId="13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0" fontId="38" fillId="0" borderId="0" xfId="0" applyFont="1" applyAlignment="1"/>
    <xf numFmtId="0" fontId="0" fillId="0" borderId="6" xfId="0" quotePrefix="1" applyBorder="1" applyAlignment="1">
      <alignment horizontal="center"/>
    </xf>
    <xf numFmtId="0" fontId="39" fillId="0" borderId="0" xfId="0" applyNumberFormat="1" applyFont="1" applyFill="1"/>
    <xf numFmtId="0" fontId="41" fillId="0" borderId="0" xfId="0" applyNumberFormat="1" applyFont="1" applyFill="1"/>
    <xf numFmtId="0" fontId="42" fillId="0" borderId="0" xfId="0" applyFont="1" applyAlignment="1">
      <alignment horizontal="left" indent="1"/>
    </xf>
    <xf numFmtId="0" fontId="43" fillId="0" borderId="0" xfId="0" applyFont="1" applyAlignment="1"/>
    <xf numFmtId="0" fontId="44" fillId="0" borderId="0" xfId="0" applyFont="1" applyAlignment="1">
      <alignment horizontal="left" indent="1"/>
    </xf>
    <xf numFmtId="0" fontId="43" fillId="0" borderId="0" xfId="0" applyFont="1" applyFill="1" applyAlignment="1">
      <alignment vertical="center"/>
    </xf>
    <xf numFmtId="0" fontId="45" fillId="0" borderId="0" xfId="0" applyFont="1" applyAlignment="1">
      <alignment horizontal="left" indent="1"/>
    </xf>
    <xf numFmtId="14" fontId="43" fillId="0" borderId="0" xfId="0" applyNumberFormat="1" applyFont="1" applyAlignment="1"/>
    <xf numFmtId="14" fontId="1" fillId="0" borderId="0" xfId="0" applyNumberFormat="1" applyFont="1" applyFill="1" applyAlignment="1">
      <alignment horizontal="center"/>
    </xf>
    <xf numFmtId="14" fontId="0" fillId="0" borderId="0" xfId="0" applyNumberFormat="1"/>
    <xf numFmtId="0" fontId="1" fillId="0" borderId="0" xfId="0" applyFont="1"/>
    <xf numFmtId="0" fontId="43" fillId="0" borderId="0" xfId="0" applyFont="1" applyFill="1" applyAlignment="1"/>
    <xf numFmtId="0" fontId="0" fillId="0" borderId="0" xfId="0" applyFill="1" applyAlignment="1"/>
    <xf numFmtId="0" fontId="3" fillId="0" borderId="0" xfId="0" applyFont="1" applyFill="1"/>
    <xf numFmtId="0" fontId="3" fillId="0" borderId="0" xfId="93" applyFont="1" applyFill="1" applyBorder="1" applyAlignment="1">
      <alignment horizontal="right"/>
    </xf>
    <xf numFmtId="0" fontId="0" fillId="0" borderId="0" xfId="0" applyBorder="1"/>
    <xf numFmtId="0" fontId="50" fillId="0" borderId="0" xfId="0" applyFont="1"/>
    <xf numFmtId="0" fontId="2" fillId="0" borderId="0" xfId="0" applyFont="1"/>
    <xf numFmtId="0" fontId="50" fillId="0" borderId="0" xfId="0" applyFont="1" applyFill="1"/>
    <xf numFmtId="0" fontId="0" fillId="30" borderId="0" xfId="0" applyFill="1"/>
    <xf numFmtId="0" fontId="40" fillId="30" borderId="0" xfId="94" applyFont="1" applyFill="1" applyBorder="1"/>
    <xf numFmtId="0" fontId="53" fillId="0" borderId="13" xfId="0" applyFont="1" applyBorder="1" applyAlignment="1">
      <alignment horizontal="center"/>
    </xf>
    <xf numFmtId="0" fontId="53" fillId="0" borderId="6" xfId="0" applyFont="1" applyBorder="1" applyAlignment="1">
      <alignment horizontal="center"/>
    </xf>
    <xf numFmtId="0" fontId="53" fillId="0" borderId="14" xfId="0" applyFont="1" applyBorder="1" applyAlignment="1">
      <alignment horizontal="center"/>
    </xf>
    <xf numFmtId="0" fontId="2" fillId="0" borderId="0" xfId="93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3" fillId="0" borderId="0" xfId="0" applyFont="1" applyAlignment="1"/>
    <xf numFmtId="0" fontId="2" fillId="0" borderId="0" xfId="93" applyFont="1" applyFill="1" applyBorder="1" applyAlignment="1">
      <alignment horizontal="left"/>
    </xf>
    <xf numFmtId="0" fontId="0" fillId="0" borderId="0" xfId="0" applyAlignment="1">
      <alignment horizontal="right"/>
    </xf>
    <xf numFmtId="164" fontId="0" fillId="0" borderId="1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0" fillId="0" borderId="0" xfId="94" applyFont="1" applyFill="1" applyBorder="1"/>
    <xf numFmtId="0" fontId="3" fillId="0" borderId="0" xfId="0" applyFont="1" applyFill="1" applyBorder="1"/>
    <xf numFmtId="2" fontId="0" fillId="0" borderId="0" xfId="0" applyNumberFormat="1" applyFill="1" applyBorder="1"/>
    <xf numFmtId="2" fontId="1" fillId="0" borderId="0" xfId="93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93" applyFont="1" applyFill="1" applyBorder="1" applyAlignment="1">
      <alignment horizontal="center"/>
    </xf>
    <xf numFmtId="1" fontId="1" fillId="0" borderId="0" xfId="93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31" borderId="0" xfId="0" applyFill="1"/>
    <xf numFmtId="1" fontId="0" fillId="31" borderId="13" xfId="0" applyNumberFormat="1" applyFill="1" applyBorder="1" applyAlignment="1">
      <alignment horizontal="center"/>
    </xf>
    <xf numFmtId="1" fontId="0" fillId="31" borderId="6" xfId="0" applyNumberFormat="1" applyFill="1" applyBorder="1" applyAlignment="1">
      <alignment horizontal="center"/>
    </xf>
    <xf numFmtId="1" fontId="0" fillId="31" borderId="14" xfId="0" applyNumberFormat="1" applyFill="1" applyBorder="1" applyAlignment="1">
      <alignment horizontal="center"/>
    </xf>
    <xf numFmtId="164" fontId="0" fillId="31" borderId="13" xfId="0" applyNumberFormat="1" applyFill="1" applyBorder="1" applyAlignment="1">
      <alignment horizontal="center"/>
    </xf>
    <xf numFmtId="164" fontId="0" fillId="31" borderId="6" xfId="0" applyNumberFormat="1" applyFill="1" applyBorder="1" applyAlignment="1">
      <alignment horizontal="center"/>
    </xf>
    <xf numFmtId="164" fontId="0" fillId="31" borderId="14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quotePrefix="1"/>
    <xf numFmtId="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65" fontId="1" fillId="0" borderId="0" xfId="93" applyNumberFormat="1" applyFill="1" applyBorder="1" applyAlignment="1">
      <alignment horizontal="center"/>
    </xf>
    <xf numFmtId="1" fontId="3" fillId="0" borderId="0" xfId="93" applyNumberFormat="1" applyFont="1" applyFill="1" applyBorder="1" applyAlignment="1">
      <alignment horizontal="center"/>
    </xf>
    <xf numFmtId="0" fontId="1" fillId="0" borderId="0" xfId="93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" fillId="0" borderId="0" xfId="93" applyFill="1" applyBorder="1" applyAlignment="1"/>
    <xf numFmtId="0" fontId="1" fillId="0" borderId="0" xfId="93" applyFill="1" applyBorder="1" applyAlignment="1">
      <alignment horizontal="right"/>
    </xf>
    <xf numFmtId="0" fontId="9" fillId="0" borderId="0" xfId="94" applyFont="1" applyFill="1" applyBorder="1" applyAlignment="1">
      <alignment horizontal="center" wrapText="1"/>
    </xf>
    <xf numFmtId="0" fontId="1" fillId="0" borderId="0" xfId="93" applyFont="1" applyFill="1" applyBorder="1"/>
    <xf numFmtId="0" fontId="2" fillId="0" borderId="0" xfId="0" quotePrefix="1" applyFont="1" applyFill="1" applyBorder="1" applyAlignment="1">
      <alignment horizontal="center"/>
    </xf>
    <xf numFmtId="0" fontId="46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8" fillId="0" borderId="0" xfId="0" applyFont="1" applyFill="1" applyBorder="1"/>
    <xf numFmtId="0" fontId="49" fillId="0" borderId="0" xfId="69" applyFont="1" applyFill="1" applyBorder="1" applyAlignment="1" applyProtection="1"/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 applyAlignment="1">
      <alignment horizontal="center"/>
    </xf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6" xfId="0" applyBorder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54" fillId="0" borderId="0" xfId="93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/>
    <xf numFmtId="2" fontId="1" fillId="0" borderId="6" xfId="93" applyNumberForma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0" fillId="0" borderId="13" xfId="0" applyNumberFormat="1" applyBorder="1"/>
    <xf numFmtId="2" fontId="0" fillId="0" borderId="14" xfId="0" applyNumberFormat="1" applyBorder="1"/>
    <xf numFmtId="0" fontId="0" fillId="0" borderId="13" xfId="0" applyBorder="1"/>
    <xf numFmtId="0" fontId="0" fillId="0" borderId="14" xfId="0" applyBorder="1"/>
    <xf numFmtId="2" fontId="1" fillId="0" borderId="13" xfId="93" applyNumberFormat="1" applyFill="1" applyBorder="1" applyAlignment="1">
      <alignment horizontal="center"/>
    </xf>
    <xf numFmtId="2" fontId="1" fillId="0" borderId="14" xfId="93" applyNumberFormat="1" applyFill="1" applyBorder="1" applyAlignment="1">
      <alignment horizontal="center"/>
    </xf>
    <xf numFmtId="2" fontId="1" fillId="0" borderId="17" xfId="93" applyNumberFormat="1" applyFill="1" applyBorder="1" applyAlignment="1">
      <alignment horizontal="center"/>
    </xf>
    <xf numFmtId="2" fontId="1" fillId="0" borderId="18" xfId="93" applyNumberFormat="1" applyFill="1" applyBorder="1" applyAlignment="1">
      <alignment horizontal="center"/>
    </xf>
    <xf numFmtId="2" fontId="1" fillId="0" borderId="19" xfId="93" applyNumberFormat="1" applyFill="1" applyBorder="1" applyAlignment="1">
      <alignment horizontal="center"/>
    </xf>
    <xf numFmtId="0" fontId="53" fillId="0" borderId="20" xfId="0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0" xfId="0" applyNumberFormat="1" applyBorder="1"/>
    <xf numFmtId="0" fontId="0" fillId="0" borderId="20" xfId="0" applyBorder="1"/>
    <xf numFmtId="2" fontId="1" fillId="0" borderId="20" xfId="93" applyNumberFormat="1" applyFill="1" applyBorder="1" applyAlignment="1">
      <alignment horizontal="center"/>
    </xf>
    <xf numFmtId="2" fontId="1" fillId="0" borderId="21" xfId="93" applyNumberFormat="1" applyFill="1" applyBorder="1" applyAlignment="1">
      <alignment horizontal="center"/>
    </xf>
    <xf numFmtId="2" fontId="1" fillId="0" borderId="22" xfId="93" applyNumberFormat="1" applyFill="1" applyBorder="1" applyAlignment="1">
      <alignment horizontal="center"/>
    </xf>
    <xf numFmtId="2" fontId="1" fillId="0" borderId="23" xfId="93" applyNumberForma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3" fillId="0" borderId="22" xfId="0" applyFont="1" applyBorder="1" applyAlignment="1"/>
    <xf numFmtId="0" fontId="0" fillId="0" borderId="0" xfId="0" applyBorder="1" applyAlignment="1"/>
    <xf numFmtId="164" fontId="0" fillId="0" borderId="22" xfId="0" applyNumberFormat="1" applyFill="1" applyBorder="1" applyAlignment="1">
      <alignment horizontal="center"/>
    </xf>
    <xf numFmtId="164" fontId="0" fillId="0" borderId="23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0" fontId="0" fillId="32" borderId="0" xfId="0" applyFill="1" applyBorder="1"/>
    <xf numFmtId="0" fontId="0" fillId="32" borderId="0" xfId="0" applyFill="1"/>
    <xf numFmtId="1" fontId="0" fillId="32" borderId="13" xfId="0" applyNumberFormat="1" applyFill="1" applyBorder="1" applyAlignment="1">
      <alignment horizontal="center"/>
    </xf>
    <xf numFmtId="1" fontId="0" fillId="32" borderId="6" xfId="0" applyNumberFormat="1" applyFill="1" applyBorder="1" applyAlignment="1">
      <alignment horizontal="center"/>
    </xf>
    <xf numFmtId="1" fontId="0" fillId="32" borderId="20" xfId="0" applyNumberFormat="1" applyFill="1" applyBorder="1" applyAlignment="1">
      <alignment horizontal="center"/>
    </xf>
    <xf numFmtId="1" fontId="0" fillId="32" borderId="14" xfId="0" applyNumberFormat="1" applyFill="1" applyBorder="1" applyAlignment="1">
      <alignment horizontal="center"/>
    </xf>
    <xf numFmtId="2" fontId="0" fillId="32" borderId="13" xfId="0" applyNumberFormat="1" applyFill="1" applyBorder="1" applyAlignment="1">
      <alignment horizontal="center"/>
    </xf>
    <xf numFmtId="2" fontId="0" fillId="32" borderId="6" xfId="0" applyNumberFormat="1" applyFill="1" applyBorder="1" applyAlignment="1">
      <alignment horizontal="center"/>
    </xf>
    <xf numFmtId="2" fontId="0" fillId="32" borderId="20" xfId="0" applyNumberFormat="1" applyFill="1" applyBorder="1" applyAlignment="1">
      <alignment horizontal="center"/>
    </xf>
    <xf numFmtId="2" fontId="0" fillId="32" borderId="14" xfId="0" applyNumberFormat="1" applyFill="1" applyBorder="1" applyAlignment="1">
      <alignment horizontal="center"/>
    </xf>
    <xf numFmtId="164" fontId="0" fillId="32" borderId="13" xfId="0" applyNumberFormat="1" applyFill="1" applyBorder="1" applyAlignment="1">
      <alignment horizontal="center"/>
    </xf>
    <xf numFmtId="164" fontId="0" fillId="32" borderId="6" xfId="0" applyNumberFormat="1" applyFill="1" applyBorder="1" applyAlignment="1">
      <alignment horizontal="center"/>
    </xf>
    <xf numFmtId="164" fontId="0" fillId="32" borderId="20" xfId="0" applyNumberFormat="1" applyFill="1" applyBorder="1" applyAlignment="1">
      <alignment horizontal="center"/>
    </xf>
    <xf numFmtId="164" fontId="0" fillId="32" borderId="14" xfId="0" applyNumberFormat="1" applyFill="1" applyBorder="1" applyAlignment="1">
      <alignment horizontal="center"/>
    </xf>
    <xf numFmtId="0" fontId="0" fillId="32" borderId="13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32" borderId="20" xfId="0" applyFill="1" applyBorder="1" applyAlignment="1">
      <alignment horizontal="center"/>
    </xf>
    <xf numFmtId="0" fontId="0" fillId="32" borderId="14" xfId="0" applyFill="1" applyBorder="1" applyAlignment="1">
      <alignment horizontal="center"/>
    </xf>
    <xf numFmtId="0" fontId="1" fillId="32" borderId="6" xfId="0" applyFont="1" applyFill="1" applyBorder="1" applyAlignment="1">
      <alignment horizontal="center"/>
    </xf>
    <xf numFmtId="2" fontId="0" fillId="32" borderId="13" xfId="0" applyNumberFormat="1" applyFill="1" applyBorder="1"/>
    <xf numFmtId="2" fontId="0" fillId="32" borderId="6" xfId="0" applyNumberFormat="1" applyFill="1" applyBorder="1"/>
    <xf numFmtId="2" fontId="0" fillId="32" borderId="20" xfId="0" applyNumberFormat="1" applyFill="1" applyBorder="1"/>
    <xf numFmtId="2" fontId="0" fillId="32" borderId="14" xfId="0" applyNumberFormat="1" applyFill="1" applyBorder="1"/>
    <xf numFmtId="0" fontId="0" fillId="32" borderId="13" xfId="0" applyFill="1" applyBorder="1"/>
    <xf numFmtId="0" fontId="0" fillId="32" borderId="6" xfId="0" applyFill="1" applyBorder="1"/>
    <xf numFmtId="0" fontId="0" fillId="32" borderId="20" xfId="0" applyFill="1" applyBorder="1"/>
    <xf numFmtId="0" fontId="0" fillId="32" borderId="14" xfId="0" applyFill="1" applyBorder="1"/>
    <xf numFmtId="0" fontId="3" fillId="32" borderId="0" xfId="93" applyFont="1" applyFill="1" applyBorder="1" applyAlignment="1">
      <alignment horizontal="right"/>
    </xf>
    <xf numFmtId="2" fontId="1" fillId="32" borderId="13" xfId="93" applyNumberFormat="1" applyFill="1" applyBorder="1" applyAlignment="1">
      <alignment horizontal="center"/>
    </xf>
    <xf numFmtId="2" fontId="1" fillId="32" borderId="6" xfId="93" applyNumberFormat="1" applyFill="1" applyBorder="1" applyAlignment="1">
      <alignment horizontal="center"/>
    </xf>
    <xf numFmtId="2" fontId="1" fillId="32" borderId="20" xfId="93" applyNumberFormat="1" applyFill="1" applyBorder="1" applyAlignment="1">
      <alignment horizontal="center"/>
    </xf>
    <xf numFmtId="2" fontId="1" fillId="32" borderId="14" xfId="93" applyNumberFormat="1" applyFill="1" applyBorder="1" applyAlignment="1">
      <alignment horizontal="center"/>
    </xf>
    <xf numFmtId="2" fontId="1" fillId="32" borderId="17" xfId="93" applyNumberFormat="1" applyFill="1" applyBorder="1" applyAlignment="1">
      <alignment horizontal="center"/>
    </xf>
    <xf numFmtId="2" fontId="1" fillId="32" borderId="18" xfId="93" applyNumberFormat="1" applyFill="1" applyBorder="1" applyAlignment="1">
      <alignment horizontal="center"/>
    </xf>
    <xf numFmtId="2" fontId="1" fillId="32" borderId="21" xfId="93" applyNumberFormat="1" applyFill="1" applyBorder="1" applyAlignment="1">
      <alignment horizontal="center"/>
    </xf>
    <xf numFmtId="2" fontId="1" fillId="32" borderId="19" xfId="93" applyNumberFormat="1" applyFill="1" applyBorder="1" applyAlignment="1">
      <alignment horizontal="center"/>
    </xf>
    <xf numFmtId="0" fontId="4" fillId="32" borderId="0" xfId="0" applyFont="1" applyFill="1" applyBorder="1" applyAlignment="1">
      <alignment horizontal="center"/>
    </xf>
    <xf numFmtId="0" fontId="53" fillId="32" borderId="0" xfId="0" applyFont="1" applyFill="1" applyBorder="1" applyAlignment="1">
      <alignment horizontal="center"/>
    </xf>
    <xf numFmtId="164" fontId="2" fillId="32" borderId="13" xfId="0" applyNumberFormat="1" applyFont="1" applyFill="1" applyBorder="1" applyAlignment="1">
      <alignment horizontal="center"/>
    </xf>
    <xf numFmtId="164" fontId="2" fillId="32" borderId="6" xfId="0" applyNumberFormat="1" applyFont="1" applyFill="1" applyBorder="1" applyAlignment="1">
      <alignment horizontal="center"/>
    </xf>
    <xf numFmtId="164" fontId="2" fillId="32" borderId="20" xfId="0" applyNumberFormat="1" applyFont="1" applyFill="1" applyBorder="1" applyAlignment="1">
      <alignment horizontal="center"/>
    </xf>
    <xf numFmtId="164" fontId="2" fillId="32" borderId="14" xfId="0" applyNumberFormat="1" applyFont="1" applyFill="1" applyBorder="1" applyAlignment="1">
      <alignment horizontal="center"/>
    </xf>
    <xf numFmtId="0" fontId="0" fillId="32" borderId="0" xfId="0" applyFill="1" applyBorder="1" applyAlignment="1">
      <alignment horizontal="right"/>
    </xf>
    <xf numFmtId="0" fontId="3" fillId="32" borderId="0" xfId="0" applyFont="1" applyFill="1" applyBorder="1" applyAlignment="1">
      <alignment horizontal="right"/>
    </xf>
    <xf numFmtId="0" fontId="3" fillId="32" borderId="0" xfId="0" applyFont="1" applyFill="1" applyBorder="1"/>
    <xf numFmtId="0" fontId="3" fillId="32" borderId="0" xfId="93" applyFont="1" applyFill="1" applyBorder="1" applyAlignment="1">
      <alignment horizontal="center"/>
    </xf>
    <xf numFmtId="1" fontId="1" fillId="32" borderId="0" xfId="93" applyNumberFormat="1" applyFill="1" applyBorder="1" applyAlignment="1">
      <alignment horizontal="center"/>
    </xf>
    <xf numFmtId="165" fontId="1" fillId="32" borderId="0" xfId="93" applyNumberFormat="1" applyFill="1" applyBorder="1" applyAlignment="1">
      <alignment horizontal="center"/>
    </xf>
    <xf numFmtId="0" fontId="0" fillId="32" borderId="0" xfId="0" applyFill="1" applyAlignment="1">
      <alignment horizontal="right"/>
    </xf>
    <xf numFmtId="0" fontId="3" fillId="32" borderId="0" xfId="0" applyFont="1" applyFill="1" applyBorder="1" applyAlignment="1">
      <alignment horizontal="left"/>
    </xf>
    <xf numFmtId="0" fontId="55" fillId="0" borderId="6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6" fillId="0" borderId="0" xfId="0" applyFont="1" applyFill="1" applyBorder="1" applyAlignment="1">
      <alignment horizontal="left"/>
    </xf>
    <xf numFmtId="1" fontId="0" fillId="30" borderId="13" xfId="0" applyNumberFormat="1" applyFill="1" applyBorder="1" applyAlignment="1">
      <alignment horizontal="center"/>
    </xf>
    <xf numFmtId="1" fontId="0" fillId="30" borderId="6" xfId="0" applyNumberFormat="1" applyFill="1" applyBorder="1" applyAlignment="1">
      <alignment horizontal="center"/>
    </xf>
    <xf numFmtId="1" fontId="0" fillId="30" borderId="20" xfId="0" applyNumberFormat="1" applyFill="1" applyBorder="1" applyAlignment="1">
      <alignment horizontal="center"/>
    </xf>
    <xf numFmtId="1" fontId="0" fillId="30" borderId="14" xfId="0" applyNumberFormat="1" applyFill="1" applyBorder="1" applyAlignment="1">
      <alignment horizontal="center"/>
    </xf>
    <xf numFmtId="1" fontId="0" fillId="30" borderId="0" xfId="0" applyNumberFormat="1" applyFill="1" applyBorder="1" applyAlignment="1">
      <alignment horizontal="center"/>
    </xf>
    <xf numFmtId="164" fontId="0" fillId="30" borderId="13" xfId="0" applyNumberFormat="1" applyFill="1" applyBorder="1" applyAlignment="1">
      <alignment horizontal="center"/>
    </xf>
    <xf numFmtId="164" fontId="0" fillId="30" borderId="6" xfId="0" applyNumberFormat="1" applyFill="1" applyBorder="1" applyAlignment="1">
      <alignment horizontal="center"/>
    </xf>
    <xf numFmtId="164" fontId="0" fillId="30" borderId="20" xfId="0" applyNumberFormat="1" applyFill="1" applyBorder="1" applyAlignment="1">
      <alignment horizontal="center"/>
    </xf>
    <xf numFmtId="164" fontId="0" fillId="30" borderId="14" xfId="0" applyNumberFormat="1" applyFill="1" applyBorder="1" applyAlignment="1">
      <alignment horizontal="center"/>
    </xf>
    <xf numFmtId="164" fontId="0" fillId="30" borderId="0" xfId="0" applyNumberFormat="1" applyFill="1" applyBorder="1" applyAlignment="1">
      <alignment horizontal="center"/>
    </xf>
    <xf numFmtId="0" fontId="0" fillId="30" borderId="0" xfId="0" applyFill="1" applyBorder="1"/>
    <xf numFmtId="2" fontId="1" fillId="30" borderId="13" xfId="93" applyNumberFormat="1" applyFill="1" applyBorder="1" applyAlignment="1">
      <alignment horizontal="center"/>
    </xf>
    <xf numFmtId="2" fontId="1" fillId="30" borderId="6" xfId="93" applyNumberFormat="1" applyFill="1" applyBorder="1" applyAlignment="1">
      <alignment horizontal="center"/>
    </xf>
    <xf numFmtId="2" fontId="1" fillId="30" borderId="20" xfId="93" applyNumberFormat="1" applyFill="1" applyBorder="1" applyAlignment="1">
      <alignment horizontal="center"/>
    </xf>
    <xf numFmtId="2" fontId="1" fillId="30" borderId="14" xfId="93" applyNumberFormat="1" applyFill="1" applyBorder="1" applyAlignment="1">
      <alignment horizontal="center"/>
    </xf>
    <xf numFmtId="1" fontId="1" fillId="30" borderId="0" xfId="93" applyNumberFormat="1" applyFill="1" applyBorder="1" applyAlignment="1">
      <alignment horizontal="center"/>
    </xf>
    <xf numFmtId="0" fontId="3" fillId="30" borderId="0" xfId="93" applyFont="1" applyFill="1" applyBorder="1" applyAlignment="1">
      <alignment horizontal="right"/>
    </xf>
    <xf numFmtId="2" fontId="1" fillId="30" borderId="0" xfId="93" applyNumberFormat="1" applyFill="1" applyBorder="1" applyAlignment="1">
      <alignment horizontal="center"/>
    </xf>
    <xf numFmtId="165" fontId="1" fillId="30" borderId="0" xfId="93" applyNumberFormat="1" applyFill="1" applyBorder="1" applyAlignment="1">
      <alignment horizontal="center"/>
    </xf>
    <xf numFmtId="0" fontId="0" fillId="33" borderId="0" xfId="0" applyFill="1" applyBorder="1"/>
    <xf numFmtId="0" fontId="0" fillId="33" borderId="0" xfId="0" applyFill="1"/>
    <xf numFmtId="164" fontId="0" fillId="33" borderId="13" xfId="0" applyNumberFormat="1" applyFill="1" applyBorder="1" applyAlignment="1">
      <alignment horizontal="center"/>
    </xf>
    <xf numFmtId="164" fontId="0" fillId="33" borderId="6" xfId="0" applyNumberFormat="1" applyFill="1" applyBorder="1" applyAlignment="1">
      <alignment horizontal="center"/>
    </xf>
    <xf numFmtId="164" fontId="0" fillId="33" borderId="20" xfId="0" applyNumberFormat="1" applyFill="1" applyBorder="1" applyAlignment="1">
      <alignment horizontal="center"/>
    </xf>
    <xf numFmtId="164" fontId="0" fillId="33" borderId="14" xfId="0" applyNumberFormat="1" applyFill="1" applyBorder="1" applyAlignment="1">
      <alignment horizontal="center"/>
    </xf>
    <xf numFmtId="1" fontId="0" fillId="33" borderId="13" xfId="0" applyNumberFormat="1" applyFill="1" applyBorder="1" applyAlignment="1">
      <alignment horizontal="center"/>
    </xf>
    <xf numFmtId="1" fontId="0" fillId="33" borderId="6" xfId="0" applyNumberFormat="1" applyFill="1" applyBorder="1" applyAlignment="1">
      <alignment horizontal="center"/>
    </xf>
    <xf numFmtId="1" fontId="0" fillId="33" borderId="20" xfId="0" applyNumberFormat="1" applyFill="1" applyBorder="1" applyAlignment="1">
      <alignment horizontal="center"/>
    </xf>
    <xf numFmtId="1" fontId="0" fillId="33" borderId="14" xfId="0" applyNumberFormat="1" applyFill="1" applyBorder="1" applyAlignment="1">
      <alignment horizontal="center"/>
    </xf>
    <xf numFmtId="0" fontId="0" fillId="31" borderId="0" xfId="0" applyFill="1" applyBorder="1"/>
    <xf numFmtId="164" fontId="0" fillId="31" borderId="20" xfId="0" applyNumberFormat="1" applyFill="1" applyBorder="1" applyAlignment="1">
      <alignment horizontal="center"/>
    </xf>
    <xf numFmtId="1" fontId="0" fillId="31" borderId="20" xfId="0" applyNumberFormat="1" applyFill="1" applyBorder="1" applyAlignment="1">
      <alignment horizontal="center"/>
    </xf>
    <xf numFmtId="165" fontId="1" fillId="31" borderId="0" xfId="93" applyNumberFormat="1" applyFill="1" applyBorder="1" applyAlignment="1">
      <alignment horizontal="center"/>
    </xf>
    <xf numFmtId="0" fontId="3" fillId="31" borderId="0" xfId="93" applyFont="1" applyFill="1" applyBorder="1" applyAlignment="1">
      <alignment horizontal="right"/>
    </xf>
    <xf numFmtId="2" fontId="1" fillId="31" borderId="0" xfId="93" applyNumberFormat="1" applyFill="1" applyBorder="1" applyAlignment="1">
      <alignment horizontal="center"/>
    </xf>
    <xf numFmtId="1" fontId="1" fillId="31" borderId="0" xfId="93" applyNumberFormat="1" applyFill="1" applyBorder="1" applyAlignment="1">
      <alignment horizontal="center"/>
    </xf>
    <xf numFmtId="0" fontId="3" fillId="31" borderId="0" xfId="0" applyFont="1" applyFill="1" applyBorder="1" applyAlignment="1">
      <alignment horizontal="left"/>
    </xf>
    <xf numFmtId="0" fontId="3" fillId="31" borderId="0" xfId="93" applyFont="1" applyFill="1" applyBorder="1" applyAlignment="1">
      <alignment horizontal="center"/>
    </xf>
    <xf numFmtId="0" fontId="0" fillId="31" borderId="0" xfId="0" applyFill="1" applyBorder="1" applyAlignment="1">
      <alignment horizontal="center"/>
    </xf>
    <xf numFmtId="2" fontId="0" fillId="31" borderId="0" xfId="0" applyNumberFormat="1" applyFill="1" applyBorder="1" applyAlignment="1">
      <alignment horizontal="center"/>
    </xf>
    <xf numFmtId="2" fontId="2" fillId="0" borderId="0" xfId="93" applyNumberFormat="1" applyFont="1" applyFill="1" applyBorder="1" applyAlignment="1">
      <alignment horizontal="left"/>
    </xf>
    <xf numFmtId="2" fontId="2" fillId="0" borderId="6" xfId="93" applyNumberFormat="1" applyFont="1" applyFill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6" xfId="93" applyNumberFormat="1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0" borderId="24" xfId="93" applyNumberFormat="1" applyFont="1" applyFill="1" applyBorder="1" applyAlignment="1">
      <alignment horizontal="center"/>
    </xf>
    <xf numFmtId="2" fontId="2" fillId="0" borderId="25" xfId="93" applyNumberFormat="1" applyFont="1" applyFill="1" applyBorder="1" applyAlignment="1">
      <alignment horizontal="center"/>
    </xf>
    <xf numFmtId="2" fontId="2" fillId="0" borderId="13" xfId="93" applyNumberFormat="1" applyFont="1" applyFill="1" applyBorder="1" applyAlignment="1">
      <alignment horizontal="center"/>
    </xf>
    <xf numFmtId="2" fontId="2" fillId="0" borderId="14" xfId="93" applyNumberFormat="1" applyFont="1" applyFill="1" applyBorder="1" applyAlignment="1">
      <alignment horizontal="center"/>
    </xf>
    <xf numFmtId="2" fontId="3" fillId="0" borderId="13" xfId="93" applyNumberFormat="1" applyFont="1" applyFill="1" applyBorder="1" applyAlignment="1">
      <alignment horizontal="center"/>
    </xf>
    <xf numFmtId="2" fontId="3" fillId="0" borderId="14" xfId="93" applyNumberFormat="1" applyFont="1" applyFill="1" applyBorder="1" applyAlignment="1">
      <alignment horizontal="left"/>
    </xf>
    <xf numFmtId="2" fontId="3" fillId="0" borderId="14" xfId="0" applyNumberFormat="1" applyFont="1" applyFill="1" applyBorder="1" applyAlignment="1">
      <alignment horizontal="left"/>
    </xf>
    <xf numFmtId="2" fontId="3" fillId="0" borderId="18" xfId="93" applyNumberFormat="1" applyFont="1" applyFill="1" applyBorder="1" applyAlignment="1">
      <alignment horizontal="center"/>
    </xf>
    <xf numFmtId="1" fontId="1" fillId="0" borderId="18" xfId="93" applyNumberForma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" fontId="3" fillId="0" borderId="17" xfId="93" applyNumberFormat="1" applyFont="1" applyFill="1" applyBorder="1" applyAlignment="1">
      <alignment horizontal="center"/>
    </xf>
    <xf numFmtId="2" fontId="3" fillId="0" borderId="26" xfId="0" applyNumberFormat="1" applyFont="1" applyBorder="1" applyAlignment="1">
      <alignment horizontal="center"/>
    </xf>
    <xf numFmtId="1" fontId="4" fillId="0" borderId="18" xfId="93" applyNumberFormat="1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0" xfId="0" applyFont="1" applyBorder="1" applyAlignment="1">
      <alignment horizontal="center"/>
    </xf>
  </cellXfs>
  <cellStyles count="126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uro" xfId="55"/>
    <cellStyle name="Explanatory Text" xfId="56" builtinId="53" customBuiltin="1"/>
    <cellStyle name="Explanatory Text 2" xfId="57"/>
    <cellStyle name="Good" xfId="58" builtinId="26" customBuiltin="1"/>
    <cellStyle name="Good 2" xfId="59"/>
    <cellStyle name="Grey" xfId="60"/>
    <cellStyle name="Heading 1" xfId="61" builtinId="16" customBuiltin="1"/>
    <cellStyle name="Heading 1 2" xfId="62"/>
    <cellStyle name="Heading 2" xfId="63" builtinId="17" customBuiltin="1"/>
    <cellStyle name="Heading 2 2" xfId="64"/>
    <cellStyle name="Heading 3" xfId="65" builtinId="18" customBuiltin="1"/>
    <cellStyle name="Heading 3 2" xfId="66"/>
    <cellStyle name="Heading 4" xfId="67" builtinId="19" customBuiltin="1"/>
    <cellStyle name="Heading 4 2" xfId="68"/>
    <cellStyle name="Hyperlink" xfId="69" builtinId="8"/>
    <cellStyle name="Hyperlink 2" xfId="70"/>
    <cellStyle name="Input" xfId="71" builtinId="20" customBuiltin="1"/>
    <cellStyle name="Input [yellow]" xfId="72"/>
    <cellStyle name="Input 2" xfId="73"/>
    <cellStyle name="Input 3" xfId="74"/>
    <cellStyle name="Input 4" xfId="75"/>
    <cellStyle name="Input 5" xfId="76"/>
    <cellStyle name="Input 6" xfId="77"/>
    <cellStyle name="l]_x000d__x000a_Path=h:_x000d__x000a_Name=Diana Chang_x000d__x000a_DDEApps=nsf,nsg,nsh,ntf,ns2,ors,org_x000d__x000a_SmartIcons=Read Message_x000d__x000a__x000d__x000a__x000d__x000a_[cc:Edit" xfId="78"/>
    <cellStyle name="Linked Cell" xfId="79" builtinId="24" customBuiltin="1"/>
    <cellStyle name="Linked Cell 2" xfId="80"/>
    <cellStyle name="Neutral" xfId="81" builtinId="28" customBuiltin="1"/>
    <cellStyle name="Neutral 2" xfId="82"/>
    <cellStyle name="Normal" xfId="0" builtinId="0"/>
    <cellStyle name="Normal - Style1" xfId="83"/>
    <cellStyle name="Normal 2" xfId="84"/>
    <cellStyle name="Normal 2 2" xfId="85"/>
    <cellStyle name="Normal 2_5P49V5901A014NLGI_AK652C-008_MiniChar_I-Direct" xfId="86"/>
    <cellStyle name="Normal 3" xfId="87"/>
    <cellStyle name="Normal 3 2" xfId="88"/>
    <cellStyle name="Normal 3_BD_Template" xfId="89"/>
    <cellStyle name="Normal 4" xfId="90"/>
    <cellStyle name="Normal 5" xfId="91"/>
    <cellStyle name="Normal 6" xfId="92"/>
    <cellStyle name="Normal_miniChar_IDT6V49R904-074_revB" xfId="93"/>
    <cellStyle name="Normal_VC5_Config_Template_I_Direct_014" xfId="94"/>
    <cellStyle name="Note" xfId="95" builtinId="10" customBuiltin="1"/>
    <cellStyle name="Note 2" xfId="96"/>
    <cellStyle name="Output" xfId="97" builtinId="21" customBuiltin="1"/>
    <cellStyle name="Output 2" xfId="98"/>
    <cellStyle name="Percent [2]" xfId="99"/>
    <cellStyle name="Percent 2" xfId="100"/>
    <cellStyle name="Percent 3" xfId="101"/>
    <cellStyle name="Percent 4" xfId="102"/>
    <cellStyle name="Style 1" xfId="103"/>
    <cellStyle name="terColOpt" xfId="104"/>
    <cellStyle name="terColReqd" xfId="105"/>
    <cellStyle name="terEngrBack" xfId="106"/>
    <cellStyle name="terEngrFore" xfId="107"/>
    <cellStyle name="terError" xfId="108"/>
    <cellStyle name="terGroupBack" xfId="109"/>
    <cellStyle name="terGroupFore" xfId="110"/>
    <cellStyle name="terNormal" xfId="111"/>
    <cellStyle name="terNormalReadOnly" xfId="112"/>
    <cellStyle name="terReadOnly" xfId="113"/>
    <cellStyle name="terText" xfId="114"/>
    <cellStyle name="terTextBack" xfId="115"/>
    <cellStyle name="terTitle" xfId="116"/>
    <cellStyle name="terTitleBar" xfId="117"/>
    <cellStyle name="Title" xfId="118" builtinId="15" customBuiltin="1"/>
    <cellStyle name="Title 2" xfId="119"/>
    <cellStyle name="Total" xfId="120" builtinId="25" customBuiltin="1"/>
    <cellStyle name="Total 2" xfId="121"/>
    <cellStyle name="Warning Text" xfId="122" builtinId="11" customBuiltin="1"/>
    <cellStyle name="Warning Text 2" xfId="123"/>
    <cellStyle name="一般_960011Marketing" xfId="124"/>
    <cellStyle name="標準_Register" xfId="125"/>
  </cellStyles>
  <dxfs count="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tg\ds\table_data\9543xx\954309\954309_64TSSOP_Die_pi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ssj-fs1\ftginfo\932S_series\932S825\932S825B-ENG_3198C-385\Cpu_PciEx_Vtop_Tabl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tg\ds\table_data\9LPRXXX\9LPR309\954309_64TSSOP_Die_p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group\ftginfo\Users\michel\Documents\Microsoft%20User%20Data\3179C_xxx%20(version%20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tg\ds\table_data\9LPRSXXX\9LPRS472\9LPRS472_QFN_Maste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tg\ds\table_data\932SQxxx\932SQ420\932SQ420A_master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group\FTG1\Documents%20and%20Settings\dchan\Local%20Settings\Temporary%20Internet%20Files\Content.Outlook\VIN6SQJK\Gende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group\FTG1\ftg\ds\table_data\9VRSxxxx\9VRS4338\MLF48_PinToo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E\TempMaster\9FGL1218\932SQ420D_master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E\TempMaster\9FGL1218\9FGL1218_Master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ssj-fs1\FTG1\ftg\ds\table_data\9LPRXXX\9LPR350\954309_64TSSOP_Die_p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ssj-fs1\FTG1\ftg\ds\table_data\9543xx\954309\954309_64TSSOP_Die_pi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E\TempMaster\9FGL1218\9LRS4850_Maste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group\FTG1\ftg\ds\table_data\9FGPxxx\9FGP204\9FGP204_maste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group\ftginfo\TSMC_Char_PCC\AP298H\9LPRS387B_TSMC_transfer\9LPRS387BKLF_AP298TT-034_LotC9B455.2_Scribe1and19\Char9LPRS387_TSMC_LotC9B455.2_Scribe1_19_LD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group\FTGINFO\_NewBaseChar\AP298TT_TSMCxfer\AP298TT-034_TSMC_transfer\TSMC_LotQ9B581.2_Scribe14\CLK_INpart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group\FTGInfo\CE\TempMaster\9FGL1218\9FGL1218_Mast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michel\Documents\Microsoft%20User%20Data\3179C_xxx%20(version%20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ssj-fs1\ftginfo\9LPRSxxx\9LPRS418_419_420_424CFLF_3172C_882\TestInfo\3172C_86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E\TempMaster\932S890AG_298H-045_tsmc\CLK_INpart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ssj-fs1\ftginfo\Users\michel\Documents\Microsoft%20User%20Data\3179C_xxx%20(version%2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ssj-fs1\FTG1\ftg\ds\table_data\9LPRXXX\9LPR228\954309_64TSSOP_Die_pi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group\ftginfo\9FGxxx\9FG1904-1\9FG1904B-1_3198C-432_-433_-434\LDR_CLKGen932S421C-620_50mVscale\-434\PLL_1to1_167-and-Higher\434_LDR_other_1to1_Part1_Ba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ssj-fs1\FTG1\Documents%20and%20Settings\larson\My%20Documents\FTG\Fujitsu\9LPR515\9LPR515_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4309"/>
      <sheetName val="pinlists (2)"/>
      <sheetName val="Die64"/>
      <sheetName val="TSSOP64"/>
      <sheetName val="pinlists"/>
    </sheetNames>
    <sheetDataSet>
      <sheetData sheetId="0" refreshError="1">
        <row r="27">
          <cell r="W27">
            <v>3</v>
          </cell>
        </row>
        <row r="28">
          <cell r="W28" t="str">
            <v>1 - VSS_PCI</v>
          </cell>
        </row>
      </sheetData>
      <sheetData sheetId="1" refreshError="1">
        <row r="2">
          <cell r="B2" t="str">
            <v>1 - VSS_48</v>
          </cell>
        </row>
        <row r="3">
          <cell r="B3" t="str">
            <v>2 - SRC0</v>
          </cell>
        </row>
        <row r="4">
          <cell r="B4" t="str">
            <v>3 - SRC0#</v>
          </cell>
        </row>
        <row r="5">
          <cell r="B5" t="str">
            <v>4 - OE0#</v>
          </cell>
        </row>
        <row r="6">
          <cell r="B6" t="str">
            <v>5 - SRC1</v>
          </cell>
        </row>
        <row r="7">
          <cell r="B7" t="str">
            <v>6 - SRC1#</v>
          </cell>
        </row>
        <row r="8">
          <cell r="B8" t="str">
            <v>7 - OEA#</v>
          </cell>
        </row>
        <row r="9">
          <cell r="B9" t="str">
            <v>8 - SRC2</v>
          </cell>
        </row>
        <row r="10">
          <cell r="B10" t="str">
            <v>9 - SRC2#</v>
          </cell>
        </row>
        <row r="11">
          <cell r="B11" t="str">
            <v>10 - VDD_SRC</v>
          </cell>
        </row>
        <row r="12">
          <cell r="B12" t="str">
            <v>11 - VSS_SRC</v>
          </cell>
        </row>
        <row r="13">
          <cell r="B13" t="str">
            <v>12 - OE3#</v>
          </cell>
        </row>
        <row r="14">
          <cell r="B14" t="str">
            <v>13 - SRC3</v>
          </cell>
        </row>
        <row r="15">
          <cell r="B15" t="str">
            <v>14 - SRC3#</v>
          </cell>
        </row>
        <row r="16">
          <cell r="B16" t="str">
            <v>15 - OE6#</v>
          </cell>
        </row>
        <row r="17">
          <cell r="B17" t="str">
            <v>16 - PCI_STOP#</v>
          </cell>
        </row>
        <row r="18">
          <cell r="B18" t="str">
            <v>17 - VDD_SRC</v>
          </cell>
        </row>
        <row r="19">
          <cell r="B19" t="str">
            <v>18 - SRC5</v>
          </cell>
        </row>
        <row r="20">
          <cell r="B20" t="str">
            <v>19 - SRC5#</v>
          </cell>
        </row>
        <row r="21">
          <cell r="B21" t="str">
            <v>20 - SRC6#</v>
          </cell>
        </row>
        <row r="22">
          <cell r="B22" t="str">
            <v>21 - SRC6</v>
          </cell>
        </row>
        <row r="23">
          <cell r="B23" t="str">
            <v>22 - SRC8</v>
          </cell>
        </row>
        <row r="24">
          <cell r="B24" t="str">
            <v>23 - SRC8#</v>
          </cell>
        </row>
        <row r="25">
          <cell r="B25" t="str">
            <v>24 - OEB#</v>
          </cell>
        </row>
        <row r="26">
          <cell r="B26" t="str">
            <v>25 - SRC9#</v>
          </cell>
        </row>
        <row r="27">
          <cell r="B27" t="str">
            <v>26 - SRC9</v>
          </cell>
        </row>
        <row r="28">
          <cell r="B28" t="str">
            <v>27 - SRC10</v>
          </cell>
        </row>
        <row r="29">
          <cell r="B29" t="str">
            <v>28 - SRC10#</v>
          </cell>
        </row>
        <row r="30">
          <cell r="B30" t="str">
            <v>29 - VDD_SRC</v>
          </cell>
        </row>
        <row r="31">
          <cell r="B31" t="str">
            <v>30 - VSS_SRC</v>
          </cell>
        </row>
        <row r="32">
          <cell r="B32" t="str">
            <v>31 - CPU2_ITP#/SRC7#</v>
          </cell>
        </row>
        <row r="33">
          <cell r="B33" t="str">
            <v>32 - CPU2_ITP/SRC7</v>
          </cell>
        </row>
        <row r="34">
          <cell r="B34" t="str">
            <v>33 - IREF</v>
          </cell>
        </row>
        <row r="35">
          <cell r="B35" t="str">
            <v>34 - CPU1#</v>
          </cell>
        </row>
        <row r="36">
          <cell r="B36" t="str">
            <v>35 - CPU1</v>
          </cell>
        </row>
        <row r="37">
          <cell r="B37" t="str">
            <v>36 - VDD_CPU</v>
          </cell>
        </row>
        <row r="38">
          <cell r="B38" t="str">
            <v>37 - VSS_CPU</v>
          </cell>
        </row>
        <row r="39">
          <cell r="B39" t="str">
            <v>38 - CPU0#</v>
          </cell>
        </row>
        <row r="40">
          <cell r="B40" t="str">
            <v>39 - CPU0</v>
          </cell>
        </row>
        <row r="41">
          <cell r="B41" t="str">
            <v>40 - CPU_STOP#</v>
          </cell>
        </row>
        <row r="42">
          <cell r="B42" t="str">
            <v>41 - SCL</v>
          </cell>
        </row>
        <row r="43">
          <cell r="B43" t="str">
            <v>42 - SDA</v>
          </cell>
        </row>
        <row r="44">
          <cell r="B44" t="str">
            <v>43 - VDD_REF</v>
          </cell>
        </row>
        <row r="45">
          <cell r="B45" t="str">
            <v>44 - XTAL_OUT</v>
          </cell>
        </row>
        <row r="46">
          <cell r="B46" t="str">
            <v>45 - XTAL_IN</v>
          </cell>
        </row>
        <row r="47">
          <cell r="B47" t="str">
            <v>46 - VSS_REF</v>
          </cell>
        </row>
        <row r="48">
          <cell r="B48" t="str">
            <v>47 - REF</v>
          </cell>
        </row>
        <row r="49">
          <cell r="B49" t="str">
            <v>48 - VDD_PCI</v>
          </cell>
        </row>
        <row r="50">
          <cell r="B50" t="str">
            <v>49 - PCI3</v>
          </cell>
        </row>
        <row r="51">
          <cell r="B51" t="str">
            <v>50 - PCI2</v>
          </cell>
        </row>
        <row r="52">
          <cell r="B52" t="str">
            <v>51 - PCI1</v>
          </cell>
        </row>
        <row r="53">
          <cell r="B53" t="str">
            <v>52 - PCI0</v>
          </cell>
        </row>
        <row r="54">
          <cell r="B54" t="str">
            <v>53 - PCIF0/ITP_EN</v>
          </cell>
        </row>
        <row r="55">
          <cell r="B55" t="str">
            <v>54 - VDD_PCI</v>
          </cell>
        </row>
        <row r="56">
          <cell r="B56" t="str">
            <v>55 - VSS_PCI</v>
          </cell>
        </row>
        <row r="57">
          <cell r="B57" t="str">
            <v>56 - VTT_PWRGD#/PWRDWN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&amp;PciEx VtopTable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4309"/>
      <sheetName val="pinlists (2)"/>
      <sheetName val="Die64"/>
      <sheetName val="TSSOP64"/>
      <sheetName val="pinlists"/>
    </sheetNames>
    <sheetDataSet>
      <sheetData sheetId="0">
        <row r="28">
          <cell r="W28" t="str">
            <v>1 - VSS_PCI</v>
          </cell>
        </row>
      </sheetData>
      <sheetData sheetId="1">
        <row r="2">
          <cell r="B2" t="str">
            <v>1 - VSS_48</v>
          </cell>
        </row>
        <row r="3">
          <cell r="B3" t="str">
            <v>2 - SRC0</v>
          </cell>
        </row>
        <row r="4">
          <cell r="B4" t="str">
            <v>3 - SRC0#</v>
          </cell>
        </row>
        <row r="5">
          <cell r="B5" t="str">
            <v>4 - OE0#</v>
          </cell>
        </row>
        <row r="6">
          <cell r="B6" t="str">
            <v>5 - SRC1</v>
          </cell>
        </row>
        <row r="7">
          <cell r="B7" t="str">
            <v>6 - SRC1#</v>
          </cell>
        </row>
        <row r="8">
          <cell r="B8" t="str">
            <v>7 - OEA#</v>
          </cell>
        </row>
        <row r="9">
          <cell r="B9" t="str">
            <v>8 - SRC2</v>
          </cell>
        </row>
        <row r="10">
          <cell r="B10" t="str">
            <v>9 - SRC2#</v>
          </cell>
        </row>
        <row r="11">
          <cell r="B11" t="str">
            <v>10 - VDD_SRC</v>
          </cell>
        </row>
        <row r="12">
          <cell r="B12" t="str">
            <v>11 - VSS_SRC</v>
          </cell>
        </row>
        <row r="13">
          <cell r="B13" t="str">
            <v>12 - OE3#</v>
          </cell>
        </row>
        <row r="14">
          <cell r="B14" t="str">
            <v>13 - SRC3</v>
          </cell>
        </row>
        <row r="15">
          <cell r="B15" t="str">
            <v>14 - SRC3#</v>
          </cell>
        </row>
        <row r="16">
          <cell r="B16" t="str">
            <v>15 - OE6#</v>
          </cell>
        </row>
        <row r="17">
          <cell r="B17" t="str">
            <v>16 - PCI_STOP#</v>
          </cell>
        </row>
        <row r="18">
          <cell r="B18" t="str">
            <v>17 - VDD_SRC</v>
          </cell>
        </row>
        <row r="19">
          <cell r="B19" t="str">
            <v>18 - SRC5</v>
          </cell>
        </row>
        <row r="20">
          <cell r="B20" t="str">
            <v>19 - SRC5#</v>
          </cell>
        </row>
        <row r="21">
          <cell r="B21" t="str">
            <v>20 - SRC6#</v>
          </cell>
        </row>
        <row r="22">
          <cell r="B22" t="str">
            <v>21 - SRC6</v>
          </cell>
        </row>
        <row r="23">
          <cell r="B23" t="str">
            <v>22 - SRC8</v>
          </cell>
        </row>
        <row r="24">
          <cell r="B24" t="str">
            <v>23 - SRC8#</v>
          </cell>
        </row>
        <row r="25">
          <cell r="B25" t="str">
            <v>24 - OEB#</v>
          </cell>
        </row>
        <row r="26">
          <cell r="B26" t="str">
            <v>25 - SRC9#</v>
          </cell>
        </row>
        <row r="27">
          <cell r="B27" t="str">
            <v>26 - SRC9</v>
          </cell>
        </row>
        <row r="28">
          <cell r="B28" t="str">
            <v>27 - SRC10</v>
          </cell>
        </row>
        <row r="29">
          <cell r="B29" t="str">
            <v>28 - SRC10#</v>
          </cell>
        </row>
        <row r="30">
          <cell r="B30" t="str">
            <v>29 - VDD_SRC</v>
          </cell>
        </row>
        <row r="31">
          <cell r="B31" t="str">
            <v>30 - VSS_SRC</v>
          </cell>
        </row>
        <row r="32">
          <cell r="B32" t="str">
            <v>31 - CPU2_ITP#/SRC7#</v>
          </cell>
        </row>
        <row r="33">
          <cell r="B33" t="str">
            <v>32 - CPU2_ITP/SRC7</v>
          </cell>
        </row>
        <row r="34">
          <cell r="B34" t="str">
            <v>33 - IREF</v>
          </cell>
        </row>
        <row r="35">
          <cell r="B35" t="str">
            <v>34 - CPU1#</v>
          </cell>
        </row>
        <row r="36">
          <cell r="B36" t="str">
            <v>35 - CPU1</v>
          </cell>
        </row>
        <row r="37">
          <cell r="B37" t="str">
            <v>36 - VDD_CPU</v>
          </cell>
        </row>
        <row r="38">
          <cell r="B38" t="str">
            <v>37 - VSS_CPU</v>
          </cell>
        </row>
        <row r="39">
          <cell r="B39" t="str">
            <v>38 - CPU0#</v>
          </cell>
        </row>
        <row r="40">
          <cell r="B40" t="str">
            <v>39 - CPU0</v>
          </cell>
        </row>
        <row r="41">
          <cell r="B41" t="str">
            <v>40 - CPU_STOP#</v>
          </cell>
        </row>
        <row r="42">
          <cell r="B42" t="str">
            <v>41 - SCL</v>
          </cell>
        </row>
        <row r="43">
          <cell r="B43" t="str">
            <v>42 - SDA</v>
          </cell>
        </row>
        <row r="44">
          <cell r="B44" t="str">
            <v>43 - VDD_REF</v>
          </cell>
        </row>
        <row r="45">
          <cell r="B45" t="str">
            <v>44 - XTAL_OUT</v>
          </cell>
        </row>
        <row r="46">
          <cell r="B46" t="str">
            <v>45 - XTAL_IN</v>
          </cell>
        </row>
        <row r="47">
          <cell r="B47" t="str">
            <v>46 - VSS_REF</v>
          </cell>
        </row>
        <row r="48">
          <cell r="B48" t="str">
            <v>47 - REF</v>
          </cell>
        </row>
        <row r="49">
          <cell r="B49" t="str">
            <v>48 - VDD_PCI</v>
          </cell>
        </row>
        <row r="50">
          <cell r="B50" t="str">
            <v>49 - PCI3</v>
          </cell>
        </row>
        <row r="51">
          <cell r="B51" t="str">
            <v>50 - PCI2</v>
          </cell>
        </row>
        <row r="52">
          <cell r="B52" t="str">
            <v>51 - PCI1</v>
          </cell>
        </row>
        <row r="53">
          <cell r="B53" t="str">
            <v>52 - PCI0</v>
          </cell>
        </row>
        <row r="54">
          <cell r="B54" t="str">
            <v>53 - PCIF0/ITP_EN</v>
          </cell>
        </row>
        <row r="55">
          <cell r="B55" t="str">
            <v>54 - VDD_PCI</v>
          </cell>
        </row>
        <row r="56">
          <cell r="B56" t="str">
            <v>55 - VSS_PCI</v>
          </cell>
        </row>
        <row r="57">
          <cell r="B57" t="str">
            <v>56 - VTT_PWRGD#/PWRDWN</v>
          </cell>
        </row>
      </sheetData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d"/>
      <sheetName val="Calc_Sheet"/>
      <sheetName val="CPUROM1_308"/>
      <sheetName val="CPUROM2_308"/>
      <sheetName val="PLL Loop"/>
      <sheetName val="FIXROM_xxx"/>
      <sheetName val="FIXROM_ZDB_00"/>
      <sheetName val="Dividers"/>
      <sheetName val="Documentation"/>
      <sheetName val="Calculation_sheet"/>
    </sheetNames>
    <sheetDataSet>
      <sheetData sheetId="0"/>
      <sheetData sheetId="1" refreshError="1">
        <row r="2">
          <cell r="S2">
            <v>1031</v>
          </cell>
        </row>
        <row r="43">
          <cell r="S43">
            <v>1031</v>
          </cell>
        </row>
      </sheetData>
      <sheetData sheetId="2" refreshError="1">
        <row r="12">
          <cell r="K12">
            <v>14.31818</v>
          </cell>
        </row>
        <row r="13">
          <cell r="K13">
            <v>1</v>
          </cell>
        </row>
        <row r="14">
          <cell r="K14">
            <v>1</v>
          </cell>
        </row>
      </sheetData>
      <sheetData sheetId="3" refreshError="1">
        <row r="12">
          <cell r="K12">
            <v>14.31818</v>
          </cell>
        </row>
        <row r="13">
          <cell r="K13">
            <v>1</v>
          </cell>
        </row>
        <row r="14">
          <cell r="K14">
            <v>1</v>
          </cell>
        </row>
      </sheetData>
      <sheetData sheetId="4"/>
      <sheetData sheetId="5" refreshError="1">
        <row r="13">
          <cell r="H13">
            <v>14.31818</v>
          </cell>
        </row>
        <row r="14">
          <cell r="H14">
            <v>1</v>
          </cell>
        </row>
        <row r="15">
          <cell r="H15">
            <v>1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D_A Rev"/>
      <sheetName val="DS - Pinout"/>
      <sheetName val="PRD - LPR Test Pinout"/>
      <sheetName val="PRD - LPRS Test Pinout"/>
      <sheetName val="PRD - Freq Tables"/>
      <sheetName val="PRD- SMBus"/>
      <sheetName val="Freq Tables"/>
      <sheetName val="Power Management"/>
      <sheetName val="Electrical_Master"/>
      <sheetName val="DS - Freq Tables"/>
      <sheetName val="DS -Pin Description "/>
      <sheetName val="DS - Pinout(RS333B)"/>
      <sheetName val="DS - SMBus"/>
      <sheetName val="Revision"/>
      <sheetName val="Pin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D_B_2nd"/>
      <sheetName val="PRD_B"/>
      <sheetName val="PRD_A"/>
      <sheetName val="Pinout_TSSOP"/>
      <sheetName val="Pin Description_TSSOP"/>
      <sheetName val="power supply"/>
      <sheetName val="Block Diagram"/>
      <sheetName val="gen-des"/>
      <sheetName val="TEST_CLARIFY"/>
      <sheetName val="Functionality"/>
      <sheetName val="Master DS"/>
      <sheetName val="DIF Clock_Period PPM"/>
      <sheetName val="DS CPU Freq TableVCO5"/>
      <sheetName val="Master PRD"/>
      <sheetName val="SMBus"/>
      <sheetName val="CPU Freq Table"/>
      <sheetName val="NS_SA_SRC Freq Table"/>
      <sheetName val="Revision"/>
      <sheetName val="Pinout QFN"/>
      <sheetName val="Pin Description QFN"/>
      <sheetName val="PRD CPU Freq TableVCO5 test"/>
      <sheetName val="pindes"/>
      <sheetName val="Sheet1"/>
      <sheetName val="PRD_C_3rd"/>
      <sheetName val="64MLF - Pinout"/>
      <sheetName val="64-MLF - Pin Description"/>
      <sheetName val="Ordering Info"/>
      <sheetName val="PRD_C_OLD"/>
      <sheetName val="PRD_C_2nd"/>
      <sheetName val="PRD_C"/>
      <sheetName val="PRD Rev D_E_R68"/>
      <sheetName val="PRD_Rev D 498 Font"/>
      <sheetName val="Char_Report Rev C"/>
      <sheetName val="PRD_Rev D R59 MATRIX"/>
      <sheetName val="Revision (RevD)"/>
      <sheetName val="Revision (RevC)"/>
      <sheetName val="Revision (RevB)"/>
      <sheetName val="Master PRD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350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-des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F48"/>
      <sheetName val="pinlist48"/>
    </sheetNames>
    <sheetDataSet>
      <sheetData sheetId="0"/>
      <sheetData sheetId="1">
        <row r="2">
          <cell r="B2" t="str">
            <v>1 - PEREQ2#</v>
          </cell>
        </row>
        <row r="3">
          <cell r="B3" t="str">
            <v>2 - GND</v>
          </cell>
        </row>
        <row r="4">
          <cell r="B4" t="str">
            <v>3 - **FSLB/PCICLK0_2x</v>
          </cell>
        </row>
        <row r="5">
          <cell r="B5" t="str">
            <v>4 - **ITP_EN/PCICLK_F0_2x</v>
          </cell>
        </row>
        <row r="6">
          <cell r="B6" t="str">
            <v>5 - VDDPCI_3.3</v>
          </cell>
        </row>
        <row r="7">
          <cell r="B7" t="str">
            <v>6 - VDD48</v>
          </cell>
        </row>
        <row r="8">
          <cell r="B8" t="str">
            <v>7 - *SEL12_48#/12_48MHz_2x</v>
          </cell>
        </row>
        <row r="9">
          <cell r="B9" t="str">
            <v>8 - FSLA/48MHz_2x</v>
          </cell>
        </row>
        <row r="10">
          <cell r="B10" t="str">
            <v>9 - GND</v>
          </cell>
        </row>
        <row r="11">
          <cell r="B11" t="str">
            <v>10 - DOTT_96MHzLR</v>
          </cell>
        </row>
        <row r="12">
          <cell r="B12" t="str">
            <v>11 - DOTC_96MHzLR</v>
          </cell>
        </row>
        <row r="13">
          <cell r="B13" t="str">
            <v>12 - VDD96_1.5</v>
          </cell>
        </row>
        <row r="14">
          <cell r="B14" t="str">
            <v>13 - VDDLCD_1.5</v>
          </cell>
        </row>
        <row r="15">
          <cell r="B15" t="str">
            <v>14 - LCD100T_LR</v>
          </cell>
        </row>
        <row r="16">
          <cell r="B16" t="str">
            <v>15 - LCD100C_LR</v>
          </cell>
        </row>
        <row r="17">
          <cell r="B17" t="str">
            <v>16 - GNDLCD</v>
          </cell>
        </row>
        <row r="18">
          <cell r="B18" t="str">
            <v>17 - GNDSATA</v>
          </cell>
        </row>
        <row r="19">
          <cell r="B19" t="str">
            <v xml:space="preserve">18 - SATAT_LR/PCIeT_LR3  </v>
          </cell>
        </row>
        <row r="20">
          <cell r="B20" t="str">
            <v>19 - SATAC_LR/PCIeC_LR3</v>
          </cell>
        </row>
        <row r="21">
          <cell r="B21" t="str">
            <v>20 - VDDSATA_1.5</v>
          </cell>
        </row>
        <row r="22">
          <cell r="B22" t="str">
            <v>21 - PCIeT_LR0</v>
          </cell>
        </row>
        <row r="23">
          <cell r="B23" t="str">
            <v>22 - PCIeC_LR0</v>
          </cell>
        </row>
        <row r="24">
          <cell r="B24" t="str">
            <v>23 - PCIeT_LR1</v>
          </cell>
        </row>
        <row r="25">
          <cell r="B25" t="str">
            <v>24 - PCIeC_LR1</v>
          </cell>
        </row>
        <row r="26">
          <cell r="B26" t="str">
            <v>25 - GND</v>
          </cell>
        </row>
        <row r="27">
          <cell r="B27" t="str">
            <v>26 - VDDPCIEX_1.5</v>
          </cell>
        </row>
        <row r="28">
          <cell r="B28" t="str">
            <v>27 - CPUITPC_LR2/PCIeC_LR2</v>
          </cell>
        </row>
        <row r="29">
          <cell r="B29" t="str">
            <v>28 - CPUITPT_LR2/PCIeT_LR2</v>
          </cell>
        </row>
        <row r="30">
          <cell r="B30" t="str">
            <v>29 - CPUC_LR1</v>
          </cell>
        </row>
        <row r="31">
          <cell r="B31" t="str">
            <v>30 - CPUT_LR1</v>
          </cell>
        </row>
        <row r="32">
          <cell r="B32" t="str">
            <v>31 - VDDCPU_1.5</v>
          </cell>
        </row>
        <row r="33">
          <cell r="B33" t="str">
            <v>32 - CPUC_LR0</v>
          </cell>
        </row>
        <row r="34">
          <cell r="B34" t="str">
            <v>33 - CPUT_LR0</v>
          </cell>
        </row>
        <row r="35">
          <cell r="B35" t="str">
            <v>34 - GND</v>
          </cell>
        </row>
        <row r="36">
          <cell r="B36" t="str">
            <v>35 - SCLK</v>
          </cell>
        </row>
        <row r="37">
          <cell r="B37" t="str">
            <v>36 - SDATA</v>
          </cell>
        </row>
        <row r="38">
          <cell r="B38" t="str">
            <v>37 - CPU_STOP#</v>
          </cell>
        </row>
        <row r="39">
          <cell r="B39" t="str">
            <v>38 - PCI&amp;PCIEX_STOP#</v>
          </cell>
        </row>
        <row r="40">
          <cell r="B40" t="str">
            <v>39 - X2</v>
          </cell>
        </row>
        <row r="41">
          <cell r="B41" t="str">
            <v>40 - X1</v>
          </cell>
        </row>
        <row r="42">
          <cell r="B42" t="str">
            <v>41 - GND</v>
          </cell>
        </row>
        <row r="43">
          <cell r="B43" t="str">
            <v>42 - REF0_2x/FSLC</v>
          </cell>
        </row>
        <row r="44">
          <cell r="B44" t="str">
            <v>43 - VDDREF_SUSP</v>
          </cell>
        </row>
        <row r="45">
          <cell r="B45" t="str">
            <v>44 - Vtt_PwrGd/WOL_STOP#</v>
          </cell>
        </row>
        <row r="46">
          <cell r="B46" t="str">
            <v>45 - VDD25_SUSP</v>
          </cell>
        </row>
        <row r="47">
          <cell r="B47" t="str">
            <v>46 - 25MHz</v>
          </cell>
        </row>
        <row r="48">
          <cell r="B48" t="str">
            <v>47 - GND</v>
          </cell>
        </row>
        <row r="49">
          <cell r="B49" t="str">
            <v>48 - PEREQ1#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D Rev D_E_R68"/>
      <sheetName val="PRD_Rev D 498 Font"/>
      <sheetName val="Char_Report Rev C"/>
      <sheetName val="PRD_Rev D R59 MATRIX"/>
      <sheetName val="Pinout_TSSOP"/>
      <sheetName val="Pin Description_TSSOP"/>
      <sheetName val="64MLF - Pinout"/>
      <sheetName val="64-MLF - Pin Description"/>
      <sheetName val="power supply"/>
      <sheetName val="Block Diagram"/>
      <sheetName val="gen-des"/>
      <sheetName val="TEST_CLARIFY"/>
      <sheetName val="Functionality"/>
      <sheetName val="Master DS"/>
      <sheetName val="DIF Clock_Period PPM"/>
      <sheetName val="DS CPU SAS Freq Tables"/>
      <sheetName val="SMBus"/>
      <sheetName val="Ordering Info"/>
      <sheetName val="Revision (RevD)"/>
      <sheetName val="CPU Freq Table"/>
      <sheetName val="Revision (RevC)"/>
      <sheetName val="Revision (RevB)"/>
      <sheetName val="pindes"/>
      <sheetName val="Sheet1"/>
      <sheetName val="PRD CPU Freq TableVCO5 test"/>
      <sheetName val="PRD_C_OLD"/>
      <sheetName val="PRD_B_2nd"/>
      <sheetName val="PRD_B"/>
      <sheetName val="PRD_A"/>
      <sheetName val="PRD_C_2nd"/>
      <sheetName val="Master PRD OLD"/>
      <sheetName val="PRD_C_3rd"/>
      <sheetName val="NS_SA_SRC Freq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E3">
            <v>100</v>
          </cell>
          <cell r="G3">
            <v>100</v>
          </cell>
          <cell r="H3">
            <v>100</v>
          </cell>
        </row>
        <row r="4">
          <cell r="E4">
            <v>500</v>
          </cell>
        </row>
        <row r="5">
          <cell r="E5">
            <v>-5.0000000000000001E-3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-des"/>
      <sheetName val="PRD"/>
      <sheetName val="PRD - Pinout (9FGL1217)"/>
      <sheetName val="PRD - PinDes (9FGL1217)"/>
      <sheetName val="DS - Pinout (9FGL1217)"/>
      <sheetName val="DS - PinDes (9FGL1217)"/>
      <sheetName val="PRD - Pinout (9FGL1218)"/>
      <sheetName val="PRD - PinDes (9FGL1218)"/>
      <sheetName val="DS - Pinout (9FGL1218)"/>
      <sheetName val="DS - PinDes (9FGL1218)"/>
      <sheetName val="PRD - Pinout (9FGL1219)"/>
      <sheetName val="PRD - PinDes (9FGL1219)"/>
      <sheetName val="DS - Pinout (9FGL1219)"/>
      <sheetName val="DS - PinDes (9FGL1219)"/>
      <sheetName val="PRD - Pinout (9FGL1220)"/>
      <sheetName val="PRD - PinDes (9FGL1220)"/>
      <sheetName val="DS - Pinout (9FGL1220)"/>
      <sheetName val="DS - PinDes (9FGL1220)"/>
      <sheetName val="PRD - Pinout (9FGL1211)"/>
      <sheetName val="PRD - PinDes (9FGL1211)"/>
      <sheetName val="DS - Pinout (9FGL1211)"/>
      <sheetName val="DS - PinDes (9FGL1211)"/>
      <sheetName val="PRD - Pinout (9FGL1212)"/>
      <sheetName val="PRD - PinDes (9FGL1212)"/>
      <sheetName val="DS - Pinout (9FGL1212)"/>
      <sheetName val="DS - PinDes (9FGL1212)"/>
      <sheetName val="PRD - BD"/>
      <sheetName val="PRD - BD (old)"/>
      <sheetName val="DS - Block Diagram"/>
      <sheetName val="PRD - Freq Table"/>
      <sheetName val="DS - Freq Table (1217)"/>
      <sheetName val="DS - Freq Table (1218)"/>
      <sheetName val="PRD - I2C"/>
      <sheetName val="DS - I2C (1217)"/>
      <sheetName val="DS - I2C (1218)"/>
      <sheetName val="Restore_Timing"/>
      <sheetName val="PRD-PowerManagement"/>
      <sheetName val="DS-PowerManagement"/>
      <sheetName val="DS - Power Group"/>
      <sheetName val="DS - Clock_Period"/>
      <sheetName val="DS - Loading"/>
      <sheetName val="Soft Start"/>
      <sheetName val="RLATCH functionality"/>
      <sheetName val="RLATCH_PD_RESTORE Functionality"/>
      <sheetName val="Master_1217"/>
      <sheetName val="Master_1218"/>
      <sheetName val="Ordering Info"/>
      <sheetName val="Revision (1217)"/>
      <sheetName val="Revision (1218)"/>
      <sheetName val="Revision (1219)"/>
      <sheetName val="Revision (1220)"/>
      <sheetName val="Revision (1211)"/>
      <sheetName val="Revision (1212)"/>
      <sheetName val="Revision (1213)"/>
      <sheetName val="Revision (1214)"/>
      <sheetName val="Revision (1221)"/>
      <sheetName val="Revision (122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4309"/>
      <sheetName val="pinlists (2)"/>
      <sheetName val="Die64"/>
      <sheetName val="TSSOP64"/>
      <sheetName val="pinlists"/>
    </sheetNames>
    <sheetDataSet>
      <sheetData sheetId="0">
        <row r="27">
          <cell r="W27">
            <v>3</v>
          </cell>
        </row>
        <row r="28">
          <cell r="W28" t="str">
            <v>1 - VSS_PCI</v>
          </cell>
        </row>
      </sheetData>
      <sheetData sheetId="1">
        <row r="2">
          <cell r="B2" t="str">
            <v>1 - VSS_48</v>
          </cell>
        </row>
        <row r="3">
          <cell r="B3" t="str">
            <v>2 - SRC0</v>
          </cell>
        </row>
        <row r="4">
          <cell r="B4" t="str">
            <v>3 - SRC0#</v>
          </cell>
        </row>
        <row r="5">
          <cell r="B5" t="str">
            <v>4 - OE0#</v>
          </cell>
        </row>
        <row r="6">
          <cell r="B6" t="str">
            <v>5 - SRC1</v>
          </cell>
        </row>
        <row r="7">
          <cell r="B7" t="str">
            <v>6 - SRC1#</v>
          </cell>
        </row>
        <row r="8">
          <cell r="B8" t="str">
            <v>7 - OEA#</v>
          </cell>
        </row>
        <row r="9">
          <cell r="B9" t="str">
            <v>8 - SRC2</v>
          </cell>
        </row>
        <row r="10">
          <cell r="B10" t="str">
            <v>9 - SRC2#</v>
          </cell>
        </row>
        <row r="11">
          <cell r="B11" t="str">
            <v>10 - VDD_SRC</v>
          </cell>
        </row>
        <row r="12">
          <cell r="B12" t="str">
            <v>11 - VSS_SRC</v>
          </cell>
        </row>
        <row r="13">
          <cell r="B13" t="str">
            <v>12 - OE3#</v>
          </cell>
        </row>
        <row r="14">
          <cell r="B14" t="str">
            <v>13 - SRC3</v>
          </cell>
        </row>
        <row r="15">
          <cell r="B15" t="str">
            <v>14 - SRC3#</v>
          </cell>
        </row>
        <row r="16">
          <cell r="B16" t="str">
            <v>15 - OE6#</v>
          </cell>
        </row>
        <row r="17">
          <cell r="B17" t="str">
            <v>16 - PCI_STOP#</v>
          </cell>
        </row>
        <row r="18">
          <cell r="B18" t="str">
            <v>17 - VDD_SRC</v>
          </cell>
        </row>
        <row r="19">
          <cell r="B19" t="str">
            <v>18 - SRC5</v>
          </cell>
        </row>
        <row r="20">
          <cell r="B20" t="str">
            <v>19 - SRC5#</v>
          </cell>
        </row>
        <row r="21">
          <cell r="B21" t="str">
            <v>20 - SRC6#</v>
          </cell>
        </row>
        <row r="22">
          <cell r="B22" t="str">
            <v>21 - SRC6</v>
          </cell>
        </row>
        <row r="23">
          <cell r="B23" t="str">
            <v>22 - SRC8</v>
          </cell>
        </row>
        <row r="24">
          <cell r="B24" t="str">
            <v>23 - SRC8#</v>
          </cell>
        </row>
        <row r="25">
          <cell r="B25" t="str">
            <v>24 - OEB#</v>
          </cell>
        </row>
        <row r="26">
          <cell r="B26" t="str">
            <v>25 - SRC9#</v>
          </cell>
        </row>
        <row r="27">
          <cell r="B27" t="str">
            <v>26 - SRC9</v>
          </cell>
        </row>
        <row r="28">
          <cell r="B28" t="str">
            <v>27 - SRC10</v>
          </cell>
        </row>
        <row r="29">
          <cell r="B29" t="str">
            <v>28 - SRC10#</v>
          </cell>
        </row>
        <row r="30">
          <cell r="B30" t="str">
            <v>29 - VDD_SRC</v>
          </cell>
        </row>
        <row r="31">
          <cell r="B31" t="str">
            <v>30 - VSS_SRC</v>
          </cell>
        </row>
        <row r="32">
          <cell r="B32" t="str">
            <v>31 - CPU2_ITP#/SRC7#</v>
          </cell>
        </row>
        <row r="33">
          <cell r="B33" t="str">
            <v>32 - CPU2_ITP/SRC7</v>
          </cell>
        </row>
        <row r="34">
          <cell r="B34" t="str">
            <v>33 - IREF</v>
          </cell>
        </row>
        <row r="35">
          <cell r="B35" t="str">
            <v>34 - CPU1#</v>
          </cell>
        </row>
        <row r="36">
          <cell r="B36" t="str">
            <v>35 - CPU1</v>
          </cell>
        </row>
        <row r="37">
          <cell r="B37" t="str">
            <v>36 - VDD_CPU</v>
          </cell>
        </row>
        <row r="38">
          <cell r="B38" t="str">
            <v>37 - VSS_CPU</v>
          </cell>
        </row>
        <row r="39">
          <cell r="B39" t="str">
            <v>38 - CPU0#</v>
          </cell>
        </row>
        <row r="40">
          <cell r="B40" t="str">
            <v>39 - CPU0</v>
          </cell>
        </row>
        <row r="41">
          <cell r="B41" t="str">
            <v>40 - CPU_STOP#</v>
          </cell>
        </row>
        <row r="42">
          <cell r="B42" t="str">
            <v>41 - SCL</v>
          </cell>
        </row>
        <row r="43">
          <cell r="B43" t="str">
            <v>42 - SDA</v>
          </cell>
        </row>
        <row r="44">
          <cell r="B44" t="str">
            <v>43 - VDD_REF</v>
          </cell>
        </row>
        <row r="45">
          <cell r="B45" t="str">
            <v>44 - XTAL_OUT</v>
          </cell>
        </row>
        <row r="46">
          <cell r="B46" t="str">
            <v>45 - XTAL_IN</v>
          </cell>
        </row>
        <row r="47">
          <cell r="B47" t="str">
            <v>46 - VSS_REF</v>
          </cell>
        </row>
        <row r="48">
          <cell r="B48" t="str">
            <v>47 - REF</v>
          </cell>
        </row>
        <row r="49">
          <cell r="B49" t="str">
            <v>48 - VDD_PCI</v>
          </cell>
        </row>
        <row r="50">
          <cell r="B50" t="str">
            <v>49 - PCI3</v>
          </cell>
        </row>
        <row r="51">
          <cell r="B51" t="str">
            <v>50 - PCI2</v>
          </cell>
        </row>
        <row r="52">
          <cell r="B52" t="str">
            <v>51 - PCI1</v>
          </cell>
        </row>
        <row r="53">
          <cell r="B53" t="str">
            <v>52 - PCI0</v>
          </cell>
        </row>
        <row r="54">
          <cell r="B54" t="str">
            <v>53 - PCIF0/ITP_EN</v>
          </cell>
        </row>
        <row r="55">
          <cell r="B55" t="str">
            <v>54 - VDD_PCI</v>
          </cell>
        </row>
        <row r="56">
          <cell r="B56" t="str">
            <v>55 - VSS_PCI</v>
          </cell>
        </row>
        <row r="57">
          <cell r="B57" t="str">
            <v>56 - VTT_PWRGD#/PWRDWN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4309"/>
      <sheetName val="pinlists (2)"/>
      <sheetName val="Die64"/>
      <sheetName val="TSSOP64"/>
      <sheetName val="pinlists"/>
    </sheetNames>
    <sheetDataSet>
      <sheetData sheetId="0" refreshError="1">
        <row r="27">
          <cell r="W27">
            <v>3</v>
          </cell>
        </row>
        <row r="28">
          <cell r="W28" t="str">
            <v>1 - VSS_PCI</v>
          </cell>
        </row>
      </sheetData>
      <sheetData sheetId="1" refreshError="1">
        <row r="2">
          <cell r="B2" t="str">
            <v>1 - VSS_48</v>
          </cell>
        </row>
        <row r="3">
          <cell r="B3" t="str">
            <v>2 - SRC0</v>
          </cell>
        </row>
        <row r="4">
          <cell r="B4" t="str">
            <v>3 - SRC0#</v>
          </cell>
        </row>
        <row r="5">
          <cell r="B5" t="str">
            <v>4 - OE0#</v>
          </cell>
        </row>
        <row r="6">
          <cell r="B6" t="str">
            <v>5 - SRC1</v>
          </cell>
        </row>
        <row r="7">
          <cell r="B7" t="str">
            <v>6 - SRC1#</v>
          </cell>
        </row>
        <row r="8">
          <cell r="B8" t="str">
            <v>7 - OEA#</v>
          </cell>
        </row>
        <row r="9">
          <cell r="B9" t="str">
            <v>8 - SRC2</v>
          </cell>
        </row>
        <row r="10">
          <cell r="B10" t="str">
            <v>9 - SRC2#</v>
          </cell>
        </row>
        <row r="11">
          <cell r="B11" t="str">
            <v>10 - VDD_SRC</v>
          </cell>
        </row>
        <row r="12">
          <cell r="B12" t="str">
            <v>11 - VSS_SRC</v>
          </cell>
        </row>
        <row r="13">
          <cell r="B13" t="str">
            <v>12 - OE3#</v>
          </cell>
        </row>
        <row r="14">
          <cell r="B14" t="str">
            <v>13 - SRC3</v>
          </cell>
        </row>
        <row r="15">
          <cell r="B15" t="str">
            <v>14 - SRC3#</v>
          </cell>
        </row>
        <row r="16">
          <cell r="B16" t="str">
            <v>15 - OE6#</v>
          </cell>
        </row>
        <row r="17">
          <cell r="B17" t="str">
            <v>16 - PCI_STOP#</v>
          </cell>
        </row>
        <row r="18">
          <cell r="B18" t="str">
            <v>17 - VDD_SRC</v>
          </cell>
        </row>
        <row r="19">
          <cell r="B19" t="str">
            <v>18 - SRC5</v>
          </cell>
        </row>
        <row r="20">
          <cell r="B20" t="str">
            <v>19 - SRC5#</v>
          </cell>
        </row>
        <row r="21">
          <cell r="B21" t="str">
            <v>20 - SRC6#</v>
          </cell>
        </row>
        <row r="22">
          <cell r="B22" t="str">
            <v>21 - SRC6</v>
          </cell>
        </row>
        <row r="23">
          <cell r="B23" t="str">
            <v>22 - SRC8</v>
          </cell>
        </row>
        <row r="24">
          <cell r="B24" t="str">
            <v>23 - SRC8#</v>
          </cell>
        </row>
        <row r="25">
          <cell r="B25" t="str">
            <v>24 - OEB#</v>
          </cell>
        </row>
        <row r="26">
          <cell r="B26" t="str">
            <v>25 - SRC9#</v>
          </cell>
        </row>
        <row r="27">
          <cell r="B27" t="str">
            <v>26 - SRC9</v>
          </cell>
        </row>
        <row r="28">
          <cell r="B28" t="str">
            <v>27 - SRC10</v>
          </cell>
        </row>
        <row r="29">
          <cell r="B29" t="str">
            <v>28 - SRC10#</v>
          </cell>
        </row>
        <row r="30">
          <cell r="B30" t="str">
            <v>29 - VDD_SRC</v>
          </cell>
        </row>
        <row r="31">
          <cell r="B31" t="str">
            <v>30 - VSS_SRC</v>
          </cell>
        </row>
        <row r="32">
          <cell r="B32" t="str">
            <v>31 - CPU2_ITP#/SRC7#</v>
          </cell>
        </row>
        <row r="33">
          <cell r="B33" t="str">
            <v>32 - CPU2_ITP/SRC7</v>
          </cell>
        </row>
        <row r="34">
          <cell r="B34" t="str">
            <v>33 - IREF</v>
          </cell>
        </row>
        <row r="35">
          <cell r="B35" t="str">
            <v>34 - CPU1#</v>
          </cell>
        </row>
        <row r="36">
          <cell r="B36" t="str">
            <v>35 - CPU1</v>
          </cell>
        </row>
        <row r="37">
          <cell r="B37" t="str">
            <v>36 - VDD_CPU</v>
          </cell>
        </row>
        <row r="38">
          <cell r="B38" t="str">
            <v>37 - VSS_CPU</v>
          </cell>
        </row>
        <row r="39">
          <cell r="B39" t="str">
            <v>38 - CPU0#</v>
          </cell>
        </row>
        <row r="40">
          <cell r="B40" t="str">
            <v>39 - CPU0</v>
          </cell>
        </row>
        <row r="41">
          <cell r="B41" t="str">
            <v>40 - CPU_STOP#</v>
          </cell>
        </row>
        <row r="42">
          <cell r="B42" t="str">
            <v>41 - SCL</v>
          </cell>
        </row>
        <row r="43">
          <cell r="B43" t="str">
            <v>42 - SDA</v>
          </cell>
        </row>
        <row r="44">
          <cell r="B44" t="str">
            <v>43 - VDD_REF</v>
          </cell>
        </row>
        <row r="45">
          <cell r="B45" t="str">
            <v>44 - XTAL_OUT</v>
          </cell>
        </row>
        <row r="46">
          <cell r="B46" t="str">
            <v>45 - XTAL_IN</v>
          </cell>
        </row>
        <row r="47">
          <cell r="B47" t="str">
            <v>46 - VSS_REF</v>
          </cell>
        </row>
        <row r="48">
          <cell r="B48" t="str">
            <v>47 - REF</v>
          </cell>
        </row>
        <row r="49">
          <cell r="B49" t="str">
            <v>48 - VDD_PCI</v>
          </cell>
        </row>
        <row r="50">
          <cell r="B50" t="str">
            <v>49 - PCI3</v>
          </cell>
        </row>
        <row r="51">
          <cell r="B51" t="str">
            <v>50 - PCI2</v>
          </cell>
        </row>
        <row r="52">
          <cell r="B52" t="str">
            <v>51 - PCI1</v>
          </cell>
        </row>
        <row r="53">
          <cell r="B53" t="str">
            <v>52 - PCI0</v>
          </cell>
        </row>
        <row r="54">
          <cell r="B54" t="str">
            <v>53 - PCIF0/ITP_EN</v>
          </cell>
        </row>
        <row r="55">
          <cell r="B55" t="str">
            <v>54 - VDD_PCI</v>
          </cell>
        </row>
        <row r="56">
          <cell r="B56" t="str">
            <v>55 - VSS_PCI</v>
          </cell>
        </row>
        <row r="57">
          <cell r="B57" t="str">
            <v>56 - VTT_PWRGD#/PWRDWN</v>
          </cell>
        </row>
      </sheetData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es"/>
      <sheetName val="PRD"/>
      <sheetName val="PRD - Pinout"/>
      <sheetName val="PRD - Pin Description"/>
      <sheetName val="DS - Pinout"/>
      <sheetName val="DS - Pin Description"/>
      <sheetName val="PRD - Pinout (old)"/>
      <sheetName val="PRD - Pin Description (old)"/>
      <sheetName val="PRD - BD"/>
      <sheetName val="DS - Block Diagram"/>
      <sheetName val="PRD - Freq Tables"/>
      <sheetName val="DS - Freq Tables"/>
      <sheetName val="PRD- I2C"/>
      <sheetName val="DS- I2C"/>
      <sheetName val="PRD - RESET Func"/>
      <sheetName val="PRD -Power Management"/>
      <sheetName val="DS -Power Management"/>
      <sheetName val="DS-Power"/>
      <sheetName val="Clock Period"/>
      <sheetName val="Master"/>
      <sheetName val="Master (old)"/>
      <sheetName val="Ordering Info"/>
      <sheetName val="Revision"/>
      <sheetName val="Tab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D_B"/>
      <sheetName val="PRD_A"/>
      <sheetName val="gen-des"/>
      <sheetName val="1st page description"/>
      <sheetName val="Block_Diagram"/>
      <sheetName val="MLF40"/>
      <sheetName val="Pin Description"/>
      <sheetName val="power supply"/>
      <sheetName val="Freq Table"/>
      <sheetName val="Master"/>
      <sheetName val="SMBus"/>
      <sheetName val="Ordering Info"/>
      <sheetName val="Revision"/>
      <sheetName val="Sheet1"/>
      <sheetName val="pinlist40"/>
      <sheetName val="Test Loa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 t="str">
            <v>1 - GND</v>
          </cell>
        </row>
        <row r="3">
          <cell r="B3" t="str">
            <v>2 - VDD96</v>
          </cell>
        </row>
        <row r="4">
          <cell r="B4" t="str">
            <v>3 - DOT96SST</v>
          </cell>
        </row>
        <row r="5">
          <cell r="B5" t="str">
            <v>4 - DOT96SSC</v>
          </cell>
        </row>
        <row r="6">
          <cell r="B6" t="str">
            <v>5 - OE_96</v>
          </cell>
        </row>
        <row r="7">
          <cell r="B7" t="str">
            <v>6 - OE_CPU</v>
          </cell>
        </row>
        <row r="8">
          <cell r="B8" t="str">
            <v>7 - CPUCLKT0</v>
          </cell>
        </row>
        <row r="9">
          <cell r="B9" t="str">
            <v>8 - CPUCLKC0</v>
          </cell>
        </row>
        <row r="10">
          <cell r="B10" t="str">
            <v>9 - VDDCPU</v>
          </cell>
        </row>
        <row r="11">
          <cell r="B11" t="str">
            <v>10 - GNDCPU</v>
          </cell>
        </row>
        <row r="12">
          <cell r="B12" t="str">
            <v>11 - IREF</v>
          </cell>
        </row>
        <row r="13">
          <cell r="B13" t="str">
            <v>12 - VDD32K</v>
          </cell>
        </row>
        <row r="14">
          <cell r="B14" t="str">
            <v>13 - 32.768KHz</v>
          </cell>
        </row>
        <row r="15">
          <cell r="B15" t="str">
            <v>14 - GND32K</v>
          </cell>
        </row>
        <row r="16">
          <cell r="B16" t="str">
            <v>15 - VDDREF</v>
          </cell>
        </row>
        <row r="17">
          <cell r="B17" t="str">
            <v>16 - 25MHz_0</v>
          </cell>
        </row>
        <row r="18">
          <cell r="B18" t="str">
            <v>17 - 25MHZ_1</v>
          </cell>
        </row>
        <row r="19">
          <cell r="B19" t="str">
            <v>18 - GNDREF</v>
          </cell>
        </row>
        <row r="20">
          <cell r="B20" t="str">
            <v>19 - X1_25</v>
          </cell>
        </row>
        <row r="21">
          <cell r="B21" t="str">
            <v>20 - X2_25</v>
          </cell>
        </row>
        <row r="22">
          <cell r="B22" t="str">
            <v>21 - GND33</v>
          </cell>
        </row>
        <row r="23">
          <cell r="B23" t="str">
            <v>22 - 33.33MHZ/**SMBADR</v>
          </cell>
        </row>
        <row r="24">
          <cell r="B24" t="str">
            <v>23 - VDD33</v>
          </cell>
        </row>
        <row r="25">
          <cell r="B25" t="str">
            <v>24 - RMII5</v>
          </cell>
        </row>
        <row r="26">
          <cell r="B26" t="str">
            <v>25 - RMII4</v>
          </cell>
        </row>
        <row r="27">
          <cell r="B27" t="str">
            <v>26 - VDDRMII</v>
          </cell>
        </row>
        <row r="28">
          <cell r="B28" t="str">
            <v>27 - GNDRMII</v>
          </cell>
        </row>
        <row r="29">
          <cell r="B29" t="str">
            <v>28 - RMII3</v>
          </cell>
        </row>
        <row r="30">
          <cell r="B30" t="str">
            <v>29 - RMII2</v>
          </cell>
        </row>
        <row r="31">
          <cell r="B31" t="str">
            <v>30 - GNDRMII</v>
          </cell>
        </row>
        <row r="32">
          <cell r="B32" t="str">
            <v>31 - VDDRMII</v>
          </cell>
        </row>
        <row r="33">
          <cell r="B33" t="str">
            <v>32 - RMII1</v>
          </cell>
        </row>
        <row r="34">
          <cell r="B34" t="str">
            <v>33 - RMII0</v>
          </cell>
        </row>
        <row r="35">
          <cell r="B35" t="str">
            <v>34 - VDDRGMII</v>
          </cell>
        </row>
        <row r="36">
          <cell r="B36" t="str">
            <v>35 - GNDRGMII</v>
          </cell>
        </row>
        <row r="37">
          <cell r="B37" t="str">
            <v>36 - RGMII1</v>
          </cell>
        </row>
        <row r="38">
          <cell r="B38" t="str">
            <v>37 - RGMII0</v>
          </cell>
        </row>
        <row r="39">
          <cell r="B39" t="str">
            <v>38 - SMBCLK</v>
          </cell>
        </row>
        <row r="40">
          <cell r="B40" t="str">
            <v>39 - SMBDAT</v>
          </cell>
        </row>
        <row r="41">
          <cell r="B41" t="str">
            <v>40 - VttPwr_GD/PD#</v>
          </cell>
        </row>
      </sheetData>
      <sheetData sheetId="1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ality Summary"/>
      <sheetName val="LDR_xxx54_19C"/>
    </sheetNames>
    <sheetDataSet>
      <sheetData sheetId="0"/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K_IN parts"/>
    </sheetNames>
    <sheetDataSet>
      <sheetData sheetId="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-des"/>
      <sheetName val="PRD"/>
      <sheetName val="PRD - Pinout (9FGL1217)"/>
      <sheetName val="PRD - PinDes (9FGL1217)"/>
      <sheetName val="DS - Pinout (9FGL1217)"/>
      <sheetName val="DS - PinDes (9FGL1217)"/>
      <sheetName val="PRD - Pinout (9FGL1218)"/>
      <sheetName val="PRD - PinDes (9FGL1218)"/>
      <sheetName val="DS - Pinout (9FGL1218)"/>
      <sheetName val="DS - PinDes (9FGL1218)"/>
      <sheetName val="PRD - Pinout (9FGL1219)"/>
      <sheetName val="PRD - PinDes (9FGL1219)"/>
      <sheetName val="DS - Pinout (9FGL1219)"/>
      <sheetName val="DS - PinDes (9FGL1219)"/>
      <sheetName val="PRD - Pinout (9FGL1220)"/>
      <sheetName val="PRD - PinDes (9FGL1220)"/>
      <sheetName val="DS - Pinout (9FGL1220)"/>
      <sheetName val="DS - PinDes (9FGL1220)"/>
      <sheetName val="PRD - Pinout (9FGL1211)"/>
      <sheetName val="PRD - PinDes (9FGL1211)"/>
      <sheetName val="DS - Pinout (9FGL1211)"/>
      <sheetName val="DS - PinDes (9FGL1211)"/>
      <sheetName val="PRD - Pinout (9FGL1212)"/>
      <sheetName val="PRD - PinDes (9FGL1212)"/>
      <sheetName val="DS - Pinout (9FGL1212)"/>
      <sheetName val="DS - PinDes (9FGL1212)"/>
      <sheetName val="PRD - BD"/>
      <sheetName val="PRD - BD (old)"/>
      <sheetName val="DS - Block Diagram"/>
      <sheetName val="PRD - Freq Table"/>
      <sheetName val="DS - Freq Table (1217)"/>
      <sheetName val="DS - Freq Table (1218)"/>
      <sheetName val="PRD - I2C"/>
      <sheetName val="DS - I2C (1217)"/>
      <sheetName val="DS - I2C (1218)"/>
      <sheetName val="Restore_Timing"/>
      <sheetName val="PRD-PowerManagement"/>
      <sheetName val="DS-PowerManagement"/>
      <sheetName val="DS - Power Group"/>
      <sheetName val="DS - Clock_Period"/>
      <sheetName val="DS - Loading"/>
      <sheetName val="Soft Start"/>
      <sheetName val="RLATCH functionality"/>
      <sheetName val="RLATCH_PD_RESTORE Functionality"/>
      <sheetName val="Master_1217"/>
      <sheetName val="Master_1218"/>
      <sheetName val="Ordering Info"/>
      <sheetName val="Revision (1217)"/>
      <sheetName val="Revision (1218)"/>
      <sheetName val="Revision (1219)"/>
      <sheetName val="Revision (1220)"/>
      <sheetName val="Revision (1211)"/>
      <sheetName val="Revision (1212)"/>
      <sheetName val="Revision (1213)"/>
      <sheetName val="Revision (1214)"/>
      <sheetName val="Revision (1221)"/>
      <sheetName val="Revision (122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d"/>
      <sheetName val="Calc_Sheet"/>
      <sheetName val="CPUROM1_308"/>
      <sheetName val="CPUROM2_308"/>
      <sheetName val="PLL Loop"/>
      <sheetName val="FIXROM_xxx"/>
      <sheetName val="FIXROM_ZDB_00"/>
      <sheetName val="Dividers"/>
      <sheetName val="Documentation"/>
      <sheetName val="Calculation_sheet"/>
    </sheetNames>
    <sheetDataSet>
      <sheetData sheetId="0"/>
      <sheetData sheetId="1" refreshError="1">
        <row r="2">
          <cell r="S2">
            <v>1031</v>
          </cell>
        </row>
        <row r="43">
          <cell r="S43">
            <v>1031</v>
          </cell>
        </row>
      </sheetData>
      <sheetData sheetId="2" refreshError="1">
        <row r="12">
          <cell r="K12">
            <v>14.31818</v>
          </cell>
        </row>
        <row r="13">
          <cell r="K13">
            <v>1</v>
          </cell>
        </row>
        <row r="14">
          <cell r="K14">
            <v>1</v>
          </cell>
        </row>
      </sheetData>
      <sheetData sheetId="3" refreshError="1">
        <row r="12">
          <cell r="K12">
            <v>14.31818</v>
          </cell>
        </row>
        <row r="13">
          <cell r="K13">
            <v>1</v>
          </cell>
        </row>
        <row r="14">
          <cell r="K14">
            <v>1</v>
          </cell>
        </row>
      </sheetData>
      <sheetData sheetId="4"/>
      <sheetData sheetId="5" refreshError="1">
        <row r="13">
          <cell r="H13">
            <v>14.31818</v>
          </cell>
        </row>
        <row r="14">
          <cell r="H14">
            <v>1</v>
          </cell>
        </row>
        <row r="15">
          <cell r="H15">
            <v>1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"/>
      <sheetName val="PLLROM_1_863"/>
      <sheetName val="PLLROM_2_863"/>
      <sheetName val="PLLROM_3_863"/>
      <sheetName val="PLLROM_4_863"/>
      <sheetName val="PLLROM_5_863"/>
      <sheetName val="Tables"/>
      <sheetName val="PadIn"/>
      <sheetName val="PAD Calc"/>
      <sheetName val="PadOutput"/>
      <sheetName val="RAM"/>
      <sheetName val="PAD prog"/>
      <sheetName val="OUTLOGIC prog"/>
      <sheetName val="PLLSS 2 SS"/>
      <sheetName val="PLLSS 5 SS"/>
      <sheetName val="Calculation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K_IN part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d"/>
      <sheetName val="Calc_Sheet"/>
      <sheetName val="CPUROM1_308"/>
      <sheetName val="CPUROM2_308"/>
      <sheetName val="PLL Loop"/>
      <sheetName val="FIXROM_xxx"/>
      <sheetName val="FIXROM_ZDB_00"/>
      <sheetName val="Dividers"/>
      <sheetName val="Documentation"/>
      <sheetName val="Calculation_sheet"/>
    </sheetNames>
    <sheetDataSet>
      <sheetData sheetId="0"/>
      <sheetData sheetId="1">
        <row r="2">
          <cell r="S2">
            <v>1031</v>
          </cell>
        </row>
      </sheetData>
      <sheetData sheetId="2">
        <row r="12">
          <cell r="K12">
            <v>14.31818</v>
          </cell>
        </row>
        <row r="13">
          <cell r="K13">
            <v>1</v>
          </cell>
        </row>
        <row r="14">
          <cell r="K14">
            <v>1</v>
          </cell>
        </row>
      </sheetData>
      <sheetData sheetId="3">
        <row r="12">
          <cell r="K12">
            <v>14.31818</v>
          </cell>
        </row>
        <row r="13">
          <cell r="K13">
            <v>1</v>
          </cell>
        </row>
        <row r="14">
          <cell r="K14">
            <v>1</v>
          </cell>
        </row>
      </sheetData>
      <sheetData sheetId="4"/>
      <sheetData sheetId="5">
        <row r="13">
          <cell r="H13">
            <v>14.31818</v>
          </cell>
        </row>
        <row r="14">
          <cell r="H14">
            <v>1</v>
          </cell>
        </row>
        <row r="15">
          <cell r="H15">
            <v>1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4309"/>
      <sheetName val="pinlists (2)"/>
      <sheetName val="Die64"/>
      <sheetName val="TSSOP64"/>
      <sheetName val="pinlists"/>
      <sheetName val="pinlists _2_"/>
      <sheetName val="MLF72"/>
      <sheetName val="pinlist64"/>
      <sheetName val="MLF64"/>
    </sheetNames>
    <sheetDataSet>
      <sheetData sheetId="0" refreshError="1">
        <row r="27">
          <cell r="W27">
            <v>3</v>
          </cell>
        </row>
        <row r="28">
          <cell r="W28" t="str">
            <v>1 - VSS_PCI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4_LDR_other_1to1_Part1_Bad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D"/>
      <sheetName val="PRD"/>
      <sheetName val="ClockTree"/>
      <sheetName val="PinNames"/>
      <sheetName val="Pinout515G"/>
      <sheetName val="Pin DescriptionG"/>
      <sheetName val="Power"/>
      <sheetName val="Block_Diagram_PRD"/>
      <sheetName val="Freq Tables"/>
      <sheetName val="SMBusDatasheet_Revision"/>
      <sheetName val="Master"/>
      <sheetName val="Power Management Table"/>
      <sheetName val="CLKREQ#_Funct."/>
      <sheetName val="TEST_CLARIFICATION"/>
      <sheetName val="Revision"/>
      <sheetName val="PinDes"/>
      <sheetName val="Pinout515K"/>
      <sheetName val="Pin DescriptionK"/>
    </sheetNames>
    <sheetDataSet>
      <sheetData sheetId="0"/>
      <sheetData sheetId="1"/>
      <sheetData sheetId="2"/>
      <sheetData sheetId="3">
        <row r="2">
          <cell r="A2" t="str">
            <v>PIN</v>
          </cell>
          <cell r="B2" t="str">
            <v>DESCRIPTION</v>
          </cell>
        </row>
        <row r="3">
          <cell r="A3">
            <v>1</v>
          </cell>
          <cell r="B3" t="str">
            <v>PCI_STOPi#</v>
          </cell>
        </row>
        <row r="4">
          <cell r="A4">
            <v>2</v>
          </cell>
          <cell r="B4" t="str">
            <v>CK_PWRGD/PD#</v>
          </cell>
        </row>
        <row r="5">
          <cell r="A5">
            <v>3</v>
          </cell>
          <cell r="B5" t="str">
            <v>VDD48</v>
          </cell>
        </row>
        <row r="6">
          <cell r="A6">
            <v>4</v>
          </cell>
          <cell r="B6" t="str">
            <v>FSLA/USB_48MHz</v>
          </cell>
        </row>
        <row r="7">
          <cell r="A7">
            <v>5</v>
          </cell>
          <cell r="B7" t="str">
            <v>GND</v>
          </cell>
        </row>
        <row r="8">
          <cell r="A8">
            <v>6</v>
          </cell>
          <cell r="B8" t="str">
            <v>LCDCLKT/27MHzFIX</v>
          </cell>
        </row>
        <row r="9">
          <cell r="A9">
            <v>7</v>
          </cell>
          <cell r="B9" t="str">
            <v>LCDCLKC/27MHzSS</v>
          </cell>
        </row>
        <row r="10">
          <cell r="A10">
            <v>8</v>
          </cell>
          <cell r="B10" t="str">
            <v>FSLB/TEST_MODE</v>
          </cell>
        </row>
        <row r="11">
          <cell r="A11">
            <v>9</v>
          </cell>
          <cell r="B11" t="str">
            <v>VDD105LCD</v>
          </cell>
        </row>
        <row r="12">
          <cell r="A12">
            <v>10</v>
          </cell>
          <cell r="B12" t="str">
            <v>GND</v>
          </cell>
        </row>
        <row r="13">
          <cell r="A13">
            <v>11</v>
          </cell>
          <cell r="B13" t="str">
            <v>DOT96T/SRCCLKT0LP</v>
          </cell>
        </row>
        <row r="14">
          <cell r="A14">
            <v>12</v>
          </cell>
          <cell r="B14" t="str">
            <v>DOT96C/SRCCLKC0LP</v>
          </cell>
        </row>
        <row r="15">
          <cell r="A15">
            <v>13</v>
          </cell>
          <cell r="B15" t="str">
            <v>SRCCLKT1LP</v>
          </cell>
        </row>
        <row r="16">
          <cell r="A16">
            <v>14</v>
          </cell>
          <cell r="B16" t="str">
            <v>SRCCLKC1LP</v>
          </cell>
        </row>
        <row r="17">
          <cell r="A17">
            <v>15</v>
          </cell>
          <cell r="B17" t="str">
            <v>SRCCLKT2LP</v>
          </cell>
        </row>
        <row r="18">
          <cell r="A18">
            <v>16</v>
          </cell>
          <cell r="B18" t="str">
            <v>SRCCLKC2LP</v>
          </cell>
        </row>
        <row r="19">
          <cell r="A19">
            <v>17</v>
          </cell>
          <cell r="B19" t="str">
            <v>VDD105SRC</v>
          </cell>
        </row>
        <row r="20">
          <cell r="A20">
            <v>18</v>
          </cell>
          <cell r="B20" t="str">
            <v>GNDSRC</v>
          </cell>
        </row>
        <row r="21">
          <cell r="A21">
            <v>19</v>
          </cell>
          <cell r="B21" t="str">
            <v>SRCCLKT3LP</v>
          </cell>
        </row>
        <row r="22">
          <cell r="A22">
            <v>20</v>
          </cell>
          <cell r="B22" t="str">
            <v>SRCCLKC3LP</v>
          </cell>
        </row>
        <row r="23">
          <cell r="A23">
            <v>21</v>
          </cell>
          <cell r="B23" t="str">
            <v>GNDSRC</v>
          </cell>
        </row>
        <row r="24">
          <cell r="A24">
            <v>22</v>
          </cell>
          <cell r="B24" t="str">
            <v>SRCCLKT4LP</v>
          </cell>
        </row>
        <row r="25">
          <cell r="A25">
            <v>23</v>
          </cell>
          <cell r="B25" t="str">
            <v>SRCCLKC4LP</v>
          </cell>
        </row>
        <row r="26">
          <cell r="A26">
            <v>24</v>
          </cell>
          <cell r="B26" t="str">
            <v>GNDSRC</v>
          </cell>
        </row>
        <row r="27">
          <cell r="A27">
            <v>25</v>
          </cell>
          <cell r="B27" t="str">
            <v>VDD33SRC</v>
          </cell>
        </row>
        <row r="28">
          <cell r="A28">
            <v>26</v>
          </cell>
          <cell r="B28" t="str">
            <v>SRCCLKT5LP</v>
          </cell>
        </row>
        <row r="29">
          <cell r="A29">
            <v>27</v>
          </cell>
          <cell r="B29" t="str">
            <v>SRCCLKC5LP</v>
          </cell>
        </row>
        <row r="30">
          <cell r="A30">
            <v>28</v>
          </cell>
          <cell r="B30" t="str">
            <v>SRCCLKT6LP</v>
          </cell>
        </row>
        <row r="31">
          <cell r="A31">
            <v>29</v>
          </cell>
          <cell r="B31" t="str">
            <v>SRCCLKC6LP</v>
          </cell>
        </row>
        <row r="32">
          <cell r="A32">
            <v>30</v>
          </cell>
          <cell r="B32" t="str">
            <v>SRCCLKT7LP</v>
          </cell>
        </row>
        <row r="33">
          <cell r="A33">
            <v>31</v>
          </cell>
          <cell r="B33" t="str">
            <v>SRCCLKC7LP</v>
          </cell>
        </row>
        <row r="34">
          <cell r="A34">
            <v>32</v>
          </cell>
          <cell r="B34" t="str">
            <v>GNDSRC</v>
          </cell>
        </row>
        <row r="35">
          <cell r="A35">
            <v>33</v>
          </cell>
          <cell r="B35" t="str">
            <v>VDD105SRC</v>
          </cell>
        </row>
        <row r="36">
          <cell r="A36">
            <v>34</v>
          </cell>
          <cell r="B36" t="str">
            <v>SRCCLKC8LP</v>
          </cell>
        </row>
        <row r="37">
          <cell r="A37">
            <v>35</v>
          </cell>
          <cell r="B37" t="str">
            <v>SRCCLKT8LP</v>
          </cell>
        </row>
        <row r="38">
          <cell r="A38">
            <v>36</v>
          </cell>
          <cell r="B38" t="str">
            <v>CLKREQF#</v>
          </cell>
        </row>
        <row r="39">
          <cell r="A39">
            <v>37</v>
          </cell>
          <cell r="B39" t="str">
            <v>CLKREQE#</v>
          </cell>
        </row>
        <row r="40">
          <cell r="A40">
            <v>38</v>
          </cell>
          <cell r="B40" t="str">
            <v>VDD105CPU</v>
          </cell>
        </row>
        <row r="41">
          <cell r="A41">
            <v>39</v>
          </cell>
          <cell r="B41" t="str">
            <v>GNDCPU</v>
          </cell>
        </row>
        <row r="42">
          <cell r="A42">
            <v>40</v>
          </cell>
          <cell r="B42" t="str">
            <v>CPUCLKC1LP</v>
          </cell>
        </row>
        <row r="43">
          <cell r="A43">
            <v>41</v>
          </cell>
          <cell r="B43" t="str">
            <v>CPUCLKT1LP</v>
          </cell>
        </row>
        <row r="44">
          <cell r="A44">
            <v>42</v>
          </cell>
          <cell r="B44" t="str">
            <v>VDD33CPU</v>
          </cell>
        </row>
        <row r="45">
          <cell r="A45">
            <v>43</v>
          </cell>
          <cell r="B45" t="str">
            <v>CPUCLKC0LP</v>
          </cell>
        </row>
        <row r="46">
          <cell r="A46">
            <v>44</v>
          </cell>
          <cell r="B46" t="str">
            <v>CPUCLKT0LP</v>
          </cell>
        </row>
        <row r="47">
          <cell r="A47">
            <v>45</v>
          </cell>
          <cell r="B47" t="str">
            <v>SCLK</v>
          </cell>
        </row>
        <row r="48">
          <cell r="A48">
            <v>46</v>
          </cell>
          <cell r="B48" t="str">
            <v>SDATA</v>
          </cell>
        </row>
        <row r="49">
          <cell r="A49">
            <v>47</v>
          </cell>
          <cell r="B49" t="str">
            <v>VDDREF</v>
          </cell>
        </row>
        <row r="50">
          <cell r="A50">
            <v>48</v>
          </cell>
          <cell r="B50" t="str">
            <v>X2</v>
          </cell>
        </row>
        <row r="51">
          <cell r="A51">
            <v>49</v>
          </cell>
          <cell r="B51" t="str">
            <v>X1</v>
          </cell>
        </row>
        <row r="52">
          <cell r="A52">
            <v>50</v>
          </cell>
          <cell r="B52" t="str">
            <v>GND</v>
          </cell>
        </row>
        <row r="53">
          <cell r="A53">
            <v>51</v>
          </cell>
          <cell r="B53" t="str">
            <v>TEST_SEL/REF</v>
          </cell>
        </row>
        <row r="54">
          <cell r="A54">
            <v>52</v>
          </cell>
          <cell r="B54" t="str">
            <v>PCICLK1</v>
          </cell>
        </row>
        <row r="55">
          <cell r="A55">
            <v>53</v>
          </cell>
          <cell r="B55" t="str">
            <v>CPU_STOPi#</v>
          </cell>
        </row>
        <row r="56">
          <cell r="A56">
            <v>54</v>
          </cell>
          <cell r="B56" t="str">
            <v>PCICLK2</v>
          </cell>
        </row>
        <row r="57">
          <cell r="A57">
            <v>55</v>
          </cell>
          <cell r="B57" t="str">
            <v>CLKREQD#</v>
          </cell>
        </row>
        <row r="58">
          <cell r="A58">
            <v>56</v>
          </cell>
          <cell r="B58" t="str">
            <v>CLKREQC#</v>
          </cell>
        </row>
        <row r="59">
          <cell r="A59">
            <v>57</v>
          </cell>
          <cell r="B59" t="str">
            <v>SEL_LCDCLK#/PCICLK3</v>
          </cell>
        </row>
        <row r="60">
          <cell r="A60">
            <v>58</v>
          </cell>
          <cell r="B60" t="str">
            <v>SEL_DOT#/PCICLK4</v>
          </cell>
        </row>
        <row r="61">
          <cell r="A61">
            <v>59</v>
          </cell>
          <cell r="B61" t="str">
            <v>PCICLK5</v>
          </cell>
        </row>
        <row r="62">
          <cell r="A62">
            <v>60</v>
          </cell>
          <cell r="B62" t="str">
            <v>GND</v>
          </cell>
        </row>
        <row r="63">
          <cell r="A63">
            <v>61</v>
          </cell>
          <cell r="B63" t="str">
            <v>VDDPCI</v>
          </cell>
        </row>
        <row r="64">
          <cell r="A64">
            <v>62</v>
          </cell>
          <cell r="B64" t="str">
            <v>CLKREQB#</v>
          </cell>
        </row>
        <row r="65">
          <cell r="A65">
            <v>63</v>
          </cell>
          <cell r="B65" t="str">
            <v>CLKREQA#</v>
          </cell>
        </row>
        <row r="66">
          <cell r="A66">
            <v>64</v>
          </cell>
          <cell r="B66" t="str">
            <v>PCICLK_F0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70"/>
  <sheetViews>
    <sheetView topLeftCell="A18" workbookViewId="0">
      <selection activeCell="P47" sqref="P47"/>
    </sheetView>
  </sheetViews>
  <sheetFormatPr defaultRowHeight="12.75"/>
  <cols>
    <col min="1" max="1" width="4.140625" customWidth="1"/>
    <col min="2" max="2" width="19.85546875" customWidth="1"/>
    <col min="3" max="3" width="12.28515625" customWidth="1"/>
    <col min="6" max="6" width="11.140625" customWidth="1"/>
    <col min="7" max="7" width="10.42578125" customWidth="1"/>
    <col min="10" max="10" width="9.5703125" customWidth="1"/>
    <col min="11" max="11" width="10.28515625" customWidth="1"/>
    <col min="12" max="12" width="8.7109375" customWidth="1"/>
  </cols>
  <sheetData>
    <row r="2" spans="2:13" ht="19.5">
      <c r="B2" s="11" t="s">
        <v>14</v>
      </c>
    </row>
    <row r="3" spans="2:13" ht="19.5">
      <c r="B3" s="11" t="s">
        <v>60</v>
      </c>
    </row>
    <row r="4" spans="2:13">
      <c r="B4" s="13" t="s">
        <v>13</v>
      </c>
    </row>
    <row r="5" spans="2:13">
      <c r="B5" s="13" t="s">
        <v>36</v>
      </c>
    </row>
    <row r="6" spans="2:13">
      <c r="B6" s="13" t="s">
        <v>37</v>
      </c>
      <c r="L6" s="53"/>
      <c r="M6" s="53"/>
    </row>
    <row r="7" spans="2:13">
      <c r="B7" s="13" t="s">
        <v>39</v>
      </c>
    </row>
    <row r="8" spans="2:13">
      <c r="B8" s="13" t="s">
        <v>40</v>
      </c>
    </row>
    <row r="9" spans="2:13">
      <c r="B9" s="13" t="s">
        <v>22</v>
      </c>
    </row>
    <row r="10" spans="2:13">
      <c r="B10" s="13" t="s">
        <v>43</v>
      </c>
    </row>
    <row r="11" spans="2:13">
      <c r="H11" s="31"/>
      <c r="I11" s="31"/>
      <c r="J11" s="29"/>
      <c r="K11" s="29"/>
      <c r="L11" s="29"/>
    </row>
    <row r="12" spans="2:13">
      <c r="B12" s="14"/>
    </row>
    <row r="13" spans="2:13">
      <c r="B13" t="s">
        <v>12</v>
      </c>
    </row>
    <row r="14" spans="2:13">
      <c r="B14" s="15"/>
      <c r="C14" s="16"/>
    </row>
    <row r="15" spans="2:13" ht="14.25">
      <c r="B15" s="15"/>
      <c r="C15" s="16"/>
      <c r="M15" s="17"/>
    </row>
    <row r="16" spans="2:13" ht="15">
      <c r="B16" s="15"/>
      <c r="C16" s="18" t="s">
        <v>12</v>
      </c>
      <c r="M16" s="19"/>
    </row>
    <row r="17" spans="2:15">
      <c r="B17" s="15" t="s">
        <v>17</v>
      </c>
      <c r="C17" s="20">
        <v>42138</v>
      </c>
      <c r="D17" s="21"/>
    </row>
    <row r="18" spans="2:15">
      <c r="B18" s="15"/>
      <c r="C18" s="20"/>
      <c r="D18" s="21"/>
      <c r="F18" s="22" t="s">
        <v>12</v>
      </c>
    </row>
    <row r="19" spans="2:15" ht="15">
      <c r="B19" s="15"/>
      <c r="C19" s="23"/>
      <c r="D19" s="21" t="s">
        <v>12</v>
      </c>
      <c r="M19" s="19"/>
    </row>
    <row r="20" spans="2:15">
      <c r="B20" s="15"/>
      <c r="C20" s="23"/>
      <c r="D20" s="24" t="s">
        <v>12</v>
      </c>
    </row>
    <row r="21" spans="2:15">
      <c r="C21" s="25"/>
      <c r="D21" s="25"/>
      <c r="E21" s="25"/>
      <c r="F21" s="25"/>
      <c r="G21" s="25"/>
      <c r="H21" s="25"/>
    </row>
    <row r="22" spans="2:15">
      <c r="B22" s="30" t="s">
        <v>20</v>
      </c>
      <c r="C22" t="s">
        <v>18</v>
      </c>
      <c r="D22" s="25"/>
      <c r="E22" s="25"/>
      <c r="F22" s="25"/>
      <c r="G22" s="25"/>
      <c r="H22" s="25"/>
    </row>
    <row r="23" spans="2:15">
      <c r="B23" s="6"/>
      <c r="C23" s="6"/>
      <c r="D23" s="6"/>
      <c r="E23" s="6"/>
      <c r="F23" s="6"/>
      <c r="G23" s="6"/>
      <c r="H23" s="6"/>
    </row>
    <row r="24" spans="2:15">
      <c r="F24" s="6"/>
      <c r="G24" s="6"/>
      <c r="H24" s="6"/>
    </row>
    <row r="26" spans="2:15">
      <c r="B26" s="26" t="s">
        <v>19</v>
      </c>
      <c r="C26" s="6"/>
      <c r="D26" s="6"/>
      <c r="E26" s="6"/>
    </row>
    <row r="27" spans="2:15">
      <c r="B27" s="1" t="s">
        <v>15</v>
      </c>
      <c r="C27" s="1" t="s">
        <v>9</v>
      </c>
      <c r="D27" s="1" t="s">
        <v>10</v>
      </c>
      <c r="E27" s="12" t="s">
        <v>11</v>
      </c>
    </row>
    <row r="28" spans="2:15">
      <c r="B28" s="1" t="s">
        <v>124</v>
      </c>
      <c r="C28" s="1">
        <v>3.3</v>
      </c>
      <c r="D28" s="1">
        <f>C28*95%</f>
        <v>3.1349999999999998</v>
      </c>
      <c r="E28" s="1">
        <f>C28*105%</f>
        <v>3.4649999999999999</v>
      </c>
    </row>
    <row r="29" spans="2:15">
      <c r="B29" s="1" t="s">
        <v>122</v>
      </c>
      <c r="C29" s="1">
        <v>3.3</v>
      </c>
      <c r="D29" s="1">
        <f>C29*95%</f>
        <v>3.1349999999999998</v>
      </c>
      <c r="E29" s="1">
        <f>C29*105%</f>
        <v>3.4649999999999999</v>
      </c>
    </row>
    <row r="30" spans="2:15">
      <c r="B30" s="1" t="s">
        <v>123</v>
      </c>
      <c r="C30" s="1">
        <v>1.8</v>
      </c>
      <c r="D30" s="1">
        <f>C30*95%</f>
        <v>1.71</v>
      </c>
      <c r="E30" s="1">
        <f>C30*105%</f>
        <v>1.8900000000000001</v>
      </c>
    </row>
    <row r="31" spans="2:15">
      <c r="B31" s="190" t="s">
        <v>125</v>
      </c>
      <c r="C31" s="1">
        <v>2.5</v>
      </c>
      <c r="D31" s="1">
        <f>C31*95%</f>
        <v>2.375</v>
      </c>
      <c r="E31" s="1">
        <f>C31*105%</f>
        <v>2.625</v>
      </c>
      <c r="F31" s="6"/>
    </row>
    <row r="32" spans="2:15">
      <c r="B32" s="90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</row>
    <row r="33" spans="2:29">
      <c r="B33" s="53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</row>
    <row r="34" spans="2:29" ht="14.25">
      <c r="B34" s="191" t="s">
        <v>126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28"/>
      <c r="Q34" s="28"/>
      <c r="R34" s="28"/>
      <c r="S34" s="28"/>
    </row>
    <row r="35" spans="2:29">
      <c r="B35" s="89"/>
      <c r="C35" s="49"/>
      <c r="D35" s="49"/>
      <c r="E35" s="49"/>
      <c r="F35" s="49"/>
      <c r="G35" s="95"/>
      <c r="H35" s="96"/>
      <c r="I35" s="97"/>
      <c r="J35" s="27"/>
      <c r="K35" s="60"/>
      <c r="L35" s="60"/>
      <c r="M35" s="60"/>
      <c r="N35" s="97"/>
      <c r="O35" s="60"/>
      <c r="P35" s="60"/>
      <c r="Q35" s="60"/>
      <c r="R35" s="97"/>
      <c r="S35" s="28"/>
    </row>
    <row r="36" spans="2:29">
      <c r="B36" s="1" t="s">
        <v>127</v>
      </c>
      <c r="C36" s="1">
        <v>23.11</v>
      </c>
      <c r="D36" s="49"/>
      <c r="E36" s="49"/>
      <c r="F36" s="49"/>
      <c r="G36" s="99"/>
      <c r="H36" s="100"/>
      <c r="I36" s="101"/>
      <c r="J36" s="37"/>
      <c r="K36" s="99"/>
      <c r="L36" s="28"/>
      <c r="M36" s="28"/>
      <c r="N36" s="28"/>
      <c r="O36" s="95"/>
      <c r="P36" s="28"/>
      <c r="Q36" s="28"/>
      <c r="R36" s="28"/>
      <c r="S36" s="28"/>
      <c r="T36" s="28"/>
    </row>
    <row r="37" spans="2:29">
      <c r="B37" s="1" t="s">
        <v>136</v>
      </c>
      <c r="C37" s="1">
        <v>25.81</v>
      </c>
      <c r="D37" s="49"/>
      <c r="E37" s="49"/>
      <c r="F37" s="49"/>
      <c r="G37" s="99"/>
      <c r="H37" s="100"/>
      <c r="I37" s="101"/>
      <c r="J37" s="37"/>
      <c r="K37" s="99"/>
      <c r="L37" s="28"/>
      <c r="M37" s="28"/>
      <c r="N37" s="28"/>
      <c r="O37" s="95"/>
      <c r="P37" s="28"/>
      <c r="Q37" s="28"/>
      <c r="R37" s="28"/>
      <c r="S37" s="28"/>
      <c r="T37" s="28"/>
    </row>
    <row r="38" spans="2:29">
      <c r="B38" s="1" t="s">
        <v>137</v>
      </c>
      <c r="C38" s="1">
        <v>19.600000000000001</v>
      </c>
      <c r="D38" s="49"/>
      <c r="E38" s="49"/>
      <c r="F38" s="49"/>
      <c r="G38" s="99"/>
      <c r="H38" s="80"/>
      <c r="I38" s="80"/>
      <c r="J38" s="80"/>
      <c r="K38" s="99"/>
      <c r="L38" s="95"/>
      <c r="M38" s="95"/>
      <c r="N38" s="95"/>
      <c r="O38" s="99"/>
      <c r="P38" s="95"/>
      <c r="Q38" s="95"/>
      <c r="R38" s="95"/>
      <c r="S38" s="53"/>
      <c r="T38" s="49"/>
    </row>
    <row r="39" spans="2:29">
      <c r="B39" s="1" t="s">
        <v>138</v>
      </c>
      <c r="C39" s="1">
        <v>11.56</v>
      </c>
      <c r="D39" s="49"/>
      <c r="E39" s="49"/>
      <c r="F39" s="49"/>
      <c r="G39" s="99"/>
      <c r="H39" s="80"/>
      <c r="I39" s="80"/>
      <c r="J39" s="80"/>
      <c r="K39" s="99"/>
      <c r="L39" s="95"/>
      <c r="M39" s="95"/>
      <c r="N39" s="95"/>
      <c r="O39" s="99"/>
      <c r="P39" s="95"/>
      <c r="Q39" s="95"/>
      <c r="R39" s="95"/>
      <c r="S39" s="53"/>
      <c r="T39" s="49"/>
    </row>
    <row r="40" spans="2:29">
      <c r="B40" s="1" t="s">
        <v>139</v>
      </c>
      <c r="C40" s="1">
        <v>6.52</v>
      </c>
      <c r="D40" s="39"/>
      <c r="E40" s="39"/>
      <c r="F40" s="49"/>
      <c r="G40" s="99"/>
      <c r="H40" s="102"/>
      <c r="I40" s="102"/>
      <c r="J40" s="102"/>
      <c r="K40" s="103"/>
      <c r="L40" s="104"/>
      <c r="M40" s="104"/>
      <c r="N40" s="104"/>
      <c r="O40" s="103"/>
      <c r="P40" s="104"/>
      <c r="Q40" s="104"/>
      <c r="R40" s="104"/>
      <c r="S40" s="90"/>
      <c r="T40" s="49"/>
    </row>
    <row r="41" spans="2:29">
      <c r="B41" s="190" t="s">
        <v>128</v>
      </c>
      <c r="C41" s="1">
        <v>2.27</v>
      </c>
      <c r="D41" s="39"/>
      <c r="E41" s="39"/>
      <c r="F41" s="49"/>
      <c r="G41" s="99"/>
      <c r="H41" s="102"/>
      <c r="I41" s="102"/>
      <c r="J41" s="102"/>
      <c r="K41" s="103"/>
      <c r="L41" s="104"/>
      <c r="M41" s="104"/>
      <c r="N41" s="104"/>
      <c r="O41" s="103"/>
      <c r="P41" s="104"/>
      <c r="Q41" s="104"/>
      <c r="R41" s="104"/>
      <c r="S41" s="94"/>
      <c r="T41" s="49"/>
    </row>
    <row r="42" spans="2:29" ht="13.5" thickBot="1">
      <c r="D42" s="49"/>
      <c r="E42" s="49"/>
      <c r="F42" s="49"/>
      <c r="G42" s="99"/>
      <c r="H42" s="102"/>
      <c r="I42" s="102"/>
      <c r="J42" s="102"/>
      <c r="K42" s="103"/>
      <c r="L42" s="104"/>
      <c r="M42" s="104"/>
      <c r="N42" s="104"/>
      <c r="O42" s="103"/>
      <c r="P42" s="104"/>
      <c r="Q42" s="104"/>
      <c r="R42" s="104"/>
      <c r="S42" s="94"/>
      <c r="T42" s="49"/>
    </row>
    <row r="43" spans="2:29">
      <c r="D43" s="49"/>
      <c r="E43" s="49"/>
      <c r="F43" s="238"/>
      <c r="G43" s="250" t="s">
        <v>155</v>
      </c>
      <c r="H43" s="250"/>
      <c r="I43" s="250"/>
      <c r="J43" s="250" t="s">
        <v>160</v>
      </c>
      <c r="K43" s="250"/>
      <c r="L43" s="250"/>
      <c r="M43" s="250" t="s">
        <v>157</v>
      </c>
      <c r="N43" s="250"/>
      <c r="O43" s="250"/>
      <c r="P43" s="250" t="s">
        <v>156</v>
      </c>
      <c r="Q43" s="250"/>
      <c r="R43" s="250"/>
      <c r="S43" s="239"/>
      <c r="T43" s="103"/>
      <c r="U43" s="104"/>
      <c r="V43" s="104"/>
      <c r="W43" s="104"/>
      <c r="X43" s="103"/>
      <c r="Y43" s="104"/>
      <c r="Z43" s="104"/>
      <c r="AA43" s="104"/>
      <c r="AB43" s="94"/>
      <c r="AC43" s="49"/>
    </row>
    <row r="44" spans="2:29">
      <c r="B44" s="49"/>
      <c r="C44" s="90"/>
      <c r="D44" s="53"/>
      <c r="E44" s="53"/>
      <c r="F44" s="240"/>
      <c r="G44" s="234" t="s">
        <v>55</v>
      </c>
      <c r="H44" s="235" t="s">
        <v>56</v>
      </c>
      <c r="I44" s="235" t="s">
        <v>57</v>
      </c>
      <c r="J44" s="234" t="s">
        <v>55</v>
      </c>
      <c r="K44" s="235" t="s">
        <v>56</v>
      </c>
      <c r="L44" s="235" t="s">
        <v>57</v>
      </c>
      <c r="M44" s="234" t="s">
        <v>55</v>
      </c>
      <c r="N44" s="235" t="s">
        <v>56</v>
      </c>
      <c r="O44" s="235" t="s">
        <v>57</v>
      </c>
      <c r="P44" s="234" t="s">
        <v>55</v>
      </c>
      <c r="Q44" s="235" t="s">
        <v>56</v>
      </c>
      <c r="R44" s="235" t="s">
        <v>57</v>
      </c>
      <c r="S44" s="241"/>
      <c r="T44" s="103"/>
      <c r="U44" s="104"/>
      <c r="V44" s="104"/>
      <c r="W44" s="104"/>
      <c r="X44" s="103"/>
      <c r="Y44" s="104"/>
      <c r="Z44" s="104"/>
      <c r="AA44" s="104"/>
      <c r="AB44" s="94"/>
      <c r="AC44" s="49"/>
    </row>
    <row r="45" spans="2:29">
      <c r="B45" s="49"/>
      <c r="C45" s="90"/>
      <c r="D45" s="61"/>
      <c r="E45" s="61"/>
      <c r="F45" s="242" t="s">
        <v>140</v>
      </c>
      <c r="G45" s="236">
        <v>609.08630000000005</v>
      </c>
      <c r="H45" s="233">
        <v>743.65016666666668</v>
      </c>
      <c r="I45" s="233">
        <v>914.84299999999996</v>
      </c>
      <c r="J45" s="236">
        <v>267.30889999999999</v>
      </c>
      <c r="K45" s="233">
        <v>328.87775833333336</v>
      </c>
      <c r="L45" s="233">
        <v>408.97620000000001</v>
      </c>
      <c r="M45" s="236">
        <v>267.30889999999999</v>
      </c>
      <c r="N45" s="233">
        <v>328.87775833333336</v>
      </c>
      <c r="O45" s="233">
        <v>408.97620000000001</v>
      </c>
      <c r="P45" s="236">
        <v>753.23500000000001</v>
      </c>
      <c r="Q45" s="233">
        <v>921.54229999999995</v>
      </c>
      <c r="R45" s="233">
        <v>1140.3242</v>
      </c>
      <c r="S45" s="243" t="s">
        <v>141</v>
      </c>
      <c r="T45" s="103"/>
      <c r="U45" s="104"/>
      <c r="V45" s="104"/>
      <c r="W45" s="104"/>
      <c r="X45" s="103"/>
      <c r="Y45" s="104"/>
      <c r="Z45" s="104"/>
      <c r="AA45" s="104"/>
      <c r="AB45" s="94"/>
      <c r="AC45" s="49"/>
    </row>
    <row r="46" spans="2:29">
      <c r="B46" s="49"/>
      <c r="C46" s="90"/>
      <c r="D46" s="61"/>
      <c r="E46" s="61"/>
      <c r="F46" s="242" t="s">
        <v>142</v>
      </c>
      <c r="G46" s="236">
        <v>560.01139999999998</v>
      </c>
      <c r="H46" s="233">
        <v>701.57089166666663</v>
      </c>
      <c r="I46" s="233">
        <v>876.77269999999999</v>
      </c>
      <c r="J46" s="236">
        <v>258.58409999999998</v>
      </c>
      <c r="K46" s="233">
        <v>320.82914999999997</v>
      </c>
      <c r="L46" s="233">
        <v>396.36309999999997</v>
      </c>
      <c r="M46" s="236">
        <v>258.58409999999998</v>
      </c>
      <c r="N46" s="233">
        <v>320.82914999999997</v>
      </c>
      <c r="O46" s="233">
        <v>396.36309999999997</v>
      </c>
      <c r="P46" s="236">
        <v>590.2722</v>
      </c>
      <c r="Q46" s="233">
        <v>737.18401666666659</v>
      </c>
      <c r="R46" s="233">
        <v>915.77689999999996</v>
      </c>
      <c r="S46" s="243" t="s">
        <v>141</v>
      </c>
      <c r="T46" s="103"/>
      <c r="U46" s="104"/>
      <c r="V46" s="104"/>
      <c r="W46" s="104"/>
      <c r="X46" s="103"/>
      <c r="Y46" s="104"/>
      <c r="Z46" s="104"/>
      <c r="AA46" s="104"/>
      <c r="AB46" s="94"/>
      <c r="AC46" s="49"/>
    </row>
    <row r="47" spans="2:29">
      <c r="B47" s="49"/>
      <c r="C47" s="90"/>
      <c r="D47" s="79"/>
      <c r="E47" s="79"/>
      <c r="F47" s="242" t="s">
        <v>143</v>
      </c>
      <c r="G47" s="236">
        <v>49.3157</v>
      </c>
      <c r="H47" s="233">
        <v>49.531858333333332</v>
      </c>
      <c r="I47" s="233">
        <v>49.767400000000002</v>
      </c>
      <c r="J47" s="236">
        <v>49.348700000000001</v>
      </c>
      <c r="K47" s="233">
        <v>49.74871666666666</v>
      </c>
      <c r="L47" s="233">
        <v>50.179000000000002</v>
      </c>
      <c r="M47" s="236">
        <v>49.348700000000001</v>
      </c>
      <c r="N47" s="233">
        <v>49.74871666666666</v>
      </c>
      <c r="O47" s="233">
        <v>50.179000000000002</v>
      </c>
      <c r="P47" s="236">
        <v>43.574199999999998</v>
      </c>
      <c r="Q47" s="233">
        <v>45.378083333333336</v>
      </c>
      <c r="R47" s="233">
        <v>46.917299999999997</v>
      </c>
      <c r="S47" s="243" t="s">
        <v>2</v>
      </c>
      <c r="T47" s="103"/>
      <c r="U47" s="104"/>
      <c r="V47" s="104"/>
      <c r="W47" s="104"/>
      <c r="X47" s="103"/>
      <c r="Y47" s="104"/>
      <c r="Z47" s="104"/>
      <c r="AA47" s="104"/>
      <c r="AB47" s="94"/>
      <c r="AC47" s="49"/>
    </row>
    <row r="48" spans="2:29">
      <c r="B48" s="49"/>
      <c r="C48" s="90"/>
      <c r="D48" s="79"/>
      <c r="E48" s="79"/>
      <c r="F48" s="242" t="s">
        <v>144</v>
      </c>
      <c r="G48" s="236">
        <v>1.5187200645356633</v>
      </c>
      <c r="H48" s="233">
        <v>2.0571563237833304</v>
      </c>
      <c r="I48" s="233">
        <v>2.7731343326225146</v>
      </c>
      <c r="J48" s="236">
        <v>2.3510930464902358</v>
      </c>
      <c r="K48" s="233">
        <v>2.9595212326064098</v>
      </c>
      <c r="L48" s="233">
        <v>3.7184850112593932</v>
      </c>
      <c r="M48" s="236">
        <v>2.3510930464902358</v>
      </c>
      <c r="N48" s="233">
        <v>2.9595212326064098</v>
      </c>
      <c r="O48" s="233">
        <v>3.7184850112593932</v>
      </c>
      <c r="P48" s="236">
        <v>0.88823308318809691</v>
      </c>
      <c r="Q48" s="233">
        <v>1.4008075192261222</v>
      </c>
      <c r="R48" s="233">
        <v>2.1110610325202512</v>
      </c>
      <c r="S48" s="243" t="s">
        <v>145</v>
      </c>
      <c r="T48" s="103"/>
      <c r="U48" s="104"/>
      <c r="V48" s="104"/>
      <c r="W48" s="104"/>
      <c r="X48" s="103"/>
      <c r="Y48" s="104"/>
      <c r="Z48" s="104"/>
      <c r="AA48" s="104"/>
      <c r="AB48" s="94"/>
      <c r="AC48" s="49"/>
    </row>
    <row r="49" spans="2:29">
      <c r="B49" s="49"/>
      <c r="C49" s="90"/>
      <c r="D49" s="79"/>
      <c r="E49" s="79"/>
      <c r="F49" s="242" t="s">
        <v>59</v>
      </c>
      <c r="G49" s="237">
        <v>2.3276892</v>
      </c>
      <c r="H49" s="237">
        <v>2.4588683500000004</v>
      </c>
      <c r="I49" s="237">
        <v>2.5849470000000001</v>
      </c>
      <c r="J49" s="237">
        <v>0.7775706</v>
      </c>
      <c r="K49" s="237">
        <v>0.78748600000000002</v>
      </c>
      <c r="L49" s="237">
        <v>0.79411620000000005</v>
      </c>
      <c r="M49" s="237">
        <v>0.7775706</v>
      </c>
      <c r="N49" s="237">
        <v>0.78748600000000002</v>
      </c>
      <c r="O49" s="237">
        <v>0.79411620000000005</v>
      </c>
      <c r="P49" s="237">
        <v>1.6804075000000001</v>
      </c>
      <c r="Q49" s="237">
        <v>1.8247974000000002</v>
      </c>
      <c r="R49" s="237">
        <v>1.9656804999999999</v>
      </c>
      <c r="S49" s="244" t="s">
        <v>146</v>
      </c>
      <c r="T49" s="103"/>
      <c r="U49" s="104"/>
      <c r="V49" s="104"/>
      <c r="W49" s="104"/>
      <c r="X49" s="103"/>
      <c r="Y49" s="104"/>
      <c r="Z49" s="104"/>
      <c r="AA49" s="104"/>
      <c r="AB49" s="94"/>
      <c r="AC49" s="49"/>
    </row>
    <row r="50" spans="2:29">
      <c r="B50" s="49"/>
      <c r="C50" s="90"/>
      <c r="D50" s="61"/>
      <c r="E50" s="61"/>
      <c r="F50" s="242" t="s">
        <v>58</v>
      </c>
      <c r="G50" s="237">
        <v>-4.4520000000000002E-3</v>
      </c>
      <c r="H50" s="237">
        <v>3.5358750000000004E-3</v>
      </c>
      <c r="I50" s="237">
        <v>1.2038500000000001E-2</v>
      </c>
      <c r="J50" s="237">
        <v>-0.82582680000000008</v>
      </c>
      <c r="K50" s="237">
        <v>-0.81363068333333322</v>
      </c>
      <c r="L50" s="237">
        <v>-0.8050773</v>
      </c>
      <c r="M50" s="237">
        <v>-0.82582680000000008</v>
      </c>
      <c r="N50" s="237">
        <v>-0.81363068333333322</v>
      </c>
      <c r="O50" s="237">
        <v>-0.8050773</v>
      </c>
      <c r="P50" s="237">
        <v>-0.12196410000000001</v>
      </c>
      <c r="Q50" s="237">
        <v>-6.6266383333333331E-2</v>
      </c>
      <c r="R50" s="237">
        <v>-7.7153000000000005E-3</v>
      </c>
      <c r="S50" s="244" t="s">
        <v>146</v>
      </c>
      <c r="T50" s="90"/>
      <c r="U50" s="94"/>
      <c r="V50" s="94"/>
      <c r="W50" s="94"/>
      <c r="X50" s="90"/>
      <c r="Y50" s="94"/>
      <c r="Z50" s="94"/>
      <c r="AA50" s="94"/>
      <c r="AB50" s="94"/>
      <c r="AC50" s="49"/>
    </row>
    <row r="51" spans="2:29">
      <c r="B51" s="49"/>
      <c r="C51" s="90"/>
      <c r="D51" s="61"/>
      <c r="E51" s="61"/>
      <c r="F51" s="242" t="s">
        <v>3</v>
      </c>
      <c r="G51" s="237">
        <v>1E-4</v>
      </c>
      <c r="H51" s="233">
        <v>18.776974999999997</v>
      </c>
      <c r="I51" s="233">
        <v>100.8141</v>
      </c>
      <c r="J51" s="237">
        <v>0</v>
      </c>
      <c r="K51" s="233">
        <v>10.403866666666666</v>
      </c>
      <c r="L51" s="233">
        <v>53.1892</v>
      </c>
      <c r="M51" s="237">
        <v>0</v>
      </c>
      <c r="N51" s="233">
        <v>10.403866666666666</v>
      </c>
      <c r="O51" s="233">
        <v>53.1892</v>
      </c>
      <c r="P51" s="237">
        <v>0</v>
      </c>
      <c r="Q51" s="233">
        <v>26.707450000000005</v>
      </c>
      <c r="R51" s="233">
        <v>156.48759999999999</v>
      </c>
      <c r="S51" s="243" t="s">
        <v>141</v>
      </c>
      <c r="T51" s="27"/>
      <c r="U51" s="61"/>
      <c r="V51" s="61"/>
      <c r="W51" s="61"/>
      <c r="X51" s="55"/>
      <c r="Y51" s="49"/>
      <c r="Z51" s="49"/>
      <c r="AA51" s="49"/>
      <c r="AB51" s="49"/>
      <c r="AC51" s="49"/>
    </row>
    <row r="52" spans="2:29">
      <c r="B52" s="49"/>
      <c r="C52" s="90"/>
      <c r="D52" s="61"/>
      <c r="E52" s="61"/>
      <c r="F52" s="242" t="s">
        <v>147</v>
      </c>
      <c r="G52" s="233">
        <v>98.084800000000001</v>
      </c>
      <c r="H52" s="233">
        <v>106.11151666666666</v>
      </c>
      <c r="I52" s="233">
        <v>112.3506</v>
      </c>
      <c r="J52" s="233">
        <v>49.439100000000003</v>
      </c>
      <c r="K52" s="233">
        <v>53.42445</v>
      </c>
      <c r="L52" s="233">
        <v>57.125</v>
      </c>
      <c r="M52" s="233">
        <v>49.439100000000003</v>
      </c>
      <c r="N52" s="233">
        <v>53.42445</v>
      </c>
      <c r="O52" s="233">
        <v>57.125</v>
      </c>
      <c r="P52" s="233">
        <v>139.21600000000001</v>
      </c>
      <c r="Q52" s="233">
        <v>160.08709999999999</v>
      </c>
      <c r="R52" s="233">
        <v>175.82409999999999</v>
      </c>
      <c r="S52" s="243" t="s">
        <v>141</v>
      </c>
      <c r="T52" s="27"/>
      <c r="U52" s="61"/>
      <c r="V52" s="61"/>
      <c r="W52" s="61"/>
      <c r="X52" s="55"/>
      <c r="Y52" s="49"/>
      <c r="Z52" s="49"/>
      <c r="AA52" s="49"/>
      <c r="AB52" s="49"/>
      <c r="AC52" s="49"/>
    </row>
    <row r="53" spans="2:29">
      <c r="B53" s="49"/>
      <c r="C53" s="90"/>
      <c r="D53" s="61"/>
      <c r="E53" s="61"/>
      <c r="F53" s="242" t="s">
        <v>148</v>
      </c>
      <c r="G53" s="233" t="s">
        <v>161</v>
      </c>
      <c r="H53" s="233" t="s">
        <v>161</v>
      </c>
      <c r="I53" s="233" t="s">
        <v>161</v>
      </c>
      <c r="J53" s="233" t="s">
        <v>161</v>
      </c>
      <c r="K53" s="233" t="s">
        <v>161</v>
      </c>
      <c r="L53" s="233" t="s">
        <v>161</v>
      </c>
      <c r="M53" s="233">
        <v>32.732599999999998</v>
      </c>
      <c r="N53" s="233">
        <v>33.082591666666666</v>
      </c>
      <c r="O53" s="233">
        <v>39.041600000000003</v>
      </c>
      <c r="P53" s="233">
        <v>59.363700000000001</v>
      </c>
      <c r="Q53" s="233">
        <v>59.854216666666673</v>
      </c>
      <c r="R53" s="233">
        <v>65.886799999999994</v>
      </c>
      <c r="S53" s="243" t="s">
        <v>149</v>
      </c>
      <c r="T53" s="27"/>
      <c r="U53" s="61"/>
      <c r="V53" s="61"/>
      <c r="W53" s="61"/>
      <c r="X53" s="55"/>
      <c r="Y53" s="49"/>
      <c r="Z53" s="49"/>
      <c r="AA53" s="49"/>
      <c r="AB53" s="49"/>
      <c r="AC53" s="49"/>
    </row>
    <row r="54" spans="2:29">
      <c r="B54" s="49"/>
      <c r="C54" s="90"/>
      <c r="D54" s="61"/>
      <c r="E54" s="61"/>
      <c r="F54" s="242" t="s">
        <v>150</v>
      </c>
      <c r="G54" s="233" t="s">
        <v>161</v>
      </c>
      <c r="H54" s="233" t="s">
        <v>161</v>
      </c>
      <c r="I54" s="233" t="s">
        <v>161</v>
      </c>
      <c r="J54" s="233" t="s">
        <v>161</v>
      </c>
      <c r="K54" s="233" t="s">
        <v>161</v>
      </c>
      <c r="L54" s="233" t="s">
        <v>161</v>
      </c>
      <c r="M54" s="233">
        <v>0.5212</v>
      </c>
      <c r="N54" s="233">
        <v>0.52466666666666673</v>
      </c>
      <c r="O54" s="233">
        <v>0.53149999999999997</v>
      </c>
      <c r="P54" s="233">
        <v>1.0643</v>
      </c>
      <c r="Q54" s="233">
        <v>1.0808833333333334</v>
      </c>
      <c r="R54" s="233">
        <v>1.0924</v>
      </c>
      <c r="S54" s="243" t="s">
        <v>2</v>
      </c>
      <c r="T54" s="27"/>
      <c r="U54" s="61"/>
      <c r="V54" s="61"/>
      <c r="W54" s="61"/>
      <c r="X54" s="55"/>
    </row>
    <row r="55" spans="2:29" ht="13.5" thickBot="1">
      <c r="B55" s="49"/>
      <c r="C55" s="90"/>
      <c r="D55" s="61"/>
      <c r="E55" s="61"/>
      <c r="F55" s="249" t="s">
        <v>163</v>
      </c>
      <c r="G55" s="245"/>
      <c r="H55" s="246"/>
      <c r="I55" s="246"/>
      <c r="J55" s="247"/>
      <c r="K55" s="247"/>
      <c r="L55" s="247"/>
      <c r="M55" s="251" t="s">
        <v>158</v>
      </c>
      <c r="N55" s="251"/>
      <c r="O55" s="251"/>
      <c r="P55" s="251" t="s">
        <v>159</v>
      </c>
      <c r="Q55" s="251"/>
      <c r="R55" s="251"/>
      <c r="S55" s="248"/>
    </row>
    <row r="56" spans="2:29">
      <c r="B56" s="49"/>
      <c r="C56" s="49"/>
      <c r="D56" s="49"/>
      <c r="E56" s="49"/>
      <c r="F56" s="232" t="s">
        <v>162</v>
      </c>
      <c r="G56" s="49"/>
      <c r="H56" s="49"/>
      <c r="I56" s="49"/>
      <c r="J56" s="49"/>
      <c r="K56" s="49"/>
      <c r="L56" s="49"/>
      <c r="M56" s="49"/>
      <c r="N56" s="49"/>
      <c r="O56" s="49"/>
    </row>
    <row r="57" spans="2:29"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</row>
    <row r="58" spans="2:29" ht="15">
      <c r="B58" s="49"/>
      <c r="C58" s="91"/>
      <c r="D58" s="91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</row>
    <row r="59" spans="2:29">
      <c r="B59" s="55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</row>
    <row r="60" spans="2:29" ht="15">
      <c r="B60" s="41"/>
      <c r="C60" s="92"/>
      <c r="D60" s="91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</row>
    <row r="61" spans="2:29"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</row>
    <row r="62" spans="2:29">
      <c r="B62" s="55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</row>
    <row r="63" spans="2:29"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2:29">
      <c r="B64" s="55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</row>
    <row r="65" spans="2:15"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2:15"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</row>
    <row r="67" spans="2:15"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  <row r="68" spans="2:15"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</row>
    <row r="69" spans="2:15"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</row>
    <row r="70" spans="2:15"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</row>
  </sheetData>
  <mergeCells count="6">
    <mergeCell ref="G43:I43"/>
    <mergeCell ref="P43:R43"/>
    <mergeCell ref="M43:O43"/>
    <mergeCell ref="P55:R55"/>
    <mergeCell ref="M55:O55"/>
    <mergeCell ref="J43:L43"/>
  </mergeCells>
  <phoneticPr fontId="47" type="noConversion"/>
  <pageMargins left="0.25" right="0.25" top="0.75" bottom="0.75" header="0.3" footer="0.3"/>
  <pageSetup paperSize="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250"/>
  <sheetViews>
    <sheetView tabSelected="1" workbookViewId="0">
      <selection activeCell="F13" sqref="F13"/>
    </sheetView>
  </sheetViews>
  <sheetFormatPr defaultRowHeight="12.75"/>
  <cols>
    <col min="1" max="1" width="4" customWidth="1"/>
    <col min="2" max="2" width="15.28515625" customWidth="1"/>
    <col min="7" max="7" width="11.28515625" customWidth="1"/>
    <col min="8" max="8" width="9.85546875" customWidth="1"/>
    <col min="9" max="9" width="9.7109375" customWidth="1"/>
    <col min="10" max="10" width="10.28515625" customWidth="1"/>
    <col min="11" max="12" width="10" customWidth="1"/>
    <col min="13" max="13" width="9.85546875" customWidth="1"/>
    <col min="14" max="14" width="10.28515625" customWidth="1"/>
    <col min="15" max="15" width="10" customWidth="1"/>
    <col min="16" max="16" width="10.28515625" customWidth="1"/>
    <col min="17" max="17" width="9.7109375" customWidth="1"/>
    <col min="18" max="18" width="10" customWidth="1"/>
    <col min="19" max="19" width="10.140625" customWidth="1"/>
    <col min="20" max="20" width="9.7109375" customWidth="1"/>
    <col min="21" max="21" width="9.85546875" customWidth="1"/>
    <col min="23" max="23" width="15.42578125" bestFit="1" customWidth="1"/>
    <col min="27" max="27" width="10.85546875" bestFit="1" customWidth="1"/>
    <col min="31" max="31" width="10.28515625" customWidth="1"/>
    <col min="35" max="35" width="10.7109375" customWidth="1"/>
  </cols>
  <sheetData>
    <row r="1" spans="2:39">
      <c r="V1" s="49"/>
      <c r="W1" s="58"/>
      <c r="X1" s="55"/>
      <c r="Y1" s="49"/>
      <c r="Z1" s="49"/>
      <c r="AA1" s="58"/>
      <c r="AB1" s="55"/>
      <c r="AC1" s="49"/>
      <c r="AD1" s="49"/>
      <c r="AE1" s="58"/>
      <c r="AF1" s="55"/>
      <c r="AG1" s="49"/>
      <c r="AH1" s="49"/>
      <c r="AI1" s="55"/>
      <c r="AJ1" s="55"/>
      <c r="AK1" s="49"/>
      <c r="AL1" s="49"/>
      <c r="AM1" s="49"/>
    </row>
    <row r="2" spans="2:39" ht="19.5">
      <c r="B2" s="11" t="str">
        <f>Summary!B2</f>
        <v xml:space="preserve">Mini Characterization of </v>
      </c>
      <c r="V2" s="49"/>
      <c r="W2" s="27"/>
      <c r="X2" s="60"/>
      <c r="Y2" s="60"/>
      <c r="Z2" s="60"/>
      <c r="AA2" s="27"/>
      <c r="AB2" s="60"/>
      <c r="AC2" s="60"/>
      <c r="AD2" s="60"/>
      <c r="AE2" s="27"/>
      <c r="AF2" s="60"/>
      <c r="AG2" s="60"/>
      <c r="AH2" s="60"/>
      <c r="AI2" s="27"/>
      <c r="AJ2" s="60"/>
      <c r="AK2" s="60"/>
      <c r="AL2" s="60"/>
      <c r="AM2" s="49"/>
    </row>
    <row r="3" spans="2:39" ht="19.5">
      <c r="B3" s="11" t="str">
        <f>Summary!B3</f>
        <v>5P49V5901ANLGI-689_AK652C-008  Code</v>
      </c>
      <c r="V3" s="55"/>
      <c r="W3" s="27"/>
      <c r="X3" s="61"/>
      <c r="Y3" s="61"/>
      <c r="Z3" s="61"/>
      <c r="AA3" s="27"/>
      <c r="AB3" s="61"/>
      <c r="AC3" s="61"/>
      <c r="AD3" s="61"/>
      <c r="AE3" s="27"/>
      <c r="AF3" s="61"/>
      <c r="AG3" s="61"/>
      <c r="AH3" s="61"/>
      <c r="AI3" s="27"/>
      <c r="AJ3" s="61"/>
      <c r="AK3" s="61"/>
      <c r="AL3" s="61"/>
      <c r="AM3" s="49"/>
    </row>
    <row r="4" spans="2:39">
      <c r="B4" s="13" t="str">
        <f>Summary!B4</f>
        <v>Board conditions:</v>
      </c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27"/>
      <c r="X4" s="61"/>
      <c r="Y4" s="61"/>
      <c r="Z4" s="61"/>
      <c r="AA4" s="27"/>
      <c r="AB4" s="61"/>
      <c r="AC4" s="61"/>
      <c r="AD4" s="61"/>
      <c r="AE4" s="27"/>
      <c r="AF4" s="61"/>
      <c r="AG4" s="61"/>
      <c r="AH4" s="61"/>
      <c r="AI4" s="27"/>
      <c r="AJ4" s="61"/>
      <c r="AK4" s="61"/>
      <c r="AL4" s="61"/>
      <c r="AM4" s="49"/>
    </row>
    <row r="5" spans="2:39">
      <c r="B5" s="13" t="str">
        <f>Summary!B5</f>
        <v>Dedicated VC-5 I2C DIFF Board 24NLG with  part soldered on board</v>
      </c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27"/>
      <c r="X5" s="79"/>
      <c r="Y5" s="79"/>
      <c r="Z5" s="79"/>
      <c r="AA5" s="27"/>
      <c r="AB5" s="61"/>
      <c r="AC5" s="61"/>
      <c r="AD5" s="61"/>
      <c r="AE5" s="27"/>
      <c r="AF5" s="79"/>
      <c r="AG5" s="79"/>
      <c r="AH5" s="79"/>
      <c r="AI5" s="27"/>
      <c r="AJ5" s="57"/>
      <c r="AK5" s="57"/>
      <c r="AL5" s="57"/>
      <c r="AM5" s="49"/>
    </row>
    <row r="6" spans="2:39">
      <c r="B6" s="13" t="str">
        <f>Summary!B6</f>
        <v>DIFF LVPECL  pairs:  Loads: 2pF, Resistors:Rs=0 Ohms,  121ohmto VDD and 82.5 ohm ohm to GND at TP (end of traces)</v>
      </c>
      <c r="L6" s="53"/>
      <c r="M6" s="53"/>
      <c r="N6" s="62"/>
      <c r="O6" s="53"/>
      <c r="P6" s="53"/>
      <c r="Q6" s="53"/>
      <c r="R6" s="53"/>
      <c r="S6" s="62"/>
      <c r="T6" s="53"/>
      <c r="U6" s="53"/>
      <c r="V6" s="49"/>
      <c r="W6" s="27"/>
      <c r="X6" s="79"/>
      <c r="Y6" s="79"/>
      <c r="Z6" s="79"/>
      <c r="AA6" s="27"/>
      <c r="AB6" s="57"/>
      <c r="AC6" s="57"/>
      <c r="AD6" s="57"/>
      <c r="AE6" s="27"/>
      <c r="AF6" s="79"/>
      <c r="AG6" s="79"/>
      <c r="AH6" s="79"/>
      <c r="AI6" s="27"/>
      <c r="AJ6" s="57"/>
      <c r="AK6" s="57"/>
      <c r="AL6" s="57"/>
      <c r="AM6" s="49"/>
    </row>
    <row r="7" spans="2:39">
      <c r="B7" s="13" t="str">
        <f>Summary!B7</f>
        <v>SE LVCMOS:  Load: 5pF, Resistor: 33 Ohms</v>
      </c>
      <c r="L7" s="53"/>
      <c r="M7" s="53"/>
      <c r="N7" s="53"/>
      <c r="O7" s="53"/>
      <c r="P7" s="53"/>
      <c r="Q7" s="53"/>
      <c r="R7" s="53"/>
      <c r="S7" s="53"/>
      <c r="T7" s="53"/>
      <c r="U7" s="53"/>
      <c r="V7" s="49"/>
      <c r="W7" s="27"/>
      <c r="X7" s="79"/>
      <c r="Y7" s="79"/>
      <c r="Z7" s="79"/>
      <c r="AA7" s="27"/>
      <c r="AB7" s="57"/>
      <c r="AC7" s="57"/>
      <c r="AD7" s="57"/>
      <c r="AE7" s="27"/>
      <c r="AF7" s="79"/>
      <c r="AG7" s="79"/>
      <c r="AH7" s="79"/>
      <c r="AI7" s="27"/>
      <c r="AJ7" s="57"/>
      <c r="AK7" s="57"/>
      <c r="AL7" s="57"/>
      <c r="AM7" s="49"/>
    </row>
    <row r="8" spans="2:39">
      <c r="B8" s="13" t="s">
        <v>27</v>
      </c>
      <c r="J8" s="28"/>
      <c r="K8" s="28"/>
      <c r="L8" s="53"/>
      <c r="M8" s="53"/>
      <c r="N8" s="53"/>
      <c r="O8" s="49"/>
      <c r="P8" s="49"/>
      <c r="Q8" s="49"/>
      <c r="R8" s="49"/>
      <c r="S8" s="49"/>
      <c r="T8" s="49"/>
      <c r="U8" s="49"/>
      <c r="V8" s="49"/>
      <c r="W8" s="27"/>
      <c r="X8" s="79"/>
      <c r="Y8" s="79"/>
      <c r="Z8" s="79"/>
      <c r="AA8" s="27"/>
      <c r="AB8" s="61"/>
      <c r="AC8" s="61"/>
      <c r="AD8" s="61"/>
      <c r="AE8" s="27"/>
      <c r="AF8" s="79"/>
      <c r="AG8" s="79"/>
      <c r="AH8" s="79"/>
      <c r="AI8" s="27"/>
      <c r="AJ8" s="61"/>
      <c r="AK8" s="61"/>
      <c r="AL8" s="61"/>
      <c r="AM8" s="49"/>
    </row>
    <row r="9" spans="2:39">
      <c r="B9" s="13" t="s">
        <v>43</v>
      </c>
      <c r="I9" s="28"/>
      <c r="J9" s="28"/>
      <c r="K9" s="28"/>
      <c r="L9" s="53"/>
      <c r="M9" s="53"/>
      <c r="N9" s="53"/>
      <c r="O9" s="49"/>
      <c r="P9" s="49"/>
      <c r="Q9" s="49"/>
      <c r="R9" s="49"/>
      <c r="S9" s="49"/>
      <c r="T9" s="49"/>
      <c r="U9" s="49"/>
      <c r="V9" s="49"/>
      <c r="W9" s="27"/>
      <c r="X9" s="79"/>
      <c r="Y9" s="79"/>
      <c r="Z9" s="79"/>
      <c r="AA9" s="27"/>
      <c r="AB9" s="61"/>
      <c r="AC9" s="61"/>
      <c r="AD9" s="61"/>
      <c r="AE9" s="27"/>
      <c r="AF9" s="79"/>
      <c r="AG9" s="79"/>
      <c r="AH9" s="79"/>
      <c r="AI9" s="27"/>
      <c r="AJ9" s="61"/>
      <c r="AK9" s="61"/>
      <c r="AL9" s="61"/>
      <c r="AM9" s="49"/>
    </row>
    <row r="10" spans="2:39">
      <c r="B10" s="13"/>
      <c r="I10" s="5"/>
      <c r="J10" s="5"/>
      <c r="K10" s="5"/>
      <c r="L10" s="71"/>
      <c r="M10" s="5"/>
      <c r="N10" s="71"/>
      <c r="V10" s="49"/>
      <c r="W10" s="27"/>
      <c r="X10" s="79"/>
      <c r="Y10" s="79"/>
      <c r="Z10" s="79"/>
      <c r="AA10" s="27"/>
      <c r="AB10" s="61"/>
      <c r="AC10" s="61"/>
      <c r="AD10" s="61"/>
      <c r="AE10" s="27"/>
      <c r="AF10" s="79"/>
      <c r="AG10" s="79"/>
      <c r="AH10" s="79"/>
      <c r="AI10" s="27"/>
      <c r="AJ10" s="50"/>
      <c r="AK10" s="50"/>
      <c r="AL10" s="61"/>
      <c r="AM10" s="49"/>
    </row>
    <row r="11" spans="2:39">
      <c r="B11" s="13"/>
      <c r="I11" s="5"/>
      <c r="J11" s="5"/>
      <c r="K11" s="5"/>
      <c r="L11" s="71"/>
      <c r="M11" s="5"/>
      <c r="N11" s="5"/>
      <c r="V11" s="49"/>
      <c r="W11" s="27"/>
      <c r="X11" s="79"/>
      <c r="Y11" s="79"/>
      <c r="Z11" s="79"/>
      <c r="AA11" s="27"/>
      <c r="AB11" s="61"/>
      <c r="AC11" s="61"/>
      <c r="AD11" s="61"/>
      <c r="AE11" s="27"/>
      <c r="AF11" s="79"/>
      <c r="AG11" s="79"/>
      <c r="AH11" s="79"/>
      <c r="AI11" s="27"/>
      <c r="AJ11" s="61"/>
      <c r="AK11" s="61"/>
      <c r="AL11" s="61"/>
      <c r="AM11" s="49"/>
    </row>
    <row r="12" spans="2:39">
      <c r="B12" s="4"/>
      <c r="I12" s="5"/>
      <c r="J12" s="71"/>
      <c r="K12" s="5"/>
      <c r="L12" s="71"/>
      <c r="M12" s="5"/>
      <c r="N12" s="5"/>
      <c r="V12" s="49"/>
      <c r="W12" s="27"/>
      <c r="X12" s="79"/>
      <c r="Y12" s="79"/>
      <c r="Z12" s="79"/>
      <c r="AA12" s="27"/>
      <c r="AB12" s="61"/>
      <c r="AC12" s="61"/>
      <c r="AD12" s="61"/>
      <c r="AE12" s="27"/>
      <c r="AF12" s="79"/>
      <c r="AG12" s="79"/>
      <c r="AH12" s="79"/>
      <c r="AI12" s="27"/>
      <c r="AJ12" s="61"/>
      <c r="AK12" s="61"/>
      <c r="AL12" s="61"/>
      <c r="AM12" s="49"/>
    </row>
    <row r="13" spans="2:39">
      <c r="B13" s="14"/>
      <c r="J13" s="28"/>
      <c r="K13" s="28"/>
      <c r="L13" s="5"/>
      <c r="M13" s="5"/>
      <c r="N13" s="5"/>
      <c r="V13" s="49"/>
      <c r="W13" s="27"/>
      <c r="X13" s="79"/>
      <c r="Y13" s="79"/>
      <c r="Z13" s="79"/>
      <c r="AA13" s="27"/>
      <c r="AB13" s="61"/>
      <c r="AC13" s="61"/>
      <c r="AD13" s="61"/>
      <c r="AE13" s="27"/>
      <c r="AF13" s="79"/>
      <c r="AG13" s="79"/>
      <c r="AH13" s="79"/>
      <c r="AI13" s="27"/>
      <c r="AJ13" s="61"/>
      <c r="AK13" s="61"/>
      <c r="AL13" s="61"/>
      <c r="AM13" s="49"/>
    </row>
    <row r="14" spans="2:39" ht="18.75">
      <c r="B14" s="33" t="s">
        <v>16</v>
      </c>
      <c r="D14" s="4" t="s">
        <v>44</v>
      </c>
      <c r="G14" s="4"/>
      <c r="V14" s="49"/>
      <c r="W14" s="27"/>
      <c r="X14" s="51"/>
      <c r="Y14" s="51"/>
      <c r="Z14" s="51"/>
      <c r="AA14" s="27"/>
      <c r="AB14" s="51"/>
      <c r="AC14" s="51"/>
      <c r="AD14" s="51"/>
      <c r="AE14" s="49"/>
      <c r="AF14" s="49"/>
      <c r="AG14" s="49"/>
      <c r="AH14" s="49"/>
      <c r="AI14" s="49"/>
    </row>
    <row r="15" spans="2:39" ht="13.5" thickBot="1">
      <c r="D15" s="4" t="s">
        <v>6</v>
      </c>
      <c r="G15" s="40"/>
      <c r="H15" s="4"/>
      <c r="J15" s="7"/>
      <c r="K15" s="7"/>
      <c r="L15" s="40"/>
      <c r="M15" s="4"/>
      <c r="N15" s="7"/>
      <c r="Q15" s="40"/>
      <c r="R15" s="40"/>
      <c r="S15" s="4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</row>
    <row r="16" spans="2:39" ht="13.5" thickBot="1">
      <c r="G16" s="252" t="s">
        <v>5</v>
      </c>
      <c r="H16" s="253"/>
      <c r="I16" s="253"/>
      <c r="J16" s="253"/>
      <c r="K16" s="254"/>
      <c r="L16" s="255" t="s">
        <v>21</v>
      </c>
      <c r="M16" s="256"/>
      <c r="N16" s="256"/>
      <c r="O16" s="256"/>
      <c r="P16" s="257"/>
      <c r="Q16" s="258" t="s">
        <v>8</v>
      </c>
      <c r="R16" s="259"/>
      <c r="S16" s="259"/>
      <c r="T16" s="259"/>
      <c r="U16" s="260"/>
      <c r="W16" s="58"/>
      <c r="X16" s="55"/>
      <c r="Y16" s="49"/>
      <c r="Z16" s="49"/>
      <c r="AA16" s="58"/>
      <c r="AB16" s="55"/>
      <c r="AC16" s="49"/>
      <c r="AD16" s="49"/>
      <c r="AE16" s="58"/>
      <c r="AF16" s="55"/>
      <c r="AG16" s="49"/>
      <c r="AH16" s="49"/>
      <c r="AI16" s="49"/>
    </row>
    <row r="17" spans="1:35">
      <c r="B17" t="s">
        <v>0</v>
      </c>
      <c r="F17" t="s">
        <v>4</v>
      </c>
      <c r="G17" s="108" t="s">
        <v>121</v>
      </c>
      <c r="H17" s="107" t="s">
        <v>47</v>
      </c>
      <c r="I17" s="107" t="s">
        <v>61</v>
      </c>
      <c r="J17" s="107" t="s">
        <v>61</v>
      </c>
      <c r="K17" s="107" t="s">
        <v>46</v>
      </c>
      <c r="L17" s="108" t="s">
        <v>121</v>
      </c>
      <c r="M17" s="107" t="s">
        <v>47</v>
      </c>
      <c r="N17" s="107" t="s">
        <v>61</v>
      </c>
      <c r="O17" s="107" t="s">
        <v>61</v>
      </c>
      <c r="P17" s="107" t="s">
        <v>46</v>
      </c>
      <c r="Q17" s="108" t="s">
        <v>121</v>
      </c>
      <c r="R17" s="107" t="s">
        <v>47</v>
      </c>
      <c r="S17" s="107" t="s">
        <v>61</v>
      </c>
      <c r="T17" s="107" t="s">
        <v>61</v>
      </c>
      <c r="U17" s="107" t="s">
        <v>46</v>
      </c>
      <c r="W17" s="27"/>
      <c r="X17" s="60"/>
      <c r="Y17" s="60"/>
      <c r="Z17" s="60"/>
      <c r="AA17" s="27"/>
      <c r="AB17" s="60"/>
      <c r="AC17" s="60"/>
      <c r="AD17" s="60"/>
      <c r="AE17" s="27"/>
      <c r="AF17" s="60"/>
      <c r="AG17" s="60"/>
      <c r="AH17" s="60"/>
      <c r="AI17" s="49"/>
    </row>
    <row r="18" spans="1:35">
      <c r="B18" s="139" t="s">
        <v>1</v>
      </c>
      <c r="C18" s="139"/>
      <c r="D18" s="139"/>
      <c r="E18" s="139"/>
      <c r="F18" s="139"/>
      <c r="G18" s="34">
        <v>25</v>
      </c>
      <c r="H18" s="35">
        <v>150</v>
      </c>
      <c r="I18" s="188">
        <v>100</v>
      </c>
      <c r="J18" s="188">
        <v>100</v>
      </c>
      <c r="K18" s="189">
        <v>133</v>
      </c>
      <c r="L18" s="34">
        <v>25</v>
      </c>
      <c r="M18" s="35">
        <v>150</v>
      </c>
      <c r="N18" s="188">
        <v>100</v>
      </c>
      <c r="O18" s="188">
        <v>100</v>
      </c>
      <c r="P18" s="189">
        <v>133</v>
      </c>
      <c r="Q18" s="34">
        <v>25</v>
      </c>
      <c r="R18" s="35">
        <v>150</v>
      </c>
      <c r="S18" s="188">
        <v>100</v>
      </c>
      <c r="T18" s="188">
        <v>100</v>
      </c>
      <c r="U18" s="189">
        <v>133</v>
      </c>
      <c r="V18" s="42"/>
      <c r="W18" s="27"/>
      <c r="X18" s="61"/>
      <c r="Y18" s="61"/>
      <c r="Z18" s="61"/>
      <c r="AA18" s="27"/>
      <c r="AB18" s="61"/>
      <c r="AC18" s="61"/>
      <c r="AD18" s="61"/>
      <c r="AE18" s="27"/>
      <c r="AF18" s="61"/>
      <c r="AG18" s="61"/>
      <c r="AH18" s="61"/>
      <c r="AI18" s="49"/>
    </row>
    <row r="19" spans="1:35">
      <c r="G19" s="34" t="s">
        <v>7</v>
      </c>
      <c r="H19" s="35" t="s">
        <v>24</v>
      </c>
      <c r="I19" s="35" t="s">
        <v>23</v>
      </c>
      <c r="J19" s="35" t="s">
        <v>25</v>
      </c>
      <c r="K19" s="118" t="s">
        <v>26</v>
      </c>
      <c r="L19" s="34" t="s">
        <v>7</v>
      </c>
      <c r="M19" s="35" t="s">
        <v>24</v>
      </c>
      <c r="N19" s="35" t="s">
        <v>23</v>
      </c>
      <c r="O19" s="35" t="s">
        <v>25</v>
      </c>
      <c r="P19" s="36" t="s">
        <v>26</v>
      </c>
      <c r="Q19" s="34" t="s">
        <v>7</v>
      </c>
      <c r="R19" s="35" t="s">
        <v>24</v>
      </c>
      <c r="S19" s="35" t="s">
        <v>23</v>
      </c>
      <c r="T19" s="35" t="s">
        <v>25</v>
      </c>
      <c r="U19" s="36" t="s">
        <v>26</v>
      </c>
      <c r="V19" s="42"/>
      <c r="W19" s="27"/>
      <c r="X19" s="61"/>
      <c r="Y19" s="61"/>
      <c r="Z19" s="61"/>
      <c r="AA19" s="27"/>
      <c r="AB19" s="61"/>
      <c r="AC19" s="61"/>
      <c r="AD19" s="61"/>
      <c r="AE19" s="27"/>
      <c r="AF19" s="61"/>
      <c r="AG19" s="61"/>
      <c r="AH19" s="61"/>
      <c r="AI19" s="49"/>
    </row>
    <row r="20" spans="1:35">
      <c r="A20" s="139"/>
      <c r="B20" t="s">
        <v>62</v>
      </c>
      <c r="C20" t="s">
        <v>63</v>
      </c>
      <c r="D20" t="s">
        <v>64</v>
      </c>
      <c r="G20" s="176">
        <v>25.0029</v>
      </c>
      <c r="H20" s="177">
        <v>150.01740000000001</v>
      </c>
      <c r="I20" s="177">
        <v>99.762200000000007</v>
      </c>
      <c r="J20" s="177">
        <v>99.761799999999994</v>
      </c>
      <c r="K20" s="178">
        <v>132.35120000000001</v>
      </c>
      <c r="L20" s="176">
        <v>25.0029</v>
      </c>
      <c r="M20" s="177">
        <v>150.01730000000001</v>
      </c>
      <c r="N20" s="177">
        <v>99.761700000000005</v>
      </c>
      <c r="O20" s="177">
        <v>99.761300000000006</v>
      </c>
      <c r="P20" s="179">
        <v>132.3554</v>
      </c>
      <c r="Q20" s="176">
        <v>25.0029</v>
      </c>
      <c r="R20" s="177">
        <v>150.01750000000001</v>
      </c>
      <c r="S20" s="177">
        <v>99.761499999999998</v>
      </c>
      <c r="T20" s="177">
        <v>99.761799999999994</v>
      </c>
      <c r="U20" s="179">
        <v>132.35560000000001</v>
      </c>
      <c r="V20" s="186"/>
      <c r="W20" s="165"/>
      <c r="X20" s="79"/>
      <c r="Y20" s="79"/>
      <c r="Z20" s="79"/>
      <c r="AA20" s="27"/>
      <c r="AB20" s="79"/>
      <c r="AC20" s="79"/>
      <c r="AD20" s="79"/>
      <c r="AE20" s="27"/>
      <c r="AF20" s="79"/>
      <c r="AG20" s="79"/>
      <c r="AH20" s="79"/>
      <c r="AI20" s="49"/>
    </row>
    <row r="21" spans="1:35">
      <c r="A21" s="139"/>
      <c r="B21" t="s">
        <v>65</v>
      </c>
      <c r="C21" t="s">
        <v>66</v>
      </c>
      <c r="D21" t="s">
        <v>67</v>
      </c>
      <c r="G21" s="140">
        <v>660.81119999999999</v>
      </c>
      <c r="H21" s="141">
        <v>282.72649999999999</v>
      </c>
      <c r="I21" s="141">
        <v>273.90640000000002</v>
      </c>
      <c r="J21" s="141">
        <v>273.44119999999998</v>
      </c>
      <c r="K21" s="142">
        <v>798.90809999999999</v>
      </c>
      <c r="L21" s="140">
        <v>722.77070000000003</v>
      </c>
      <c r="M21" s="141">
        <v>291.95659999999998</v>
      </c>
      <c r="N21" s="141">
        <v>273.6934</v>
      </c>
      <c r="O21" s="141">
        <v>282.60629999999998</v>
      </c>
      <c r="P21" s="143">
        <v>870.21310000000005</v>
      </c>
      <c r="Q21" s="140">
        <v>616.3854</v>
      </c>
      <c r="R21" s="141">
        <v>267.17739999999998</v>
      </c>
      <c r="S21" s="141">
        <v>270.38279999999997</v>
      </c>
      <c r="T21" s="141">
        <v>271.15499999999997</v>
      </c>
      <c r="U21" s="143">
        <v>772.38310000000001</v>
      </c>
      <c r="V21" s="186"/>
      <c r="W21" s="165"/>
      <c r="X21" s="79"/>
      <c r="Y21" s="79"/>
      <c r="Z21" s="79"/>
      <c r="AA21" s="27"/>
      <c r="AB21" s="57"/>
      <c r="AC21" s="57"/>
      <c r="AD21" s="57"/>
      <c r="AE21" s="27"/>
      <c r="AF21" s="79"/>
      <c r="AG21" s="79"/>
      <c r="AH21" s="79"/>
      <c r="AI21" s="49"/>
    </row>
    <row r="22" spans="1:35" s="6" customFormat="1">
      <c r="A22" s="139"/>
      <c r="B22" t="s">
        <v>65</v>
      </c>
      <c r="C22" t="s">
        <v>68</v>
      </c>
      <c r="D22" t="s">
        <v>69</v>
      </c>
      <c r="E22"/>
      <c r="F22"/>
      <c r="G22" s="140">
        <v>735.05229999999995</v>
      </c>
      <c r="H22" s="141">
        <v>337.16250000000002</v>
      </c>
      <c r="I22" s="141">
        <v>321.77569999999997</v>
      </c>
      <c r="J22" s="141">
        <v>323.35140000000001</v>
      </c>
      <c r="K22" s="142">
        <v>902.49429999999995</v>
      </c>
      <c r="L22" s="140">
        <v>800.65959999999995</v>
      </c>
      <c r="M22" s="141">
        <v>350.87670000000003</v>
      </c>
      <c r="N22" s="141">
        <v>333.12979999999999</v>
      </c>
      <c r="O22" s="141">
        <v>334.35039999999998</v>
      </c>
      <c r="P22" s="143">
        <v>996.02520000000004</v>
      </c>
      <c r="Q22" s="140">
        <v>686.87159999999994</v>
      </c>
      <c r="R22" s="141">
        <v>313.62560000000002</v>
      </c>
      <c r="S22" s="141">
        <v>329.45240000000001</v>
      </c>
      <c r="T22" s="141">
        <v>328.14109999999999</v>
      </c>
      <c r="U22" s="143">
        <v>848.48500000000001</v>
      </c>
      <c r="V22" s="186"/>
      <c r="W22" s="165"/>
      <c r="X22" s="79"/>
      <c r="Y22" s="79"/>
      <c r="Z22" s="79"/>
      <c r="AA22" s="27"/>
      <c r="AB22" s="57"/>
      <c r="AC22" s="57"/>
      <c r="AD22" s="57"/>
      <c r="AE22" s="27"/>
      <c r="AF22" s="79"/>
      <c r="AG22" s="79"/>
      <c r="AH22" s="79"/>
      <c r="AI22" s="49"/>
    </row>
    <row r="23" spans="1:35" s="64" customFormat="1">
      <c r="A23" s="139"/>
      <c r="B23" t="s">
        <v>65</v>
      </c>
      <c r="C23" t="s">
        <v>70</v>
      </c>
      <c r="D23" t="s">
        <v>71</v>
      </c>
      <c r="E23"/>
      <c r="F23"/>
      <c r="G23" s="140">
        <v>814.77719999999999</v>
      </c>
      <c r="H23" s="141">
        <v>395.74380000000002</v>
      </c>
      <c r="I23" s="141">
        <v>386.10359999999997</v>
      </c>
      <c r="J23" s="141">
        <v>387.16669999999999</v>
      </c>
      <c r="K23" s="142">
        <v>1005.1468</v>
      </c>
      <c r="L23" s="140">
        <v>894.61900000000003</v>
      </c>
      <c r="M23" s="141">
        <v>418.62790000000001</v>
      </c>
      <c r="N23" s="141">
        <v>395.54480000000001</v>
      </c>
      <c r="O23" s="141">
        <v>399.22019999999998</v>
      </c>
      <c r="P23" s="143">
        <v>1133.5386000000001</v>
      </c>
      <c r="Q23" s="140">
        <v>755.76589999999999</v>
      </c>
      <c r="R23" s="141">
        <v>366.29270000000002</v>
      </c>
      <c r="S23" s="141">
        <v>404.94830000000002</v>
      </c>
      <c r="T23" s="141">
        <v>410.75330000000002</v>
      </c>
      <c r="U23" s="143">
        <v>946.33429999999998</v>
      </c>
      <c r="V23" s="139"/>
      <c r="W23" s="165"/>
      <c r="X23" s="61"/>
      <c r="Y23" s="61"/>
      <c r="Z23" s="61"/>
      <c r="AA23" s="27"/>
      <c r="AB23" s="61"/>
      <c r="AC23" s="61"/>
      <c r="AD23" s="61"/>
      <c r="AE23" s="27"/>
      <c r="AF23" s="61"/>
      <c r="AG23" s="61"/>
      <c r="AH23" s="61"/>
      <c r="AI23" s="49"/>
    </row>
    <row r="24" spans="1:35" s="6" customFormat="1">
      <c r="A24" s="139"/>
      <c r="B24" t="s">
        <v>72</v>
      </c>
      <c r="C24" t="s">
        <v>66</v>
      </c>
      <c r="D24" t="s">
        <v>73</v>
      </c>
      <c r="E24"/>
      <c r="F24"/>
      <c r="G24" s="140">
        <v>618.4778</v>
      </c>
      <c r="H24" s="141">
        <v>304.36720000000003</v>
      </c>
      <c r="I24" s="141">
        <v>274.28640000000001</v>
      </c>
      <c r="J24" s="141">
        <v>274.0788</v>
      </c>
      <c r="K24" s="142">
        <v>634.50840000000005</v>
      </c>
      <c r="L24" s="140">
        <v>696.51120000000003</v>
      </c>
      <c r="M24" s="141">
        <v>310.74740000000003</v>
      </c>
      <c r="N24" s="141">
        <v>289.0197</v>
      </c>
      <c r="O24" s="141">
        <v>285.54700000000003</v>
      </c>
      <c r="P24" s="143">
        <v>711.68010000000004</v>
      </c>
      <c r="Q24" s="140">
        <v>562.96969999999999</v>
      </c>
      <c r="R24" s="141">
        <v>283.64179999999999</v>
      </c>
      <c r="S24" s="141">
        <v>264.291</v>
      </c>
      <c r="T24" s="141">
        <v>267.54770000000002</v>
      </c>
      <c r="U24" s="143">
        <v>600.13369999999998</v>
      </c>
      <c r="V24" s="139"/>
      <c r="W24" s="165"/>
      <c r="X24" s="61"/>
      <c r="Y24" s="61"/>
      <c r="Z24" s="61"/>
      <c r="AA24" s="27"/>
      <c r="AB24" s="61"/>
      <c r="AC24" s="61"/>
      <c r="AD24" s="61"/>
      <c r="AE24" s="27"/>
      <c r="AF24" s="61"/>
      <c r="AG24" s="61"/>
      <c r="AH24" s="61"/>
      <c r="AI24" s="49"/>
    </row>
    <row r="25" spans="1:35" s="6" customFormat="1">
      <c r="A25" s="139"/>
      <c r="B25" t="s">
        <v>72</v>
      </c>
      <c r="C25" t="s">
        <v>68</v>
      </c>
      <c r="D25" t="s">
        <v>74</v>
      </c>
      <c r="E25"/>
      <c r="F25"/>
      <c r="G25" s="140">
        <v>692.84550000000002</v>
      </c>
      <c r="H25" s="141">
        <v>361.92880000000002</v>
      </c>
      <c r="I25" s="141">
        <v>315.36919999999998</v>
      </c>
      <c r="J25" s="141">
        <v>314.88900000000001</v>
      </c>
      <c r="K25" s="142">
        <v>719.66049999999996</v>
      </c>
      <c r="L25" s="140">
        <v>765.43830000000003</v>
      </c>
      <c r="M25" s="141">
        <v>368.33589999999998</v>
      </c>
      <c r="N25" s="141">
        <v>333.59750000000003</v>
      </c>
      <c r="O25" s="141">
        <v>328.03489999999999</v>
      </c>
      <c r="P25" s="143">
        <v>797.42470000000003</v>
      </c>
      <c r="Q25" s="140">
        <v>641.86109999999996</v>
      </c>
      <c r="R25" s="141">
        <v>336.68119999999999</v>
      </c>
      <c r="S25" s="141">
        <v>307.79700000000003</v>
      </c>
      <c r="T25" s="141">
        <v>314.56360000000001</v>
      </c>
      <c r="U25" s="143">
        <v>682.76729999999998</v>
      </c>
      <c r="V25" s="139"/>
      <c r="W25" s="165"/>
      <c r="X25" s="61"/>
      <c r="Y25" s="61"/>
      <c r="Z25" s="61"/>
      <c r="AA25" s="27"/>
      <c r="AB25" s="61"/>
      <c r="AC25" s="61"/>
      <c r="AD25" s="61"/>
      <c r="AE25" s="27"/>
      <c r="AF25" s="61"/>
      <c r="AG25" s="61"/>
      <c r="AH25" s="61"/>
      <c r="AI25" s="49"/>
    </row>
    <row r="26" spans="1:35" s="64" customFormat="1">
      <c r="A26" s="139"/>
      <c r="B26" t="s">
        <v>72</v>
      </c>
      <c r="C26" t="s">
        <v>70</v>
      </c>
      <c r="D26" t="s">
        <v>75</v>
      </c>
      <c r="E26"/>
      <c r="F26"/>
      <c r="G26" s="140">
        <v>761.52189999999996</v>
      </c>
      <c r="H26" s="141">
        <v>421.14170000000001</v>
      </c>
      <c r="I26" s="141">
        <v>366.99009999999998</v>
      </c>
      <c r="J26" s="141">
        <v>369.51479999999998</v>
      </c>
      <c r="K26" s="142">
        <v>810.86260000000004</v>
      </c>
      <c r="L26" s="140">
        <v>849.72389999999996</v>
      </c>
      <c r="M26" s="141">
        <v>428.3759</v>
      </c>
      <c r="N26" s="141">
        <v>385.06360000000001</v>
      </c>
      <c r="O26" s="141">
        <v>378.42610000000002</v>
      </c>
      <c r="P26" s="143">
        <v>899.41179999999997</v>
      </c>
      <c r="Q26" s="140">
        <v>725.7287</v>
      </c>
      <c r="R26" s="141">
        <v>391.67630000000003</v>
      </c>
      <c r="S26" s="141">
        <v>363.09969999999998</v>
      </c>
      <c r="T26" s="141">
        <v>374.41660000000002</v>
      </c>
      <c r="U26" s="143">
        <v>759.23099999999999</v>
      </c>
      <c r="V26" s="139"/>
      <c r="W26" s="165"/>
      <c r="X26" s="61"/>
      <c r="Y26" s="61"/>
      <c r="Z26" s="61"/>
      <c r="AA26" s="27"/>
      <c r="AB26" s="61"/>
      <c r="AC26" s="61"/>
      <c r="AD26" s="61"/>
      <c r="AE26" s="27"/>
      <c r="AF26" s="61"/>
      <c r="AG26" s="61"/>
      <c r="AH26" s="61"/>
      <c r="AI26" s="49"/>
    </row>
    <row r="27" spans="1:35" s="6" customFormat="1">
      <c r="A27" s="139"/>
      <c r="B27" t="s">
        <v>76</v>
      </c>
      <c r="C27" t="s">
        <v>66</v>
      </c>
      <c r="D27" t="s">
        <v>77</v>
      </c>
      <c r="E27"/>
      <c r="F27"/>
      <c r="G27" s="144">
        <v>49.424100000000003</v>
      </c>
      <c r="H27" s="145">
        <v>49.437600000000003</v>
      </c>
      <c r="I27" s="145">
        <v>49.646799999999999</v>
      </c>
      <c r="J27" s="145">
        <v>49.268700000000003</v>
      </c>
      <c r="K27" s="146">
        <v>44.596499999999999</v>
      </c>
      <c r="L27" s="144">
        <v>49.4985</v>
      </c>
      <c r="M27" s="145">
        <v>49.061100000000003</v>
      </c>
      <c r="N27" s="145">
        <v>49.649900000000002</v>
      </c>
      <c r="O27" s="145">
        <v>49.2761</v>
      </c>
      <c r="P27" s="147">
        <v>43.770299999999999</v>
      </c>
      <c r="Q27" s="144">
        <v>49.3476</v>
      </c>
      <c r="R27" s="145">
        <v>49.330599999999997</v>
      </c>
      <c r="S27" s="145">
        <v>49.623199999999997</v>
      </c>
      <c r="T27" s="145">
        <v>49.324199999999998</v>
      </c>
      <c r="U27" s="147">
        <v>45.341000000000001</v>
      </c>
      <c r="V27" s="139"/>
      <c r="W27" s="165"/>
      <c r="X27" s="61"/>
      <c r="Y27" s="61"/>
      <c r="Z27" s="61"/>
      <c r="AA27" s="27"/>
      <c r="AB27" s="61"/>
      <c r="AC27" s="61"/>
      <c r="AD27" s="61"/>
      <c r="AE27" s="27"/>
      <c r="AF27" s="61"/>
      <c r="AG27" s="61"/>
      <c r="AH27" s="61"/>
      <c r="AI27" s="49"/>
    </row>
    <row r="28" spans="1:35" s="6" customFormat="1">
      <c r="A28" s="139"/>
      <c r="B28" t="s">
        <v>76</v>
      </c>
      <c r="C28" t="s">
        <v>68</v>
      </c>
      <c r="D28" t="s">
        <v>78</v>
      </c>
      <c r="E28"/>
      <c r="F28"/>
      <c r="G28" s="144">
        <v>49.534599999999998</v>
      </c>
      <c r="H28" s="145">
        <v>49.899900000000002</v>
      </c>
      <c r="I28" s="145">
        <v>49.928199999999997</v>
      </c>
      <c r="J28" s="145">
        <v>49.547199999999997</v>
      </c>
      <c r="K28" s="146">
        <v>45.439100000000003</v>
      </c>
      <c r="L28" s="144">
        <v>49.609499999999997</v>
      </c>
      <c r="M28" s="145">
        <v>49.572000000000003</v>
      </c>
      <c r="N28" s="145">
        <v>49.933700000000002</v>
      </c>
      <c r="O28" s="145">
        <v>49.532200000000003</v>
      </c>
      <c r="P28" s="147">
        <v>44.595999999999997</v>
      </c>
      <c r="Q28" s="144">
        <v>49.4527</v>
      </c>
      <c r="R28" s="145">
        <v>49.792999999999999</v>
      </c>
      <c r="S28" s="145">
        <v>49.907800000000002</v>
      </c>
      <c r="T28" s="145">
        <v>49.576500000000003</v>
      </c>
      <c r="U28" s="147">
        <v>46.110799999999998</v>
      </c>
      <c r="V28" s="139"/>
      <c r="W28" s="165"/>
      <c r="X28" s="61"/>
      <c r="Y28" s="61"/>
      <c r="Z28" s="61"/>
      <c r="AA28" s="27"/>
      <c r="AB28" s="61"/>
      <c r="AC28" s="61"/>
      <c r="AD28" s="61"/>
      <c r="AE28" s="27"/>
      <c r="AF28" s="61"/>
      <c r="AG28" s="61"/>
      <c r="AH28" s="61"/>
      <c r="AI28" s="49"/>
    </row>
    <row r="29" spans="1:35" s="6" customFormat="1">
      <c r="A29" s="139"/>
      <c r="B29" t="s">
        <v>76</v>
      </c>
      <c r="C29" t="s">
        <v>70</v>
      </c>
      <c r="D29" t="s">
        <v>79</v>
      </c>
      <c r="E29"/>
      <c r="F29"/>
      <c r="G29" s="144">
        <v>49.665500000000002</v>
      </c>
      <c r="H29" s="145">
        <v>50.401899999999998</v>
      </c>
      <c r="I29" s="145">
        <v>50.189900000000002</v>
      </c>
      <c r="J29" s="145">
        <v>49.838700000000003</v>
      </c>
      <c r="K29" s="146">
        <v>46.244399999999999</v>
      </c>
      <c r="L29" s="144">
        <v>49.728000000000002</v>
      </c>
      <c r="M29" s="145">
        <v>50.061100000000003</v>
      </c>
      <c r="N29" s="145">
        <v>50.202300000000001</v>
      </c>
      <c r="O29" s="145">
        <v>49.778399999999998</v>
      </c>
      <c r="P29" s="147">
        <v>45.450899999999997</v>
      </c>
      <c r="Q29" s="144">
        <v>49.550600000000003</v>
      </c>
      <c r="R29" s="145">
        <v>50.206000000000003</v>
      </c>
      <c r="S29" s="145">
        <v>50.188600000000001</v>
      </c>
      <c r="T29" s="145">
        <v>49.8673</v>
      </c>
      <c r="U29" s="147">
        <v>46.817799999999998</v>
      </c>
      <c r="V29" s="139"/>
      <c r="W29" s="165"/>
      <c r="X29" s="57"/>
      <c r="Y29" s="57"/>
      <c r="Z29" s="57"/>
      <c r="AA29" s="49"/>
      <c r="AB29" s="49"/>
      <c r="AC29" s="49"/>
      <c r="AD29" s="49"/>
      <c r="AE29" s="51"/>
      <c r="AF29" s="49"/>
      <c r="AG29" s="49"/>
      <c r="AH29" s="49"/>
      <c r="AI29" s="49"/>
    </row>
    <row r="30" spans="1:35" s="6" customFormat="1">
      <c r="A30" s="139"/>
      <c r="B30" t="s">
        <v>80</v>
      </c>
      <c r="C30" t="s">
        <v>66</v>
      </c>
      <c r="D30" t="s">
        <v>81</v>
      </c>
      <c r="E30"/>
      <c r="F30"/>
      <c r="G30" s="148">
        <v>5.0000000000000001E-4</v>
      </c>
      <c r="H30" s="149">
        <v>2.0000000000000001E-4</v>
      </c>
      <c r="I30" s="149">
        <v>0</v>
      </c>
      <c r="J30" s="149">
        <v>1E-4</v>
      </c>
      <c r="K30" s="150">
        <v>2.0000000000000001E-4</v>
      </c>
      <c r="L30" s="148">
        <v>8.9999999999999998E-4</v>
      </c>
      <c r="M30" s="149">
        <v>0</v>
      </c>
      <c r="N30" s="149">
        <v>1E-4</v>
      </c>
      <c r="O30" s="149">
        <v>0</v>
      </c>
      <c r="P30" s="151">
        <v>0</v>
      </c>
      <c r="Q30" s="148">
        <v>1E-4</v>
      </c>
      <c r="R30" s="149">
        <v>2.0000000000000001E-4</v>
      </c>
      <c r="S30" s="149">
        <v>2.0000000000000001E-4</v>
      </c>
      <c r="T30" s="149">
        <v>1E-4</v>
      </c>
      <c r="U30" s="151">
        <v>6.9999999999999999E-4</v>
      </c>
      <c r="V30" s="138"/>
      <c r="W30" s="138"/>
      <c r="X30" s="49"/>
      <c r="Y30" s="49"/>
      <c r="Z30" s="49"/>
      <c r="AA30" s="49"/>
      <c r="AB30" s="59"/>
      <c r="AC30" s="49"/>
      <c r="AD30" s="49"/>
      <c r="AE30" s="52"/>
      <c r="AF30" s="49"/>
      <c r="AG30" s="49"/>
      <c r="AH30" s="49"/>
      <c r="AI30" s="49"/>
    </row>
    <row r="31" spans="1:35" s="64" customFormat="1">
      <c r="A31" s="139"/>
      <c r="B31" t="s">
        <v>80</v>
      </c>
      <c r="C31" t="s">
        <v>68</v>
      </c>
      <c r="D31" t="s">
        <v>82</v>
      </c>
      <c r="E31"/>
      <c r="F31"/>
      <c r="G31" s="140">
        <v>18.623899999999999</v>
      </c>
      <c r="H31" s="141">
        <v>10.416499999999999</v>
      </c>
      <c r="I31" s="141">
        <v>13.9307</v>
      </c>
      <c r="J31" s="141">
        <v>14.840400000000001</v>
      </c>
      <c r="K31" s="142">
        <v>27.781199999999998</v>
      </c>
      <c r="L31" s="140">
        <v>19.477799999999998</v>
      </c>
      <c r="M31" s="141">
        <v>12.078900000000001</v>
      </c>
      <c r="N31" s="141">
        <v>14.6157</v>
      </c>
      <c r="O31" s="141">
        <v>15.391299999999999</v>
      </c>
      <c r="P31" s="143">
        <v>28.945699999999999</v>
      </c>
      <c r="Q31" s="140">
        <v>18.4954</v>
      </c>
      <c r="R31" s="141">
        <v>10.6013</v>
      </c>
      <c r="S31" s="141">
        <v>13.577400000000001</v>
      </c>
      <c r="T31" s="141">
        <v>14.418200000000001</v>
      </c>
      <c r="U31" s="143">
        <v>23.644600000000001</v>
      </c>
      <c r="V31" s="138"/>
      <c r="W31" s="138"/>
      <c r="X31" s="50"/>
      <c r="Y31" s="50"/>
      <c r="Z31" s="50"/>
      <c r="AA31" s="49"/>
      <c r="AB31" s="60"/>
      <c r="AC31" s="60"/>
      <c r="AD31" s="60"/>
      <c r="AE31" s="50"/>
      <c r="AF31" s="49"/>
      <c r="AG31" s="49"/>
      <c r="AH31" s="49"/>
      <c r="AI31" s="49"/>
    </row>
    <row r="32" spans="1:35" s="64" customFormat="1">
      <c r="A32" s="139"/>
      <c r="B32" t="s">
        <v>80</v>
      </c>
      <c r="C32" t="s">
        <v>70</v>
      </c>
      <c r="D32" t="s">
        <v>83</v>
      </c>
      <c r="E32"/>
      <c r="F32"/>
      <c r="G32" s="140">
        <v>94.490799999999993</v>
      </c>
      <c r="H32" s="141">
        <v>64.386499999999998</v>
      </c>
      <c r="I32" s="141">
        <v>60.043799999999997</v>
      </c>
      <c r="J32" s="141">
        <v>62.176299999999998</v>
      </c>
      <c r="K32" s="142">
        <v>144.26650000000001</v>
      </c>
      <c r="L32" s="140">
        <v>94.634799999999998</v>
      </c>
      <c r="M32" s="141">
        <v>70.865799999999993</v>
      </c>
      <c r="N32" s="141">
        <v>73.626999999999995</v>
      </c>
      <c r="O32" s="141">
        <v>70.5471</v>
      </c>
      <c r="P32" s="143">
        <v>152.858</v>
      </c>
      <c r="Q32" s="140">
        <v>87.490700000000004</v>
      </c>
      <c r="R32" s="141">
        <v>59.015900000000002</v>
      </c>
      <c r="S32" s="141">
        <v>58.2517</v>
      </c>
      <c r="T32" s="141">
        <v>60.692100000000003</v>
      </c>
      <c r="U32" s="143">
        <v>119.3745</v>
      </c>
      <c r="V32" s="138"/>
      <c r="W32" s="138"/>
      <c r="X32" s="49"/>
      <c r="Y32" s="49"/>
      <c r="Z32" s="49"/>
      <c r="AA32" s="53"/>
      <c r="AB32" s="51"/>
      <c r="AC32" s="51"/>
      <c r="AD32" s="51"/>
      <c r="AE32" s="50"/>
      <c r="AF32" s="49"/>
      <c r="AG32" s="49"/>
      <c r="AH32" s="49"/>
      <c r="AI32" s="49"/>
    </row>
    <row r="33" spans="1:33" s="64" customFormat="1">
      <c r="A33" s="139"/>
      <c r="B33" t="s">
        <v>62</v>
      </c>
      <c r="C33" t="s">
        <v>84</v>
      </c>
      <c r="D33" t="s">
        <v>85</v>
      </c>
      <c r="E33"/>
      <c r="F33"/>
      <c r="G33" s="148">
        <v>101.35550000000001</v>
      </c>
      <c r="H33" s="149">
        <v>68.626599999999996</v>
      </c>
      <c r="I33" s="149">
        <v>103.8236</v>
      </c>
      <c r="J33" s="149">
        <v>108.408</v>
      </c>
      <c r="K33" s="150">
        <v>212.964</v>
      </c>
      <c r="L33" s="148">
        <v>109.3407</v>
      </c>
      <c r="M33" s="149">
        <v>80.606800000000007</v>
      </c>
      <c r="N33" s="149">
        <v>110.318</v>
      </c>
      <c r="O33" s="149">
        <v>116.6584</v>
      </c>
      <c r="P33" s="151">
        <v>219.88800000000001</v>
      </c>
      <c r="Q33" s="148">
        <v>98.084800000000001</v>
      </c>
      <c r="R33" s="149">
        <v>64.1173</v>
      </c>
      <c r="S33" s="149">
        <v>105.25879999999999</v>
      </c>
      <c r="T33" s="149">
        <v>106.31959999999999</v>
      </c>
      <c r="U33" s="151">
        <v>185.3947</v>
      </c>
      <c r="V33" s="138"/>
      <c r="W33" s="138"/>
      <c r="X33" s="49"/>
      <c r="Y33" s="49"/>
      <c r="Z33" s="49"/>
      <c r="AA33" s="49"/>
      <c r="AB33" s="49"/>
      <c r="AC33" s="49"/>
      <c r="AD33" s="49"/>
      <c r="AE33" s="52"/>
      <c r="AF33" s="49"/>
      <c r="AG33" s="49"/>
    </row>
    <row r="34" spans="1:33">
      <c r="A34" s="139"/>
      <c r="B34" t="s">
        <v>62</v>
      </c>
      <c r="C34" t="s">
        <v>86</v>
      </c>
      <c r="D34" t="s">
        <v>87</v>
      </c>
      <c r="G34" s="148">
        <v>13.333299999999999</v>
      </c>
      <c r="H34" s="149">
        <v>7.6111000000000004</v>
      </c>
      <c r="I34" s="149">
        <v>17.1614</v>
      </c>
      <c r="J34" s="149">
        <v>17.3901</v>
      </c>
      <c r="K34" s="150">
        <v>29.054400000000001</v>
      </c>
      <c r="L34" s="148">
        <v>13.946899999999999</v>
      </c>
      <c r="M34" s="149">
        <v>8.8343000000000007</v>
      </c>
      <c r="N34" s="149">
        <v>17.377400000000002</v>
      </c>
      <c r="O34" s="149">
        <v>17.5458</v>
      </c>
      <c r="P34" s="151">
        <v>29.5688</v>
      </c>
      <c r="Q34" s="148">
        <v>13.148300000000001</v>
      </c>
      <c r="R34" s="149">
        <v>7.8579999999999997</v>
      </c>
      <c r="S34" s="149">
        <v>17.0457</v>
      </c>
      <c r="T34" s="149">
        <v>17.2791</v>
      </c>
      <c r="U34" s="151">
        <v>27.192</v>
      </c>
      <c r="V34" s="138"/>
      <c r="W34" s="187"/>
      <c r="X34" s="49"/>
      <c r="Y34" s="49"/>
      <c r="Z34" s="49"/>
      <c r="AA34" s="49"/>
      <c r="AB34" s="59"/>
      <c r="AC34" s="49"/>
      <c r="AD34" s="49"/>
      <c r="AE34" s="52"/>
      <c r="AF34" s="49"/>
      <c r="AG34" s="49"/>
    </row>
    <row r="35" spans="1:33">
      <c r="B35" t="s">
        <v>62</v>
      </c>
      <c r="C35" t="s">
        <v>66</v>
      </c>
      <c r="D35" t="s">
        <v>88</v>
      </c>
      <c r="G35" s="43">
        <v>39.939100000000003</v>
      </c>
      <c r="H35" s="44">
        <v>6.6294000000000004</v>
      </c>
      <c r="I35" s="44">
        <v>9.9718999999999998</v>
      </c>
      <c r="J35" s="44">
        <v>9.9672000000000001</v>
      </c>
      <c r="K35" s="122">
        <v>7.4508000000000001</v>
      </c>
      <c r="L35" s="43">
        <v>39.933300000000003</v>
      </c>
      <c r="M35" s="44">
        <v>6.6239999999999997</v>
      </c>
      <c r="N35" s="44">
        <v>9.9672000000000001</v>
      </c>
      <c r="O35" s="44">
        <v>9.9625000000000004</v>
      </c>
      <c r="P35" s="45">
        <v>7.4412000000000003</v>
      </c>
      <c r="Q35" s="43">
        <v>39.941699999999997</v>
      </c>
      <c r="R35" s="44">
        <v>6.6340000000000003</v>
      </c>
      <c r="S35" s="44">
        <v>9.9716000000000005</v>
      </c>
      <c r="T35" s="44">
        <v>9.9725999999999999</v>
      </c>
      <c r="U35" s="45">
        <v>7.4646999999999997</v>
      </c>
      <c r="V35" s="49"/>
      <c r="W35" s="49"/>
      <c r="X35" s="60"/>
      <c r="Y35" s="60"/>
      <c r="Z35" s="60"/>
      <c r="AA35" s="49"/>
      <c r="AB35" s="60"/>
      <c r="AC35" s="60"/>
      <c r="AD35" s="60"/>
      <c r="AE35" s="52"/>
      <c r="AF35" s="49"/>
      <c r="AG35" s="49"/>
    </row>
    <row r="36" spans="1:33">
      <c r="B36" t="s">
        <v>62</v>
      </c>
      <c r="C36" t="s">
        <v>68</v>
      </c>
      <c r="D36" t="s">
        <v>89</v>
      </c>
      <c r="G36" s="2">
        <v>39.9953</v>
      </c>
      <c r="H36" s="1">
        <v>6.6658999999999997</v>
      </c>
      <c r="I36" s="1">
        <v>10.0238</v>
      </c>
      <c r="J36" s="1">
        <v>10.023899999999999</v>
      </c>
      <c r="K36" s="123">
        <v>7.5556999999999999</v>
      </c>
      <c r="L36" s="2">
        <v>39.995399999999997</v>
      </c>
      <c r="M36" s="1">
        <v>6.6658999999999997</v>
      </c>
      <c r="N36" s="1">
        <v>10.023899999999999</v>
      </c>
      <c r="O36" s="1">
        <v>10.023899999999999</v>
      </c>
      <c r="P36" s="3">
        <v>7.5553999999999997</v>
      </c>
      <c r="Q36" s="2">
        <v>39.9953</v>
      </c>
      <c r="R36" s="1">
        <v>6.6658999999999997</v>
      </c>
      <c r="S36" s="1">
        <v>10.023899999999999</v>
      </c>
      <c r="T36" s="1">
        <v>10.023899999999999</v>
      </c>
      <c r="U36" s="3">
        <v>7.5553999999999997</v>
      </c>
      <c r="V36" s="49"/>
      <c r="W36" s="53"/>
      <c r="X36" s="51"/>
      <c r="Y36" s="51"/>
      <c r="Z36" s="51"/>
      <c r="AA36" s="53"/>
      <c r="AB36" s="51"/>
      <c r="AC36" s="51"/>
      <c r="AD36" s="51"/>
      <c r="AE36" s="53"/>
      <c r="AF36" s="49"/>
      <c r="AG36" s="49"/>
    </row>
    <row r="37" spans="1:33">
      <c r="B37" t="s">
        <v>62</v>
      </c>
      <c r="C37" t="s">
        <v>70</v>
      </c>
      <c r="D37" t="s">
        <v>90</v>
      </c>
      <c r="G37" s="46">
        <v>40.040500000000002</v>
      </c>
      <c r="H37" s="47">
        <v>6.6981000000000002</v>
      </c>
      <c r="I37" s="47">
        <v>10.075799999999999</v>
      </c>
      <c r="J37" s="47">
        <v>10.0756</v>
      </c>
      <c r="K37" s="120">
        <v>7.6638000000000002</v>
      </c>
      <c r="L37" s="46">
        <v>40.042700000000004</v>
      </c>
      <c r="M37" s="47">
        <v>6.7046000000000001</v>
      </c>
      <c r="N37" s="47">
        <v>10.0776</v>
      </c>
      <c r="O37" s="47">
        <v>10.0791</v>
      </c>
      <c r="P37" s="48">
        <v>7.6611000000000002</v>
      </c>
      <c r="Q37" s="46">
        <v>40.0398</v>
      </c>
      <c r="R37" s="47">
        <v>6.6981000000000002</v>
      </c>
      <c r="S37" s="47">
        <v>10.0769</v>
      </c>
      <c r="T37" s="47">
        <v>10.078900000000001</v>
      </c>
      <c r="U37" s="48">
        <v>7.6501000000000001</v>
      </c>
      <c r="V37" s="49"/>
      <c r="W37" s="49"/>
      <c r="X37" s="49"/>
      <c r="Y37" s="49"/>
      <c r="Z37" s="49"/>
      <c r="AA37" s="49"/>
      <c r="AB37" s="49"/>
      <c r="AC37" s="49"/>
      <c r="AD37" s="49"/>
      <c r="AE37" s="50"/>
      <c r="AF37" s="49"/>
      <c r="AG37" s="49"/>
    </row>
    <row r="38" spans="1:33">
      <c r="B38" t="s">
        <v>91</v>
      </c>
      <c r="C38" t="s">
        <v>84</v>
      </c>
      <c r="D38" t="s">
        <v>92</v>
      </c>
      <c r="G38" s="46">
        <v>117.2166</v>
      </c>
      <c r="H38" s="47">
        <v>66.399500000000003</v>
      </c>
      <c r="I38" s="47">
        <v>33568.313800000004</v>
      </c>
      <c r="J38" s="47">
        <v>33576.353499999997</v>
      </c>
      <c r="K38" s="120">
        <v>41415.519399999997</v>
      </c>
      <c r="L38" s="46">
        <v>103.55159999999999</v>
      </c>
      <c r="M38" s="47">
        <v>80.249200000000002</v>
      </c>
      <c r="N38" s="47">
        <v>33577.731299999999</v>
      </c>
      <c r="O38" s="47">
        <v>33569.550600000002</v>
      </c>
      <c r="P38" s="48">
        <v>41429.063900000001</v>
      </c>
      <c r="Q38" s="46">
        <v>105.8233</v>
      </c>
      <c r="R38" s="47">
        <v>69.9178</v>
      </c>
      <c r="S38" s="47">
        <v>33570.063300000002</v>
      </c>
      <c r="T38" s="47">
        <v>33579.542000000001</v>
      </c>
      <c r="U38" s="48">
        <v>41411.577899999997</v>
      </c>
      <c r="V38" s="49"/>
      <c r="W38" s="49"/>
      <c r="X38" s="49"/>
      <c r="Y38" s="49"/>
      <c r="Z38" s="49"/>
      <c r="AA38" s="49"/>
      <c r="AB38" s="49"/>
      <c r="AC38" s="49"/>
      <c r="AD38" s="49"/>
      <c r="AE38" s="50"/>
      <c r="AF38" s="49"/>
      <c r="AG38" s="49"/>
    </row>
    <row r="39" spans="1:33">
      <c r="B39" t="s">
        <v>91</v>
      </c>
      <c r="C39" t="s">
        <v>86</v>
      </c>
      <c r="D39" t="s">
        <v>93</v>
      </c>
      <c r="G39" s="43">
        <v>0</v>
      </c>
      <c r="H39" s="44">
        <v>0</v>
      </c>
      <c r="I39" s="44">
        <v>0</v>
      </c>
      <c r="J39" s="44">
        <v>0</v>
      </c>
      <c r="K39" s="122">
        <v>0</v>
      </c>
      <c r="L39" s="43">
        <v>0</v>
      </c>
      <c r="M39" s="44">
        <v>0</v>
      </c>
      <c r="N39" s="44">
        <v>0</v>
      </c>
      <c r="O39" s="44">
        <v>0</v>
      </c>
      <c r="P39" s="45">
        <v>0</v>
      </c>
      <c r="Q39" s="43">
        <v>0</v>
      </c>
      <c r="R39" s="44">
        <v>0</v>
      </c>
      <c r="S39" s="44">
        <v>0</v>
      </c>
      <c r="T39" s="44">
        <v>0</v>
      </c>
      <c r="U39" s="45">
        <v>0</v>
      </c>
      <c r="AE39" s="52"/>
    </row>
    <row r="40" spans="1:33">
      <c r="B40" t="s">
        <v>94</v>
      </c>
      <c r="C40" t="s">
        <v>84</v>
      </c>
      <c r="D40" t="s">
        <v>95</v>
      </c>
      <c r="G40" s="43">
        <v>6.2759999999999998</v>
      </c>
      <c r="H40" s="44">
        <v>4.3852000000000002</v>
      </c>
      <c r="I40" s="44">
        <v>52.9086</v>
      </c>
      <c r="J40" s="44">
        <v>52.482399999999998</v>
      </c>
      <c r="K40" s="122">
        <v>81.835499999999996</v>
      </c>
      <c r="L40" s="43">
        <v>7.1029</v>
      </c>
      <c r="M40" s="44">
        <v>4.6501999999999999</v>
      </c>
      <c r="N40" s="44">
        <v>52.4208</v>
      </c>
      <c r="O40" s="44">
        <v>52.626199999999997</v>
      </c>
      <c r="P40" s="45">
        <v>82.081400000000002</v>
      </c>
      <c r="Q40" s="43">
        <v>5.7016999999999998</v>
      </c>
      <c r="R40" s="44">
        <v>4.2283999999999997</v>
      </c>
      <c r="S40" s="44">
        <v>52.497799999999998</v>
      </c>
      <c r="T40" s="44">
        <v>52.241599999999998</v>
      </c>
      <c r="U40" s="45">
        <v>80.4148</v>
      </c>
      <c r="AE40" s="52"/>
    </row>
    <row r="41" spans="1:33">
      <c r="B41" t="s">
        <v>94</v>
      </c>
      <c r="C41" t="s">
        <v>66</v>
      </c>
      <c r="D41" t="s">
        <v>96</v>
      </c>
      <c r="G41" s="43">
        <v>39.992100000000001</v>
      </c>
      <c r="H41" s="44">
        <v>6.6637000000000004</v>
      </c>
      <c r="I41" s="44">
        <v>9.9975000000000005</v>
      </c>
      <c r="J41" s="44">
        <v>9.9976000000000003</v>
      </c>
      <c r="K41" s="122">
        <v>7.5148999999999999</v>
      </c>
      <c r="L41" s="43">
        <v>39.9923</v>
      </c>
      <c r="M41" s="44">
        <v>6.6635999999999997</v>
      </c>
      <c r="N41" s="44">
        <v>9.9976000000000003</v>
      </c>
      <c r="O41" s="44">
        <v>9.9975000000000005</v>
      </c>
      <c r="P41" s="45">
        <v>7.5149999999999997</v>
      </c>
      <c r="Q41" s="43">
        <v>39.992600000000003</v>
      </c>
      <c r="R41" s="44">
        <v>6.6637000000000004</v>
      </c>
      <c r="S41" s="44">
        <v>9.9977999999999998</v>
      </c>
      <c r="T41" s="44">
        <v>9.9978999999999996</v>
      </c>
      <c r="U41" s="45">
        <v>7.5156000000000001</v>
      </c>
      <c r="AE41" s="52"/>
    </row>
    <row r="42" spans="1:33">
      <c r="B42" t="s">
        <v>94</v>
      </c>
      <c r="C42" t="s">
        <v>68</v>
      </c>
      <c r="D42" t="s">
        <v>97</v>
      </c>
      <c r="G42" s="43">
        <v>39.995399999999997</v>
      </c>
      <c r="H42" s="44">
        <v>6.6658999999999997</v>
      </c>
      <c r="I42" s="44">
        <v>10.0238</v>
      </c>
      <c r="J42" s="44">
        <v>10.023899999999999</v>
      </c>
      <c r="K42" s="122">
        <v>7.5556999999999999</v>
      </c>
      <c r="L42" s="43">
        <v>39.995399999999997</v>
      </c>
      <c r="M42" s="44">
        <v>6.6658999999999997</v>
      </c>
      <c r="N42" s="44">
        <v>10.023899999999999</v>
      </c>
      <c r="O42" s="44">
        <v>10.023899999999999</v>
      </c>
      <c r="P42" s="45">
        <v>7.5553999999999997</v>
      </c>
      <c r="Q42" s="43">
        <v>39.9953</v>
      </c>
      <c r="R42" s="44">
        <v>6.6658999999999997</v>
      </c>
      <c r="S42" s="44">
        <v>10.023899999999999</v>
      </c>
      <c r="T42" s="44">
        <v>10.023899999999999</v>
      </c>
      <c r="U42" s="45">
        <v>7.5553999999999997</v>
      </c>
      <c r="AE42" s="52"/>
    </row>
    <row r="43" spans="1:33">
      <c r="B43" t="s">
        <v>94</v>
      </c>
      <c r="C43" t="s">
        <v>86</v>
      </c>
      <c r="D43" t="s">
        <v>98</v>
      </c>
      <c r="G43" s="43">
        <v>0.77500000000000002</v>
      </c>
      <c r="H43" s="44">
        <v>0.49569999999999997</v>
      </c>
      <c r="I43" s="44">
        <v>14.466200000000001</v>
      </c>
      <c r="J43" s="44">
        <v>14.463699999999999</v>
      </c>
      <c r="K43" s="122">
        <v>21.7286</v>
      </c>
      <c r="L43" s="43">
        <v>0.83140000000000003</v>
      </c>
      <c r="M43" s="44">
        <v>0.56840000000000002</v>
      </c>
      <c r="N43" s="44">
        <v>14.4651</v>
      </c>
      <c r="O43" s="44">
        <v>14.4199</v>
      </c>
      <c r="P43" s="45">
        <v>21.728999999999999</v>
      </c>
      <c r="Q43" s="43">
        <v>0.75260000000000005</v>
      </c>
      <c r="R43" s="44">
        <v>0.53390000000000004</v>
      </c>
      <c r="S43" s="44">
        <v>14.4169</v>
      </c>
      <c r="T43" s="44">
        <v>14.4565</v>
      </c>
      <c r="U43" s="45">
        <v>21.713000000000001</v>
      </c>
      <c r="AE43" s="52"/>
    </row>
    <row r="44" spans="1:33">
      <c r="B44" t="s">
        <v>94</v>
      </c>
      <c r="C44" t="s">
        <v>70</v>
      </c>
      <c r="D44" t="s">
        <v>99</v>
      </c>
      <c r="G44" s="2">
        <v>39.9983</v>
      </c>
      <c r="H44" s="63">
        <v>6.6680999999999999</v>
      </c>
      <c r="I44" s="1">
        <v>10.0504</v>
      </c>
      <c r="J44" s="1">
        <v>10.0501</v>
      </c>
      <c r="K44" s="123">
        <v>7.5967000000000002</v>
      </c>
      <c r="L44" s="2">
        <v>39.999400000000001</v>
      </c>
      <c r="M44" s="1">
        <v>6.6681999999999997</v>
      </c>
      <c r="N44" s="1">
        <v>10.0501</v>
      </c>
      <c r="O44" s="1">
        <v>10.0501</v>
      </c>
      <c r="P44" s="3">
        <v>7.5970000000000004</v>
      </c>
      <c r="Q44" s="2">
        <v>39.9983</v>
      </c>
      <c r="R44" s="1">
        <v>6.6680000000000001</v>
      </c>
      <c r="S44" s="1">
        <v>10.0502</v>
      </c>
      <c r="T44" s="1">
        <v>10.0501</v>
      </c>
      <c r="U44" s="3">
        <v>7.5960000000000001</v>
      </c>
      <c r="AE44" s="53"/>
    </row>
    <row r="45" spans="1:33" s="32" customFormat="1">
      <c r="B45" s="32" t="s">
        <v>100</v>
      </c>
      <c r="C45" s="32" t="s">
        <v>101</v>
      </c>
      <c r="D45" s="32" t="s">
        <v>102</v>
      </c>
      <c r="G45" s="192">
        <v>32.220300000000002</v>
      </c>
      <c r="H45" s="193">
        <v>39.026400000000002</v>
      </c>
      <c r="I45" s="193">
        <v>32.818800000000003</v>
      </c>
      <c r="J45" s="193">
        <v>32.732599999999998</v>
      </c>
      <c r="K45" s="194">
        <v>59.363700000000001</v>
      </c>
      <c r="L45" s="192">
        <v>41.951000000000001</v>
      </c>
      <c r="M45" s="193">
        <v>37.768599999999999</v>
      </c>
      <c r="N45" s="193">
        <v>32.818800000000003</v>
      </c>
      <c r="O45" s="193">
        <v>32.797199999999997</v>
      </c>
      <c r="P45" s="195">
        <v>59.364100000000001</v>
      </c>
      <c r="Q45" s="192">
        <v>39.687199999999997</v>
      </c>
      <c r="R45" s="193">
        <v>45.131599999999999</v>
      </c>
      <c r="S45" s="193">
        <v>32.818800000000003</v>
      </c>
      <c r="T45" s="193">
        <v>32.7973</v>
      </c>
      <c r="U45" s="195">
        <v>59.364199999999997</v>
      </c>
      <c r="AE45" s="196"/>
    </row>
    <row r="46" spans="1:33" s="32" customFormat="1">
      <c r="B46" s="32" t="s">
        <v>100</v>
      </c>
      <c r="C46" s="32" t="s">
        <v>103</v>
      </c>
      <c r="D46" s="32" t="s">
        <v>104</v>
      </c>
      <c r="G46" s="197">
        <v>496.04919999999998</v>
      </c>
      <c r="H46" s="198">
        <v>1717.69</v>
      </c>
      <c r="I46" s="198">
        <v>33.154299999999999</v>
      </c>
      <c r="J46" s="198">
        <v>33.061599999999999</v>
      </c>
      <c r="K46" s="199">
        <v>59.851500000000001</v>
      </c>
      <c r="L46" s="197">
        <v>450.71609999999998</v>
      </c>
      <c r="M46" s="198">
        <v>1822.8299</v>
      </c>
      <c r="N46" s="198">
        <v>33.061599999999999</v>
      </c>
      <c r="O46" s="198">
        <v>33.056800000000003</v>
      </c>
      <c r="P46" s="200">
        <v>59.851900000000001</v>
      </c>
      <c r="Q46" s="197">
        <v>446.56029999999998</v>
      </c>
      <c r="R46" s="198">
        <v>1695.3907999999999</v>
      </c>
      <c r="S46" s="198">
        <v>33.058399999999999</v>
      </c>
      <c r="T46" s="198">
        <v>33.06</v>
      </c>
      <c r="U46" s="200">
        <v>59.853200000000001</v>
      </c>
      <c r="AE46" s="201"/>
    </row>
    <row r="47" spans="1:33" s="32" customFormat="1">
      <c r="B47" s="32" t="s">
        <v>100</v>
      </c>
      <c r="C47" s="32" t="s">
        <v>105</v>
      </c>
      <c r="D47" s="32" t="s">
        <v>106</v>
      </c>
      <c r="G47" s="192">
        <v>2500.7042000000001</v>
      </c>
      <c r="H47" s="193">
        <v>15005.102000000001</v>
      </c>
      <c r="I47" s="193">
        <v>39.041600000000003</v>
      </c>
      <c r="J47" s="193">
        <v>35.395200000000003</v>
      </c>
      <c r="K47" s="194">
        <v>64.469700000000003</v>
      </c>
      <c r="L47" s="192">
        <v>2500.5599000000002</v>
      </c>
      <c r="M47" s="193">
        <v>15006.0211</v>
      </c>
      <c r="N47" s="193">
        <v>35.495899999999999</v>
      </c>
      <c r="O47" s="193">
        <v>35.023499999999999</v>
      </c>
      <c r="P47" s="195">
        <v>63.967700000000001</v>
      </c>
      <c r="Q47" s="192">
        <v>2500.4533999999999</v>
      </c>
      <c r="R47" s="193">
        <v>15007.046</v>
      </c>
      <c r="S47" s="193">
        <v>34.999000000000002</v>
      </c>
      <c r="T47" s="193">
        <v>35.295400000000001</v>
      </c>
      <c r="U47" s="195">
        <v>64.720299999999995</v>
      </c>
      <c r="AE47" s="196"/>
    </row>
    <row r="48" spans="1:33">
      <c r="B48" t="s">
        <v>107</v>
      </c>
      <c r="C48" t="s">
        <v>108</v>
      </c>
      <c r="D48" t="s">
        <v>109</v>
      </c>
      <c r="G48" s="43">
        <v>-2.4661</v>
      </c>
      <c r="H48" s="44">
        <v>-372.89530000000002</v>
      </c>
      <c r="I48" s="44">
        <v>-816.05889999999999</v>
      </c>
      <c r="J48" s="44">
        <v>-815.66179999999997</v>
      </c>
      <c r="K48" s="122">
        <v>-57.380200000000002</v>
      </c>
      <c r="L48" s="43">
        <v>12.038500000000001</v>
      </c>
      <c r="M48" s="44">
        <v>-328.00979999999998</v>
      </c>
      <c r="N48" s="44">
        <v>-814.65189999999996</v>
      </c>
      <c r="O48" s="44">
        <v>-791.60789999999997</v>
      </c>
      <c r="P48" s="45">
        <v>-7.7153</v>
      </c>
      <c r="Q48" s="43">
        <v>-4.452</v>
      </c>
      <c r="R48" s="44">
        <v>-380.06880000000001</v>
      </c>
      <c r="S48" s="44">
        <v>-808.45230000000004</v>
      </c>
      <c r="T48" s="44">
        <v>-812.42989999999998</v>
      </c>
      <c r="U48" s="45">
        <v>-121.9641</v>
      </c>
      <c r="AE48" s="52"/>
    </row>
    <row r="49" spans="1:31">
      <c r="A49" s="139"/>
      <c r="B49" t="s">
        <v>107</v>
      </c>
      <c r="C49" t="s">
        <v>110</v>
      </c>
      <c r="D49" t="s">
        <v>111</v>
      </c>
      <c r="G49" s="46">
        <v>2462.5511999999999</v>
      </c>
      <c r="H49" s="47">
        <v>360.87979999999999</v>
      </c>
      <c r="I49" s="47">
        <v>788.89930000000004</v>
      </c>
      <c r="J49" s="47">
        <v>791.75819999999999</v>
      </c>
      <c r="K49" s="120">
        <v>1829.2130999999999</v>
      </c>
      <c r="L49" s="46">
        <v>2327.6891999999998</v>
      </c>
      <c r="M49" s="47">
        <v>348.74340000000001</v>
      </c>
      <c r="N49" s="47">
        <v>787.06410000000005</v>
      </c>
      <c r="O49" s="47">
        <v>777.57060000000001</v>
      </c>
      <c r="P49" s="48">
        <v>1680.4075</v>
      </c>
      <c r="Q49" s="46">
        <v>2579.7262999999998</v>
      </c>
      <c r="R49" s="47">
        <v>365.74979999999999</v>
      </c>
      <c r="S49" s="47">
        <v>794.11620000000005</v>
      </c>
      <c r="T49" s="47">
        <v>784.42079999999999</v>
      </c>
      <c r="U49" s="48">
        <v>1965.6804999999999</v>
      </c>
      <c r="W49" s="49"/>
      <c r="X49" s="49"/>
      <c r="Y49" s="49"/>
      <c r="Z49" s="49"/>
      <c r="AA49" s="49"/>
      <c r="AB49" s="49"/>
      <c r="AC49" s="49"/>
      <c r="AD49" s="49"/>
      <c r="AE49" s="50"/>
    </row>
    <row r="50" spans="1:31">
      <c r="A50" s="139"/>
      <c r="B50" t="s">
        <v>107</v>
      </c>
      <c r="C50" t="s">
        <v>112</v>
      </c>
      <c r="D50" t="s">
        <v>113</v>
      </c>
      <c r="G50" s="109">
        <v>-133.352</v>
      </c>
      <c r="H50" s="105">
        <v>-411.01350000000002</v>
      </c>
      <c r="I50" s="105">
        <v>-884.35500000000002</v>
      </c>
      <c r="J50" s="105">
        <v>-884.35500000000002</v>
      </c>
      <c r="K50" s="124">
        <v>-155.38499999999999</v>
      </c>
      <c r="L50" s="109">
        <v>-98.71</v>
      </c>
      <c r="M50" s="105">
        <v>-402.17450000000002</v>
      </c>
      <c r="N50" s="105">
        <v>-882.81</v>
      </c>
      <c r="O50" s="105">
        <v>-872.42399999999998</v>
      </c>
      <c r="P50" s="110">
        <v>-95.41</v>
      </c>
      <c r="Q50" s="109">
        <v>-180.64599999999999</v>
      </c>
      <c r="R50" s="105">
        <v>-429.57</v>
      </c>
      <c r="S50" s="105">
        <v>-890.98800000000006</v>
      </c>
      <c r="T50" s="105">
        <v>-880.38099999999997</v>
      </c>
      <c r="U50" s="110">
        <v>-210.8</v>
      </c>
      <c r="W50" s="59"/>
      <c r="X50" s="49"/>
      <c r="Y50" s="49"/>
      <c r="Z50" s="49"/>
      <c r="AA50" s="49"/>
      <c r="AB50" s="59"/>
      <c r="AC50" s="49"/>
      <c r="AD50" s="49"/>
      <c r="AE50" s="56"/>
    </row>
    <row r="51" spans="1:31">
      <c r="A51" s="139"/>
      <c r="B51" t="s">
        <v>107</v>
      </c>
      <c r="C51" t="s">
        <v>114</v>
      </c>
      <c r="D51" t="s">
        <v>115</v>
      </c>
      <c r="G51" s="111">
        <v>2658.88</v>
      </c>
      <c r="H51" s="98">
        <v>402.17450000000002</v>
      </c>
      <c r="I51" s="98">
        <v>864.02499999999998</v>
      </c>
      <c r="J51" s="98">
        <v>874.19</v>
      </c>
      <c r="K51" s="125">
        <v>1935.385</v>
      </c>
      <c r="L51" s="111">
        <v>2478.7098999999998</v>
      </c>
      <c r="M51" s="98">
        <v>388.916</v>
      </c>
      <c r="N51" s="98">
        <v>862.03800000000001</v>
      </c>
      <c r="O51" s="98">
        <v>851.65200000000004</v>
      </c>
      <c r="P51" s="112">
        <v>1775.4101000000001</v>
      </c>
      <c r="Q51" s="111">
        <v>2826.3978999999999</v>
      </c>
      <c r="R51" s="98">
        <v>415.25099999999998</v>
      </c>
      <c r="S51" s="98">
        <v>869.774</v>
      </c>
      <c r="T51" s="98">
        <v>859.16700000000003</v>
      </c>
      <c r="U51" s="112">
        <v>2063.4</v>
      </c>
      <c r="W51" s="49"/>
      <c r="X51" s="60"/>
      <c r="Y51" s="60"/>
      <c r="Z51" s="60"/>
      <c r="AA51" s="49"/>
      <c r="AB51" s="60"/>
      <c r="AC51" s="60"/>
      <c r="AD51" s="60"/>
    </row>
    <row r="52" spans="1:31">
      <c r="B52" t="s">
        <v>62</v>
      </c>
      <c r="C52" t="s">
        <v>116</v>
      </c>
      <c r="D52" t="s">
        <v>117</v>
      </c>
      <c r="G52" s="113">
        <v>25.001999999999999</v>
      </c>
      <c r="H52" s="106">
        <v>150.01400000000001</v>
      </c>
      <c r="I52" s="106">
        <v>99.76</v>
      </c>
      <c r="J52" s="106">
        <v>99.76</v>
      </c>
      <c r="K52" s="126">
        <v>132.34899999999999</v>
      </c>
      <c r="L52" s="113">
        <v>25.001999999999999</v>
      </c>
      <c r="M52" s="106">
        <v>150.01400000000001</v>
      </c>
      <c r="N52" s="106">
        <v>99.76</v>
      </c>
      <c r="O52" s="106">
        <v>99.759</v>
      </c>
      <c r="P52" s="114">
        <v>132.35300000000001</v>
      </c>
      <c r="Q52" s="113">
        <v>25.001999999999999</v>
      </c>
      <c r="R52" s="106">
        <v>150.01499999999999</v>
      </c>
      <c r="S52" s="106">
        <v>99.76</v>
      </c>
      <c r="T52" s="106">
        <v>99.759</v>
      </c>
      <c r="U52" s="114">
        <v>132.35300000000001</v>
      </c>
      <c r="W52" s="53"/>
      <c r="X52" s="51"/>
      <c r="Y52" s="51"/>
      <c r="Z52" s="51"/>
      <c r="AA52" s="53"/>
      <c r="AB52" s="51"/>
      <c r="AC52" s="51"/>
      <c r="AD52" s="51"/>
    </row>
    <row r="53" spans="1:31" s="32" customFormat="1">
      <c r="A53" s="202"/>
      <c r="B53" s="32" t="s">
        <v>118</v>
      </c>
      <c r="C53" s="32" t="s">
        <v>119</v>
      </c>
      <c r="D53" s="32" t="s">
        <v>120</v>
      </c>
      <c r="G53" s="203">
        <v>1.5699999999999999E-2</v>
      </c>
      <c r="H53" s="204">
        <v>6.5799999999999997E-2</v>
      </c>
      <c r="I53" s="204">
        <v>0.52780000000000005</v>
      </c>
      <c r="J53" s="204">
        <v>0.52359999999999995</v>
      </c>
      <c r="K53" s="205">
        <v>1.0831</v>
      </c>
      <c r="L53" s="203">
        <v>1.78E-2</v>
      </c>
      <c r="M53" s="204">
        <v>6.9800000000000001E-2</v>
      </c>
      <c r="N53" s="204">
        <v>0.52300000000000002</v>
      </c>
      <c r="O53" s="204">
        <v>0.52500000000000002</v>
      </c>
      <c r="P53" s="206">
        <v>1.0864</v>
      </c>
      <c r="Q53" s="203">
        <v>1.43E-2</v>
      </c>
      <c r="R53" s="204">
        <v>6.3399999999999998E-2</v>
      </c>
      <c r="S53" s="204">
        <v>0.52370000000000005</v>
      </c>
      <c r="T53" s="204">
        <v>0.5212</v>
      </c>
      <c r="U53" s="206">
        <v>1.0643</v>
      </c>
      <c r="V53" s="202"/>
      <c r="W53" s="202"/>
      <c r="X53" s="202"/>
      <c r="Y53" s="202"/>
      <c r="Z53" s="202"/>
      <c r="AA53" s="202"/>
      <c r="AB53" s="202"/>
      <c r="AC53" s="202"/>
      <c r="AD53" s="202"/>
    </row>
    <row r="54" spans="1:31" ht="13.5" thickBot="1">
      <c r="A54" s="49"/>
      <c r="G54" s="115"/>
      <c r="H54" s="116"/>
      <c r="I54" s="116"/>
      <c r="J54" s="116"/>
      <c r="K54" s="127"/>
      <c r="L54" s="115"/>
      <c r="M54" s="116"/>
      <c r="N54" s="116"/>
      <c r="O54" s="116"/>
      <c r="P54" s="117"/>
      <c r="Q54" s="115"/>
      <c r="R54" s="116"/>
      <c r="S54" s="116"/>
      <c r="T54" s="116"/>
      <c r="U54" s="117"/>
      <c r="V54" s="49"/>
      <c r="W54" s="49"/>
    </row>
    <row r="55" spans="1:31">
      <c r="A55" s="49"/>
      <c r="F55" s="37"/>
      <c r="G55" s="57"/>
      <c r="H55" s="57"/>
      <c r="I55" s="57"/>
      <c r="J55" s="57"/>
      <c r="K55" s="57"/>
      <c r="L55" s="128"/>
      <c r="M55" s="57"/>
      <c r="N55" s="57"/>
      <c r="O55" s="57"/>
      <c r="P55" s="129"/>
      <c r="Q55" s="57"/>
      <c r="R55" s="57"/>
      <c r="S55" s="57"/>
      <c r="T55" s="57"/>
      <c r="U55" s="57"/>
      <c r="V55" s="49"/>
      <c r="W55" s="49"/>
    </row>
    <row r="56" spans="1:31">
      <c r="A56" s="49"/>
      <c r="B56" s="49"/>
      <c r="C56" s="49"/>
      <c r="D56" s="49"/>
      <c r="E56" s="85"/>
      <c r="F56" s="37"/>
      <c r="G56" s="57"/>
      <c r="H56" s="57"/>
      <c r="I56" s="57"/>
      <c r="J56" s="57"/>
      <c r="K56" s="57"/>
      <c r="L56" s="128"/>
      <c r="M56" s="57"/>
      <c r="N56" s="57"/>
      <c r="O56" s="57"/>
      <c r="P56" s="129"/>
      <c r="Q56" s="57"/>
      <c r="R56" s="57"/>
      <c r="S56" s="57"/>
      <c r="T56" s="57"/>
      <c r="U56" s="57"/>
      <c r="V56" s="49"/>
      <c r="W56" s="49"/>
    </row>
    <row r="57" spans="1:31" ht="18.75">
      <c r="A57" s="49"/>
      <c r="B57" s="33" t="s">
        <v>45</v>
      </c>
      <c r="G57" s="4"/>
      <c r="L57" s="130"/>
      <c r="M57" s="28"/>
      <c r="N57" s="28"/>
      <c r="O57" s="28"/>
      <c r="P57" s="131"/>
      <c r="V57" s="49"/>
      <c r="W57" s="49"/>
    </row>
    <row r="58" spans="1:31" ht="13.5" thickBot="1">
      <c r="A58" s="49"/>
      <c r="D58" s="4" t="s">
        <v>44</v>
      </c>
      <c r="G58" s="40"/>
      <c r="H58" s="4"/>
      <c r="J58" s="7"/>
      <c r="K58" s="7"/>
      <c r="L58" s="132"/>
      <c r="M58" s="95"/>
      <c r="N58" s="133"/>
      <c r="O58" s="28"/>
      <c r="P58" s="131"/>
      <c r="Q58" s="40"/>
      <c r="R58" s="40"/>
      <c r="S58" s="4"/>
      <c r="V58" s="49"/>
      <c r="W58" s="49"/>
    </row>
    <row r="59" spans="1:31" ht="13.5" thickBot="1">
      <c r="A59" s="49"/>
      <c r="G59" s="252" t="s">
        <v>5</v>
      </c>
      <c r="H59" s="253"/>
      <c r="I59" s="253"/>
      <c r="J59" s="253"/>
      <c r="K59" s="254"/>
      <c r="L59" s="255" t="s">
        <v>21</v>
      </c>
      <c r="M59" s="256"/>
      <c r="N59" s="256"/>
      <c r="O59" s="256"/>
      <c r="P59" s="257"/>
      <c r="Q59" s="258" t="s">
        <v>8</v>
      </c>
      <c r="R59" s="259"/>
      <c r="S59" s="259"/>
      <c r="T59" s="259"/>
      <c r="U59" s="260"/>
      <c r="V59" s="49"/>
      <c r="W59" s="49"/>
    </row>
    <row r="60" spans="1:31">
      <c r="A60" s="49"/>
      <c r="B60" t="s">
        <v>0</v>
      </c>
      <c r="F60" t="s">
        <v>4</v>
      </c>
      <c r="G60" s="108" t="s">
        <v>121</v>
      </c>
      <c r="H60" s="107" t="s">
        <v>47</v>
      </c>
      <c r="I60" s="107" t="s">
        <v>61</v>
      </c>
      <c r="J60" s="107" t="s">
        <v>61</v>
      </c>
      <c r="K60" s="107" t="s">
        <v>46</v>
      </c>
      <c r="L60" s="108" t="s">
        <v>121</v>
      </c>
      <c r="M60" s="107" t="s">
        <v>47</v>
      </c>
      <c r="N60" s="107" t="s">
        <v>61</v>
      </c>
      <c r="O60" s="107" t="s">
        <v>61</v>
      </c>
      <c r="P60" s="107" t="s">
        <v>46</v>
      </c>
      <c r="Q60" s="108" t="s">
        <v>121</v>
      </c>
      <c r="R60" s="107" t="s">
        <v>47</v>
      </c>
      <c r="S60" s="107" t="s">
        <v>61</v>
      </c>
      <c r="T60" s="107" t="s">
        <v>61</v>
      </c>
      <c r="U60" s="107" t="s">
        <v>46</v>
      </c>
      <c r="V60" s="49"/>
      <c r="W60" s="49"/>
    </row>
    <row r="61" spans="1:31">
      <c r="A61" s="49"/>
      <c r="B61" s="139" t="s">
        <v>1</v>
      </c>
      <c r="C61" s="139"/>
      <c r="D61" s="139"/>
      <c r="E61" s="139"/>
      <c r="F61" s="139"/>
      <c r="G61" s="34">
        <v>25</v>
      </c>
      <c r="H61" s="35">
        <v>150</v>
      </c>
      <c r="I61" s="188">
        <v>100</v>
      </c>
      <c r="J61" s="188">
        <v>100</v>
      </c>
      <c r="K61" s="118">
        <v>133</v>
      </c>
      <c r="L61" s="34">
        <v>25</v>
      </c>
      <c r="M61" s="35">
        <v>150</v>
      </c>
      <c r="N61" s="188">
        <v>100</v>
      </c>
      <c r="O61" s="188">
        <v>100</v>
      </c>
      <c r="P61" s="118">
        <v>133</v>
      </c>
      <c r="Q61" s="34">
        <v>25</v>
      </c>
      <c r="R61" s="35">
        <v>150</v>
      </c>
      <c r="S61" s="188">
        <v>100</v>
      </c>
      <c r="T61" s="188">
        <v>100</v>
      </c>
      <c r="U61" s="118">
        <v>133</v>
      </c>
      <c r="V61" s="93"/>
      <c r="W61" s="49"/>
    </row>
    <row r="62" spans="1:31">
      <c r="A62" s="49"/>
      <c r="G62" s="34" t="s">
        <v>7</v>
      </c>
      <c r="H62" s="35" t="s">
        <v>24</v>
      </c>
      <c r="I62" s="35" t="s">
        <v>23</v>
      </c>
      <c r="J62" s="35" t="s">
        <v>25</v>
      </c>
      <c r="K62" s="118" t="s">
        <v>26</v>
      </c>
      <c r="L62" s="34" t="s">
        <v>7</v>
      </c>
      <c r="M62" s="35" t="s">
        <v>24</v>
      </c>
      <c r="N62" s="35" t="s">
        <v>23</v>
      </c>
      <c r="O62" s="35" t="s">
        <v>25</v>
      </c>
      <c r="P62" s="36" t="s">
        <v>26</v>
      </c>
      <c r="Q62" s="34" t="s">
        <v>7</v>
      </c>
      <c r="R62" s="35" t="s">
        <v>24</v>
      </c>
      <c r="S62" s="35" t="s">
        <v>23</v>
      </c>
      <c r="T62" s="35" t="s">
        <v>25</v>
      </c>
      <c r="U62" s="36" t="s">
        <v>26</v>
      </c>
      <c r="V62" s="93"/>
      <c r="W62" s="49"/>
    </row>
    <row r="63" spans="1:31">
      <c r="A63" s="138"/>
      <c r="B63" t="s">
        <v>62</v>
      </c>
      <c r="C63" t="s">
        <v>63</v>
      </c>
      <c r="D63" t="s">
        <v>64</v>
      </c>
      <c r="G63" s="176">
        <v>25.0029</v>
      </c>
      <c r="H63" s="177">
        <v>150.01740000000001</v>
      </c>
      <c r="I63" s="177">
        <v>99.762500000000003</v>
      </c>
      <c r="J63" s="177">
        <v>99.762500000000003</v>
      </c>
      <c r="K63" s="178">
        <v>133.0155</v>
      </c>
      <c r="L63" s="176">
        <v>25.0029</v>
      </c>
      <c r="M63" s="177">
        <v>150.01730000000001</v>
      </c>
      <c r="N63" s="177">
        <v>99.762100000000004</v>
      </c>
      <c r="O63" s="177">
        <v>99.762100000000004</v>
      </c>
      <c r="P63" s="179">
        <v>133.01560000000001</v>
      </c>
      <c r="Q63" s="176">
        <v>25.0029</v>
      </c>
      <c r="R63" s="177">
        <v>150.01750000000001</v>
      </c>
      <c r="S63" s="177">
        <v>99.761899999999997</v>
      </c>
      <c r="T63" s="177">
        <v>99.762799999999999</v>
      </c>
      <c r="U63" s="179">
        <v>133.0155</v>
      </c>
      <c r="V63" s="180"/>
      <c r="W63" s="138"/>
      <c r="X63" s="139"/>
      <c r="Y63" s="139"/>
    </row>
    <row r="64" spans="1:31">
      <c r="A64" s="138"/>
      <c r="B64" t="s">
        <v>65</v>
      </c>
      <c r="C64" t="s">
        <v>66</v>
      </c>
      <c r="D64" t="s">
        <v>67</v>
      </c>
      <c r="G64" s="140">
        <v>662.66790000000003</v>
      </c>
      <c r="H64" s="141">
        <v>282.58229999999998</v>
      </c>
      <c r="I64" s="141">
        <v>273.37959999999998</v>
      </c>
      <c r="J64" s="141">
        <v>275.00869999999998</v>
      </c>
      <c r="K64" s="142">
        <v>810.41959999999995</v>
      </c>
      <c r="L64" s="140">
        <v>724.13969999999995</v>
      </c>
      <c r="M64" s="141">
        <v>290.02699999999999</v>
      </c>
      <c r="N64" s="141">
        <v>285.35120000000001</v>
      </c>
      <c r="O64" s="141">
        <v>282.16570000000002</v>
      </c>
      <c r="P64" s="143">
        <v>889.17759999999998</v>
      </c>
      <c r="Q64" s="140">
        <v>609.08630000000005</v>
      </c>
      <c r="R64" s="141">
        <v>263.81509999999997</v>
      </c>
      <c r="S64" s="141">
        <v>269.9624</v>
      </c>
      <c r="T64" s="141">
        <v>272.4948</v>
      </c>
      <c r="U64" s="143">
        <v>771.904</v>
      </c>
      <c r="V64" s="180"/>
      <c r="W64" s="138"/>
      <c r="X64" s="139"/>
      <c r="Y64" s="139"/>
    </row>
    <row r="65" spans="1:35">
      <c r="A65" s="138"/>
      <c r="B65" t="s">
        <v>65</v>
      </c>
      <c r="C65" t="s">
        <v>68</v>
      </c>
      <c r="D65" t="s">
        <v>69</v>
      </c>
      <c r="G65" s="140">
        <v>736.57370000000003</v>
      </c>
      <c r="H65" s="141">
        <v>338.41140000000001</v>
      </c>
      <c r="I65" s="141">
        <v>321.50749999999999</v>
      </c>
      <c r="J65" s="141">
        <v>321.3365</v>
      </c>
      <c r="K65" s="142">
        <v>907.52369999999996</v>
      </c>
      <c r="L65" s="140">
        <v>802.30240000000003</v>
      </c>
      <c r="M65" s="141">
        <v>349.28109999999998</v>
      </c>
      <c r="N65" s="141">
        <v>333.83080000000001</v>
      </c>
      <c r="O65" s="141">
        <v>333.12849999999997</v>
      </c>
      <c r="P65" s="143">
        <v>1006.6114</v>
      </c>
      <c r="Q65" s="140">
        <v>689.6087</v>
      </c>
      <c r="R65" s="141">
        <v>310.9513</v>
      </c>
      <c r="S65" s="141">
        <v>328.84620000000001</v>
      </c>
      <c r="T65" s="141">
        <v>328.76229999999998</v>
      </c>
      <c r="U65" s="143">
        <v>851.28920000000005</v>
      </c>
      <c r="V65" s="180"/>
      <c r="W65" s="138"/>
      <c r="X65" s="139"/>
      <c r="Y65" s="139"/>
    </row>
    <row r="66" spans="1:35">
      <c r="A66" s="138"/>
      <c r="B66" t="s">
        <v>65</v>
      </c>
      <c r="C66" t="s">
        <v>70</v>
      </c>
      <c r="D66" t="s">
        <v>71</v>
      </c>
      <c r="G66" s="140">
        <v>829.53179999999998</v>
      </c>
      <c r="H66" s="141">
        <v>398.65640000000002</v>
      </c>
      <c r="I66" s="141">
        <v>382.5727</v>
      </c>
      <c r="J66" s="141">
        <v>385.97660000000002</v>
      </c>
      <c r="K66" s="142">
        <v>1022.2872</v>
      </c>
      <c r="L66" s="140">
        <v>914.84299999999996</v>
      </c>
      <c r="M66" s="141">
        <v>409.87009999999998</v>
      </c>
      <c r="N66" s="141">
        <v>396.87639999999999</v>
      </c>
      <c r="O66" s="141">
        <v>393.99919999999997</v>
      </c>
      <c r="P66" s="143">
        <v>1126.7828</v>
      </c>
      <c r="Q66" s="140">
        <v>757.81389999999999</v>
      </c>
      <c r="R66" s="141">
        <v>364.42259999999999</v>
      </c>
      <c r="S66" s="141">
        <v>397.71140000000003</v>
      </c>
      <c r="T66" s="141">
        <v>402.65390000000002</v>
      </c>
      <c r="U66" s="143">
        <v>938.1825</v>
      </c>
      <c r="V66" s="138"/>
      <c r="W66" s="138"/>
      <c r="X66" s="139"/>
      <c r="Y66" s="139"/>
    </row>
    <row r="67" spans="1:35">
      <c r="A67" s="138"/>
      <c r="B67" t="s">
        <v>72</v>
      </c>
      <c r="C67" t="s">
        <v>66</v>
      </c>
      <c r="D67" t="s">
        <v>73</v>
      </c>
      <c r="G67" s="140">
        <v>617.09709999999995</v>
      </c>
      <c r="H67" s="141">
        <v>309.58330000000001</v>
      </c>
      <c r="I67" s="141">
        <v>275.09879999999998</v>
      </c>
      <c r="J67" s="141">
        <v>270.4753</v>
      </c>
      <c r="K67" s="142">
        <v>623.99059999999997</v>
      </c>
      <c r="L67" s="140">
        <v>699.34820000000002</v>
      </c>
      <c r="M67" s="141">
        <v>301.7629</v>
      </c>
      <c r="N67" s="141">
        <v>288.73289999999997</v>
      </c>
      <c r="O67" s="141">
        <v>290.29809999999998</v>
      </c>
      <c r="P67" s="143">
        <v>710.65200000000004</v>
      </c>
      <c r="Q67" s="140">
        <v>568.17409999999995</v>
      </c>
      <c r="R67" s="141">
        <v>286.447</v>
      </c>
      <c r="S67" s="141">
        <v>265.59320000000002</v>
      </c>
      <c r="T67" s="141">
        <v>268.56110000000001</v>
      </c>
      <c r="U67" s="143">
        <v>612.53620000000001</v>
      </c>
      <c r="V67" s="138"/>
      <c r="W67" s="138"/>
      <c r="X67" s="139"/>
      <c r="Y67" s="139"/>
    </row>
    <row r="68" spans="1:35">
      <c r="A68" s="138"/>
      <c r="B68" t="s">
        <v>72</v>
      </c>
      <c r="C68" t="s">
        <v>68</v>
      </c>
      <c r="D68" t="s">
        <v>74</v>
      </c>
      <c r="G68" s="140">
        <v>689.77189999999996</v>
      </c>
      <c r="H68" s="141">
        <v>366.04570000000001</v>
      </c>
      <c r="I68" s="141">
        <v>316.77999999999997</v>
      </c>
      <c r="J68" s="141">
        <v>314.5102</v>
      </c>
      <c r="K68" s="142">
        <v>726.03589999999997</v>
      </c>
      <c r="L68" s="140">
        <v>767.52909999999997</v>
      </c>
      <c r="M68" s="141">
        <v>367.04390000000001</v>
      </c>
      <c r="N68" s="141">
        <v>333.91410000000002</v>
      </c>
      <c r="O68" s="141">
        <v>332.08440000000002</v>
      </c>
      <c r="P68" s="143">
        <v>802.40809999999999</v>
      </c>
      <c r="Q68" s="140">
        <v>639.35479999999995</v>
      </c>
      <c r="R68" s="141">
        <v>335.8186</v>
      </c>
      <c r="S68" s="141">
        <v>307.1628</v>
      </c>
      <c r="T68" s="141">
        <v>316.04989999999998</v>
      </c>
      <c r="U68" s="143">
        <v>683.28589999999997</v>
      </c>
      <c r="V68" s="138"/>
      <c r="W68" s="138"/>
      <c r="X68" s="139"/>
      <c r="Y68" s="139"/>
    </row>
    <row r="69" spans="1:35">
      <c r="A69" s="138"/>
      <c r="B69" t="s">
        <v>72</v>
      </c>
      <c r="C69" t="s">
        <v>70</v>
      </c>
      <c r="D69" t="s">
        <v>75</v>
      </c>
      <c r="G69" s="140">
        <v>766.45749999999998</v>
      </c>
      <c r="H69" s="141">
        <v>426.2937</v>
      </c>
      <c r="I69" s="141">
        <v>371.89679999999998</v>
      </c>
      <c r="J69" s="141">
        <v>368.63080000000002</v>
      </c>
      <c r="K69" s="142">
        <v>820.66840000000002</v>
      </c>
      <c r="L69" s="140">
        <v>872.39919999999995</v>
      </c>
      <c r="M69" s="141">
        <v>432.09269999999998</v>
      </c>
      <c r="N69" s="141">
        <v>385.29700000000003</v>
      </c>
      <c r="O69" s="141">
        <v>385.0462</v>
      </c>
      <c r="P69" s="143">
        <v>915.77689999999996</v>
      </c>
      <c r="Q69" s="140">
        <v>719.49379999999996</v>
      </c>
      <c r="R69" s="141">
        <v>389.94619999999998</v>
      </c>
      <c r="S69" s="141">
        <v>372.887</v>
      </c>
      <c r="T69" s="141">
        <v>381.17989999999998</v>
      </c>
      <c r="U69" s="143">
        <v>758.5548</v>
      </c>
      <c r="V69" s="138"/>
      <c r="W69" s="138"/>
      <c r="X69" s="139"/>
      <c r="Y69" s="139"/>
    </row>
    <row r="70" spans="1:35">
      <c r="A70" s="138"/>
      <c r="B70" t="s">
        <v>76</v>
      </c>
      <c r="C70" t="s">
        <v>66</v>
      </c>
      <c r="D70" t="s">
        <v>77</v>
      </c>
      <c r="G70" s="144">
        <v>49.430999999999997</v>
      </c>
      <c r="H70" s="145">
        <v>49.441699999999997</v>
      </c>
      <c r="I70" s="145">
        <v>49.649000000000001</v>
      </c>
      <c r="J70" s="145">
        <v>49.292700000000004</v>
      </c>
      <c r="K70" s="146">
        <v>44.685099999999998</v>
      </c>
      <c r="L70" s="144">
        <v>49.496499999999997</v>
      </c>
      <c r="M70" s="145">
        <v>49.054099999999998</v>
      </c>
      <c r="N70" s="145">
        <v>49.648600000000002</v>
      </c>
      <c r="O70" s="145">
        <v>49.297499999999999</v>
      </c>
      <c r="P70" s="147">
        <v>43.651299999999999</v>
      </c>
      <c r="Q70" s="144">
        <v>49.3157</v>
      </c>
      <c r="R70" s="145">
        <v>49.340699999999998</v>
      </c>
      <c r="S70" s="145">
        <v>49.641399999999997</v>
      </c>
      <c r="T70" s="145">
        <v>49.2746</v>
      </c>
      <c r="U70" s="147">
        <v>45.342100000000002</v>
      </c>
      <c r="V70" s="138"/>
      <c r="W70" s="138"/>
      <c r="X70" s="138"/>
      <c r="Y70" s="138"/>
      <c r="Z70" s="49"/>
      <c r="AA70" s="49"/>
      <c r="AB70" s="49"/>
      <c r="AC70" s="49"/>
      <c r="AD70" s="49"/>
      <c r="AE70" s="49"/>
      <c r="AF70" s="49"/>
      <c r="AG70" s="49"/>
      <c r="AH70" s="49"/>
      <c r="AI70" s="49"/>
    </row>
    <row r="71" spans="1:35">
      <c r="A71" s="138"/>
      <c r="B71" t="s">
        <v>76</v>
      </c>
      <c r="C71" t="s">
        <v>68</v>
      </c>
      <c r="D71" t="s">
        <v>78</v>
      </c>
      <c r="G71" s="144">
        <v>49.532299999999999</v>
      </c>
      <c r="H71" s="145">
        <v>49.912399999999998</v>
      </c>
      <c r="I71" s="145">
        <v>49.929200000000002</v>
      </c>
      <c r="J71" s="145">
        <v>49.560899999999997</v>
      </c>
      <c r="K71" s="146">
        <v>45.517000000000003</v>
      </c>
      <c r="L71" s="144">
        <v>49.616300000000003</v>
      </c>
      <c r="M71" s="145">
        <v>49.576300000000003</v>
      </c>
      <c r="N71" s="145">
        <v>49.9251</v>
      </c>
      <c r="O71" s="145">
        <v>49.569400000000002</v>
      </c>
      <c r="P71" s="147">
        <v>44.547899999999998</v>
      </c>
      <c r="Q71" s="144">
        <v>49.433700000000002</v>
      </c>
      <c r="R71" s="145">
        <v>49.809600000000003</v>
      </c>
      <c r="S71" s="145">
        <v>49.896000000000001</v>
      </c>
      <c r="T71" s="145">
        <v>49.5777</v>
      </c>
      <c r="U71" s="147">
        <v>46.081200000000003</v>
      </c>
      <c r="V71" s="138"/>
      <c r="W71" s="138"/>
      <c r="X71" s="138"/>
      <c r="Y71" s="138"/>
      <c r="Z71" s="49"/>
      <c r="AA71" s="49"/>
      <c r="AB71" s="49"/>
      <c r="AC71" s="49"/>
      <c r="AD71" s="49"/>
      <c r="AE71" s="49"/>
      <c r="AF71" s="49"/>
      <c r="AG71" s="49"/>
      <c r="AH71" s="49"/>
      <c r="AI71" s="49"/>
    </row>
    <row r="72" spans="1:35">
      <c r="A72" s="138"/>
      <c r="B72" t="s">
        <v>76</v>
      </c>
      <c r="C72" t="s">
        <v>70</v>
      </c>
      <c r="D72" t="s">
        <v>79</v>
      </c>
      <c r="G72" s="144">
        <v>49.631100000000004</v>
      </c>
      <c r="H72" s="145">
        <v>50.353700000000003</v>
      </c>
      <c r="I72" s="145">
        <v>50.2151</v>
      </c>
      <c r="J72" s="145">
        <v>49.818100000000001</v>
      </c>
      <c r="K72" s="146">
        <v>46.238399999999999</v>
      </c>
      <c r="L72" s="144">
        <v>49.738599999999998</v>
      </c>
      <c r="M72" s="145">
        <v>50.0565</v>
      </c>
      <c r="N72" s="145">
        <v>50.183500000000002</v>
      </c>
      <c r="O72" s="145">
        <v>49.828600000000002</v>
      </c>
      <c r="P72" s="147">
        <v>45.433599999999998</v>
      </c>
      <c r="Q72" s="144">
        <v>49.530200000000001</v>
      </c>
      <c r="R72" s="145">
        <v>50.2239</v>
      </c>
      <c r="S72" s="145">
        <v>50.168700000000001</v>
      </c>
      <c r="T72" s="145">
        <v>49.9086</v>
      </c>
      <c r="U72" s="147">
        <v>46.917299999999997</v>
      </c>
      <c r="V72" s="138"/>
      <c r="W72" s="181"/>
      <c r="X72" s="182"/>
      <c r="Y72" s="138"/>
      <c r="Z72" s="49"/>
      <c r="AA72" s="58"/>
      <c r="AB72" s="55"/>
      <c r="AC72" s="49"/>
      <c r="AD72" s="49"/>
      <c r="AE72" s="58"/>
      <c r="AF72" s="55"/>
      <c r="AG72" s="49"/>
      <c r="AH72" s="49"/>
      <c r="AI72" s="49"/>
    </row>
    <row r="73" spans="1:35">
      <c r="A73" s="138"/>
      <c r="B73" t="s">
        <v>80</v>
      </c>
      <c r="C73" t="s">
        <v>66</v>
      </c>
      <c r="D73" t="s">
        <v>81</v>
      </c>
      <c r="G73" s="148">
        <v>1E-3</v>
      </c>
      <c r="H73" s="149">
        <v>0</v>
      </c>
      <c r="I73" s="149">
        <v>2.0000000000000001E-4</v>
      </c>
      <c r="J73" s="149">
        <v>5.0000000000000001E-4</v>
      </c>
      <c r="K73" s="150">
        <v>0</v>
      </c>
      <c r="L73" s="148">
        <v>8.9999999999999998E-4</v>
      </c>
      <c r="M73" s="149">
        <v>1E-4</v>
      </c>
      <c r="N73" s="149">
        <v>2.9999999999999997E-4</v>
      </c>
      <c r="O73" s="149">
        <v>2.9999999999999997E-4</v>
      </c>
      <c r="P73" s="151">
        <v>2.0000000000000001E-4</v>
      </c>
      <c r="Q73" s="148">
        <v>5.9999999999999995E-4</v>
      </c>
      <c r="R73" s="149">
        <v>2.0000000000000001E-4</v>
      </c>
      <c r="S73" s="149">
        <v>2.0000000000000001E-4</v>
      </c>
      <c r="T73" s="149">
        <v>5.9999999999999995E-4</v>
      </c>
      <c r="U73" s="151">
        <v>1E-4</v>
      </c>
      <c r="V73" s="138"/>
      <c r="W73" s="165"/>
      <c r="X73" s="183"/>
      <c r="Y73" s="183"/>
      <c r="Z73" s="60"/>
      <c r="AA73" s="27"/>
      <c r="AB73" s="60"/>
      <c r="AC73" s="60"/>
      <c r="AD73" s="60"/>
      <c r="AE73" s="27"/>
      <c r="AF73" s="60"/>
      <c r="AG73" s="60"/>
      <c r="AH73" s="60"/>
      <c r="AI73" s="49"/>
    </row>
    <row r="74" spans="1:35">
      <c r="A74" s="138"/>
      <c r="B74" t="s">
        <v>80</v>
      </c>
      <c r="C74" t="s">
        <v>68</v>
      </c>
      <c r="D74" t="s">
        <v>82</v>
      </c>
      <c r="G74" s="140">
        <v>18.704899999999999</v>
      </c>
      <c r="H74" s="141">
        <v>10.9772</v>
      </c>
      <c r="I74" s="141">
        <v>13.9221</v>
      </c>
      <c r="J74" s="141">
        <v>14.8584</v>
      </c>
      <c r="K74" s="142">
        <v>27.8308</v>
      </c>
      <c r="L74" s="140">
        <v>19.098800000000001</v>
      </c>
      <c r="M74" s="141">
        <v>12.6454</v>
      </c>
      <c r="N74" s="141">
        <v>14.589700000000001</v>
      </c>
      <c r="O74" s="141">
        <v>15.4047</v>
      </c>
      <c r="P74" s="143">
        <v>29.879100000000001</v>
      </c>
      <c r="Q74" s="140">
        <v>18.299700000000001</v>
      </c>
      <c r="R74" s="141">
        <v>10.1472</v>
      </c>
      <c r="S74" s="141">
        <v>13.748799999999999</v>
      </c>
      <c r="T74" s="141">
        <v>14.4223</v>
      </c>
      <c r="U74" s="143">
        <v>22.659600000000001</v>
      </c>
      <c r="V74" s="138"/>
      <c r="W74" s="165"/>
      <c r="X74" s="184"/>
      <c r="Y74" s="184"/>
      <c r="Z74" s="61"/>
      <c r="AA74" s="27"/>
      <c r="AB74" s="61"/>
      <c r="AC74" s="61"/>
      <c r="AD74" s="61"/>
      <c r="AE74" s="27"/>
      <c r="AF74" s="61"/>
      <c r="AG74" s="61"/>
      <c r="AH74" s="61"/>
      <c r="AI74" s="49"/>
    </row>
    <row r="75" spans="1:35">
      <c r="A75" s="138"/>
      <c r="B75" t="s">
        <v>80</v>
      </c>
      <c r="C75" t="s">
        <v>70</v>
      </c>
      <c r="D75" t="s">
        <v>83</v>
      </c>
      <c r="G75" s="140">
        <v>90.730800000000002</v>
      </c>
      <c r="H75" s="141">
        <v>62.080399999999997</v>
      </c>
      <c r="I75" s="141">
        <v>64.360600000000005</v>
      </c>
      <c r="J75" s="141">
        <v>64.828699999999998</v>
      </c>
      <c r="K75" s="142">
        <v>153.40610000000001</v>
      </c>
      <c r="L75" s="140">
        <v>92.100499999999997</v>
      </c>
      <c r="M75" s="141">
        <v>69.507000000000005</v>
      </c>
      <c r="N75" s="141">
        <v>64.634299999999996</v>
      </c>
      <c r="O75" s="141">
        <v>66.660600000000002</v>
      </c>
      <c r="P75" s="143">
        <v>156.48759999999999</v>
      </c>
      <c r="Q75" s="140">
        <v>92.8977</v>
      </c>
      <c r="R75" s="141">
        <v>61.270699999999998</v>
      </c>
      <c r="S75" s="141">
        <v>63.398200000000003</v>
      </c>
      <c r="T75" s="141">
        <v>62.384</v>
      </c>
      <c r="U75" s="143">
        <v>119.9804</v>
      </c>
      <c r="V75" s="138"/>
      <c r="W75" s="165"/>
      <c r="X75" s="184"/>
      <c r="Y75" s="184"/>
      <c r="Z75" s="61"/>
      <c r="AA75" s="27"/>
      <c r="AB75" s="61"/>
      <c r="AC75" s="61"/>
      <c r="AD75" s="61"/>
      <c r="AE75" s="27"/>
      <c r="AF75" s="61"/>
      <c r="AG75" s="61"/>
      <c r="AH75" s="61"/>
      <c r="AI75" s="49"/>
    </row>
    <row r="76" spans="1:35">
      <c r="A76" s="138"/>
      <c r="B76" t="s">
        <v>62</v>
      </c>
      <c r="C76" t="s">
        <v>84</v>
      </c>
      <c r="D76" t="s">
        <v>85</v>
      </c>
      <c r="G76" s="148">
        <v>103.7336</v>
      </c>
      <c r="H76" s="149">
        <v>70.997200000000007</v>
      </c>
      <c r="I76" s="149">
        <v>112.0094</v>
      </c>
      <c r="J76" s="149">
        <v>108.97150000000001</v>
      </c>
      <c r="K76" s="150">
        <v>165.20419999999999</v>
      </c>
      <c r="L76" s="148">
        <v>111.3242</v>
      </c>
      <c r="M76" s="149">
        <v>80.323300000000003</v>
      </c>
      <c r="N76" s="149">
        <v>112.04049999999999</v>
      </c>
      <c r="O76" s="149">
        <v>106.77160000000001</v>
      </c>
      <c r="P76" s="151">
        <v>172.44810000000001</v>
      </c>
      <c r="Q76" s="148">
        <v>105.0414</v>
      </c>
      <c r="R76" s="149">
        <v>67.998900000000006</v>
      </c>
      <c r="S76" s="149">
        <v>104.9119</v>
      </c>
      <c r="T76" s="149">
        <v>108.2854</v>
      </c>
      <c r="U76" s="151">
        <v>139.21600000000001</v>
      </c>
      <c r="V76" s="138"/>
      <c r="W76" s="165"/>
      <c r="X76" s="185"/>
      <c r="Y76" s="185"/>
      <c r="Z76" s="79"/>
      <c r="AA76" s="27"/>
      <c r="AB76" s="57"/>
      <c r="AC76" s="57"/>
      <c r="AD76" s="57"/>
      <c r="AE76" s="27"/>
      <c r="AF76" s="79"/>
      <c r="AG76" s="79"/>
      <c r="AH76" s="79"/>
      <c r="AI76" s="49"/>
    </row>
    <row r="77" spans="1:35">
      <c r="A77" s="138"/>
      <c r="B77" t="s">
        <v>62</v>
      </c>
      <c r="C77" t="s">
        <v>86</v>
      </c>
      <c r="D77" t="s">
        <v>87</v>
      </c>
      <c r="G77" s="148">
        <v>13.4343</v>
      </c>
      <c r="H77" s="149">
        <v>7.9737</v>
      </c>
      <c r="I77" s="149">
        <v>17.139399999999998</v>
      </c>
      <c r="J77" s="149">
        <v>17.378900000000002</v>
      </c>
      <c r="K77" s="150">
        <v>19.152999999999999</v>
      </c>
      <c r="L77" s="148">
        <v>13.8279</v>
      </c>
      <c r="M77" s="149">
        <v>9.2037999999999993</v>
      </c>
      <c r="N77" s="149">
        <v>17.3736</v>
      </c>
      <c r="O77" s="149">
        <v>17.591200000000001</v>
      </c>
      <c r="P77" s="151">
        <v>20.508099999999999</v>
      </c>
      <c r="Q77" s="148">
        <v>13.1358</v>
      </c>
      <c r="R77" s="149">
        <v>7.4196</v>
      </c>
      <c r="S77" s="149">
        <v>17.128599999999999</v>
      </c>
      <c r="T77" s="149">
        <v>17.2483</v>
      </c>
      <c r="U77" s="151">
        <v>15.7469</v>
      </c>
      <c r="V77" s="138"/>
      <c r="W77" s="165"/>
      <c r="X77" s="185"/>
      <c r="Y77" s="185"/>
      <c r="Z77" s="79"/>
      <c r="AA77" s="27"/>
      <c r="AB77" s="57"/>
      <c r="AC77" s="57"/>
      <c r="AD77" s="57"/>
      <c r="AE77" s="27"/>
      <c r="AF77" s="79"/>
      <c r="AG77" s="79"/>
      <c r="AH77" s="79"/>
      <c r="AI77" s="49"/>
    </row>
    <row r="78" spans="1:35">
      <c r="A78" s="138"/>
      <c r="B78" t="s">
        <v>62</v>
      </c>
      <c r="C78" t="s">
        <v>66</v>
      </c>
      <c r="D78" t="s">
        <v>88</v>
      </c>
      <c r="G78" s="148">
        <v>39.943300000000001</v>
      </c>
      <c r="H78" s="149">
        <v>6.6311</v>
      </c>
      <c r="I78" s="149">
        <v>9.9672999999999998</v>
      </c>
      <c r="J78" s="149">
        <v>9.9704999999999995</v>
      </c>
      <c r="K78" s="150">
        <v>7.4345999999999997</v>
      </c>
      <c r="L78" s="148">
        <v>39.936900000000001</v>
      </c>
      <c r="M78" s="149">
        <v>6.6287000000000003</v>
      </c>
      <c r="N78" s="149">
        <v>9.9665999999999997</v>
      </c>
      <c r="O78" s="149">
        <v>9.9703999999999997</v>
      </c>
      <c r="P78" s="151">
        <v>7.4309000000000003</v>
      </c>
      <c r="Q78" s="148">
        <v>39.941400000000002</v>
      </c>
      <c r="R78" s="149">
        <v>6.6321000000000003</v>
      </c>
      <c r="S78" s="149">
        <v>9.9725000000000001</v>
      </c>
      <c r="T78" s="149">
        <v>9.9711999999999996</v>
      </c>
      <c r="U78" s="151">
        <v>7.4443999999999999</v>
      </c>
      <c r="V78" s="138"/>
      <c r="W78" s="165"/>
      <c r="X78" s="185"/>
      <c r="Y78" s="185"/>
      <c r="Z78" s="79"/>
      <c r="AA78" s="27"/>
      <c r="AB78" s="57"/>
      <c r="AC78" s="57"/>
      <c r="AD78" s="57"/>
      <c r="AE78" s="27"/>
      <c r="AF78" s="79"/>
      <c r="AG78" s="79"/>
      <c r="AH78" s="79"/>
      <c r="AI78" s="49"/>
    </row>
    <row r="79" spans="1:35" s="64" customFormat="1">
      <c r="A79" s="49"/>
      <c r="B79" t="s">
        <v>62</v>
      </c>
      <c r="C79" t="s">
        <v>68</v>
      </c>
      <c r="D79" t="s">
        <v>89</v>
      </c>
      <c r="E79"/>
      <c r="F79"/>
      <c r="G79" s="2">
        <v>39.995399999999997</v>
      </c>
      <c r="H79" s="1">
        <v>6.6658999999999997</v>
      </c>
      <c r="I79" s="1">
        <v>10.0238</v>
      </c>
      <c r="J79" s="1">
        <v>10.0238</v>
      </c>
      <c r="K79" s="123">
        <v>7.5179</v>
      </c>
      <c r="L79" s="2">
        <v>39.995399999999997</v>
      </c>
      <c r="M79" s="1">
        <v>6.6658999999999997</v>
      </c>
      <c r="N79" s="1">
        <v>10.0238</v>
      </c>
      <c r="O79" s="1">
        <v>10.0238</v>
      </c>
      <c r="P79" s="3">
        <v>7.5179</v>
      </c>
      <c r="Q79" s="2">
        <v>39.9953</v>
      </c>
      <c r="R79" s="1">
        <v>6.6658999999999997</v>
      </c>
      <c r="S79" s="1">
        <v>10.023899999999999</v>
      </c>
      <c r="T79" s="1">
        <v>10.0238</v>
      </c>
      <c r="U79" s="3">
        <v>7.5179</v>
      </c>
      <c r="V79" s="49"/>
      <c r="W79" s="27"/>
      <c r="X79" s="61"/>
      <c r="Y79" s="61"/>
      <c r="Z79" s="61"/>
      <c r="AA79" s="27"/>
      <c r="AB79" s="61"/>
      <c r="AC79" s="61"/>
      <c r="AD79" s="61"/>
      <c r="AE79" s="27"/>
      <c r="AF79" s="61"/>
      <c r="AG79" s="61"/>
      <c r="AH79" s="61"/>
      <c r="AI79" s="49"/>
    </row>
    <row r="80" spans="1:35">
      <c r="A80" s="49"/>
      <c r="B80" t="s">
        <v>62</v>
      </c>
      <c r="C80" t="s">
        <v>70</v>
      </c>
      <c r="D80" t="s">
        <v>90</v>
      </c>
      <c r="G80" s="46">
        <v>40.046999999999997</v>
      </c>
      <c r="H80" s="47">
        <v>6.7020999999999997</v>
      </c>
      <c r="I80" s="47">
        <v>10.0793</v>
      </c>
      <c r="J80" s="47">
        <v>10.079499999999999</v>
      </c>
      <c r="K80" s="120">
        <v>7.5998000000000001</v>
      </c>
      <c r="L80" s="46">
        <v>40.048200000000001</v>
      </c>
      <c r="M80" s="47">
        <v>6.7091000000000003</v>
      </c>
      <c r="N80" s="47">
        <v>10.0787</v>
      </c>
      <c r="O80" s="47">
        <v>10.077199999999999</v>
      </c>
      <c r="P80" s="48">
        <v>7.6033999999999997</v>
      </c>
      <c r="Q80" s="46">
        <v>40.046399999999998</v>
      </c>
      <c r="R80" s="47">
        <v>6.7000999999999999</v>
      </c>
      <c r="S80" s="47">
        <v>10.077400000000001</v>
      </c>
      <c r="T80" s="47">
        <v>10.079499999999999</v>
      </c>
      <c r="U80" s="48">
        <v>7.5835999999999997</v>
      </c>
      <c r="V80" s="49"/>
      <c r="W80" s="27"/>
      <c r="X80" s="61"/>
      <c r="Y80" s="61"/>
      <c r="Z80" s="61"/>
      <c r="AA80" s="27"/>
      <c r="AB80" s="61"/>
      <c r="AC80" s="61"/>
      <c r="AD80" s="61"/>
      <c r="AE80" s="27"/>
      <c r="AF80" s="61"/>
      <c r="AG80" s="61"/>
      <c r="AH80" s="61"/>
      <c r="AI80" s="49"/>
    </row>
    <row r="81" spans="1:35">
      <c r="A81" s="49"/>
      <c r="B81" t="s">
        <v>91</v>
      </c>
      <c r="C81" t="s">
        <v>84</v>
      </c>
      <c r="D81" t="s">
        <v>92</v>
      </c>
      <c r="G81" s="46">
        <v>107.63849999999999</v>
      </c>
      <c r="H81" s="47">
        <v>75.180899999999994</v>
      </c>
      <c r="I81" s="47">
        <v>33566.7042</v>
      </c>
      <c r="J81" s="47">
        <v>33572.967600000004</v>
      </c>
      <c r="K81" s="120">
        <v>162.5735</v>
      </c>
      <c r="L81" s="46">
        <v>118.99209999999999</v>
      </c>
      <c r="M81" s="47">
        <v>80.1143</v>
      </c>
      <c r="N81" s="47">
        <v>33579.281600000002</v>
      </c>
      <c r="O81" s="47">
        <v>33576.588900000002</v>
      </c>
      <c r="P81" s="48">
        <v>171.78360000000001</v>
      </c>
      <c r="Q81" s="46">
        <v>99.675600000000003</v>
      </c>
      <c r="R81" s="47">
        <v>69.605900000000005</v>
      </c>
      <c r="S81" s="47">
        <v>33571.515399999997</v>
      </c>
      <c r="T81" s="47">
        <v>33569.2281</v>
      </c>
      <c r="U81" s="48">
        <v>131.43450000000001</v>
      </c>
      <c r="V81" s="49"/>
      <c r="W81" s="27"/>
      <c r="X81" s="61"/>
      <c r="Y81" s="61"/>
      <c r="Z81" s="61"/>
      <c r="AA81" s="27"/>
      <c r="AB81" s="61"/>
      <c r="AC81" s="61"/>
      <c r="AD81" s="61"/>
      <c r="AE81" s="27"/>
      <c r="AF81" s="61"/>
      <c r="AG81" s="61"/>
      <c r="AH81" s="61"/>
      <c r="AI81" s="49"/>
    </row>
    <row r="82" spans="1:35" s="64" customFormat="1">
      <c r="A82" s="49"/>
      <c r="B82" t="s">
        <v>91</v>
      </c>
      <c r="C82" t="s">
        <v>86</v>
      </c>
      <c r="D82" t="s">
        <v>93</v>
      </c>
      <c r="E82"/>
      <c r="F82"/>
      <c r="G82" s="43">
        <v>0</v>
      </c>
      <c r="H82" s="44">
        <v>0</v>
      </c>
      <c r="I82" s="44">
        <v>0</v>
      </c>
      <c r="J82" s="44">
        <v>0</v>
      </c>
      <c r="K82" s="122">
        <v>0</v>
      </c>
      <c r="L82" s="43">
        <v>0</v>
      </c>
      <c r="M82" s="44">
        <v>0</v>
      </c>
      <c r="N82" s="44">
        <v>0</v>
      </c>
      <c r="O82" s="44">
        <v>0</v>
      </c>
      <c r="P82" s="45">
        <v>0</v>
      </c>
      <c r="Q82" s="43">
        <v>0</v>
      </c>
      <c r="R82" s="44">
        <v>0</v>
      </c>
      <c r="S82" s="44">
        <v>0</v>
      </c>
      <c r="T82" s="44">
        <v>0</v>
      </c>
      <c r="U82" s="45">
        <v>0</v>
      </c>
      <c r="V82" s="49"/>
      <c r="W82" s="27"/>
      <c r="X82" s="61"/>
      <c r="Y82" s="61"/>
      <c r="Z82" s="61"/>
      <c r="AA82" s="27"/>
      <c r="AB82" s="61"/>
      <c r="AC82" s="61"/>
      <c r="AD82" s="61"/>
      <c r="AE82" s="27"/>
      <c r="AF82" s="61"/>
      <c r="AG82" s="61"/>
      <c r="AH82" s="61"/>
      <c r="AI82" s="49"/>
    </row>
    <row r="83" spans="1:35">
      <c r="A83" s="49"/>
      <c r="B83" t="s">
        <v>94</v>
      </c>
      <c r="C83" t="s">
        <v>84</v>
      </c>
      <c r="D83" t="s">
        <v>95</v>
      </c>
      <c r="G83" s="43">
        <v>6.2602000000000002</v>
      </c>
      <c r="H83" s="44">
        <v>4.2779999999999996</v>
      </c>
      <c r="I83" s="44">
        <v>52.856900000000003</v>
      </c>
      <c r="J83" s="44">
        <v>52.416699999999999</v>
      </c>
      <c r="K83" s="122">
        <v>9.64</v>
      </c>
      <c r="L83" s="43">
        <v>7.2038000000000002</v>
      </c>
      <c r="M83" s="44">
        <v>4.7118000000000002</v>
      </c>
      <c r="N83" s="44">
        <v>53.278199999999998</v>
      </c>
      <c r="O83" s="44">
        <v>52.593499999999999</v>
      </c>
      <c r="P83" s="45">
        <v>10.476100000000001</v>
      </c>
      <c r="Q83" s="43">
        <v>6.4123999999999999</v>
      </c>
      <c r="R83" s="44">
        <v>3.9685999999999999</v>
      </c>
      <c r="S83" s="44">
        <v>52.499299999999998</v>
      </c>
      <c r="T83" s="44">
        <v>52.280999999999999</v>
      </c>
      <c r="U83" s="45">
        <v>7.7447999999999997</v>
      </c>
      <c r="V83" s="49"/>
      <c r="W83" s="27"/>
      <c r="X83" s="61"/>
      <c r="Y83" s="61"/>
      <c r="Z83" s="61"/>
      <c r="AA83" s="27"/>
      <c r="AB83" s="61"/>
      <c r="AC83" s="61"/>
      <c r="AD83" s="61"/>
      <c r="AE83" s="27"/>
      <c r="AF83" s="61"/>
      <c r="AG83" s="61"/>
      <c r="AH83" s="61"/>
      <c r="AI83" s="49"/>
    </row>
    <row r="84" spans="1:35">
      <c r="A84" s="49"/>
      <c r="B84" t="s">
        <v>94</v>
      </c>
      <c r="C84" t="s">
        <v>66</v>
      </c>
      <c r="D84" t="s">
        <v>96</v>
      </c>
      <c r="G84" s="43">
        <v>39.992400000000004</v>
      </c>
      <c r="H84" s="44">
        <v>6.6637000000000004</v>
      </c>
      <c r="I84" s="44">
        <v>9.9974000000000007</v>
      </c>
      <c r="J84" s="44">
        <v>9.9977999999999998</v>
      </c>
      <c r="K84" s="122">
        <v>7.5132000000000003</v>
      </c>
      <c r="L84" s="43">
        <v>39.991900000000001</v>
      </c>
      <c r="M84" s="44">
        <v>6.6635999999999997</v>
      </c>
      <c r="N84" s="44">
        <v>9.9969999999999999</v>
      </c>
      <c r="O84" s="44">
        <v>9.9977</v>
      </c>
      <c r="P84" s="45">
        <v>7.5126999999999997</v>
      </c>
      <c r="Q84" s="43">
        <v>39.992400000000004</v>
      </c>
      <c r="R84" s="44">
        <v>6.6638999999999999</v>
      </c>
      <c r="S84" s="44">
        <v>9.9977</v>
      </c>
      <c r="T84" s="44">
        <v>9.9977999999999998</v>
      </c>
      <c r="U84" s="45">
        <v>7.5140000000000002</v>
      </c>
      <c r="V84" s="49"/>
      <c r="W84" s="27"/>
      <c r="X84" s="61"/>
      <c r="Y84" s="61"/>
      <c r="Z84" s="61"/>
      <c r="AA84" s="27"/>
      <c r="AB84" s="61"/>
      <c r="AC84" s="61"/>
      <c r="AD84" s="61"/>
      <c r="AE84" s="27"/>
      <c r="AF84" s="61"/>
      <c r="AG84" s="61"/>
      <c r="AH84" s="61"/>
      <c r="AI84" s="49"/>
    </row>
    <row r="85" spans="1:35">
      <c r="A85" s="49"/>
      <c r="B85" t="s">
        <v>94</v>
      </c>
      <c r="C85" t="s">
        <v>68</v>
      </c>
      <c r="D85" t="s">
        <v>97</v>
      </c>
      <c r="G85" s="43">
        <v>39.9953</v>
      </c>
      <c r="H85" s="44">
        <v>6.6658999999999997</v>
      </c>
      <c r="I85" s="44">
        <v>10.0238</v>
      </c>
      <c r="J85" s="44">
        <v>10.0238</v>
      </c>
      <c r="K85" s="122">
        <v>7.5179</v>
      </c>
      <c r="L85" s="43">
        <v>39.995399999999997</v>
      </c>
      <c r="M85" s="44">
        <v>6.6658999999999997</v>
      </c>
      <c r="N85" s="44">
        <v>10.0238</v>
      </c>
      <c r="O85" s="44">
        <v>10.0238</v>
      </c>
      <c r="P85" s="45">
        <v>7.5179</v>
      </c>
      <c r="Q85" s="43">
        <v>39.9953</v>
      </c>
      <c r="R85" s="44">
        <v>6.6658999999999997</v>
      </c>
      <c r="S85" s="44">
        <v>10.023899999999999</v>
      </c>
      <c r="T85" s="44">
        <v>10.0238</v>
      </c>
      <c r="U85" s="45">
        <v>7.5179</v>
      </c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</row>
    <row r="86" spans="1:35">
      <c r="A86" s="49"/>
      <c r="B86" t="s">
        <v>94</v>
      </c>
      <c r="C86" t="s">
        <v>86</v>
      </c>
      <c r="D86" t="s">
        <v>98</v>
      </c>
      <c r="G86" s="43">
        <v>0.78490000000000004</v>
      </c>
      <c r="H86" s="44">
        <v>0.51429999999999998</v>
      </c>
      <c r="I86" s="44">
        <v>14.449299999999999</v>
      </c>
      <c r="J86" s="44">
        <v>14.4474</v>
      </c>
      <c r="K86" s="122">
        <v>1.0454000000000001</v>
      </c>
      <c r="L86" s="43">
        <v>0.82909999999999995</v>
      </c>
      <c r="M86" s="44">
        <v>0.58940000000000003</v>
      </c>
      <c r="N86" s="44">
        <v>14.4663</v>
      </c>
      <c r="O86" s="44">
        <v>14.466699999999999</v>
      </c>
      <c r="P86" s="45">
        <v>1.1782999999999999</v>
      </c>
      <c r="Q86" s="43">
        <v>0.78169999999999995</v>
      </c>
      <c r="R86" s="44">
        <v>0.48780000000000001</v>
      </c>
      <c r="S86" s="44">
        <v>14.463800000000001</v>
      </c>
      <c r="T86" s="44">
        <v>14.418699999999999</v>
      </c>
      <c r="U86" s="45">
        <v>0.87860000000000005</v>
      </c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</row>
    <row r="87" spans="1:35" s="64" customFormat="1">
      <c r="A87" s="49"/>
      <c r="B87" t="s">
        <v>94</v>
      </c>
      <c r="C87" t="s">
        <v>70</v>
      </c>
      <c r="D87" t="s">
        <v>99</v>
      </c>
      <c r="E87"/>
      <c r="F87"/>
      <c r="G87" s="2">
        <v>39.998699999999999</v>
      </c>
      <c r="H87" s="63">
        <v>6.6680000000000001</v>
      </c>
      <c r="I87" s="1">
        <v>10.0502</v>
      </c>
      <c r="J87" s="1">
        <v>10.0503</v>
      </c>
      <c r="K87" s="123">
        <v>7.5228000000000002</v>
      </c>
      <c r="L87" s="2">
        <v>39.999099999999999</v>
      </c>
      <c r="M87" s="1">
        <v>6.6683000000000003</v>
      </c>
      <c r="N87" s="1">
        <v>10.0503</v>
      </c>
      <c r="O87" s="1">
        <v>10.0503</v>
      </c>
      <c r="P87" s="3">
        <v>7.5232000000000001</v>
      </c>
      <c r="Q87" s="2">
        <v>39.998800000000003</v>
      </c>
      <c r="R87" s="1">
        <v>6.6679000000000004</v>
      </c>
      <c r="S87" s="1">
        <v>10.0502</v>
      </c>
      <c r="T87" s="1">
        <v>10.0501</v>
      </c>
      <c r="U87" s="3">
        <v>7.5217000000000001</v>
      </c>
      <c r="V87" s="49"/>
      <c r="W87" s="49"/>
      <c r="X87" s="50"/>
      <c r="Y87" s="50"/>
      <c r="Z87" s="50"/>
      <c r="AA87" s="49"/>
      <c r="AB87" s="50"/>
      <c r="AC87" s="50"/>
      <c r="AD87" s="50"/>
      <c r="AE87" s="49"/>
      <c r="AF87" s="49"/>
      <c r="AG87" s="49"/>
      <c r="AH87" s="49"/>
      <c r="AI87" s="49"/>
    </row>
    <row r="88" spans="1:35" s="64" customFormat="1">
      <c r="A88" s="49"/>
      <c r="B88" t="s">
        <v>100</v>
      </c>
      <c r="C88" t="s">
        <v>101</v>
      </c>
      <c r="D88" t="s">
        <v>102</v>
      </c>
      <c r="E88"/>
      <c r="F88"/>
      <c r="G88" s="46">
        <v>39.189500000000002</v>
      </c>
      <c r="H88" s="47">
        <v>38.308900000000001</v>
      </c>
      <c r="I88" s="47">
        <v>32.775700000000001</v>
      </c>
      <c r="J88" s="47">
        <v>32.775700000000001</v>
      </c>
      <c r="K88" s="120">
        <v>35.680100000000003</v>
      </c>
      <c r="L88" s="46">
        <v>52.972200000000001</v>
      </c>
      <c r="M88" s="47">
        <v>32.0139</v>
      </c>
      <c r="N88" s="47">
        <v>32.775599999999997</v>
      </c>
      <c r="O88" s="47">
        <v>32.797199999999997</v>
      </c>
      <c r="P88" s="48">
        <v>66.841999999999999</v>
      </c>
      <c r="Q88" s="46">
        <v>44.489199999999997</v>
      </c>
      <c r="R88" s="47">
        <v>31.918600000000001</v>
      </c>
      <c r="S88" s="47">
        <v>32.7973</v>
      </c>
      <c r="T88" s="47">
        <v>32.818800000000003</v>
      </c>
      <c r="U88" s="48">
        <v>40.4056</v>
      </c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</row>
    <row r="89" spans="1:35" s="64" customFormat="1">
      <c r="A89" s="49"/>
      <c r="B89" t="s">
        <v>100</v>
      </c>
      <c r="C89" t="s">
        <v>103</v>
      </c>
      <c r="D89" t="s">
        <v>104</v>
      </c>
      <c r="E89"/>
      <c r="F89"/>
      <c r="G89" s="43">
        <v>485.35300000000001</v>
      </c>
      <c r="H89" s="44">
        <v>1651.7114999999999</v>
      </c>
      <c r="I89" s="44">
        <v>33.058599999999998</v>
      </c>
      <c r="J89" s="44">
        <v>33.057000000000002</v>
      </c>
      <c r="K89" s="122">
        <v>1775.7217000000001</v>
      </c>
      <c r="L89" s="43">
        <v>444.94209999999998</v>
      </c>
      <c r="M89" s="44">
        <v>2042.7796000000001</v>
      </c>
      <c r="N89" s="44">
        <v>33.1526</v>
      </c>
      <c r="O89" s="44">
        <v>33.152000000000001</v>
      </c>
      <c r="P89" s="45">
        <v>1427.2075</v>
      </c>
      <c r="Q89" s="43">
        <v>459.9667</v>
      </c>
      <c r="R89" s="44">
        <v>1936.0614</v>
      </c>
      <c r="S89" s="44">
        <v>33.061599999999999</v>
      </c>
      <c r="T89" s="44">
        <v>33.056600000000003</v>
      </c>
      <c r="U89" s="45">
        <v>1624.3743999999999</v>
      </c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</row>
    <row r="90" spans="1:35">
      <c r="A90" s="49"/>
      <c r="B90" t="s">
        <v>100</v>
      </c>
      <c r="C90" t="s">
        <v>105</v>
      </c>
      <c r="D90" t="s">
        <v>106</v>
      </c>
      <c r="G90" s="46">
        <v>2500.3393999999998</v>
      </c>
      <c r="H90" s="47">
        <v>15008.7436</v>
      </c>
      <c r="I90" s="47">
        <v>35.183</v>
      </c>
      <c r="J90" s="47">
        <v>35.133299999999998</v>
      </c>
      <c r="K90" s="120">
        <v>13309.983099999999</v>
      </c>
      <c r="L90" s="46">
        <v>2500.5054</v>
      </c>
      <c r="M90" s="47">
        <v>15006.279500000001</v>
      </c>
      <c r="N90" s="47">
        <v>38.950400000000002</v>
      </c>
      <c r="O90" s="47">
        <v>38.92</v>
      </c>
      <c r="P90" s="48">
        <v>13303.4431</v>
      </c>
      <c r="Q90" s="46">
        <v>2500.5904</v>
      </c>
      <c r="R90" s="47">
        <v>15006.585999999999</v>
      </c>
      <c r="S90" s="47">
        <v>35.445599999999999</v>
      </c>
      <c r="T90" s="47">
        <v>34.911499999999997</v>
      </c>
      <c r="U90" s="48">
        <v>13306.124599999999</v>
      </c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</row>
    <row r="91" spans="1:35" s="212" customFormat="1">
      <c r="A91" s="211"/>
      <c r="B91" s="212" t="s">
        <v>107</v>
      </c>
      <c r="C91" s="212" t="s">
        <v>108</v>
      </c>
      <c r="D91" s="212" t="s">
        <v>109</v>
      </c>
      <c r="G91" s="213">
        <v>3.8626999999999998</v>
      </c>
      <c r="H91" s="214">
        <v>-373.91390000000001</v>
      </c>
      <c r="I91" s="214">
        <v>-818.95749999999998</v>
      </c>
      <c r="J91" s="214">
        <v>-816.05889999999999</v>
      </c>
      <c r="K91" s="215">
        <v>-69.384799999999998</v>
      </c>
      <c r="L91" s="213">
        <v>12.038500000000001</v>
      </c>
      <c r="M91" s="214">
        <v>-328.00979999999998</v>
      </c>
      <c r="N91" s="214">
        <v>-814.65189999999996</v>
      </c>
      <c r="O91" s="214">
        <v>-805.07730000000004</v>
      </c>
      <c r="P91" s="216">
        <v>-7.7153</v>
      </c>
      <c r="Q91" s="213">
        <v>2.9438</v>
      </c>
      <c r="R91" s="214">
        <v>-378.8569</v>
      </c>
      <c r="S91" s="214">
        <v>-808.45230000000004</v>
      </c>
      <c r="T91" s="214">
        <v>-812.42989999999998</v>
      </c>
      <c r="U91" s="216">
        <v>-121.9641</v>
      </c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</row>
    <row r="92" spans="1:35" s="212" customFormat="1">
      <c r="A92" s="211"/>
      <c r="B92" s="212" t="s">
        <v>107</v>
      </c>
      <c r="C92" s="212" t="s">
        <v>110</v>
      </c>
      <c r="D92" s="212" t="s">
        <v>111</v>
      </c>
      <c r="G92" s="217">
        <v>2468.88</v>
      </c>
      <c r="H92" s="218">
        <v>360.65539999999999</v>
      </c>
      <c r="I92" s="218">
        <v>788.46249999999998</v>
      </c>
      <c r="J92" s="218">
        <v>788.89930000000004</v>
      </c>
      <c r="K92" s="219">
        <v>1828.5735</v>
      </c>
      <c r="L92" s="217">
        <v>2327.6891999999998</v>
      </c>
      <c r="M92" s="218">
        <v>348.74340000000001</v>
      </c>
      <c r="N92" s="218">
        <v>787.06410000000005</v>
      </c>
      <c r="O92" s="218">
        <v>777.57060000000001</v>
      </c>
      <c r="P92" s="220">
        <v>1680.4075</v>
      </c>
      <c r="Q92" s="217">
        <v>2583.3517999999999</v>
      </c>
      <c r="R92" s="218">
        <v>366.02940000000001</v>
      </c>
      <c r="S92" s="218">
        <v>794.11620000000005</v>
      </c>
      <c r="T92" s="218">
        <v>784.42079999999999</v>
      </c>
      <c r="U92" s="220">
        <v>1965.6804999999999</v>
      </c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</row>
    <row r="93" spans="1:35">
      <c r="A93" s="138"/>
      <c r="B93" t="s">
        <v>107</v>
      </c>
      <c r="C93" t="s">
        <v>112</v>
      </c>
      <c r="D93" t="s">
        <v>113</v>
      </c>
      <c r="G93" s="109">
        <v>-116.116</v>
      </c>
      <c r="H93" s="105">
        <v>-415.43299999999999</v>
      </c>
      <c r="I93" s="105">
        <v>-894.52</v>
      </c>
      <c r="J93" s="105">
        <v>-884.35500000000002</v>
      </c>
      <c r="K93" s="124">
        <v>-167.98</v>
      </c>
      <c r="L93" s="109">
        <v>-98.71</v>
      </c>
      <c r="M93" s="105">
        <v>-402.17450000000002</v>
      </c>
      <c r="N93" s="105">
        <v>-882.81</v>
      </c>
      <c r="O93" s="105">
        <v>-872.42399999999998</v>
      </c>
      <c r="P93" s="110">
        <v>-95.41</v>
      </c>
      <c r="Q93" s="109">
        <v>-199.208</v>
      </c>
      <c r="R93" s="105">
        <v>-424.79700000000003</v>
      </c>
      <c r="S93" s="105">
        <v>-890.98800000000006</v>
      </c>
      <c r="T93" s="105">
        <v>-880.38099999999997</v>
      </c>
      <c r="U93" s="110">
        <v>-210.8</v>
      </c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</row>
    <row r="94" spans="1:35">
      <c r="A94" s="49"/>
      <c r="B94" t="s">
        <v>107</v>
      </c>
      <c r="C94" t="s">
        <v>114</v>
      </c>
      <c r="D94" t="s">
        <v>115</v>
      </c>
      <c r="G94" s="111">
        <v>2676.116</v>
      </c>
      <c r="H94" s="98">
        <v>402.17450000000002</v>
      </c>
      <c r="I94" s="98">
        <v>864.02499999999998</v>
      </c>
      <c r="J94" s="98">
        <v>864.02499999999998</v>
      </c>
      <c r="K94" s="125">
        <v>1935.385</v>
      </c>
      <c r="L94" s="111">
        <v>2478.7098999999998</v>
      </c>
      <c r="M94" s="98">
        <v>388.916</v>
      </c>
      <c r="N94" s="98">
        <v>862.03800000000001</v>
      </c>
      <c r="O94" s="98">
        <v>851.65200000000004</v>
      </c>
      <c r="P94" s="112">
        <v>1775.4101000000001</v>
      </c>
      <c r="Q94" s="111">
        <v>2844.96</v>
      </c>
      <c r="R94" s="98">
        <v>415.25099999999998</v>
      </c>
      <c r="S94" s="98">
        <v>869.774</v>
      </c>
      <c r="T94" s="98">
        <v>859.16700000000003</v>
      </c>
      <c r="U94" s="112">
        <v>2063.4</v>
      </c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</row>
    <row r="95" spans="1:35">
      <c r="A95" s="49"/>
      <c r="B95" t="s">
        <v>62</v>
      </c>
      <c r="C95" t="s">
        <v>116</v>
      </c>
      <c r="D95" t="s">
        <v>117</v>
      </c>
      <c r="G95" s="113">
        <v>25.001999999999999</v>
      </c>
      <c r="H95" s="106">
        <v>150.01400000000001</v>
      </c>
      <c r="I95" s="106">
        <v>99.760999999999996</v>
      </c>
      <c r="J95" s="106">
        <v>99.76</v>
      </c>
      <c r="K95" s="126">
        <v>133.01400000000001</v>
      </c>
      <c r="L95" s="113">
        <v>25.001999999999999</v>
      </c>
      <c r="M95" s="106">
        <v>150.01400000000001</v>
      </c>
      <c r="N95" s="106">
        <v>99.76</v>
      </c>
      <c r="O95" s="106">
        <v>99.76</v>
      </c>
      <c r="P95" s="114">
        <v>133.01400000000001</v>
      </c>
      <c r="Q95" s="113">
        <v>25.001999999999999</v>
      </c>
      <c r="R95" s="106">
        <v>150.01499999999999</v>
      </c>
      <c r="S95" s="106">
        <v>99.76</v>
      </c>
      <c r="T95" s="106">
        <v>99.760999999999996</v>
      </c>
      <c r="U95" s="114">
        <v>133.01400000000001</v>
      </c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</row>
    <row r="96" spans="1:35">
      <c r="A96" s="49"/>
      <c r="B96" t="s">
        <v>118</v>
      </c>
      <c r="C96" t="s">
        <v>119</v>
      </c>
      <c r="D96" t="s">
        <v>120</v>
      </c>
      <c r="G96" s="113">
        <v>1.5699999999999999E-2</v>
      </c>
      <c r="H96" s="106">
        <v>6.4199999999999993E-2</v>
      </c>
      <c r="I96" s="106">
        <v>0.52729999999999999</v>
      </c>
      <c r="J96" s="106">
        <v>0.52290000000000003</v>
      </c>
      <c r="K96" s="126">
        <v>0.12820000000000001</v>
      </c>
      <c r="L96" s="113">
        <v>1.7999999999999999E-2</v>
      </c>
      <c r="M96" s="106">
        <v>7.0699999999999999E-2</v>
      </c>
      <c r="N96" s="106">
        <v>0.53149999999999997</v>
      </c>
      <c r="O96" s="106">
        <v>0.52470000000000006</v>
      </c>
      <c r="P96" s="114">
        <v>0.13930000000000001</v>
      </c>
      <c r="Q96" s="113">
        <v>1.6E-2</v>
      </c>
      <c r="R96" s="106">
        <v>5.9499999999999997E-2</v>
      </c>
      <c r="S96" s="106">
        <v>0.52370000000000005</v>
      </c>
      <c r="T96" s="106">
        <v>0.52159999999999995</v>
      </c>
      <c r="U96" s="114">
        <v>0.10299999999999999</v>
      </c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</row>
    <row r="97" spans="1:35" ht="13.5" thickBot="1">
      <c r="A97" s="49"/>
      <c r="F97" s="27"/>
      <c r="G97" s="115"/>
      <c r="H97" s="116"/>
      <c r="I97" s="116"/>
      <c r="J97" s="116"/>
      <c r="K97" s="127"/>
      <c r="L97" s="115"/>
      <c r="M97" s="116"/>
      <c r="N97" s="116"/>
      <c r="O97" s="116"/>
      <c r="P97" s="117"/>
      <c r="Q97" s="115"/>
      <c r="R97" s="116"/>
      <c r="S97" s="116"/>
      <c r="T97" s="116"/>
      <c r="U97" s="117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</row>
    <row r="98" spans="1:35">
      <c r="A98" s="49"/>
      <c r="B98" s="49"/>
      <c r="C98" s="49"/>
      <c r="D98" s="49"/>
      <c r="E98" s="49"/>
      <c r="F98" s="49"/>
      <c r="G98" s="52"/>
      <c r="H98" s="52"/>
      <c r="I98" s="52"/>
      <c r="J98" s="52"/>
      <c r="K98" s="52"/>
      <c r="L98" s="134"/>
      <c r="M98" s="52"/>
      <c r="N98" s="52"/>
      <c r="O98" s="52"/>
      <c r="P98" s="135"/>
      <c r="Q98" s="52"/>
      <c r="R98" s="52"/>
      <c r="S98" s="52"/>
      <c r="T98" s="52"/>
      <c r="U98" s="52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</row>
    <row r="99" spans="1:35">
      <c r="A99" s="49"/>
      <c r="B99" s="49"/>
      <c r="C99" s="49"/>
      <c r="D99" s="49"/>
      <c r="E99" s="49"/>
      <c r="F99" s="49"/>
      <c r="G99" s="52"/>
      <c r="H99" s="52"/>
      <c r="I99" s="52"/>
      <c r="J99" s="52"/>
      <c r="K99" s="52"/>
      <c r="L99" s="134"/>
      <c r="M99" s="52"/>
      <c r="N99" s="52"/>
      <c r="O99" s="52"/>
      <c r="P99" s="135"/>
      <c r="Q99" s="52"/>
      <c r="R99" s="52"/>
      <c r="S99" s="52"/>
      <c r="T99" s="52"/>
      <c r="U99" s="52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</row>
    <row r="100" spans="1:35" ht="18.75">
      <c r="A100" s="49"/>
      <c r="B100" s="54"/>
      <c r="C100" s="49"/>
      <c r="D100" s="49"/>
      <c r="E100" s="49"/>
      <c r="F100" s="49"/>
      <c r="G100" s="55"/>
      <c r="H100" s="49"/>
      <c r="I100" s="49"/>
      <c r="J100" s="49"/>
      <c r="K100" s="49"/>
      <c r="L100" s="136"/>
      <c r="M100" s="49"/>
      <c r="N100" s="49"/>
      <c r="O100" s="49"/>
      <c r="P100" s="137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</row>
    <row r="101" spans="1:35" ht="18.75">
      <c r="A101" s="49"/>
      <c r="B101" s="33" t="s">
        <v>48</v>
      </c>
      <c r="G101" s="4"/>
      <c r="L101" s="130"/>
      <c r="M101" s="28"/>
      <c r="N101" s="28"/>
      <c r="O101" s="28"/>
      <c r="P101" s="131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</row>
    <row r="102" spans="1:35" ht="13.5" thickBot="1">
      <c r="A102" s="49"/>
      <c r="D102" s="4" t="s">
        <v>44</v>
      </c>
      <c r="G102" s="40"/>
      <c r="H102" s="4"/>
      <c r="J102" s="7"/>
      <c r="K102" s="7"/>
      <c r="L102" s="132"/>
      <c r="M102" s="95"/>
      <c r="N102" s="133"/>
      <c r="O102" s="28"/>
      <c r="P102" s="131"/>
      <c r="Q102" s="40"/>
      <c r="R102" s="40"/>
      <c r="S102" s="4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</row>
    <row r="103" spans="1:35" ht="13.5" thickBot="1">
      <c r="A103" s="49"/>
      <c r="G103" s="252" t="s">
        <v>5</v>
      </c>
      <c r="H103" s="253"/>
      <c r="I103" s="253"/>
      <c r="J103" s="253"/>
      <c r="K103" s="254"/>
      <c r="L103" s="255" t="s">
        <v>21</v>
      </c>
      <c r="M103" s="256"/>
      <c r="N103" s="256"/>
      <c r="O103" s="256"/>
      <c r="P103" s="257"/>
      <c r="Q103" s="258" t="s">
        <v>8</v>
      </c>
      <c r="R103" s="259"/>
      <c r="S103" s="259"/>
      <c r="T103" s="259"/>
      <c r="U103" s="260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</row>
    <row r="104" spans="1:35">
      <c r="A104" s="49"/>
      <c r="B104" t="s">
        <v>0</v>
      </c>
      <c r="F104" t="s">
        <v>4</v>
      </c>
      <c r="G104" s="108" t="s">
        <v>121</v>
      </c>
      <c r="H104" s="107" t="s">
        <v>47</v>
      </c>
      <c r="I104" s="107" t="s">
        <v>61</v>
      </c>
      <c r="J104" s="107" t="s">
        <v>61</v>
      </c>
      <c r="K104" s="107" t="s">
        <v>46</v>
      </c>
      <c r="L104" s="108" t="s">
        <v>121</v>
      </c>
      <c r="M104" s="107" t="s">
        <v>47</v>
      </c>
      <c r="N104" s="107" t="s">
        <v>61</v>
      </c>
      <c r="O104" s="107" t="s">
        <v>61</v>
      </c>
      <c r="P104" s="107" t="s">
        <v>46</v>
      </c>
      <c r="Q104" s="108" t="s">
        <v>121</v>
      </c>
      <c r="R104" s="107" t="s">
        <v>47</v>
      </c>
      <c r="S104" s="107" t="s">
        <v>61</v>
      </c>
      <c r="T104" s="107" t="s">
        <v>61</v>
      </c>
      <c r="U104" s="107" t="s">
        <v>46</v>
      </c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</row>
    <row r="105" spans="1:35">
      <c r="A105" s="49"/>
      <c r="B105" s="139" t="s">
        <v>1</v>
      </c>
      <c r="C105" s="139"/>
      <c r="D105" s="139"/>
      <c r="E105" s="139"/>
      <c r="F105" s="139"/>
      <c r="G105" s="34">
        <v>25</v>
      </c>
      <c r="H105" s="35">
        <v>150</v>
      </c>
      <c r="I105" s="35">
        <v>100</v>
      </c>
      <c r="J105" s="35">
        <v>100</v>
      </c>
      <c r="K105" s="189">
        <v>133</v>
      </c>
      <c r="L105" s="34">
        <v>25</v>
      </c>
      <c r="M105" s="35">
        <v>150</v>
      </c>
      <c r="N105" s="35">
        <v>100</v>
      </c>
      <c r="O105" s="35">
        <v>100</v>
      </c>
      <c r="P105" s="189">
        <v>133</v>
      </c>
      <c r="Q105" s="34">
        <v>25</v>
      </c>
      <c r="R105" s="35">
        <v>150</v>
      </c>
      <c r="S105" s="35">
        <v>100</v>
      </c>
      <c r="T105" s="35">
        <v>100</v>
      </c>
      <c r="U105" s="189">
        <v>133</v>
      </c>
      <c r="Y105" s="93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</row>
    <row r="106" spans="1:35">
      <c r="A106" s="49"/>
      <c r="G106" s="34" t="s">
        <v>7</v>
      </c>
      <c r="H106" s="35" t="s">
        <v>24</v>
      </c>
      <c r="I106" s="35" t="s">
        <v>23</v>
      </c>
      <c r="J106" s="35" t="s">
        <v>25</v>
      </c>
      <c r="K106" s="118" t="s">
        <v>26</v>
      </c>
      <c r="L106" s="34" t="s">
        <v>7</v>
      </c>
      <c r="M106" s="35" t="s">
        <v>24</v>
      </c>
      <c r="N106" s="35" t="s">
        <v>23</v>
      </c>
      <c r="O106" s="35" t="s">
        <v>25</v>
      </c>
      <c r="P106" s="36" t="s">
        <v>26</v>
      </c>
      <c r="Q106" s="34" t="s">
        <v>7</v>
      </c>
      <c r="R106" s="35" t="s">
        <v>24</v>
      </c>
      <c r="S106" s="35" t="s">
        <v>23</v>
      </c>
      <c r="T106" s="35" t="s">
        <v>25</v>
      </c>
      <c r="U106" s="36" t="s">
        <v>26</v>
      </c>
      <c r="Y106" s="93"/>
      <c r="Z106" s="49"/>
      <c r="AA106" s="49"/>
      <c r="AB106" s="59"/>
      <c r="AC106" s="49"/>
      <c r="AD106" s="49"/>
      <c r="AE106" s="49"/>
      <c r="AF106" s="49"/>
      <c r="AG106" s="49"/>
      <c r="AH106" s="49"/>
      <c r="AI106" s="49"/>
    </row>
    <row r="107" spans="1:35">
      <c r="A107" s="138"/>
      <c r="B107" t="s">
        <v>62</v>
      </c>
      <c r="C107" t="s">
        <v>63</v>
      </c>
      <c r="D107" t="s">
        <v>64</v>
      </c>
      <c r="G107" s="176">
        <v>25.0029</v>
      </c>
      <c r="H107" s="177">
        <v>150.01740000000001</v>
      </c>
      <c r="I107" s="177">
        <v>100.0116</v>
      </c>
      <c r="J107" s="177">
        <v>100.0116</v>
      </c>
      <c r="K107" s="178">
        <v>132.35550000000001</v>
      </c>
      <c r="L107" s="176">
        <v>25.0029</v>
      </c>
      <c r="M107" s="177">
        <v>150.01730000000001</v>
      </c>
      <c r="N107" s="177">
        <v>100.0115</v>
      </c>
      <c r="O107" s="177">
        <v>100.0115</v>
      </c>
      <c r="P107" s="179">
        <v>132.35319999999999</v>
      </c>
      <c r="Q107" s="176">
        <v>25.0029</v>
      </c>
      <c r="R107" s="177">
        <v>150.01750000000001</v>
      </c>
      <c r="S107" s="177">
        <v>100.0117</v>
      </c>
      <c r="T107" s="177">
        <v>100.0117</v>
      </c>
      <c r="U107" s="179">
        <v>132.351</v>
      </c>
      <c r="V107" s="139"/>
      <c r="W107" s="139"/>
      <c r="X107" s="139"/>
      <c r="Y107" s="180"/>
      <c r="Z107" s="60"/>
      <c r="AA107" s="49"/>
      <c r="AB107" s="60"/>
      <c r="AC107" s="60"/>
      <c r="AD107" s="60"/>
      <c r="AE107" s="49"/>
      <c r="AF107" s="49"/>
      <c r="AG107" s="49"/>
      <c r="AH107" s="49"/>
      <c r="AI107" s="49"/>
    </row>
    <row r="108" spans="1:35">
      <c r="A108" s="138"/>
      <c r="B108" t="s">
        <v>65</v>
      </c>
      <c r="C108" t="s">
        <v>66</v>
      </c>
      <c r="D108" t="s">
        <v>67</v>
      </c>
      <c r="G108" s="140">
        <v>663.7758</v>
      </c>
      <c r="H108" s="141">
        <v>281.82619999999997</v>
      </c>
      <c r="I108" s="141">
        <v>270.96030000000002</v>
      </c>
      <c r="J108" s="141">
        <v>271.01459999999997</v>
      </c>
      <c r="K108" s="142">
        <v>791.10770000000002</v>
      </c>
      <c r="L108" s="140">
        <v>722.21849999999995</v>
      </c>
      <c r="M108" s="141">
        <v>283.24029999999999</v>
      </c>
      <c r="N108" s="141">
        <v>289.4658</v>
      </c>
      <c r="O108" s="141">
        <v>280.20389999999998</v>
      </c>
      <c r="P108" s="143">
        <v>899.73059999999998</v>
      </c>
      <c r="Q108" s="140">
        <v>622.58690000000001</v>
      </c>
      <c r="R108" s="141">
        <v>264.7559</v>
      </c>
      <c r="S108" s="141">
        <v>267.6567</v>
      </c>
      <c r="T108" s="141">
        <v>275.6431</v>
      </c>
      <c r="U108" s="143">
        <v>739.18849999999998</v>
      </c>
      <c r="V108" s="139"/>
      <c r="W108" s="139"/>
      <c r="X108" s="139"/>
      <c r="Y108" s="180"/>
      <c r="Z108" s="51"/>
      <c r="AA108" s="53"/>
      <c r="AB108" s="51"/>
      <c r="AC108" s="51"/>
      <c r="AD108" s="51"/>
      <c r="AE108" s="49"/>
      <c r="AF108" s="49"/>
      <c r="AG108" s="49"/>
      <c r="AH108" s="49"/>
      <c r="AI108" s="49"/>
    </row>
    <row r="109" spans="1:35">
      <c r="A109" s="138"/>
      <c r="B109" t="s">
        <v>65</v>
      </c>
      <c r="C109" t="s">
        <v>68</v>
      </c>
      <c r="D109" t="s">
        <v>69</v>
      </c>
      <c r="G109" s="140">
        <v>737.17759999999998</v>
      </c>
      <c r="H109" s="141">
        <v>335.57069999999999</v>
      </c>
      <c r="I109" s="141">
        <v>324.05630000000002</v>
      </c>
      <c r="J109" s="141">
        <v>323.6275</v>
      </c>
      <c r="K109" s="142">
        <v>903.32460000000003</v>
      </c>
      <c r="L109" s="140">
        <v>805.71109999999999</v>
      </c>
      <c r="M109" s="141">
        <v>345.07690000000002</v>
      </c>
      <c r="N109" s="141">
        <v>335.66759999999999</v>
      </c>
      <c r="O109" s="141">
        <v>331.0985</v>
      </c>
      <c r="P109" s="143">
        <v>1012.9337</v>
      </c>
      <c r="Q109" s="140">
        <v>690.48389999999995</v>
      </c>
      <c r="R109" s="141">
        <v>312.45</v>
      </c>
      <c r="S109" s="141">
        <v>330.40980000000002</v>
      </c>
      <c r="T109" s="141">
        <v>329.74369999999999</v>
      </c>
      <c r="U109" s="143">
        <v>816.2903</v>
      </c>
      <c r="V109" s="139"/>
      <c r="W109" s="139"/>
      <c r="X109" s="139"/>
      <c r="Y109" s="180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</row>
    <row r="110" spans="1:35">
      <c r="A110" s="138"/>
      <c r="B110" t="s">
        <v>65</v>
      </c>
      <c r="C110" t="s">
        <v>70</v>
      </c>
      <c r="D110" t="s">
        <v>71</v>
      </c>
      <c r="G110" s="140">
        <v>810.76120000000003</v>
      </c>
      <c r="H110" s="141">
        <v>395.78840000000002</v>
      </c>
      <c r="I110" s="141">
        <v>392.6481</v>
      </c>
      <c r="J110" s="141">
        <v>380.56360000000001</v>
      </c>
      <c r="K110" s="142">
        <v>1023.7324</v>
      </c>
      <c r="L110" s="140">
        <v>913.16200000000003</v>
      </c>
      <c r="M110" s="141">
        <v>406.47620000000001</v>
      </c>
      <c r="N110" s="141">
        <v>395.3116</v>
      </c>
      <c r="O110" s="141">
        <v>389.625</v>
      </c>
      <c r="P110" s="143">
        <v>1134.3126</v>
      </c>
      <c r="Q110" s="140">
        <v>777.16269999999997</v>
      </c>
      <c r="R110" s="141">
        <v>365.11799999999999</v>
      </c>
      <c r="S110" s="141">
        <v>408.97620000000001</v>
      </c>
      <c r="T110" s="141">
        <v>394.62009999999998</v>
      </c>
      <c r="U110" s="143">
        <v>924.01210000000003</v>
      </c>
      <c r="V110" s="139"/>
      <c r="W110" s="139"/>
      <c r="X110" s="139"/>
      <c r="Y110" s="138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</row>
    <row r="111" spans="1:35">
      <c r="A111" s="138"/>
      <c r="B111" t="s">
        <v>72</v>
      </c>
      <c r="C111" t="s">
        <v>66</v>
      </c>
      <c r="D111" t="s">
        <v>73</v>
      </c>
      <c r="G111" s="140">
        <v>619.57989999999995</v>
      </c>
      <c r="H111" s="141">
        <v>308.036</v>
      </c>
      <c r="I111" s="141">
        <v>273.32209999999998</v>
      </c>
      <c r="J111" s="141">
        <v>269.70030000000003</v>
      </c>
      <c r="K111" s="142">
        <v>622.48760000000004</v>
      </c>
      <c r="L111" s="140">
        <v>698.65470000000005</v>
      </c>
      <c r="M111" s="141">
        <v>305.14</v>
      </c>
      <c r="N111" s="141">
        <v>292.55930000000001</v>
      </c>
      <c r="O111" s="141">
        <v>283.7525</v>
      </c>
      <c r="P111" s="143">
        <v>727.66279999999995</v>
      </c>
      <c r="Q111" s="140">
        <v>560.01139999999998</v>
      </c>
      <c r="R111" s="141">
        <v>283.60969999999998</v>
      </c>
      <c r="S111" s="141">
        <v>258.58409999999998</v>
      </c>
      <c r="T111" s="141">
        <v>268.38670000000002</v>
      </c>
      <c r="U111" s="143">
        <v>553.89670000000001</v>
      </c>
      <c r="V111" s="139"/>
      <c r="W111" s="139"/>
      <c r="X111" s="139"/>
      <c r="Y111" s="138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</row>
    <row r="112" spans="1:35">
      <c r="A112" s="138"/>
      <c r="B112" t="s">
        <v>72</v>
      </c>
      <c r="C112" t="s">
        <v>68</v>
      </c>
      <c r="D112" t="s">
        <v>74</v>
      </c>
      <c r="G112" s="140">
        <v>692.26260000000002</v>
      </c>
      <c r="H112" s="141">
        <v>361.16669999999999</v>
      </c>
      <c r="I112" s="141">
        <v>315.53120000000001</v>
      </c>
      <c r="J112" s="141">
        <v>315.34469999999999</v>
      </c>
      <c r="K112" s="142">
        <v>720.68889999999999</v>
      </c>
      <c r="L112" s="140">
        <v>772.65060000000005</v>
      </c>
      <c r="M112" s="141">
        <v>361.98399999999998</v>
      </c>
      <c r="N112" s="141">
        <v>335.18509999999998</v>
      </c>
      <c r="O112" s="141">
        <v>330.14</v>
      </c>
      <c r="P112" s="143">
        <v>811.53269999999998</v>
      </c>
      <c r="Q112" s="140">
        <v>642.54</v>
      </c>
      <c r="R112" s="141">
        <v>336.18830000000003</v>
      </c>
      <c r="S112" s="141">
        <v>307.26609999999999</v>
      </c>
      <c r="T112" s="141">
        <v>316.97590000000002</v>
      </c>
      <c r="U112" s="143">
        <v>624.44529999999997</v>
      </c>
      <c r="V112" s="139"/>
      <c r="W112" s="139"/>
      <c r="X112" s="139"/>
      <c r="Y112" s="138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</row>
    <row r="113" spans="1:39">
      <c r="A113" s="138"/>
      <c r="B113" t="s">
        <v>72</v>
      </c>
      <c r="C113" t="s">
        <v>70</v>
      </c>
      <c r="D113" t="s">
        <v>75</v>
      </c>
      <c r="G113" s="140">
        <v>764.27419999999995</v>
      </c>
      <c r="H113" s="141">
        <v>423.6044</v>
      </c>
      <c r="I113" s="141">
        <v>366.32139999999998</v>
      </c>
      <c r="J113" s="141">
        <v>372.71859999999998</v>
      </c>
      <c r="K113" s="142">
        <v>813.91989999999998</v>
      </c>
      <c r="L113" s="140">
        <v>851.94240000000002</v>
      </c>
      <c r="M113" s="141">
        <v>427.88819999999998</v>
      </c>
      <c r="N113" s="141">
        <v>396.36309999999997</v>
      </c>
      <c r="O113" s="141">
        <v>388.54520000000002</v>
      </c>
      <c r="P113" s="143">
        <v>928.2604</v>
      </c>
      <c r="Q113" s="140">
        <v>712.48659999999995</v>
      </c>
      <c r="R113" s="141">
        <v>384.87430000000001</v>
      </c>
      <c r="S113" s="141">
        <v>366.89159999999998</v>
      </c>
      <c r="T113" s="141">
        <v>384.25630000000001</v>
      </c>
      <c r="U113" s="143">
        <v>696.42740000000003</v>
      </c>
      <c r="V113" s="139"/>
      <c r="W113" s="139"/>
      <c r="X113" s="139"/>
      <c r="Y113" s="138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</row>
    <row r="114" spans="1:39">
      <c r="A114" s="138"/>
      <c r="B114" t="s">
        <v>76</v>
      </c>
      <c r="C114" t="s">
        <v>66</v>
      </c>
      <c r="D114" t="s">
        <v>77</v>
      </c>
      <c r="G114" s="144">
        <v>49.425400000000003</v>
      </c>
      <c r="H114" s="145">
        <v>49.375500000000002</v>
      </c>
      <c r="I114" s="145">
        <v>49.718899999999998</v>
      </c>
      <c r="J114" s="145">
        <v>49.348700000000001</v>
      </c>
      <c r="K114" s="146">
        <v>44.5959</v>
      </c>
      <c r="L114" s="144">
        <v>49.521999999999998</v>
      </c>
      <c r="M114" s="145">
        <v>49.019500000000001</v>
      </c>
      <c r="N114" s="145">
        <v>49.7134</v>
      </c>
      <c r="O114" s="145">
        <v>49.357500000000002</v>
      </c>
      <c r="P114" s="147">
        <v>43.748100000000001</v>
      </c>
      <c r="Q114" s="144">
        <v>49.338999999999999</v>
      </c>
      <c r="R114" s="145">
        <v>49.344700000000003</v>
      </c>
      <c r="S114" s="145">
        <v>49.683599999999998</v>
      </c>
      <c r="T114" s="145">
        <v>49.370699999999999</v>
      </c>
      <c r="U114" s="147">
        <v>44.737000000000002</v>
      </c>
      <c r="V114" s="139"/>
      <c r="W114" s="139"/>
      <c r="X114" s="139"/>
      <c r="Y114" s="138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</row>
    <row r="115" spans="1:39">
      <c r="A115" s="138"/>
      <c r="B115" t="s">
        <v>76</v>
      </c>
      <c r="C115" t="s">
        <v>68</v>
      </c>
      <c r="D115" t="s">
        <v>78</v>
      </c>
      <c r="G115" s="144">
        <v>49.536099999999998</v>
      </c>
      <c r="H115" s="145">
        <v>49.812899999999999</v>
      </c>
      <c r="I115" s="145">
        <v>49.923099999999998</v>
      </c>
      <c r="J115" s="145">
        <v>49.549700000000001</v>
      </c>
      <c r="K115" s="146">
        <v>45.4634</v>
      </c>
      <c r="L115" s="144">
        <v>49.625300000000003</v>
      </c>
      <c r="M115" s="145">
        <v>49.525599999999997</v>
      </c>
      <c r="N115" s="145">
        <v>49.951599999999999</v>
      </c>
      <c r="O115" s="145">
        <v>49.592199999999998</v>
      </c>
      <c r="P115" s="147">
        <v>44.585599999999999</v>
      </c>
      <c r="Q115" s="144">
        <v>49.439399999999999</v>
      </c>
      <c r="R115" s="145">
        <v>49.782600000000002</v>
      </c>
      <c r="S115" s="145">
        <v>49.885899999999999</v>
      </c>
      <c r="T115" s="145">
        <v>49.562800000000003</v>
      </c>
      <c r="U115" s="147">
        <v>45.441699999999997</v>
      </c>
      <c r="V115" s="139"/>
      <c r="W115" s="139"/>
      <c r="X115" s="139"/>
      <c r="Y115" s="138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</row>
    <row r="116" spans="1:39">
      <c r="A116" s="138"/>
      <c r="B116" t="s">
        <v>76</v>
      </c>
      <c r="C116" t="s">
        <v>70</v>
      </c>
      <c r="D116" t="s">
        <v>79</v>
      </c>
      <c r="G116" s="144">
        <v>49.6417</v>
      </c>
      <c r="H116" s="145">
        <v>50.257399999999997</v>
      </c>
      <c r="I116" s="145">
        <v>50.105699999999999</v>
      </c>
      <c r="J116" s="145">
        <v>49.759900000000002</v>
      </c>
      <c r="K116" s="146">
        <v>46.223700000000001</v>
      </c>
      <c r="L116" s="144">
        <v>49.7517</v>
      </c>
      <c r="M116" s="145">
        <v>50.025599999999997</v>
      </c>
      <c r="N116" s="145">
        <v>50.179000000000002</v>
      </c>
      <c r="O116" s="145">
        <v>49.853200000000001</v>
      </c>
      <c r="P116" s="147">
        <v>45.411799999999999</v>
      </c>
      <c r="Q116" s="144">
        <v>49.540100000000002</v>
      </c>
      <c r="R116" s="145">
        <v>50.212899999999998</v>
      </c>
      <c r="S116" s="145">
        <v>50.079900000000002</v>
      </c>
      <c r="T116" s="145">
        <v>49.774900000000002</v>
      </c>
      <c r="U116" s="147">
        <v>46.1828</v>
      </c>
      <c r="V116" s="139"/>
      <c r="W116" s="139"/>
      <c r="X116" s="139"/>
      <c r="Y116" s="138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</row>
    <row r="117" spans="1:39">
      <c r="A117" s="138"/>
      <c r="B117" t="s">
        <v>80</v>
      </c>
      <c r="C117" t="s">
        <v>66</v>
      </c>
      <c r="D117" t="s">
        <v>81</v>
      </c>
      <c r="G117" s="148">
        <v>1.1999999999999999E-3</v>
      </c>
      <c r="H117" s="149">
        <v>1E-4</v>
      </c>
      <c r="I117" s="149">
        <v>1E-4</v>
      </c>
      <c r="J117" s="149">
        <v>2.9999999999999997E-4</v>
      </c>
      <c r="K117" s="150">
        <v>1E-4</v>
      </c>
      <c r="L117" s="148">
        <v>1E-3</v>
      </c>
      <c r="M117" s="149">
        <v>0</v>
      </c>
      <c r="N117" s="149">
        <v>1E-4</v>
      </c>
      <c r="O117" s="149">
        <v>0</v>
      </c>
      <c r="P117" s="151">
        <v>0</v>
      </c>
      <c r="Q117" s="148">
        <v>1E-3</v>
      </c>
      <c r="R117" s="149">
        <v>0</v>
      </c>
      <c r="S117" s="149">
        <v>1E-4</v>
      </c>
      <c r="T117" s="149">
        <v>1E-4</v>
      </c>
      <c r="U117" s="151">
        <v>2.0000000000000001E-4</v>
      </c>
      <c r="V117" s="139"/>
      <c r="W117" s="139"/>
      <c r="X117" s="139"/>
      <c r="Y117" s="138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</row>
    <row r="118" spans="1:39">
      <c r="A118" s="138"/>
      <c r="B118" t="s">
        <v>80</v>
      </c>
      <c r="C118" t="s">
        <v>68</v>
      </c>
      <c r="D118" t="s">
        <v>82</v>
      </c>
      <c r="G118" s="140">
        <v>18.843499999999999</v>
      </c>
      <c r="H118" s="141">
        <v>11.2012</v>
      </c>
      <c r="I118" s="141">
        <v>11.229100000000001</v>
      </c>
      <c r="J118" s="141">
        <v>9.1906999999999996</v>
      </c>
      <c r="K118" s="142">
        <v>28.740300000000001</v>
      </c>
      <c r="L118" s="140">
        <v>19.491199999999999</v>
      </c>
      <c r="M118" s="141">
        <v>11.769</v>
      </c>
      <c r="N118" s="141">
        <v>11.7674</v>
      </c>
      <c r="O118" s="141">
        <v>9.5686999999999998</v>
      </c>
      <c r="P118" s="143">
        <v>29.164000000000001</v>
      </c>
      <c r="Q118" s="140">
        <v>18.415099999999999</v>
      </c>
      <c r="R118" s="141">
        <v>10.4467</v>
      </c>
      <c r="S118" s="141">
        <v>11.478400000000001</v>
      </c>
      <c r="T118" s="141">
        <v>9.1616</v>
      </c>
      <c r="U118" s="143">
        <v>24.085699999999999</v>
      </c>
      <c r="V118" s="139"/>
      <c r="W118" s="139"/>
      <c r="X118" s="139"/>
      <c r="Y118" s="138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</row>
    <row r="119" spans="1:39">
      <c r="A119" s="138"/>
      <c r="B119" t="s">
        <v>80</v>
      </c>
      <c r="C119" t="s">
        <v>70</v>
      </c>
      <c r="D119" t="s">
        <v>83</v>
      </c>
      <c r="G119" s="140">
        <v>94.455500000000001</v>
      </c>
      <c r="H119" s="141">
        <v>63.405000000000001</v>
      </c>
      <c r="I119" s="141">
        <v>49.274000000000001</v>
      </c>
      <c r="J119" s="141">
        <v>45.390799999999999</v>
      </c>
      <c r="K119" s="142">
        <v>147.10339999999999</v>
      </c>
      <c r="L119" s="140">
        <v>98.994799999999998</v>
      </c>
      <c r="M119" s="141">
        <v>68.024799999999999</v>
      </c>
      <c r="N119" s="141">
        <v>49.040500000000002</v>
      </c>
      <c r="O119" s="141">
        <v>44.584400000000002</v>
      </c>
      <c r="P119" s="143">
        <v>151.20939999999999</v>
      </c>
      <c r="Q119" s="140">
        <v>92.236199999999997</v>
      </c>
      <c r="R119" s="141">
        <v>60.067599999999999</v>
      </c>
      <c r="S119" s="141">
        <v>48.243200000000002</v>
      </c>
      <c r="T119" s="141">
        <v>46.758800000000001</v>
      </c>
      <c r="U119" s="143">
        <v>130.9511</v>
      </c>
      <c r="V119" s="139"/>
      <c r="W119" s="139"/>
      <c r="X119" s="139"/>
      <c r="Y119" s="138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</row>
    <row r="120" spans="1:39">
      <c r="A120" s="138"/>
      <c r="B120" t="s">
        <v>62</v>
      </c>
      <c r="C120" t="s">
        <v>84</v>
      </c>
      <c r="D120" t="s">
        <v>85</v>
      </c>
      <c r="G120" s="148">
        <v>112.3506</v>
      </c>
      <c r="H120" s="149">
        <v>72.2607</v>
      </c>
      <c r="I120" s="149">
        <v>55.170200000000001</v>
      </c>
      <c r="J120" s="149">
        <v>49.439100000000003</v>
      </c>
      <c r="K120" s="150">
        <v>211.40639999999999</v>
      </c>
      <c r="L120" s="148">
        <v>111.9628</v>
      </c>
      <c r="M120" s="149">
        <v>77.378</v>
      </c>
      <c r="N120" s="149">
        <v>56.951700000000002</v>
      </c>
      <c r="O120" s="149">
        <v>49.844799999999999</v>
      </c>
      <c r="P120" s="151">
        <v>208.7894</v>
      </c>
      <c r="Q120" s="148">
        <v>101.65560000000001</v>
      </c>
      <c r="R120" s="149">
        <v>68.838899999999995</v>
      </c>
      <c r="S120" s="149">
        <v>55.795400000000001</v>
      </c>
      <c r="T120" s="149">
        <v>51.973500000000001</v>
      </c>
      <c r="U120" s="151">
        <v>202.708</v>
      </c>
      <c r="V120" s="139"/>
      <c r="W120" s="139"/>
      <c r="X120" s="139"/>
      <c r="Y120" s="138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</row>
    <row r="121" spans="1:39">
      <c r="A121" s="138"/>
      <c r="B121" t="s">
        <v>62</v>
      </c>
      <c r="C121" t="s">
        <v>86</v>
      </c>
      <c r="D121" t="s">
        <v>87</v>
      </c>
      <c r="G121" s="148">
        <v>13.440899999999999</v>
      </c>
      <c r="H121" s="149">
        <v>8.2567000000000004</v>
      </c>
      <c r="I121" s="149">
        <v>7.2483000000000004</v>
      </c>
      <c r="J121" s="149">
        <v>6.2907000000000002</v>
      </c>
      <c r="K121" s="150">
        <v>29.447900000000001</v>
      </c>
      <c r="L121" s="148">
        <v>14.0039</v>
      </c>
      <c r="M121" s="149">
        <v>8.6923999999999992</v>
      </c>
      <c r="N121" s="149">
        <v>7.6108000000000002</v>
      </c>
      <c r="O121" s="149">
        <v>6.5678000000000001</v>
      </c>
      <c r="P121" s="151">
        <v>29.715299999999999</v>
      </c>
      <c r="Q121" s="148">
        <v>13.1325</v>
      </c>
      <c r="R121" s="149">
        <v>7.6679000000000004</v>
      </c>
      <c r="S121" s="149">
        <v>7.3615000000000004</v>
      </c>
      <c r="T121" s="149">
        <v>6.2774999999999999</v>
      </c>
      <c r="U121" s="151">
        <v>27.387</v>
      </c>
      <c r="V121" s="139"/>
      <c r="W121" s="139"/>
      <c r="X121" s="139"/>
      <c r="Y121" s="138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</row>
    <row r="122" spans="1:39">
      <c r="A122" s="49"/>
      <c r="B122" t="s">
        <v>62</v>
      </c>
      <c r="C122" t="s">
        <v>66</v>
      </c>
      <c r="D122" t="s">
        <v>88</v>
      </c>
      <c r="G122" s="43">
        <v>39.936900000000001</v>
      </c>
      <c r="H122" s="44">
        <v>6.6315</v>
      </c>
      <c r="I122" s="44">
        <v>9.9710000000000001</v>
      </c>
      <c r="J122" s="44">
        <v>9.9735999999999994</v>
      </c>
      <c r="K122" s="122">
        <v>7.4486999999999997</v>
      </c>
      <c r="L122" s="43">
        <v>39.938099999999999</v>
      </c>
      <c r="M122" s="44">
        <v>6.6253000000000002</v>
      </c>
      <c r="N122" s="44">
        <v>9.9701000000000004</v>
      </c>
      <c r="O122" s="44">
        <v>9.9735999999999994</v>
      </c>
      <c r="P122" s="45">
        <v>7.4480000000000004</v>
      </c>
      <c r="Q122" s="43">
        <v>39.9407</v>
      </c>
      <c r="R122" s="44">
        <v>6.6332000000000004</v>
      </c>
      <c r="S122" s="44">
        <v>9.9689999999999994</v>
      </c>
      <c r="T122" s="44">
        <v>9.9727999999999994</v>
      </c>
      <c r="U122" s="45">
        <v>7.4538000000000002</v>
      </c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</row>
    <row r="123" spans="1:39">
      <c r="A123" s="49"/>
      <c r="B123" t="s">
        <v>62</v>
      </c>
      <c r="C123" t="s">
        <v>68</v>
      </c>
      <c r="D123" t="s">
        <v>89</v>
      </c>
      <c r="G123" s="2">
        <v>39.9953</v>
      </c>
      <c r="H123" s="1">
        <v>6.6658999999999997</v>
      </c>
      <c r="I123" s="1">
        <v>9.9987999999999992</v>
      </c>
      <c r="J123" s="1">
        <v>9.9987999999999992</v>
      </c>
      <c r="K123" s="123">
        <v>7.5553999999999997</v>
      </c>
      <c r="L123" s="2">
        <v>39.995399999999997</v>
      </c>
      <c r="M123" s="1">
        <v>6.6658999999999997</v>
      </c>
      <c r="N123" s="1">
        <v>9.9987999999999992</v>
      </c>
      <c r="O123" s="1">
        <v>9.9987999999999992</v>
      </c>
      <c r="P123" s="3">
        <v>7.5555000000000003</v>
      </c>
      <c r="Q123" s="2">
        <v>39.9953</v>
      </c>
      <c r="R123" s="1">
        <v>6.6658999999999997</v>
      </c>
      <c r="S123" s="1">
        <v>9.9987999999999992</v>
      </c>
      <c r="T123" s="1">
        <v>9.9987999999999992</v>
      </c>
      <c r="U123" s="3">
        <v>7.5556999999999999</v>
      </c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</row>
    <row r="124" spans="1:39">
      <c r="A124" s="49"/>
      <c r="B124" t="s">
        <v>62</v>
      </c>
      <c r="C124" t="s">
        <v>70</v>
      </c>
      <c r="D124" t="s">
        <v>90</v>
      </c>
      <c r="G124" s="46">
        <v>40.049199999999999</v>
      </c>
      <c r="H124" s="47">
        <v>6.7037000000000004</v>
      </c>
      <c r="I124" s="47">
        <v>10.026199999999999</v>
      </c>
      <c r="J124" s="47">
        <v>10.023</v>
      </c>
      <c r="K124" s="120">
        <v>7.6600999999999999</v>
      </c>
      <c r="L124" s="46">
        <v>40.0501</v>
      </c>
      <c r="M124" s="47">
        <v>6.7027000000000001</v>
      </c>
      <c r="N124" s="47">
        <v>10.027100000000001</v>
      </c>
      <c r="O124" s="47">
        <v>10.023400000000001</v>
      </c>
      <c r="P124" s="48">
        <v>7.6566999999999998</v>
      </c>
      <c r="Q124" s="46">
        <v>40.042400000000001</v>
      </c>
      <c r="R124" s="47">
        <v>6.7020999999999997</v>
      </c>
      <c r="S124" s="47">
        <v>10.024800000000001</v>
      </c>
      <c r="T124" s="47">
        <v>10.024800000000001</v>
      </c>
      <c r="U124" s="48">
        <v>7.6565000000000003</v>
      </c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</row>
    <row r="125" spans="1:39">
      <c r="A125" s="49"/>
      <c r="B125" t="s">
        <v>91</v>
      </c>
      <c r="C125" t="s">
        <v>84</v>
      </c>
      <c r="D125" t="s">
        <v>92</v>
      </c>
      <c r="G125" s="46">
        <v>112.15989999999999</v>
      </c>
      <c r="H125" s="47">
        <v>79.224199999999996</v>
      </c>
      <c r="I125" s="47">
        <v>46.161499999999997</v>
      </c>
      <c r="J125" s="47">
        <v>49.899099999999997</v>
      </c>
      <c r="K125" s="120">
        <v>41420.975100000003</v>
      </c>
      <c r="L125" s="46">
        <v>106.5204</v>
      </c>
      <c r="M125" s="47">
        <v>78.837100000000007</v>
      </c>
      <c r="N125" s="47">
        <v>51.439500000000002</v>
      </c>
      <c r="O125" s="47">
        <v>52.273499999999999</v>
      </c>
      <c r="P125" s="48">
        <v>41419.394800000002</v>
      </c>
      <c r="Q125" s="46">
        <v>92.984999999999999</v>
      </c>
      <c r="R125" s="47">
        <v>66.558700000000002</v>
      </c>
      <c r="S125" s="47">
        <v>47.9131</v>
      </c>
      <c r="T125" s="47">
        <v>49.903199999999998</v>
      </c>
      <c r="U125" s="48">
        <v>41411.709000000003</v>
      </c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</row>
    <row r="126" spans="1:39">
      <c r="A126" s="49"/>
      <c r="B126" t="s">
        <v>91</v>
      </c>
      <c r="C126" t="s">
        <v>86</v>
      </c>
      <c r="D126" t="s">
        <v>93</v>
      </c>
      <c r="G126" s="43">
        <v>0</v>
      </c>
      <c r="H126" s="44">
        <v>0</v>
      </c>
      <c r="I126" s="44">
        <v>0</v>
      </c>
      <c r="J126" s="44">
        <v>0</v>
      </c>
      <c r="K126" s="122">
        <v>0</v>
      </c>
      <c r="L126" s="43">
        <v>0</v>
      </c>
      <c r="M126" s="44">
        <v>0</v>
      </c>
      <c r="N126" s="44">
        <v>0</v>
      </c>
      <c r="O126" s="44">
        <v>0</v>
      </c>
      <c r="P126" s="45">
        <v>0</v>
      </c>
      <c r="Q126" s="43">
        <v>0</v>
      </c>
      <c r="R126" s="44">
        <v>0</v>
      </c>
      <c r="S126" s="44">
        <v>0</v>
      </c>
      <c r="T126" s="44">
        <v>0</v>
      </c>
      <c r="U126" s="45">
        <v>0</v>
      </c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</row>
    <row r="127" spans="1:39">
      <c r="A127" s="49"/>
      <c r="B127" t="s">
        <v>94</v>
      </c>
      <c r="C127" t="s">
        <v>84</v>
      </c>
      <c r="D127" t="s">
        <v>95</v>
      </c>
      <c r="G127" s="43">
        <v>6.3181000000000003</v>
      </c>
      <c r="H127" s="44">
        <v>4.3136999999999999</v>
      </c>
      <c r="I127" s="44">
        <v>2.8721000000000001</v>
      </c>
      <c r="J127" s="44">
        <v>2.8712</v>
      </c>
      <c r="K127" s="122">
        <v>82.5321</v>
      </c>
      <c r="L127" s="43">
        <v>6.4993999999999996</v>
      </c>
      <c r="M127" s="44">
        <v>4.6036000000000001</v>
      </c>
      <c r="N127" s="44">
        <v>2.8706999999999998</v>
      </c>
      <c r="O127" s="44">
        <v>3.1909999999999998</v>
      </c>
      <c r="P127" s="45">
        <v>81.691699999999997</v>
      </c>
      <c r="Q127" s="43">
        <v>6.0610999999999997</v>
      </c>
      <c r="R127" s="44">
        <v>3.9266000000000001</v>
      </c>
      <c r="S127" s="44">
        <v>2.6027</v>
      </c>
      <c r="T127" s="44">
        <v>2.8464999999999998</v>
      </c>
      <c r="U127" s="45">
        <v>81.444699999999997</v>
      </c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</row>
    <row r="128" spans="1:39">
      <c r="A128" s="49"/>
      <c r="B128" t="s">
        <v>94</v>
      </c>
      <c r="C128" t="s">
        <v>66</v>
      </c>
      <c r="D128" t="s">
        <v>96</v>
      </c>
      <c r="G128" s="43">
        <v>39.9923</v>
      </c>
      <c r="H128" s="44">
        <v>6.6638000000000002</v>
      </c>
      <c r="I128" s="44">
        <v>9.9974000000000007</v>
      </c>
      <c r="J128" s="44">
        <v>9.9972999999999992</v>
      </c>
      <c r="K128" s="122">
        <v>7.5145</v>
      </c>
      <c r="L128" s="43">
        <v>39.992199999999997</v>
      </c>
      <c r="M128" s="44">
        <v>6.6635</v>
      </c>
      <c r="N128" s="44">
        <v>9.9974000000000007</v>
      </c>
      <c r="O128" s="44">
        <v>9.9972999999999992</v>
      </c>
      <c r="P128" s="45">
        <v>7.5147000000000004</v>
      </c>
      <c r="Q128" s="43">
        <v>39.992199999999997</v>
      </c>
      <c r="R128" s="44">
        <v>6.6638999999999999</v>
      </c>
      <c r="S128" s="44">
        <v>9.9974000000000007</v>
      </c>
      <c r="T128" s="44">
        <v>9.9974000000000007</v>
      </c>
      <c r="U128" s="45">
        <v>7.5148999999999999</v>
      </c>
      <c r="Y128" s="49"/>
      <c r="Z128" s="49"/>
      <c r="AA128" s="58"/>
      <c r="AB128" s="55"/>
      <c r="AC128" s="49"/>
      <c r="AD128" s="49"/>
      <c r="AE128" s="55"/>
      <c r="AF128" s="55"/>
      <c r="AG128" s="49"/>
      <c r="AH128" s="49"/>
      <c r="AI128" s="55"/>
      <c r="AJ128" s="55"/>
      <c r="AK128" s="49"/>
      <c r="AL128" s="49"/>
      <c r="AM128" s="49"/>
    </row>
    <row r="129" spans="1:39">
      <c r="A129" s="49"/>
      <c r="B129" t="s">
        <v>94</v>
      </c>
      <c r="C129" t="s">
        <v>68</v>
      </c>
      <c r="D129" t="s">
        <v>97</v>
      </c>
      <c r="G129" s="43">
        <v>39.9953</v>
      </c>
      <c r="H129" s="44">
        <v>6.6658999999999997</v>
      </c>
      <c r="I129" s="44">
        <v>9.9987999999999992</v>
      </c>
      <c r="J129" s="44">
        <v>9.9987999999999992</v>
      </c>
      <c r="K129" s="122">
        <v>7.5553999999999997</v>
      </c>
      <c r="L129" s="43">
        <v>39.995399999999997</v>
      </c>
      <c r="M129" s="44">
        <v>6.6658999999999997</v>
      </c>
      <c r="N129" s="44">
        <v>9.9987999999999992</v>
      </c>
      <c r="O129" s="44">
        <v>9.9987999999999992</v>
      </c>
      <c r="P129" s="45">
        <v>7.5555000000000003</v>
      </c>
      <c r="Q129" s="43">
        <v>39.9953</v>
      </c>
      <c r="R129" s="44">
        <v>6.6658999999999997</v>
      </c>
      <c r="S129" s="44">
        <v>9.9987999999999992</v>
      </c>
      <c r="T129" s="44">
        <v>9.9987999999999992</v>
      </c>
      <c r="U129" s="45">
        <v>7.5556999999999999</v>
      </c>
      <c r="Y129" s="49"/>
      <c r="Z129" s="49"/>
      <c r="AA129" s="58"/>
      <c r="AB129" s="55"/>
      <c r="AC129" s="49"/>
      <c r="AD129" s="49"/>
      <c r="AE129" s="58"/>
      <c r="AF129" s="55"/>
      <c r="AG129" s="49"/>
      <c r="AH129" s="49"/>
      <c r="AI129" s="27"/>
      <c r="AJ129" s="60"/>
      <c r="AK129" s="60"/>
      <c r="AL129" s="60"/>
      <c r="AM129" s="49"/>
    </row>
    <row r="130" spans="1:39">
      <c r="A130" s="49"/>
      <c r="B130" t="s">
        <v>94</v>
      </c>
      <c r="C130" t="s">
        <v>86</v>
      </c>
      <c r="D130" t="s">
        <v>98</v>
      </c>
      <c r="G130" s="43">
        <v>0.77890000000000004</v>
      </c>
      <c r="H130" s="44">
        <v>0.54730000000000001</v>
      </c>
      <c r="I130" s="44">
        <v>0.32490000000000002</v>
      </c>
      <c r="J130" s="44">
        <v>0.33129999999999998</v>
      </c>
      <c r="K130" s="122">
        <v>21.723299999999998</v>
      </c>
      <c r="L130" s="43">
        <v>0.83430000000000004</v>
      </c>
      <c r="M130" s="44">
        <v>0.57499999999999996</v>
      </c>
      <c r="N130" s="44">
        <v>0.34160000000000001</v>
      </c>
      <c r="O130" s="44">
        <v>0.34560000000000002</v>
      </c>
      <c r="P130" s="45">
        <v>21.779599999999999</v>
      </c>
      <c r="Q130" s="43">
        <v>0.75960000000000005</v>
      </c>
      <c r="R130" s="44">
        <v>0.50839999999999996</v>
      </c>
      <c r="S130" s="44">
        <v>0.32179999999999997</v>
      </c>
      <c r="T130" s="44">
        <v>0.3291</v>
      </c>
      <c r="U130" s="45">
        <v>21.7149</v>
      </c>
      <c r="Y130" s="49"/>
      <c r="Z130" s="60"/>
      <c r="AA130" s="27"/>
      <c r="AB130" s="60"/>
      <c r="AC130" s="60"/>
      <c r="AD130" s="60"/>
      <c r="AE130" s="27"/>
      <c r="AF130" s="60"/>
      <c r="AG130" s="60"/>
      <c r="AH130" s="60"/>
      <c r="AI130" s="27"/>
      <c r="AJ130" s="61"/>
      <c r="AK130" s="61"/>
      <c r="AL130" s="61"/>
      <c r="AM130" s="49"/>
    </row>
    <row r="131" spans="1:39">
      <c r="A131" s="49"/>
      <c r="B131" t="s">
        <v>94</v>
      </c>
      <c r="C131" t="s">
        <v>70</v>
      </c>
      <c r="D131" t="s">
        <v>99</v>
      </c>
      <c r="G131" s="2">
        <v>39.998600000000003</v>
      </c>
      <c r="H131" s="63">
        <v>6.6680999999999999</v>
      </c>
      <c r="I131" s="1">
        <v>10.0002</v>
      </c>
      <c r="J131" s="1">
        <v>10.0001</v>
      </c>
      <c r="K131" s="123">
        <v>7.5970000000000004</v>
      </c>
      <c r="L131" s="2">
        <v>39.998699999999999</v>
      </c>
      <c r="M131" s="1">
        <v>6.6680999999999999</v>
      </c>
      <c r="N131" s="1">
        <v>10.0002</v>
      </c>
      <c r="O131" s="1">
        <v>10.000500000000001</v>
      </c>
      <c r="P131" s="3">
        <v>7.5964</v>
      </c>
      <c r="Q131" s="2">
        <v>39.9983</v>
      </c>
      <c r="R131" s="1">
        <v>6.6677999999999997</v>
      </c>
      <c r="S131" s="1">
        <v>10.0001</v>
      </c>
      <c r="T131" s="1">
        <v>10.000299999999999</v>
      </c>
      <c r="U131" s="3">
        <v>7.5964</v>
      </c>
      <c r="Y131" s="49"/>
      <c r="Z131" s="61"/>
      <c r="AA131" s="27"/>
      <c r="AB131" s="61"/>
      <c r="AC131" s="61"/>
      <c r="AD131" s="61"/>
      <c r="AE131" s="27"/>
      <c r="AF131" s="61"/>
      <c r="AG131" s="61"/>
      <c r="AH131" s="61"/>
      <c r="AI131" s="27"/>
      <c r="AJ131" s="61"/>
      <c r="AK131" s="61"/>
      <c r="AL131" s="61"/>
      <c r="AM131" s="49"/>
    </row>
    <row r="132" spans="1:39" s="32" customFormat="1">
      <c r="A132" s="202"/>
      <c r="B132" s="32" t="s">
        <v>100</v>
      </c>
      <c r="C132" s="32" t="s">
        <v>101</v>
      </c>
      <c r="D132" s="32" t="s">
        <v>102</v>
      </c>
      <c r="G132" s="192">
        <v>31.729600000000001</v>
      </c>
      <c r="H132" s="193">
        <v>36.715000000000003</v>
      </c>
      <c r="I132" s="193">
        <v>28.4285</v>
      </c>
      <c r="J132" s="193">
        <v>35.490299999999998</v>
      </c>
      <c r="K132" s="194">
        <v>59.363999999999997</v>
      </c>
      <c r="L132" s="192">
        <v>39.561500000000002</v>
      </c>
      <c r="M132" s="193">
        <v>26.722000000000001</v>
      </c>
      <c r="N132" s="193">
        <v>27.811900000000001</v>
      </c>
      <c r="O132" s="193">
        <v>38.644300000000001</v>
      </c>
      <c r="P132" s="195">
        <v>59.417200000000001</v>
      </c>
      <c r="Q132" s="192">
        <v>34.920299999999997</v>
      </c>
      <c r="R132" s="193">
        <v>35.231900000000003</v>
      </c>
      <c r="S132" s="193">
        <v>19.9544</v>
      </c>
      <c r="T132" s="193">
        <v>28.955300000000001</v>
      </c>
      <c r="U132" s="195">
        <v>59.363900000000001</v>
      </c>
      <c r="Y132" s="202"/>
      <c r="Z132" s="207"/>
      <c r="AA132" s="208"/>
      <c r="AB132" s="207"/>
      <c r="AC132" s="207"/>
      <c r="AD132" s="207"/>
      <c r="AE132" s="208"/>
      <c r="AF132" s="207"/>
      <c r="AG132" s="207"/>
      <c r="AH132" s="207"/>
      <c r="AI132" s="208"/>
      <c r="AJ132" s="209"/>
      <c r="AK132" s="209"/>
      <c r="AL132" s="209"/>
      <c r="AM132" s="202"/>
    </row>
    <row r="133" spans="1:39" s="32" customFormat="1">
      <c r="A133" s="202"/>
      <c r="B133" s="32" t="s">
        <v>100</v>
      </c>
      <c r="C133" s="32" t="s">
        <v>103</v>
      </c>
      <c r="D133" s="32" t="s">
        <v>104</v>
      </c>
      <c r="G133" s="197">
        <v>469.2998</v>
      </c>
      <c r="H133" s="198">
        <v>1842.6418000000001</v>
      </c>
      <c r="I133" s="198">
        <v>848.14790000000005</v>
      </c>
      <c r="J133" s="198">
        <v>823.50789999999995</v>
      </c>
      <c r="K133" s="199">
        <v>59.851300000000002</v>
      </c>
      <c r="L133" s="197">
        <v>484.58280000000002</v>
      </c>
      <c r="M133" s="198">
        <v>1936.8043</v>
      </c>
      <c r="N133" s="198">
        <v>1079.8142</v>
      </c>
      <c r="O133" s="198">
        <v>1025.3833999999999</v>
      </c>
      <c r="P133" s="200">
        <v>59.863700000000001</v>
      </c>
      <c r="Q133" s="197">
        <v>451.9674</v>
      </c>
      <c r="R133" s="198">
        <v>1831.7592999999999</v>
      </c>
      <c r="S133" s="198">
        <v>1153.5889999999999</v>
      </c>
      <c r="T133" s="198">
        <v>1105.3766000000001</v>
      </c>
      <c r="U133" s="200">
        <v>59.853700000000003</v>
      </c>
      <c r="Y133" s="202"/>
      <c r="Z133" s="210"/>
      <c r="AA133" s="208"/>
      <c r="AB133" s="209"/>
      <c r="AC133" s="209"/>
      <c r="AD133" s="209"/>
      <c r="AE133" s="208"/>
      <c r="AF133" s="210"/>
      <c r="AG133" s="210"/>
      <c r="AH133" s="210"/>
      <c r="AI133" s="208"/>
      <c r="AJ133" s="209"/>
      <c r="AK133" s="209"/>
      <c r="AL133" s="209"/>
      <c r="AM133" s="202"/>
    </row>
    <row r="134" spans="1:39" s="32" customFormat="1">
      <c r="A134" s="202"/>
      <c r="B134" s="32" t="s">
        <v>100</v>
      </c>
      <c r="C134" s="32" t="s">
        <v>105</v>
      </c>
      <c r="D134" s="32" t="s">
        <v>106</v>
      </c>
      <c r="G134" s="192">
        <v>2500.5772000000002</v>
      </c>
      <c r="H134" s="193">
        <v>15003.508900000001</v>
      </c>
      <c r="I134" s="193">
        <v>10004.150900000001</v>
      </c>
      <c r="J134" s="193">
        <v>10000.9707</v>
      </c>
      <c r="K134" s="194">
        <v>63.844000000000001</v>
      </c>
      <c r="L134" s="192">
        <v>2500.4488000000001</v>
      </c>
      <c r="M134" s="193">
        <v>15008.5062</v>
      </c>
      <c r="N134" s="193">
        <v>10002.8802</v>
      </c>
      <c r="O134" s="193">
        <v>10001.8339</v>
      </c>
      <c r="P134" s="195">
        <v>65.886799999999994</v>
      </c>
      <c r="Q134" s="192">
        <v>2500.5453000000002</v>
      </c>
      <c r="R134" s="193">
        <v>15005.1922</v>
      </c>
      <c r="S134" s="193">
        <v>10003.477800000001</v>
      </c>
      <c r="T134" s="193">
        <v>10001.0864</v>
      </c>
      <c r="U134" s="195">
        <v>64.468100000000007</v>
      </c>
      <c r="Y134" s="202"/>
      <c r="Z134" s="210"/>
      <c r="AA134" s="208"/>
      <c r="AB134" s="209"/>
      <c r="AC134" s="209"/>
      <c r="AD134" s="209"/>
      <c r="AE134" s="208"/>
      <c r="AF134" s="210"/>
      <c r="AG134" s="210"/>
      <c r="AH134" s="210"/>
      <c r="AI134" s="208"/>
      <c r="AJ134" s="209"/>
      <c r="AK134" s="209"/>
      <c r="AL134" s="209"/>
      <c r="AM134" s="202"/>
    </row>
    <row r="135" spans="1:39" s="64" customFormat="1">
      <c r="A135" s="221"/>
      <c r="B135" s="64" t="s">
        <v>107</v>
      </c>
      <c r="C135" s="64" t="s">
        <v>108</v>
      </c>
      <c r="D135" s="64" t="s">
        <v>109</v>
      </c>
      <c r="G135" s="68">
        <v>-1.6581999999999999</v>
      </c>
      <c r="H135" s="69">
        <v>-364.572</v>
      </c>
      <c r="I135" s="69">
        <v>-815.66179999999997</v>
      </c>
      <c r="J135" s="69">
        <v>-815.66179999999997</v>
      </c>
      <c r="K135" s="222">
        <v>-61.168500000000002</v>
      </c>
      <c r="L135" s="68">
        <v>12.038500000000001</v>
      </c>
      <c r="M135" s="69">
        <v>-327.59539999999998</v>
      </c>
      <c r="N135" s="69">
        <v>-814.65189999999996</v>
      </c>
      <c r="O135" s="69">
        <v>-805.07730000000004</v>
      </c>
      <c r="P135" s="70">
        <v>-11.941599999999999</v>
      </c>
      <c r="Q135" s="68">
        <v>-3.3643999999999998</v>
      </c>
      <c r="R135" s="69">
        <v>-378.8569</v>
      </c>
      <c r="S135" s="69">
        <v>-808.45230000000004</v>
      </c>
      <c r="T135" s="69">
        <v>-812.42989999999998</v>
      </c>
      <c r="U135" s="70">
        <v>-27.883600000000001</v>
      </c>
      <c r="Y135" s="221"/>
      <c r="Z135" s="224"/>
      <c r="AA135" s="225"/>
      <c r="AB135" s="226"/>
      <c r="AC135" s="226"/>
      <c r="AD135" s="226"/>
      <c r="AE135" s="225"/>
      <c r="AF135" s="224"/>
      <c r="AG135" s="224"/>
      <c r="AH135" s="224"/>
      <c r="AI135" s="225"/>
      <c r="AJ135" s="227"/>
      <c r="AK135" s="227"/>
      <c r="AL135" s="227"/>
      <c r="AM135" s="221"/>
    </row>
    <row r="136" spans="1:39" s="64" customFormat="1">
      <c r="A136" s="221"/>
      <c r="B136" s="64" t="s">
        <v>107</v>
      </c>
      <c r="C136" s="64" t="s">
        <v>110</v>
      </c>
      <c r="D136" s="64" t="s">
        <v>111</v>
      </c>
      <c r="G136" s="65">
        <v>2467.6008000000002</v>
      </c>
      <c r="H136" s="66">
        <v>356.798</v>
      </c>
      <c r="I136" s="66">
        <v>791.75819999999999</v>
      </c>
      <c r="J136" s="66">
        <v>791.75819999999999</v>
      </c>
      <c r="K136" s="223">
        <v>1828.5735</v>
      </c>
      <c r="L136" s="65">
        <v>2327.6891999999998</v>
      </c>
      <c r="M136" s="66">
        <v>346.72359999999998</v>
      </c>
      <c r="N136" s="66">
        <v>787.06410000000005</v>
      </c>
      <c r="O136" s="66">
        <v>777.57060000000001</v>
      </c>
      <c r="P136" s="67">
        <v>1684.7217000000001</v>
      </c>
      <c r="Q136" s="65">
        <v>2584.9470000000001</v>
      </c>
      <c r="R136" s="66">
        <v>366.02940000000001</v>
      </c>
      <c r="S136" s="66">
        <v>794.11620000000005</v>
      </c>
      <c r="T136" s="66">
        <v>784.42079999999999</v>
      </c>
      <c r="U136" s="67">
        <v>1965.0917999999999</v>
      </c>
      <c r="Y136" s="221"/>
      <c r="Z136" s="227"/>
      <c r="AA136" s="225"/>
      <c r="AB136" s="227"/>
      <c r="AC136" s="227"/>
      <c r="AD136" s="227"/>
      <c r="AE136" s="225"/>
      <c r="AF136" s="227"/>
      <c r="AG136" s="227"/>
      <c r="AH136" s="227"/>
      <c r="AI136" s="225"/>
      <c r="AJ136" s="226"/>
      <c r="AK136" s="226"/>
      <c r="AL136" s="226"/>
      <c r="AM136" s="221"/>
    </row>
    <row r="137" spans="1:39">
      <c r="A137" s="138"/>
      <c r="B137" t="s">
        <v>107</v>
      </c>
      <c r="C137" t="s">
        <v>112</v>
      </c>
      <c r="D137" t="s">
        <v>113</v>
      </c>
      <c r="G137" s="157">
        <v>-133.352</v>
      </c>
      <c r="H137" s="105">
        <v>-409.06180000000001</v>
      </c>
      <c r="I137" s="105">
        <v>-884.35500000000002</v>
      </c>
      <c r="J137" s="105">
        <v>-884.35500000000002</v>
      </c>
      <c r="K137" s="124">
        <v>-167.98</v>
      </c>
      <c r="L137" s="109">
        <v>-98.71</v>
      </c>
      <c r="M137" s="105">
        <v>-402.17450000000002</v>
      </c>
      <c r="N137" s="105">
        <v>-882.81</v>
      </c>
      <c r="O137" s="105">
        <v>-872.42399999999998</v>
      </c>
      <c r="P137" s="110">
        <v>-84.14</v>
      </c>
      <c r="Q137" s="109">
        <v>-180.64599999999999</v>
      </c>
      <c r="R137" s="105">
        <v>-424.79700000000003</v>
      </c>
      <c r="S137" s="105">
        <v>-890.98800000000006</v>
      </c>
      <c r="T137" s="105">
        <v>-880.38099999999997</v>
      </c>
      <c r="U137" s="110">
        <v>-224.5</v>
      </c>
      <c r="Y137" s="49"/>
      <c r="Z137" s="61"/>
      <c r="AA137" s="27"/>
      <c r="AB137" s="61"/>
      <c r="AC137" s="61"/>
      <c r="AD137" s="61"/>
      <c r="AE137" s="27"/>
      <c r="AF137" s="61"/>
      <c r="AG137" s="61"/>
      <c r="AH137" s="61"/>
      <c r="AI137" s="27"/>
      <c r="AJ137" s="61"/>
      <c r="AK137" s="61"/>
      <c r="AL137" s="61"/>
      <c r="AM137" s="49"/>
    </row>
    <row r="138" spans="1:39">
      <c r="A138" s="138"/>
      <c r="B138" t="s">
        <v>107</v>
      </c>
      <c r="C138" t="s">
        <v>114</v>
      </c>
      <c r="D138" t="s">
        <v>115</v>
      </c>
      <c r="G138" s="161">
        <v>2676.116</v>
      </c>
      <c r="H138" s="98">
        <v>404.46559999999999</v>
      </c>
      <c r="I138" s="98">
        <v>874.19</v>
      </c>
      <c r="J138" s="98">
        <v>874.19</v>
      </c>
      <c r="K138" s="125">
        <v>1935.385</v>
      </c>
      <c r="L138" s="111">
        <v>2478.7098999999998</v>
      </c>
      <c r="M138" s="98">
        <v>393.33550000000002</v>
      </c>
      <c r="N138" s="98">
        <v>862.03800000000001</v>
      </c>
      <c r="O138" s="98">
        <v>851.65200000000004</v>
      </c>
      <c r="P138" s="112">
        <v>1764.14</v>
      </c>
      <c r="Q138" s="111">
        <v>2844.96</v>
      </c>
      <c r="R138" s="98">
        <v>415.25099999999998</v>
      </c>
      <c r="S138" s="98">
        <v>869.774</v>
      </c>
      <c r="T138" s="98">
        <v>859.16700000000003</v>
      </c>
      <c r="U138" s="112">
        <v>2063.4</v>
      </c>
      <c r="Y138" s="49"/>
      <c r="Z138" s="61"/>
      <c r="AA138" s="27"/>
      <c r="AB138" s="61"/>
      <c r="AC138" s="61"/>
      <c r="AD138" s="61"/>
      <c r="AE138" s="27"/>
      <c r="AF138" s="61"/>
      <c r="AG138" s="61"/>
      <c r="AH138" s="61"/>
      <c r="AI138" s="27"/>
      <c r="AJ138" s="61"/>
      <c r="AK138" s="61"/>
      <c r="AL138" s="61"/>
      <c r="AM138" s="49"/>
    </row>
    <row r="139" spans="1:39">
      <c r="A139" s="49"/>
      <c r="B139" t="s">
        <v>62</v>
      </c>
      <c r="C139" t="s">
        <v>116</v>
      </c>
      <c r="D139" t="s">
        <v>117</v>
      </c>
      <c r="G139" s="113">
        <v>25.001999999999999</v>
      </c>
      <c r="H139" s="106">
        <v>150.01400000000001</v>
      </c>
      <c r="I139" s="106">
        <v>100.01</v>
      </c>
      <c r="J139" s="106">
        <v>100.01</v>
      </c>
      <c r="K139" s="126">
        <v>132.35300000000001</v>
      </c>
      <c r="L139" s="113">
        <v>25.001999999999999</v>
      </c>
      <c r="M139" s="106">
        <v>150.01400000000001</v>
      </c>
      <c r="N139" s="106">
        <v>100.01</v>
      </c>
      <c r="O139" s="106">
        <v>100.01</v>
      </c>
      <c r="P139" s="114">
        <v>132.351</v>
      </c>
      <c r="Q139" s="113">
        <v>25.001999999999999</v>
      </c>
      <c r="R139" s="106">
        <v>150.01499999999999</v>
      </c>
      <c r="S139" s="106">
        <v>100.01</v>
      </c>
      <c r="T139" s="106">
        <v>100.01</v>
      </c>
      <c r="U139" s="114">
        <v>132.34899999999999</v>
      </c>
      <c r="V139" s="52"/>
      <c r="W139" s="52"/>
      <c r="X139" s="52"/>
      <c r="Y139" s="49"/>
      <c r="Z139" s="61"/>
      <c r="AA139" s="27"/>
      <c r="AB139" s="61"/>
      <c r="AC139" s="61"/>
      <c r="AD139" s="61"/>
      <c r="AE139" s="27"/>
      <c r="AF139" s="61"/>
      <c r="AG139" s="61"/>
      <c r="AH139" s="61"/>
      <c r="AI139" s="27"/>
      <c r="AJ139" s="61"/>
      <c r="AK139" s="61"/>
      <c r="AL139" s="61"/>
      <c r="AM139" s="49"/>
    </row>
    <row r="140" spans="1:39" s="32" customFormat="1">
      <c r="A140" s="202"/>
      <c r="B140" s="32" t="s">
        <v>118</v>
      </c>
      <c r="C140" s="32" t="s">
        <v>119</v>
      </c>
      <c r="D140" s="32" t="s">
        <v>120</v>
      </c>
      <c r="G140" s="203">
        <v>1.5800000000000002E-2</v>
      </c>
      <c r="H140" s="204">
        <v>6.4699999999999994E-2</v>
      </c>
      <c r="I140" s="204">
        <v>2.87E-2</v>
      </c>
      <c r="J140" s="204">
        <v>2.87E-2</v>
      </c>
      <c r="K140" s="205">
        <v>1.0924</v>
      </c>
      <c r="L140" s="203">
        <v>1.6299999999999999E-2</v>
      </c>
      <c r="M140" s="204">
        <v>6.9099999999999995E-2</v>
      </c>
      <c r="N140" s="204">
        <v>2.87E-2</v>
      </c>
      <c r="O140" s="204">
        <v>3.1899999999999998E-2</v>
      </c>
      <c r="P140" s="206">
        <v>1.0811999999999999</v>
      </c>
      <c r="Q140" s="203">
        <v>1.52E-2</v>
      </c>
      <c r="R140" s="204">
        <v>5.8900000000000001E-2</v>
      </c>
      <c r="S140" s="204">
        <v>2.5999999999999999E-2</v>
      </c>
      <c r="T140" s="204">
        <v>2.8500000000000001E-2</v>
      </c>
      <c r="U140" s="206">
        <v>1.0779000000000001</v>
      </c>
      <c r="V140" s="202"/>
      <c r="W140" s="208"/>
      <c r="X140" s="207"/>
      <c r="Y140" s="207"/>
      <c r="Z140" s="207"/>
      <c r="AA140" s="208"/>
      <c r="AB140" s="207"/>
      <c r="AC140" s="207"/>
      <c r="AD140" s="207"/>
      <c r="AE140" s="208"/>
      <c r="AF140" s="207"/>
      <c r="AG140" s="207"/>
      <c r="AH140" s="207"/>
      <c r="AI140" s="208"/>
      <c r="AJ140" s="207"/>
      <c r="AK140" s="207"/>
      <c r="AL140" s="207"/>
      <c r="AM140" s="202"/>
    </row>
    <row r="141" spans="1:39" ht="13.5" thickBot="1">
      <c r="A141" s="49"/>
      <c r="F141" s="27"/>
      <c r="G141" s="115"/>
      <c r="H141" s="116"/>
      <c r="I141" s="116"/>
      <c r="J141" s="116"/>
      <c r="K141" s="127"/>
      <c r="L141" s="115"/>
      <c r="M141" s="116"/>
      <c r="N141" s="116"/>
      <c r="O141" s="116"/>
      <c r="P141" s="117"/>
      <c r="Q141" s="115"/>
      <c r="R141" s="116"/>
      <c r="S141" s="116"/>
      <c r="T141" s="116"/>
      <c r="U141" s="117"/>
      <c r="V141" s="49"/>
      <c r="W141" s="27"/>
      <c r="X141" s="61"/>
      <c r="Y141" s="61"/>
      <c r="Z141" s="61"/>
      <c r="AA141" s="27"/>
      <c r="AB141" s="61"/>
      <c r="AC141" s="61"/>
      <c r="AD141" s="61"/>
      <c r="AE141" s="27"/>
      <c r="AF141" s="61"/>
      <c r="AG141" s="61"/>
      <c r="AH141" s="61"/>
      <c r="AI141" s="49"/>
      <c r="AJ141" s="49"/>
      <c r="AK141" s="49"/>
      <c r="AL141" s="49"/>
      <c r="AM141" s="49"/>
    </row>
    <row r="142" spans="1:39">
      <c r="A142" s="49"/>
      <c r="B142" s="49"/>
      <c r="C142" s="49"/>
      <c r="D142" s="49"/>
      <c r="E142" s="49"/>
      <c r="F142" s="49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</row>
    <row r="143" spans="1:39">
      <c r="A143" s="49"/>
      <c r="B143" s="49"/>
      <c r="C143" s="49"/>
      <c r="D143" s="49"/>
      <c r="E143" s="49"/>
      <c r="F143" s="49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49"/>
      <c r="W143" s="49"/>
      <c r="X143" s="50"/>
      <c r="Y143" s="50"/>
      <c r="Z143" s="50"/>
      <c r="AA143" s="49"/>
      <c r="AB143" s="50"/>
      <c r="AC143" s="50"/>
      <c r="AD143" s="50"/>
      <c r="AE143" s="49"/>
      <c r="AF143" s="49"/>
      <c r="AG143" s="49"/>
      <c r="AH143" s="49"/>
      <c r="AI143" s="49"/>
      <c r="AJ143" s="49"/>
      <c r="AK143" s="49"/>
      <c r="AL143" s="49"/>
      <c r="AM143" s="49"/>
    </row>
    <row r="144" spans="1:39">
      <c r="A144" s="49"/>
      <c r="B144" s="49"/>
      <c r="C144" s="49"/>
      <c r="D144" s="49"/>
      <c r="E144" s="49"/>
      <c r="F144" s="49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</row>
    <row r="145" spans="1:39" ht="18.75">
      <c r="A145" s="49"/>
      <c r="B145" s="33" t="s">
        <v>49</v>
      </c>
      <c r="G145" s="4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</row>
    <row r="146" spans="1:39" ht="13.5" thickBot="1">
      <c r="A146" s="49"/>
      <c r="D146" s="4" t="s">
        <v>44</v>
      </c>
      <c r="G146" s="40"/>
      <c r="H146" s="4"/>
      <c r="J146" s="7"/>
      <c r="K146" s="7"/>
      <c r="L146" s="40"/>
      <c r="M146" s="4"/>
      <c r="N146" s="7"/>
      <c r="Q146" s="40"/>
      <c r="R146" s="40"/>
      <c r="S146" s="4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</row>
    <row r="147" spans="1:39" ht="13.5" thickBot="1">
      <c r="A147" s="49"/>
      <c r="G147" s="252" t="s">
        <v>5</v>
      </c>
      <c r="H147" s="253"/>
      <c r="I147" s="253"/>
      <c r="J147" s="253"/>
      <c r="K147" s="254"/>
      <c r="L147" s="255" t="s">
        <v>21</v>
      </c>
      <c r="M147" s="256"/>
      <c r="N147" s="256"/>
      <c r="O147" s="256"/>
      <c r="P147" s="257"/>
      <c r="Q147" s="258" t="s">
        <v>8</v>
      </c>
      <c r="R147" s="259"/>
      <c r="S147" s="259"/>
      <c r="T147" s="259"/>
      <c r="U147" s="260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</row>
    <row r="148" spans="1:39">
      <c r="A148" s="49"/>
      <c r="B148" t="s">
        <v>0</v>
      </c>
      <c r="F148" t="s">
        <v>4</v>
      </c>
      <c r="G148" s="108" t="s">
        <v>121</v>
      </c>
      <c r="H148" s="107" t="s">
        <v>47</v>
      </c>
      <c r="I148" s="107" t="s">
        <v>61</v>
      </c>
      <c r="J148" s="107" t="s">
        <v>61</v>
      </c>
      <c r="K148" s="107" t="s">
        <v>46</v>
      </c>
      <c r="L148" s="108" t="s">
        <v>121</v>
      </c>
      <c r="M148" s="107" t="s">
        <v>47</v>
      </c>
      <c r="N148" s="107" t="s">
        <v>61</v>
      </c>
      <c r="O148" s="107" t="s">
        <v>61</v>
      </c>
      <c r="P148" s="107" t="s">
        <v>46</v>
      </c>
      <c r="Q148" s="108" t="s">
        <v>121</v>
      </c>
      <c r="R148" s="107" t="s">
        <v>47</v>
      </c>
      <c r="S148" s="107" t="s">
        <v>61</v>
      </c>
      <c r="T148" s="107" t="s">
        <v>61</v>
      </c>
      <c r="U148" s="107" t="s">
        <v>46</v>
      </c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</row>
    <row r="149" spans="1:39">
      <c r="A149" s="49"/>
      <c r="B149" s="139" t="s">
        <v>1</v>
      </c>
      <c r="C149" s="139"/>
      <c r="D149" s="139"/>
      <c r="E149" s="139"/>
      <c r="F149" s="139"/>
      <c r="G149" s="34">
        <v>25</v>
      </c>
      <c r="H149" s="35">
        <v>150</v>
      </c>
      <c r="I149" s="35">
        <v>100</v>
      </c>
      <c r="J149" s="35">
        <v>100</v>
      </c>
      <c r="K149" s="118">
        <v>133</v>
      </c>
      <c r="L149" s="34">
        <v>25</v>
      </c>
      <c r="M149" s="35">
        <v>150</v>
      </c>
      <c r="N149" s="35">
        <v>100</v>
      </c>
      <c r="O149" s="35">
        <v>100</v>
      </c>
      <c r="P149" s="118">
        <v>133</v>
      </c>
      <c r="Q149" s="34">
        <v>25</v>
      </c>
      <c r="R149" s="35">
        <v>150</v>
      </c>
      <c r="S149" s="35">
        <v>100</v>
      </c>
      <c r="T149" s="35">
        <v>100</v>
      </c>
      <c r="U149" s="118">
        <v>133</v>
      </c>
      <c r="V149" s="93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</row>
    <row r="150" spans="1:39">
      <c r="A150" s="49"/>
      <c r="G150" s="34" t="s">
        <v>7</v>
      </c>
      <c r="H150" s="35" t="s">
        <v>24</v>
      </c>
      <c r="I150" s="35" t="s">
        <v>23</v>
      </c>
      <c r="J150" s="35" t="s">
        <v>25</v>
      </c>
      <c r="K150" s="118" t="s">
        <v>26</v>
      </c>
      <c r="L150" s="34" t="s">
        <v>7</v>
      </c>
      <c r="M150" s="35" t="s">
        <v>24</v>
      </c>
      <c r="N150" s="35" t="s">
        <v>23</v>
      </c>
      <c r="O150" s="35" t="s">
        <v>25</v>
      </c>
      <c r="P150" s="36" t="s">
        <v>26</v>
      </c>
      <c r="Q150" s="34" t="s">
        <v>7</v>
      </c>
      <c r="R150" s="35" t="s">
        <v>24</v>
      </c>
      <c r="S150" s="35" t="s">
        <v>23</v>
      </c>
      <c r="T150" s="35" t="s">
        <v>25</v>
      </c>
      <c r="U150" s="36" t="s">
        <v>26</v>
      </c>
      <c r="V150" s="93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</row>
    <row r="151" spans="1:39">
      <c r="A151" s="49"/>
      <c r="B151" t="s">
        <v>62</v>
      </c>
      <c r="C151" t="s">
        <v>63</v>
      </c>
      <c r="D151" t="s">
        <v>64</v>
      </c>
      <c r="G151" s="73">
        <v>25.0029</v>
      </c>
      <c r="H151" s="72">
        <v>150.01740000000001</v>
      </c>
      <c r="I151" s="72">
        <v>100.0116</v>
      </c>
      <c r="J151" s="72">
        <v>100.0116</v>
      </c>
      <c r="K151" s="119">
        <v>133.0155</v>
      </c>
      <c r="L151" s="73">
        <v>25.0029</v>
      </c>
      <c r="M151" s="72">
        <v>150.01730000000001</v>
      </c>
      <c r="N151" s="72">
        <v>100.0115</v>
      </c>
      <c r="O151" s="72">
        <v>100.0115</v>
      </c>
      <c r="P151" s="74">
        <v>133.01570000000001</v>
      </c>
      <c r="Q151" s="73">
        <v>25.0029</v>
      </c>
      <c r="R151" s="72">
        <v>150.01750000000001</v>
      </c>
      <c r="S151" s="72">
        <v>100.0117</v>
      </c>
      <c r="T151" s="72">
        <v>100.0117</v>
      </c>
      <c r="U151" s="74">
        <v>133.01560000000001</v>
      </c>
      <c r="V151" s="93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</row>
    <row r="152" spans="1:39">
      <c r="A152" s="49"/>
      <c r="B152" t="s">
        <v>65</v>
      </c>
      <c r="C152" t="s">
        <v>66</v>
      </c>
      <c r="D152" t="s">
        <v>67</v>
      </c>
      <c r="G152" s="46">
        <v>662.65769999999998</v>
      </c>
      <c r="H152" s="47">
        <v>289.99</v>
      </c>
      <c r="I152" s="47">
        <v>275.91469999999998</v>
      </c>
      <c r="J152" s="47">
        <v>277.31389999999999</v>
      </c>
      <c r="K152" s="120">
        <v>821.87249999999995</v>
      </c>
      <c r="L152" s="46">
        <v>738.25760000000002</v>
      </c>
      <c r="M152" s="47">
        <v>285.76420000000002</v>
      </c>
      <c r="N152" s="47">
        <v>286.87349999999998</v>
      </c>
      <c r="O152" s="47">
        <v>285.1105</v>
      </c>
      <c r="P152" s="48">
        <v>895.44380000000001</v>
      </c>
      <c r="Q152" s="46">
        <v>615.09429999999998</v>
      </c>
      <c r="R152" s="47">
        <v>265.01159999999999</v>
      </c>
      <c r="S152" s="47">
        <v>267.30889999999999</v>
      </c>
      <c r="T152" s="47">
        <v>271.00349999999997</v>
      </c>
      <c r="U152" s="48">
        <v>753.23500000000001</v>
      </c>
      <c r="V152" s="93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</row>
    <row r="153" spans="1:39">
      <c r="A153" s="49"/>
      <c r="B153" t="s">
        <v>65</v>
      </c>
      <c r="C153" t="s">
        <v>68</v>
      </c>
      <c r="D153" t="s">
        <v>69</v>
      </c>
      <c r="G153" s="8">
        <v>738.4298</v>
      </c>
      <c r="H153" s="9">
        <v>339.11669999999998</v>
      </c>
      <c r="I153" s="9">
        <v>322.04820000000001</v>
      </c>
      <c r="J153" s="9">
        <v>322.57279999999997</v>
      </c>
      <c r="K153" s="121">
        <v>913.39700000000005</v>
      </c>
      <c r="L153" s="8">
        <v>813.91010000000006</v>
      </c>
      <c r="M153" s="9">
        <v>349.46280000000002</v>
      </c>
      <c r="N153" s="9">
        <v>336.2638</v>
      </c>
      <c r="O153" s="9">
        <v>334.28809999999999</v>
      </c>
      <c r="P153" s="10">
        <v>1014.1713999999999</v>
      </c>
      <c r="Q153" s="8">
        <v>687.02120000000002</v>
      </c>
      <c r="R153" s="9">
        <v>314.89929999999998</v>
      </c>
      <c r="S153" s="9">
        <v>326.55509999999998</v>
      </c>
      <c r="T153" s="9">
        <v>330.20170000000002</v>
      </c>
      <c r="U153" s="10">
        <v>836.26110000000006</v>
      </c>
      <c r="V153" s="93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</row>
    <row r="154" spans="1:39">
      <c r="A154" s="138"/>
      <c r="B154" t="s">
        <v>65</v>
      </c>
      <c r="C154" t="s">
        <v>70</v>
      </c>
      <c r="D154" t="s">
        <v>71</v>
      </c>
      <c r="G154" s="140">
        <v>818.57039999999995</v>
      </c>
      <c r="H154" s="141">
        <v>395.97789999999998</v>
      </c>
      <c r="I154" s="141">
        <v>388.50880000000001</v>
      </c>
      <c r="J154" s="141">
        <v>387.50290000000001</v>
      </c>
      <c r="K154" s="142">
        <v>1026.6545000000001</v>
      </c>
      <c r="L154" s="140">
        <v>913.58540000000005</v>
      </c>
      <c r="M154" s="141">
        <v>413.03579999999999</v>
      </c>
      <c r="N154" s="141">
        <v>396.23829999999998</v>
      </c>
      <c r="O154" s="141">
        <v>395.80430000000001</v>
      </c>
      <c r="P154" s="143">
        <v>1140.3242</v>
      </c>
      <c r="Q154" s="140">
        <v>767.14639999999997</v>
      </c>
      <c r="R154" s="141">
        <v>370.4572</v>
      </c>
      <c r="S154" s="141">
        <v>392.50639999999999</v>
      </c>
      <c r="T154" s="141">
        <v>398.98099999999999</v>
      </c>
      <c r="U154" s="143">
        <v>935.14639999999997</v>
      </c>
      <c r="V154" s="138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</row>
    <row r="155" spans="1:39">
      <c r="A155" s="138"/>
      <c r="B155" t="s">
        <v>72</v>
      </c>
      <c r="C155" t="s">
        <v>66</v>
      </c>
      <c r="D155" t="s">
        <v>73</v>
      </c>
      <c r="G155" s="140">
        <v>622.03399999999999</v>
      </c>
      <c r="H155" s="141">
        <v>310.24939999999998</v>
      </c>
      <c r="I155" s="141">
        <v>271.02019999999999</v>
      </c>
      <c r="J155" s="141">
        <v>272.36970000000002</v>
      </c>
      <c r="K155" s="142">
        <v>638.91399999999999</v>
      </c>
      <c r="L155" s="140">
        <v>708.61689999999999</v>
      </c>
      <c r="M155" s="141">
        <v>307.6123</v>
      </c>
      <c r="N155" s="141">
        <v>289.17919999999998</v>
      </c>
      <c r="O155" s="141">
        <v>289.37020000000001</v>
      </c>
      <c r="P155" s="143">
        <v>723.78970000000004</v>
      </c>
      <c r="Q155" s="140">
        <v>564.04150000000004</v>
      </c>
      <c r="R155" s="141">
        <v>283.9126</v>
      </c>
      <c r="S155" s="141">
        <v>263.73610000000002</v>
      </c>
      <c r="T155" s="141">
        <v>273.26310000000001</v>
      </c>
      <c r="U155" s="143">
        <v>590.2722</v>
      </c>
      <c r="V155" s="138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</row>
    <row r="156" spans="1:39">
      <c r="A156" s="138"/>
      <c r="B156" t="s">
        <v>72</v>
      </c>
      <c r="C156" t="s">
        <v>68</v>
      </c>
      <c r="D156" t="s">
        <v>74</v>
      </c>
      <c r="G156" s="140">
        <v>689.23130000000003</v>
      </c>
      <c r="H156" s="141">
        <v>364.733</v>
      </c>
      <c r="I156" s="141">
        <v>320.18290000000002</v>
      </c>
      <c r="J156" s="141">
        <v>317.15969999999999</v>
      </c>
      <c r="K156" s="142">
        <v>730.17960000000005</v>
      </c>
      <c r="L156" s="140">
        <v>783.75919999999996</v>
      </c>
      <c r="M156" s="141">
        <v>364.25310000000002</v>
      </c>
      <c r="N156" s="141">
        <v>336.02879999999999</v>
      </c>
      <c r="O156" s="141">
        <v>332.31330000000003</v>
      </c>
      <c r="P156" s="143">
        <v>807.30970000000002</v>
      </c>
      <c r="Q156" s="140">
        <v>641.60630000000003</v>
      </c>
      <c r="R156" s="141">
        <v>336.91750000000002</v>
      </c>
      <c r="S156" s="141">
        <v>306.19080000000002</v>
      </c>
      <c r="T156" s="141">
        <v>317.63130000000001</v>
      </c>
      <c r="U156" s="143">
        <v>673.88490000000002</v>
      </c>
      <c r="V156" s="138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</row>
    <row r="157" spans="1:39">
      <c r="A157" s="138"/>
      <c r="B157" t="s">
        <v>72</v>
      </c>
      <c r="C157" t="s">
        <v>70</v>
      </c>
      <c r="D157" t="s">
        <v>75</v>
      </c>
      <c r="G157" s="140">
        <v>756.73320000000001</v>
      </c>
      <c r="H157" s="141">
        <v>438.65550000000002</v>
      </c>
      <c r="I157" s="141">
        <v>376.18459999999999</v>
      </c>
      <c r="J157" s="141">
        <v>373.17559999999997</v>
      </c>
      <c r="K157" s="142">
        <v>812.92470000000003</v>
      </c>
      <c r="L157" s="140">
        <v>876.77269999999999</v>
      </c>
      <c r="M157" s="141">
        <v>424.29680000000002</v>
      </c>
      <c r="N157" s="141">
        <v>384.40120000000002</v>
      </c>
      <c r="O157" s="141">
        <v>384.64069999999998</v>
      </c>
      <c r="P157" s="143">
        <v>909.38829999999996</v>
      </c>
      <c r="Q157" s="140">
        <v>722.39859999999999</v>
      </c>
      <c r="R157" s="141">
        <v>393.78179999999998</v>
      </c>
      <c r="S157" s="141">
        <v>374.74520000000001</v>
      </c>
      <c r="T157" s="141">
        <v>381.73110000000003</v>
      </c>
      <c r="U157" s="143">
        <v>748.14509999999996</v>
      </c>
      <c r="V157" s="138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</row>
    <row r="158" spans="1:39">
      <c r="A158" s="138"/>
      <c r="B158" t="s">
        <v>76</v>
      </c>
      <c r="C158" t="s">
        <v>66</v>
      </c>
      <c r="D158" t="s">
        <v>77</v>
      </c>
      <c r="G158" s="144">
        <v>49.414200000000001</v>
      </c>
      <c r="H158" s="145">
        <v>49.433799999999998</v>
      </c>
      <c r="I158" s="145">
        <v>49.769199999999998</v>
      </c>
      <c r="J158" s="145">
        <v>49.354500000000002</v>
      </c>
      <c r="K158" s="146">
        <v>44.637599999999999</v>
      </c>
      <c r="L158" s="144">
        <v>49.500599999999999</v>
      </c>
      <c r="M158" s="145">
        <v>48.999899999999997</v>
      </c>
      <c r="N158" s="145">
        <v>49.719099999999997</v>
      </c>
      <c r="O158" s="145">
        <v>49.356999999999999</v>
      </c>
      <c r="P158" s="147">
        <v>43.574199999999998</v>
      </c>
      <c r="Q158" s="144">
        <v>49.341200000000001</v>
      </c>
      <c r="R158" s="145">
        <v>49.341900000000003</v>
      </c>
      <c r="S158" s="145">
        <v>49.716700000000003</v>
      </c>
      <c r="T158" s="145">
        <v>49.372999999999998</v>
      </c>
      <c r="U158" s="147">
        <v>45.387</v>
      </c>
      <c r="V158" s="138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</row>
    <row r="159" spans="1:39">
      <c r="A159" s="138"/>
      <c r="B159" t="s">
        <v>76</v>
      </c>
      <c r="C159" t="s">
        <v>68</v>
      </c>
      <c r="D159" t="s">
        <v>78</v>
      </c>
      <c r="G159" s="144">
        <v>49.524500000000003</v>
      </c>
      <c r="H159" s="145">
        <v>49.871699999999997</v>
      </c>
      <c r="I159" s="145">
        <v>49.960900000000002</v>
      </c>
      <c r="J159" s="145">
        <v>49.564700000000002</v>
      </c>
      <c r="K159" s="146">
        <v>45.497500000000002</v>
      </c>
      <c r="L159" s="144">
        <v>49.633699999999997</v>
      </c>
      <c r="M159" s="145">
        <v>49.511699999999998</v>
      </c>
      <c r="N159" s="145">
        <v>49.948099999999997</v>
      </c>
      <c r="O159" s="145">
        <v>49.584800000000001</v>
      </c>
      <c r="P159" s="147">
        <v>44.510599999999997</v>
      </c>
      <c r="Q159" s="144">
        <v>49.444200000000002</v>
      </c>
      <c r="R159" s="145">
        <v>49.780200000000001</v>
      </c>
      <c r="S159" s="145">
        <v>49.896299999999997</v>
      </c>
      <c r="T159" s="145">
        <v>49.564500000000002</v>
      </c>
      <c r="U159" s="147">
        <v>46.1143</v>
      </c>
      <c r="V159" s="138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</row>
    <row r="160" spans="1:39">
      <c r="A160" s="138"/>
      <c r="B160" t="s">
        <v>76</v>
      </c>
      <c r="C160" t="s">
        <v>70</v>
      </c>
      <c r="D160" t="s">
        <v>79</v>
      </c>
      <c r="G160" s="144">
        <v>49.643500000000003</v>
      </c>
      <c r="H160" s="145">
        <v>50.351100000000002</v>
      </c>
      <c r="I160" s="145">
        <v>50.1633</v>
      </c>
      <c r="J160" s="145">
        <v>49.778399999999998</v>
      </c>
      <c r="K160" s="146">
        <v>46.273899999999998</v>
      </c>
      <c r="L160" s="144">
        <v>49.767400000000002</v>
      </c>
      <c r="M160" s="145">
        <v>50.024000000000001</v>
      </c>
      <c r="N160" s="145">
        <v>50.171700000000001</v>
      </c>
      <c r="O160" s="145">
        <v>49.830500000000001</v>
      </c>
      <c r="P160" s="147">
        <v>45.311300000000003</v>
      </c>
      <c r="Q160" s="144">
        <v>49.543799999999997</v>
      </c>
      <c r="R160" s="145">
        <v>50.230699999999999</v>
      </c>
      <c r="S160" s="145">
        <v>50.088799999999999</v>
      </c>
      <c r="T160" s="145">
        <v>49.775399999999998</v>
      </c>
      <c r="U160" s="147">
        <v>46.802500000000002</v>
      </c>
      <c r="V160" s="138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</row>
    <row r="161" spans="1:39">
      <c r="A161" s="138"/>
      <c r="B161" t="s">
        <v>80</v>
      </c>
      <c r="C161" t="s">
        <v>66</v>
      </c>
      <c r="D161" t="s">
        <v>81</v>
      </c>
      <c r="G161" s="148">
        <v>5.0000000000000001E-4</v>
      </c>
      <c r="H161" s="149">
        <v>0</v>
      </c>
      <c r="I161" s="149">
        <v>1E-4</v>
      </c>
      <c r="J161" s="149">
        <v>0</v>
      </c>
      <c r="K161" s="150">
        <v>1E-4</v>
      </c>
      <c r="L161" s="148">
        <v>1.1999999999999999E-3</v>
      </c>
      <c r="M161" s="149">
        <v>2.9999999999999997E-4</v>
      </c>
      <c r="N161" s="149">
        <v>0</v>
      </c>
      <c r="O161" s="149">
        <v>1E-4</v>
      </c>
      <c r="P161" s="151">
        <v>4.0000000000000002E-4</v>
      </c>
      <c r="Q161" s="148">
        <v>1E-4</v>
      </c>
      <c r="R161" s="149">
        <v>1E-4</v>
      </c>
      <c r="S161" s="149">
        <v>2.0000000000000001E-4</v>
      </c>
      <c r="T161" s="149">
        <v>0</v>
      </c>
      <c r="U161" s="151">
        <v>1E-4</v>
      </c>
      <c r="V161" s="138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</row>
    <row r="162" spans="1:39" s="64" customFormat="1">
      <c r="A162" s="221"/>
      <c r="B162" s="64" t="s">
        <v>80</v>
      </c>
      <c r="C162" s="64" t="s">
        <v>68</v>
      </c>
      <c r="D162" s="64" t="s">
        <v>82</v>
      </c>
      <c r="G162" s="65">
        <v>18.561499999999999</v>
      </c>
      <c r="H162" s="66">
        <v>10.590999999999999</v>
      </c>
      <c r="I162" s="66">
        <v>11.294600000000001</v>
      </c>
      <c r="J162" s="66">
        <v>9.7853999999999992</v>
      </c>
      <c r="K162" s="223">
        <v>26.8294</v>
      </c>
      <c r="L162" s="65">
        <v>19.2576</v>
      </c>
      <c r="M162" s="66">
        <v>12.469200000000001</v>
      </c>
      <c r="N162" s="66">
        <v>11.137700000000001</v>
      </c>
      <c r="O162" s="66">
        <v>9.8453999999999997</v>
      </c>
      <c r="P162" s="67">
        <v>30.0044</v>
      </c>
      <c r="Q162" s="65">
        <v>18.054300000000001</v>
      </c>
      <c r="R162" s="66">
        <v>10.017899999999999</v>
      </c>
      <c r="S162" s="66">
        <v>11.0738</v>
      </c>
      <c r="T162" s="66">
        <v>9.3135999999999992</v>
      </c>
      <c r="U162" s="67">
        <v>23.041399999999999</v>
      </c>
      <c r="V162" s="221"/>
      <c r="W162" s="228"/>
      <c r="X162" s="221"/>
      <c r="Y162" s="221"/>
      <c r="Z162" s="221"/>
      <c r="AA162" s="221"/>
      <c r="AB162" s="228"/>
      <c r="AC162" s="221"/>
      <c r="AD162" s="221"/>
      <c r="AE162" s="221"/>
      <c r="AF162" s="221"/>
      <c r="AG162" s="221"/>
      <c r="AH162" s="221"/>
      <c r="AI162" s="221"/>
      <c r="AJ162" s="221"/>
      <c r="AK162" s="221"/>
      <c r="AL162" s="221"/>
      <c r="AM162" s="221"/>
    </row>
    <row r="163" spans="1:39" s="64" customFormat="1">
      <c r="A163" s="221"/>
      <c r="B163" s="64" t="s">
        <v>80</v>
      </c>
      <c r="C163" s="64" t="s">
        <v>70</v>
      </c>
      <c r="D163" s="64" t="s">
        <v>83</v>
      </c>
      <c r="G163" s="65">
        <v>90.372299999999996</v>
      </c>
      <c r="H163" s="66">
        <v>64.731399999999994</v>
      </c>
      <c r="I163" s="66">
        <v>48.033900000000003</v>
      </c>
      <c r="J163" s="66">
        <v>50.046199999999999</v>
      </c>
      <c r="K163" s="223">
        <v>150.95230000000001</v>
      </c>
      <c r="L163" s="65">
        <v>100.8141</v>
      </c>
      <c r="M163" s="66">
        <v>68.538399999999996</v>
      </c>
      <c r="N163" s="66">
        <v>53.1892</v>
      </c>
      <c r="O163" s="66">
        <v>48.977499999999999</v>
      </c>
      <c r="P163" s="67">
        <v>151.4496</v>
      </c>
      <c r="Q163" s="65">
        <v>91.136099999999999</v>
      </c>
      <c r="R163" s="66">
        <v>61.890500000000003</v>
      </c>
      <c r="S163" s="66">
        <v>48.125</v>
      </c>
      <c r="T163" s="66">
        <v>44.5443</v>
      </c>
      <c r="U163" s="67">
        <v>135.14850000000001</v>
      </c>
      <c r="V163" s="221"/>
      <c r="W163" s="221"/>
      <c r="X163" s="229"/>
      <c r="Y163" s="229"/>
      <c r="Z163" s="229"/>
      <c r="AA163" s="221"/>
      <c r="AB163" s="229"/>
      <c r="AC163" s="229"/>
      <c r="AD163" s="229"/>
      <c r="AE163" s="221"/>
      <c r="AF163" s="221"/>
      <c r="AG163" s="221"/>
      <c r="AH163" s="221"/>
      <c r="AI163" s="221"/>
      <c r="AJ163" s="221"/>
      <c r="AK163" s="221"/>
      <c r="AL163" s="221"/>
      <c r="AM163" s="221"/>
    </row>
    <row r="164" spans="1:39" s="64" customFormat="1">
      <c r="A164" s="221"/>
      <c r="B164" s="64" t="s">
        <v>62</v>
      </c>
      <c r="C164" s="64" t="s">
        <v>84</v>
      </c>
      <c r="D164" s="64" t="s">
        <v>85</v>
      </c>
      <c r="G164" s="68">
        <v>105.1614</v>
      </c>
      <c r="H164" s="69">
        <v>76.4619</v>
      </c>
      <c r="I164" s="69">
        <v>54.3902</v>
      </c>
      <c r="J164" s="69">
        <v>50.3369</v>
      </c>
      <c r="K164" s="222">
        <v>159.31559999999999</v>
      </c>
      <c r="L164" s="68">
        <v>110.11620000000001</v>
      </c>
      <c r="M164" s="69">
        <v>74.991299999999995</v>
      </c>
      <c r="N164" s="69">
        <v>57.125</v>
      </c>
      <c r="O164" s="69">
        <v>56.875900000000001</v>
      </c>
      <c r="P164" s="70">
        <v>175.82409999999999</v>
      </c>
      <c r="Q164" s="68">
        <v>103.2114</v>
      </c>
      <c r="R164" s="69">
        <v>69.8733</v>
      </c>
      <c r="S164" s="69">
        <v>51.274900000000002</v>
      </c>
      <c r="T164" s="69">
        <v>51.915799999999997</v>
      </c>
      <c r="U164" s="70">
        <v>148.5146</v>
      </c>
      <c r="V164" s="221"/>
      <c r="W164" s="230"/>
      <c r="X164" s="231"/>
      <c r="Y164" s="231"/>
      <c r="Z164" s="231"/>
      <c r="AA164" s="230"/>
      <c r="AB164" s="231"/>
      <c r="AC164" s="231"/>
      <c r="AD164" s="231"/>
      <c r="AE164" s="221"/>
      <c r="AF164" s="221"/>
      <c r="AG164" s="221"/>
      <c r="AH164" s="221"/>
      <c r="AI164" s="221"/>
      <c r="AJ164" s="221"/>
      <c r="AK164" s="221"/>
      <c r="AL164" s="221"/>
      <c r="AM164" s="221"/>
    </row>
    <row r="165" spans="1:39">
      <c r="A165" s="138"/>
      <c r="B165" t="s">
        <v>62</v>
      </c>
      <c r="C165" t="s">
        <v>86</v>
      </c>
      <c r="D165" t="s">
        <v>87</v>
      </c>
      <c r="G165" s="148">
        <v>13.326700000000001</v>
      </c>
      <c r="H165" s="149">
        <v>7.7816000000000001</v>
      </c>
      <c r="I165" s="149">
        <v>7.27</v>
      </c>
      <c r="J165" s="149">
        <v>6.5824999999999996</v>
      </c>
      <c r="K165" s="150">
        <v>18.507300000000001</v>
      </c>
      <c r="L165" s="148">
        <v>13.884399999999999</v>
      </c>
      <c r="M165" s="149">
        <v>9.2097999999999995</v>
      </c>
      <c r="N165" s="149">
        <v>7.3223000000000003</v>
      </c>
      <c r="O165" s="149">
        <v>6.7133000000000003</v>
      </c>
      <c r="P165" s="151">
        <v>20.588200000000001</v>
      </c>
      <c r="Q165" s="148">
        <v>12.9429</v>
      </c>
      <c r="R165" s="149">
        <v>7.3159000000000001</v>
      </c>
      <c r="S165" s="149">
        <v>7.1646000000000001</v>
      </c>
      <c r="T165" s="149">
        <v>6.35</v>
      </c>
      <c r="U165" s="151">
        <v>16.049199999999999</v>
      </c>
      <c r="V165" s="138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</row>
    <row r="166" spans="1:39">
      <c r="A166" s="138"/>
      <c r="B166" t="s">
        <v>62</v>
      </c>
      <c r="C166" t="s">
        <v>66</v>
      </c>
      <c r="D166" t="s">
        <v>88</v>
      </c>
      <c r="G166" s="148">
        <v>39.943399999999997</v>
      </c>
      <c r="H166" s="149">
        <v>6.6257999999999999</v>
      </c>
      <c r="I166" s="149">
        <v>9.9713999999999992</v>
      </c>
      <c r="J166" s="149">
        <v>9.9738000000000007</v>
      </c>
      <c r="K166" s="150">
        <v>7.4360999999999997</v>
      </c>
      <c r="L166" s="148">
        <v>39.938699999999997</v>
      </c>
      <c r="M166" s="149">
        <v>6.6295000000000002</v>
      </c>
      <c r="N166" s="149">
        <v>9.9707000000000008</v>
      </c>
      <c r="O166" s="149">
        <v>9.9707000000000008</v>
      </c>
      <c r="P166" s="151">
        <v>7.4321000000000002</v>
      </c>
      <c r="Q166" s="148">
        <v>39.944299999999998</v>
      </c>
      <c r="R166" s="149">
        <v>6.6261000000000001</v>
      </c>
      <c r="S166" s="149">
        <v>9.9728999999999992</v>
      </c>
      <c r="T166" s="149">
        <v>9.9717000000000002</v>
      </c>
      <c r="U166" s="151">
        <v>7.4424000000000001</v>
      </c>
      <c r="V166" s="138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</row>
    <row r="167" spans="1:39">
      <c r="A167" s="138"/>
      <c r="B167" t="s">
        <v>62</v>
      </c>
      <c r="C167" t="s">
        <v>68</v>
      </c>
      <c r="D167" t="s">
        <v>89</v>
      </c>
      <c r="G167" s="152">
        <v>39.9953</v>
      </c>
      <c r="H167" s="153">
        <v>6.6658999999999997</v>
      </c>
      <c r="I167" s="153">
        <v>9.9987999999999992</v>
      </c>
      <c r="J167" s="153">
        <v>9.9987999999999992</v>
      </c>
      <c r="K167" s="154">
        <v>7.5179</v>
      </c>
      <c r="L167" s="152">
        <v>39.995399999999997</v>
      </c>
      <c r="M167" s="153">
        <v>6.6658999999999997</v>
      </c>
      <c r="N167" s="153">
        <v>9.9987999999999992</v>
      </c>
      <c r="O167" s="153">
        <v>9.9987999999999992</v>
      </c>
      <c r="P167" s="155">
        <v>7.5179</v>
      </c>
      <c r="Q167" s="152">
        <v>39.9953</v>
      </c>
      <c r="R167" s="153">
        <v>6.6658999999999997</v>
      </c>
      <c r="S167" s="153">
        <v>9.9987999999999992</v>
      </c>
      <c r="T167" s="153">
        <v>9.9987999999999992</v>
      </c>
      <c r="U167" s="155">
        <v>7.5179</v>
      </c>
      <c r="V167" s="138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</row>
    <row r="168" spans="1:39">
      <c r="A168" s="138"/>
      <c r="B168" t="s">
        <v>62</v>
      </c>
      <c r="C168" t="s">
        <v>70</v>
      </c>
      <c r="D168" t="s">
        <v>90</v>
      </c>
      <c r="G168" s="140">
        <v>40.048499999999997</v>
      </c>
      <c r="H168" s="141">
        <v>6.7023000000000001</v>
      </c>
      <c r="I168" s="141">
        <v>10.0258</v>
      </c>
      <c r="J168" s="141">
        <v>10.0242</v>
      </c>
      <c r="K168" s="142">
        <v>7.5953999999999997</v>
      </c>
      <c r="L168" s="140">
        <v>40.0488</v>
      </c>
      <c r="M168" s="141">
        <v>6.7045000000000003</v>
      </c>
      <c r="N168" s="141">
        <v>10.027900000000001</v>
      </c>
      <c r="O168" s="141">
        <v>10.0276</v>
      </c>
      <c r="P168" s="143">
        <v>7.6078999999999999</v>
      </c>
      <c r="Q168" s="140">
        <v>40.047499999999999</v>
      </c>
      <c r="R168" s="141">
        <v>6.6959</v>
      </c>
      <c r="S168" s="141">
        <v>10.0242</v>
      </c>
      <c r="T168" s="141">
        <v>10.0236</v>
      </c>
      <c r="U168" s="143">
        <v>7.5909000000000004</v>
      </c>
      <c r="V168" s="138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</row>
    <row r="169" spans="1:39">
      <c r="A169" s="138"/>
      <c r="B169" t="s">
        <v>91</v>
      </c>
      <c r="C169" t="s">
        <v>84</v>
      </c>
      <c r="D169" t="s">
        <v>92</v>
      </c>
      <c r="G169" s="140">
        <v>95.835400000000007</v>
      </c>
      <c r="H169" s="141">
        <v>74.913200000000003</v>
      </c>
      <c r="I169" s="141">
        <v>48.664999999999999</v>
      </c>
      <c r="J169" s="141">
        <v>44.608699999999999</v>
      </c>
      <c r="K169" s="142">
        <v>150.9907</v>
      </c>
      <c r="L169" s="140">
        <v>99.164699999999996</v>
      </c>
      <c r="M169" s="141">
        <v>82.130899999999997</v>
      </c>
      <c r="N169" s="141">
        <v>50.107500000000002</v>
      </c>
      <c r="O169" s="141">
        <v>50.516100000000002</v>
      </c>
      <c r="P169" s="143">
        <v>176.23609999999999</v>
      </c>
      <c r="Q169" s="140">
        <v>100.07689999999999</v>
      </c>
      <c r="R169" s="141">
        <v>67.259600000000006</v>
      </c>
      <c r="S169" s="141">
        <v>45.944499999999998</v>
      </c>
      <c r="T169" s="141">
        <v>45.199199999999998</v>
      </c>
      <c r="U169" s="143">
        <v>139.33629999999999</v>
      </c>
      <c r="V169" s="138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</row>
    <row r="170" spans="1:39">
      <c r="A170" s="138"/>
      <c r="B170" t="s">
        <v>91</v>
      </c>
      <c r="C170" t="s">
        <v>86</v>
      </c>
      <c r="D170" t="s">
        <v>93</v>
      </c>
      <c r="G170" s="148">
        <v>0</v>
      </c>
      <c r="H170" s="149">
        <v>0</v>
      </c>
      <c r="I170" s="149">
        <v>0</v>
      </c>
      <c r="J170" s="149">
        <v>0</v>
      </c>
      <c r="K170" s="150">
        <v>0</v>
      </c>
      <c r="L170" s="148">
        <v>0</v>
      </c>
      <c r="M170" s="149">
        <v>0</v>
      </c>
      <c r="N170" s="149">
        <v>0</v>
      </c>
      <c r="O170" s="149">
        <v>0</v>
      </c>
      <c r="P170" s="151">
        <v>0</v>
      </c>
      <c r="Q170" s="148">
        <v>0</v>
      </c>
      <c r="R170" s="149">
        <v>0</v>
      </c>
      <c r="S170" s="149">
        <v>0</v>
      </c>
      <c r="T170" s="149">
        <v>0</v>
      </c>
      <c r="U170" s="151">
        <v>0</v>
      </c>
      <c r="V170" s="138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</row>
    <row r="171" spans="1:39">
      <c r="A171" s="138"/>
      <c r="B171" t="s">
        <v>94</v>
      </c>
      <c r="C171" t="s">
        <v>84</v>
      </c>
      <c r="D171" t="s">
        <v>95</v>
      </c>
      <c r="G171" s="148">
        <v>6.0000999999999998</v>
      </c>
      <c r="H171" s="149">
        <v>4.3061999999999996</v>
      </c>
      <c r="I171" s="149">
        <v>2.6452</v>
      </c>
      <c r="J171" s="149">
        <v>3.0607000000000002</v>
      </c>
      <c r="K171" s="150">
        <v>9.3106000000000009</v>
      </c>
      <c r="L171" s="148">
        <v>6.9131999999999998</v>
      </c>
      <c r="M171" s="149">
        <v>5.1982999999999997</v>
      </c>
      <c r="N171" s="149">
        <v>2.9449000000000001</v>
      </c>
      <c r="O171" s="149">
        <v>2.9188000000000001</v>
      </c>
      <c r="P171" s="151">
        <v>10.1732</v>
      </c>
      <c r="Q171" s="148">
        <v>6.3437999999999999</v>
      </c>
      <c r="R171" s="149">
        <v>4.0853999999999999</v>
      </c>
      <c r="S171" s="149">
        <v>2.6608999999999998</v>
      </c>
      <c r="T171" s="149">
        <v>2.8151999999999999</v>
      </c>
      <c r="U171" s="151">
        <v>7.7999000000000001</v>
      </c>
      <c r="V171" s="138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</row>
    <row r="172" spans="1:39">
      <c r="A172" s="138"/>
      <c r="B172" t="s">
        <v>94</v>
      </c>
      <c r="C172" t="s">
        <v>66</v>
      </c>
      <c r="D172" t="s">
        <v>96</v>
      </c>
      <c r="G172" s="148">
        <v>39.9925</v>
      </c>
      <c r="H172" s="149">
        <v>6.6637000000000004</v>
      </c>
      <c r="I172" s="149">
        <v>9.9975000000000005</v>
      </c>
      <c r="J172" s="149">
        <v>9.9974000000000007</v>
      </c>
      <c r="K172" s="150">
        <v>7.5132000000000003</v>
      </c>
      <c r="L172" s="148">
        <v>39.991999999999997</v>
      </c>
      <c r="M172" s="149">
        <v>6.6634000000000002</v>
      </c>
      <c r="N172" s="149">
        <v>9.9974000000000007</v>
      </c>
      <c r="O172" s="149">
        <v>9.9972999999999992</v>
      </c>
      <c r="P172" s="151">
        <v>7.5128000000000004</v>
      </c>
      <c r="Q172" s="148">
        <v>39.9923</v>
      </c>
      <c r="R172" s="149">
        <v>6.6639999999999997</v>
      </c>
      <c r="S172" s="149">
        <v>9.9972999999999992</v>
      </c>
      <c r="T172" s="149">
        <v>9.9974000000000007</v>
      </c>
      <c r="U172" s="151">
        <v>7.5138999999999996</v>
      </c>
      <c r="V172" s="138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</row>
    <row r="173" spans="1:39">
      <c r="A173" s="138"/>
      <c r="B173" t="s">
        <v>94</v>
      </c>
      <c r="C173" t="s">
        <v>68</v>
      </c>
      <c r="D173" t="s">
        <v>97</v>
      </c>
      <c r="G173" s="148">
        <v>39.9953</v>
      </c>
      <c r="H173" s="149">
        <v>6.6658999999999997</v>
      </c>
      <c r="I173" s="149">
        <v>9.9987999999999992</v>
      </c>
      <c r="J173" s="149">
        <v>9.9987999999999992</v>
      </c>
      <c r="K173" s="150">
        <v>7.5179</v>
      </c>
      <c r="L173" s="148">
        <v>39.995399999999997</v>
      </c>
      <c r="M173" s="149">
        <v>6.6658999999999997</v>
      </c>
      <c r="N173" s="149">
        <v>9.9987999999999992</v>
      </c>
      <c r="O173" s="149">
        <v>9.9987999999999992</v>
      </c>
      <c r="P173" s="151">
        <v>7.5179</v>
      </c>
      <c r="Q173" s="148">
        <v>39.9953</v>
      </c>
      <c r="R173" s="149">
        <v>6.6658999999999997</v>
      </c>
      <c r="S173" s="149">
        <v>9.9987999999999992</v>
      </c>
      <c r="T173" s="149">
        <v>9.9987999999999992</v>
      </c>
      <c r="U173" s="151">
        <v>7.5179</v>
      </c>
      <c r="V173" s="138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</row>
    <row r="174" spans="1:39">
      <c r="A174" s="138"/>
      <c r="B174" t="s">
        <v>94</v>
      </c>
      <c r="C174" t="s">
        <v>86</v>
      </c>
      <c r="D174" t="s">
        <v>98</v>
      </c>
      <c r="G174" s="148">
        <v>0.78129999999999999</v>
      </c>
      <c r="H174" s="149">
        <v>0.50890000000000002</v>
      </c>
      <c r="I174" s="149">
        <v>0.3246</v>
      </c>
      <c r="J174" s="149">
        <v>0.33100000000000002</v>
      </c>
      <c r="K174" s="150">
        <v>1.0141</v>
      </c>
      <c r="L174" s="148">
        <v>0.84409999999999996</v>
      </c>
      <c r="M174" s="149">
        <v>0.61519999999999997</v>
      </c>
      <c r="N174" s="149">
        <v>0.34250000000000003</v>
      </c>
      <c r="O174" s="149">
        <v>0.34770000000000001</v>
      </c>
      <c r="P174" s="151">
        <v>1.159</v>
      </c>
      <c r="Q174" s="148">
        <v>0.75249999999999995</v>
      </c>
      <c r="R174" s="149">
        <v>0.47649999999999998</v>
      </c>
      <c r="S174" s="149">
        <v>0.32100000000000001</v>
      </c>
      <c r="T174" s="149">
        <v>0.3286</v>
      </c>
      <c r="U174" s="151">
        <v>0.89890000000000003</v>
      </c>
      <c r="V174" s="138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</row>
    <row r="175" spans="1:39">
      <c r="A175" s="138"/>
      <c r="B175" t="s">
        <v>94</v>
      </c>
      <c r="C175" t="s">
        <v>70</v>
      </c>
      <c r="D175" t="s">
        <v>99</v>
      </c>
      <c r="G175" s="152">
        <v>39.9985</v>
      </c>
      <c r="H175" s="156">
        <v>6.6680000000000001</v>
      </c>
      <c r="I175" s="153">
        <v>10.0002</v>
      </c>
      <c r="J175" s="153">
        <v>10.000500000000001</v>
      </c>
      <c r="K175" s="154">
        <v>7.5225</v>
      </c>
      <c r="L175" s="152">
        <v>39.999000000000002</v>
      </c>
      <c r="M175" s="153">
        <v>6.6685999999999996</v>
      </c>
      <c r="N175" s="153">
        <v>10.000400000000001</v>
      </c>
      <c r="O175" s="153">
        <v>10.000299999999999</v>
      </c>
      <c r="P175" s="155">
        <v>7.5228999999999999</v>
      </c>
      <c r="Q175" s="152">
        <v>39.998600000000003</v>
      </c>
      <c r="R175" s="153">
        <v>6.6680000000000001</v>
      </c>
      <c r="S175" s="153">
        <v>10</v>
      </c>
      <c r="T175" s="153">
        <v>10.0002</v>
      </c>
      <c r="U175" s="155">
        <v>7.5217000000000001</v>
      </c>
      <c r="V175" s="138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</row>
    <row r="176" spans="1:39">
      <c r="A176" s="138"/>
      <c r="B176" t="s">
        <v>100</v>
      </c>
      <c r="C176" t="s">
        <v>101</v>
      </c>
      <c r="D176" t="s">
        <v>102</v>
      </c>
      <c r="G176" s="140">
        <v>29.554200000000002</v>
      </c>
      <c r="H176" s="141">
        <v>34.407600000000002</v>
      </c>
      <c r="I176" s="141">
        <v>20.527799999999999</v>
      </c>
      <c r="J176" s="141">
        <v>28.1723</v>
      </c>
      <c r="K176" s="142">
        <v>46.1539</v>
      </c>
      <c r="L176" s="140">
        <v>51.8733</v>
      </c>
      <c r="M176" s="141">
        <v>46.244500000000002</v>
      </c>
      <c r="N176" s="141">
        <v>33.879300000000001</v>
      </c>
      <c r="O176" s="141">
        <v>21.526399999999999</v>
      </c>
      <c r="P176" s="143">
        <v>38.734900000000003</v>
      </c>
      <c r="Q176" s="140">
        <v>39.940800000000003</v>
      </c>
      <c r="R176" s="141">
        <v>26.208500000000001</v>
      </c>
      <c r="S176" s="141">
        <v>33.651299999999999</v>
      </c>
      <c r="T176" s="141">
        <v>31.891500000000001</v>
      </c>
      <c r="U176" s="143">
        <v>41.334800000000001</v>
      </c>
      <c r="V176" s="138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</row>
    <row r="177" spans="1:39">
      <c r="A177" s="138"/>
      <c r="B177" t="s">
        <v>100</v>
      </c>
      <c r="C177" t="s">
        <v>103</v>
      </c>
      <c r="D177" t="s">
        <v>104</v>
      </c>
      <c r="G177" s="148">
        <v>429.48160000000001</v>
      </c>
      <c r="H177" s="149">
        <v>1527.0274999999999</v>
      </c>
      <c r="I177" s="149">
        <v>941.68510000000003</v>
      </c>
      <c r="J177" s="149">
        <v>975.55870000000004</v>
      </c>
      <c r="K177" s="150">
        <v>1747.6672000000001</v>
      </c>
      <c r="L177" s="148">
        <v>432.40660000000003</v>
      </c>
      <c r="M177" s="149">
        <v>1756.2555</v>
      </c>
      <c r="N177" s="149">
        <v>952.99879999999996</v>
      </c>
      <c r="O177" s="149">
        <v>907.25310000000002</v>
      </c>
      <c r="P177" s="151">
        <v>1605.154</v>
      </c>
      <c r="Q177" s="148">
        <v>459.61869999999999</v>
      </c>
      <c r="R177" s="149">
        <v>1989.7529</v>
      </c>
      <c r="S177" s="149">
        <v>1024.5155</v>
      </c>
      <c r="T177" s="149">
        <v>985.11300000000006</v>
      </c>
      <c r="U177" s="151">
        <v>1629.2121</v>
      </c>
      <c r="V177" s="138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</row>
    <row r="178" spans="1:39">
      <c r="A178" s="138"/>
      <c r="B178" t="s">
        <v>100</v>
      </c>
      <c r="C178" t="s">
        <v>105</v>
      </c>
      <c r="D178" t="s">
        <v>106</v>
      </c>
      <c r="G178" s="140">
        <v>2500.2927</v>
      </c>
      <c r="H178" s="141">
        <v>15009.662700000001</v>
      </c>
      <c r="I178" s="141">
        <v>10002.4722</v>
      </c>
      <c r="J178" s="141">
        <v>8334.9580000000005</v>
      </c>
      <c r="K178" s="142">
        <v>13312.140100000001</v>
      </c>
      <c r="L178" s="140">
        <v>2500.1125999999999</v>
      </c>
      <c r="M178" s="141">
        <v>15008.649100000001</v>
      </c>
      <c r="N178" s="141">
        <v>9998.6312999999991</v>
      </c>
      <c r="O178" s="141">
        <v>8333.8394000000008</v>
      </c>
      <c r="P178" s="143">
        <v>13307.944</v>
      </c>
      <c r="Q178" s="140">
        <v>2500.5300999999999</v>
      </c>
      <c r="R178" s="141">
        <v>15006.729799999999</v>
      </c>
      <c r="S178" s="141">
        <v>8334.5571999999993</v>
      </c>
      <c r="T178" s="141">
        <v>8333.9264000000003</v>
      </c>
      <c r="U178" s="143">
        <v>13309.2714</v>
      </c>
      <c r="V178" s="138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</row>
    <row r="179" spans="1:39" s="64" customFormat="1">
      <c r="A179" s="221"/>
      <c r="B179" s="64" t="s">
        <v>107</v>
      </c>
      <c r="C179" s="64" t="s">
        <v>108</v>
      </c>
      <c r="D179" s="64" t="s">
        <v>109</v>
      </c>
      <c r="G179" s="68">
        <v>3.8626999999999998</v>
      </c>
      <c r="H179" s="69">
        <v>-370.31729999999999</v>
      </c>
      <c r="I179" s="69">
        <v>-825.82680000000005</v>
      </c>
      <c r="J179" s="69">
        <v>-818.95749999999998</v>
      </c>
      <c r="K179" s="222">
        <v>-74.206299999999999</v>
      </c>
      <c r="L179" s="68">
        <v>12.038500000000001</v>
      </c>
      <c r="M179" s="69">
        <v>-328.90750000000003</v>
      </c>
      <c r="N179" s="69">
        <v>-814.65189999999996</v>
      </c>
      <c r="O179" s="69">
        <v>-811.81200000000001</v>
      </c>
      <c r="P179" s="70">
        <v>-7.7153</v>
      </c>
      <c r="Q179" s="68">
        <v>-4.452</v>
      </c>
      <c r="R179" s="69">
        <v>-378.8569</v>
      </c>
      <c r="S179" s="69">
        <v>-807.95510000000002</v>
      </c>
      <c r="T179" s="69">
        <v>-812.42989999999998</v>
      </c>
      <c r="U179" s="70">
        <v>-116.6125</v>
      </c>
      <c r="V179" s="221"/>
      <c r="W179" s="221"/>
      <c r="X179" s="221"/>
      <c r="Y179" s="221"/>
      <c r="Z179" s="221"/>
      <c r="AA179" s="221"/>
      <c r="AB179" s="221"/>
      <c r="AC179" s="221"/>
      <c r="AD179" s="221"/>
      <c r="AE179" s="221"/>
      <c r="AF179" s="221"/>
      <c r="AG179" s="221"/>
      <c r="AH179" s="221"/>
      <c r="AI179" s="221"/>
      <c r="AJ179" s="221"/>
      <c r="AK179" s="221"/>
      <c r="AL179" s="221"/>
      <c r="AM179" s="221"/>
    </row>
    <row r="180" spans="1:39" s="64" customFormat="1">
      <c r="A180" s="221"/>
      <c r="B180" s="64" t="s">
        <v>107</v>
      </c>
      <c r="C180" s="64" t="s">
        <v>110</v>
      </c>
      <c r="D180" s="64" t="s">
        <v>111</v>
      </c>
      <c r="G180" s="65">
        <v>2468.88</v>
      </c>
      <c r="H180" s="66">
        <v>358.32409999999999</v>
      </c>
      <c r="I180" s="66">
        <v>788.46249999999998</v>
      </c>
      <c r="J180" s="66">
        <v>788.46249999999998</v>
      </c>
      <c r="K180" s="223">
        <v>1833.4935</v>
      </c>
      <c r="L180" s="65">
        <v>2327.6891999999998</v>
      </c>
      <c r="M180" s="66">
        <v>348.51900000000001</v>
      </c>
      <c r="N180" s="66">
        <v>787.06410000000005</v>
      </c>
      <c r="O180" s="66">
        <v>784.30529999999999</v>
      </c>
      <c r="P180" s="67">
        <v>1680.4075</v>
      </c>
      <c r="Q180" s="65">
        <v>2579.7262999999998</v>
      </c>
      <c r="R180" s="66">
        <v>366.02940000000001</v>
      </c>
      <c r="S180" s="66">
        <v>790.42870000000005</v>
      </c>
      <c r="T180" s="66">
        <v>784.42079999999999</v>
      </c>
      <c r="U180" s="67">
        <v>1960.2219</v>
      </c>
      <c r="V180" s="221"/>
      <c r="W180" s="221"/>
      <c r="X180" s="221"/>
      <c r="Y180" s="221"/>
      <c r="Z180" s="221"/>
      <c r="AA180" s="221"/>
      <c r="AB180" s="221"/>
      <c r="AC180" s="221"/>
      <c r="AD180" s="221"/>
      <c r="AE180" s="221"/>
      <c r="AF180" s="221"/>
      <c r="AG180" s="221"/>
      <c r="AH180" s="221"/>
      <c r="AI180" s="221"/>
      <c r="AJ180" s="221"/>
      <c r="AK180" s="221"/>
      <c r="AL180" s="221"/>
      <c r="AM180" s="221"/>
    </row>
    <row r="181" spans="1:39">
      <c r="A181" s="138"/>
      <c r="B181" t="s">
        <v>107</v>
      </c>
      <c r="C181" t="s">
        <v>112</v>
      </c>
      <c r="D181" t="s">
        <v>113</v>
      </c>
      <c r="G181" s="157">
        <v>-116.116</v>
      </c>
      <c r="H181" s="158">
        <v>-418.25420000000003</v>
      </c>
      <c r="I181" s="158">
        <v>-894.52</v>
      </c>
      <c r="J181" s="158">
        <v>-894.52</v>
      </c>
      <c r="K181" s="159">
        <v>-155.38499999999999</v>
      </c>
      <c r="L181" s="157">
        <v>-98.71</v>
      </c>
      <c r="M181" s="158">
        <v>-406.59399999999999</v>
      </c>
      <c r="N181" s="158">
        <v>-882.81</v>
      </c>
      <c r="O181" s="158">
        <v>-872.42399999999998</v>
      </c>
      <c r="P181" s="160">
        <v>-95.41</v>
      </c>
      <c r="Q181" s="157">
        <v>-180.64599999999999</v>
      </c>
      <c r="R181" s="158">
        <v>-424.79700000000003</v>
      </c>
      <c r="S181" s="158">
        <v>-890.98800000000006</v>
      </c>
      <c r="T181" s="158">
        <v>-880.38099999999997</v>
      </c>
      <c r="U181" s="160">
        <v>-224.5</v>
      </c>
      <c r="V181" s="138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</row>
    <row r="182" spans="1:39">
      <c r="A182" s="138"/>
      <c r="B182" t="s">
        <v>107</v>
      </c>
      <c r="C182" t="s">
        <v>114</v>
      </c>
      <c r="D182" t="s">
        <v>115</v>
      </c>
      <c r="G182" s="161">
        <v>2676.116</v>
      </c>
      <c r="H182" s="162">
        <v>399.86939999999998</v>
      </c>
      <c r="I182" s="162">
        <v>864.02499999999998</v>
      </c>
      <c r="J182" s="162">
        <v>864.02499999999998</v>
      </c>
      <c r="K182" s="163">
        <v>1922.7900999999999</v>
      </c>
      <c r="L182" s="161">
        <v>2478.7098999999998</v>
      </c>
      <c r="M182" s="162">
        <v>388.916</v>
      </c>
      <c r="N182" s="162">
        <v>862.03800000000001</v>
      </c>
      <c r="O182" s="162">
        <v>851.65200000000004</v>
      </c>
      <c r="P182" s="164">
        <v>1775.4101000000001</v>
      </c>
      <c r="Q182" s="161">
        <v>2826.3978999999999</v>
      </c>
      <c r="R182" s="162">
        <v>415.25099999999998</v>
      </c>
      <c r="S182" s="162">
        <v>880.38099999999997</v>
      </c>
      <c r="T182" s="162">
        <v>859.16700000000003</v>
      </c>
      <c r="U182" s="164">
        <v>2077.1</v>
      </c>
      <c r="V182" s="138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</row>
    <row r="183" spans="1:39">
      <c r="A183" s="138"/>
      <c r="B183" t="s">
        <v>62</v>
      </c>
      <c r="C183" t="s">
        <v>116</v>
      </c>
      <c r="D183" t="s">
        <v>117</v>
      </c>
      <c r="G183" s="166">
        <v>25.001999999999999</v>
      </c>
      <c r="H183" s="167">
        <v>150.01400000000001</v>
      </c>
      <c r="I183" s="167">
        <v>100.01</v>
      </c>
      <c r="J183" s="167">
        <v>100.01</v>
      </c>
      <c r="K183" s="168">
        <v>133.01400000000001</v>
      </c>
      <c r="L183" s="166">
        <v>25.001999999999999</v>
      </c>
      <c r="M183" s="167">
        <v>150.01400000000001</v>
      </c>
      <c r="N183" s="167">
        <v>100.01</v>
      </c>
      <c r="O183" s="167">
        <v>100.01</v>
      </c>
      <c r="P183" s="169">
        <v>133.01400000000001</v>
      </c>
      <c r="Q183" s="166">
        <v>25.001999999999999</v>
      </c>
      <c r="R183" s="167">
        <v>150.01599999999999</v>
      </c>
      <c r="S183" s="167">
        <v>100.01</v>
      </c>
      <c r="T183" s="167">
        <v>100.01</v>
      </c>
      <c r="U183" s="169">
        <v>133.01400000000001</v>
      </c>
      <c r="V183" s="138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</row>
    <row r="184" spans="1:39">
      <c r="A184" s="138"/>
      <c r="B184" t="s">
        <v>118</v>
      </c>
      <c r="C184" t="s">
        <v>119</v>
      </c>
      <c r="D184" t="s">
        <v>120</v>
      </c>
      <c r="G184" s="166">
        <v>1.4999999999999999E-2</v>
      </c>
      <c r="H184" s="167">
        <v>6.4600000000000005E-2</v>
      </c>
      <c r="I184" s="167">
        <v>2.6499999999999999E-2</v>
      </c>
      <c r="J184" s="167">
        <v>3.0599999999999999E-2</v>
      </c>
      <c r="K184" s="168">
        <v>0.12379999999999999</v>
      </c>
      <c r="L184" s="166">
        <v>1.7299999999999999E-2</v>
      </c>
      <c r="M184" s="167">
        <v>7.8E-2</v>
      </c>
      <c r="N184" s="167">
        <v>2.9499999999999998E-2</v>
      </c>
      <c r="O184" s="167">
        <v>2.92E-2</v>
      </c>
      <c r="P184" s="169">
        <v>0.1353</v>
      </c>
      <c r="Q184" s="166">
        <v>1.5900000000000001E-2</v>
      </c>
      <c r="R184" s="167">
        <v>6.13E-2</v>
      </c>
      <c r="S184" s="167">
        <v>2.6599999999999999E-2</v>
      </c>
      <c r="T184" s="167">
        <v>2.8199999999999999E-2</v>
      </c>
      <c r="U184" s="169">
        <v>0.1038</v>
      </c>
      <c r="V184" s="138"/>
      <c r="W184" s="58"/>
      <c r="X184" s="55"/>
      <c r="Y184" s="49"/>
      <c r="Z184" s="49"/>
      <c r="AA184" s="58"/>
      <c r="AB184" s="55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</row>
    <row r="185" spans="1:39" ht="13.5" thickBot="1">
      <c r="A185" s="138"/>
      <c r="B185" s="139"/>
      <c r="C185" s="139"/>
      <c r="D185" s="139"/>
      <c r="E185" s="139"/>
      <c r="F185" s="165"/>
      <c r="G185" s="170"/>
      <c r="H185" s="171"/>
      <c r="I185" s="171"/>
      <c r="J185" s="171"/>
      <c r="K185" s="172"/>
      <c r="L185" s="170"/>
      <c r="M185" s="171"/>
      <c r="N185" s="171"/>
      <c r="O185" s="171"/>
      <c r="P185" s="173"/>
      <c r="Q185" s="170"/>
      <c r="R185" s="171"/>
      <c r="S185" s="171"/>
      <c r="T185" s="171"/>
      <c r="U185" s="173"/>
      <c r="V185" s="138"/>
      <c r="W185" s="58"/>
      <c r="X185" s="55"/>
      <c r="Y185" s="49"/>
      <c r="Z185" s="49"/>
      <c r="AA185" s="58"/>
      <c r="AB185" s="55"/>
      <c r="AC185" s="49"/>
      <c r="AD185" s="49"/>
      <c r="AE185" s="58"/>
      <c r="AF185" s="55"/>
      <c r="AG185" s="49"/>
      <c r="AH185" s="49"/>
      <c r="AI185" s="49"/>
      <c r="AJ185" s="49"/>
      <c r="AK185" s="49"/>
      <c r="AL185" s="49"/>
      <c r="AM185" s="49"/>
    </row>
    <row r="186" spans="1:39">
      <c r="A186" s="138"/>
      <c r="B186" s="138"/>
      <c r="C186" s="138"/>
      <c r="D186" s="138"/>
      <c r="E186" s="138"/>
      <c r="F186" s="138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38"/>
      <c r="W186" s="27"/>
      <c r="X186" s="60"/>
      <c r="Y186" s="60"/>
      <c r="Z186" s="60"/>
      <c r="AA186" s="27"/>
      <c r="AB186" s="60"/>
      <c r="AC186" s="60"/>
      <c r="AD186" s="60"/>
      <c r="AE186" s="27"/>
      <c r="AF186" s="60"/>
      <c r="AG186" s="60"/>
      <c r="AH186" s="60"/>
      <c r="AI186" s="49"/>
      <c r="AJ186" s="49"/>
      <c r="AK186" s="49"/>
      <c r="AL186" s="49"/>
      <c r="AM186" s="49"/>
    </row>
    <row r="187" spans="1:39">
      <c r="A187" s="138"/>
      <c r="B187" s="138"/>
      <c r="C187" s="138"/>
      <c r="D187" s="138"/>
      <c r="E187" s="138"/>
      <c r="F187" s="138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38"/>
      <c r="W187" s="27"/>
      <c r="X187" s="61"/>
      <c r="Y187" s="61"/>
      <c r="Z187" s="61"/>
      <c r="AA187" s="27"/>
      <c r="AB187" s="61"/>
      <c r="AC187" s="61"/>
      <c r="AD187" s="61"/>
      <c r="AE187" s="27"/>
      <c r="AF187" s="61"/>
      <c r="AG187" s="61"/>
      <c r="AH187" s="61"/>
      <c r="AI187" s="49"/>
      <c r="AJ187" s="49"/>
      <c r="AK187" s="49"/>
      <c r="AL187" s="49"/>
      <c r="AM187" s="49"/>
    </row>
    <row r="188" spans="1:39">
      <c r="A188" s="49"/>
      <c r="B188" s="49"/>
      <c r="C188" s="49"/>
      <c r="D188" s="49"/>
      <c r="E188" s="49"/>
      <c r="F188" s="49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49"/>
      <c r="W188" s="27"/>
      <c r="X188" s="61"/>
      <c r="Y188" s="61"/>
      <c r="Z188" s="61"/>
      <c r="AA188" s="27"/>
      <c r="AB188" s="61"/>
      <c r="AC188" s="61"/>
      <c r="AD188" s="61"/>
      <c r="AE188" s="27"/>
      <c r="AF188" s="61"/>
      <c r="AG188" s="61"/>
      <c r="AH188" s="61"/>
      <c r="AI188" s="49"/>
      <c r="AJ188" s="49"/>
      <c r="AK188" s="49"/>
      <c r="AL188" s="49"/>
      <c r="AM188" s="49"/>
    </row>
    <row r="189" spans="1:39">
      <c r="A189" s="49"/>
      <c r="B189" s="49"/>
      <c r="C189" s="49"/>
      <c r="D189" s="49"/>
      <c r="E189" s="49"/>
      <c r="F189" s="49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49"/>
      <c r="W189" s="27"/>
      <c r="X189" s="79"/>
      <c r="Y189" s="79"/>
      <c r="Z189" s="79"/>
      <c r="AA189" s="27"/>
      <c r="AB189" s="57"/>
      <c r="AC189" s="57"/>
      <c r="AD189" s="57"/>
      <c r="AE189" s="27"/>
      <c r="AF189" s="79"/>
      <c r="AG189" s="79"/>
      <c r="AH189" s="79"/>
      <c r="AI189" s="49"/>
      <c r="AJ189" s="49"/>
      <c r="AK189" s="49"/>
      <c r="AL189" s="49"/>
      <c r="AM189" s="49"/>
    </row>
    <row r="190" spans="1:39">
      <c r="A190" s="49"/>
      <c r="B190" s="49"/>
      <c r="C190" s="49"/>
      <c r="D190" s="49"/>
      <c r="E190" s="49"/>
      <c r="F190" s="49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49"/>
      <c r="W190" s="27"/>
      <c r="X190" s="79"/>
      <c r="Y190" s="79"/>
      <c r="Z190" s="79"/>
      <c r="AA190" s="27"/>
      <c r="AB190" s="57"/>
      <c r="AC190" s="57"/>
      <c r="AD190" s="57"/>
      <c r="AE190" s="27"/>
      <c r="AF190" s="79"/>
      <c r="AG190" s="79"/>
      <c r="AH190" s="79"/>
      <c r="AI190" s="49"/>
      <c r="AJ190" s="49"/>
      <c r="AK190" s="49"/>
      <c r="AL190" s="49"/>
      <c r="AM190" s="49"/>
    </row>
    <row r="191" spans="1:39">
      <c r="A191" s="49"/>
      <c r="B191" s="49"/>
      <c r="C191" s="49"/>
      <c r="D191" s="49"/>
      <c r="E191" s="49"/>
      <c r="F191" s="49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49"/>
      <c r="W191" s="27"/>
      <c r="X191" s="79"/>
      <c r="Y191" s="79"/>
      <c r="Z191" s="79"/>
      <c r="AA191" s="27"/>
      <c r="AB191" s="57"/>
      <c r="AC191" s="57"/>
      <c r="AD191" s="57"/>
      <c r="AE191" s="27"/>
      <c r="AF191" s="79"/>
      <c r="AG191" s="79"/>
      <c r="AH191" s="79"/>
      <c r="AI191" s="49"/>
      <c r="AJ191" s="49"/>
      <c r="AK191" s="49"/>
      <c r="AL191" s="49"/>
      <c r="AM191" s="49"/>
    </row>
    <row r="192" spans="1:39">
      <c r="A192" s="49"/>
      <c r="B192" s="49"/>
      <c r="C192" s="49"/>
      <c r="D192" s="49"/>
      <c r="E192" s="49"/>
      <c r="F192" s="49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49"/>
      <c r="W192" s="27"/>
      <c r="X192" s="61"/>
      <c r="Y192" s="61"/>
      <c r="Z192" s="61"/>
      <c r="AA192" s="27"/>
      <c r="AB192" s="61"/>
      <c r="AC192" s="61"/>
      <c r="AD192" s="61"/>
      <c r="AE192" s="27"/>
      <c r="AF192" s="61"/>
      <c r="AG192" s="61"/>
      <c r="AH192" s="61"/>
      <c r="AI192" s="49"/>
      <c r="AJ192" s="49"/>
      <c r="AK192" s="49"/>
      <c r="AL192" s="49"/>
      <c r="AM192" s="49"/>
    </row>
    <row r="193" spans="1:39">
      <c r="A193" s="49"/>
      <c r="B193" s="49"/>
      <c r="C193" s="49"/>
      <c r="D193" s="49"/>
      <c r="E193" s="49"/>
      <c r="F193" s="49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49"/>
      <c r="W193" s="27"/>
      <c r="X193" s="61"/>
      <c r="Y193" s="61"/>
      <c r="Z193" s="61"/>
      <c r="AA193" s="27"/>
      <c r="AB193" s="61"/>
      <c r="AC193" s="61"/>
      <c r="AD193" s="61"/>
      <c r="AE193" s="27"/>
      <c r="AF193" s="61"/>
      <c r="AG193" s="61"/>
      <c r="AH193" s="61"/>
      <c r="AI193" s="49"/>
      <c r="AJ193" s="49"/>
      <c r="AK193" s="49"/>
      <c r="AL193" s="49"/>
      <c r="AM193" s="49"/>
    </row>
    <row r="194" spans="1:39">
      <c r="A194" s="49"/>
      <c r="B194" s="49"/>
      <c r="C194" s="49"/>
      <c r="D194" s="49"/>
      <c r="E194" s="49"/>
      <c r="F194" s="49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49"/>
      <c r="W194" s="27"/>
      <c r="X194" s="61"/>
      <c r="Y194" s="61"/>
      <c r="Z194" s="61"/>
      <c r="AA194" s="27"/>
      <c r="AB194" s="61"/>
      <c r="AC194" s="61"/>
      <c r="AD194" s="61"/>
      <c r="AE194" s="27"/>
      <c r="AF194" s="61"/>
      <c r="AG194" s="61"/>
      <c r="AH194" s="61"/>
      <c r="AI194" s="49"/>
      <c r="AJ194" s="49"/>
      <c r="AK194" s="49"/>
      <c r="AL194" s="49"/>
      <c r="AM194" s="49"/>
    </row>
    <row r="195" spans="1:39">
      <c r="A195" s="49"/>
      <c r="B195" s="49"/>
      <c r="C195" s="49"/>
      <c r="D195" s="49"/>
      <c r="E195" s="49"/>
      <c r="F195" s="49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49"/>
      <c r="W195" s="27"/>
      <c r="X195" s="61"/>
      <c r="Y195" s="61"/>
      <c r="Z195" s="61"/>
      <c r="AA195" s="27"/>
      <c r="AB195" s="61"/>
      <c r="AC195" s="61"/>
      <c r="AD195" s="61"/>
      <c r="AE195" s="27"/>
      <c r="AF195" s="61"/>
      <c r="AG195" s="61"/>
      <c r="AH195" s="61"/>
      <c r="AI195" s="49"/>
      <c r="AJ195" s="49"/>
      <c r="AK195" s="49"/>
      <c r="AL195" s="49"/>
      <c r="AM195" s="49"/>
    </row>
    <row r="196" spans="1:39">
      <c r="B196" s="49"/>
      <c r="C196" s="49"/>
      <c r="D196" s="49"/>
      <c r="E196" s="49"/>
      <c r="F196" s="49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49"/>
      <c r="W196" s="27"/>
      <c r="X196" s="61"/>
      <c r="Y196" s="61"/>
      <c r="Z196" s="61"/>
      <c r="AA196" s="27"/>
      <c r="AB196" s="61"/>
      <c r="AC196" s="61"/>
      <c r="AD196" s="61"/>
      <c r="AE196" s="27"/>
      <c r="AF196" s="61"/>
      <c r="AG196" s="61"/>
      <c r="AH196" s="61"/>
      <c r="AI196" s="49"/>
      <c r="AJ196" s="49"/>
      <c r="AK196" s="49"/>
      <c r="AL196" s="49"/>
      <c r="AM196" s="49"/>
    </row>
    <row r="197" spans="1:39">
      <c r="B197" s="49"/>
      <c r="C197" s="49"/>
      <c r="D197" s="49"/>
      <c r="E197" s="49"/>
      <c r="F197" s="49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49"/>
      <c r="W197" s="27"/>
      <c r="X197" s="61"/>
      <c r="Y197" s="61"/>
      <c r="Z197" s="61"/>
      <c r="AA197" s="27"/>
      <c r="AB197" s="61"/>
      <c r="AC197" s="61"/>
      <c r="AD197" s="61"/>
      <c r="AE197" s="27"/>
      <c r="AF197" s="61"/>
      <c r="AG197" s="61"/>
      <c r="AH197" s="61"/>
      <c r="AI197" s="49"/>
      <c r="AJ197" s="49"/>
      <c r="AK197" s="49"/>
      <c r="AL197" s="49"/>
      <c r="AM197" s="49"/>
    </row>
    <row r="198" spans="1:39">
      <c r="B198" s="49"/>
      <c r="C198" s="49"/>
      <c r="D198" s="49"/>
      <c r="E198" s="49"/>
      <c r="F198" s="49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</row>
    <row r="199" spans="1:39">
      <c r="B199" s="49"/>
      <c r="C199" s="49"/>
      <c r="D199" s="49"/>
      <c r="E199" s="49"/>
      <c r="F199" s="49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49"/>
      <c r="W199" s="50"/>
      <c r="X199" s="50"/>
      <c r="Y199" s="50"/>
      <c r="Z199" s="50"/>
      <c r="AA199" s="50"/>
      <c r="AB199" s="50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</row>
    <row r="200" spans="1:39">
      <c r="B200" s="49"/>
      <c r="C200" s="49"/>
      <c r="D200" s="49"/>
      <c r="E200" s="49"/>
      <c r="F200" s="49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</row>
    <row r="201" spans="1:39">
      <c r="B201" s="49"/>
      <c r="C201" s="49"/>
      <c r="D201" s="49"/>
      <c r="E201" s="49"/>
      <c r="F201" s="49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</row>
    <row r="202" spans="1:39">
      <c r="B202" s="49"/>
      <c r="C202" s="49"/>
      <c r="D202" s="49"/>
      <c r="E202" s="49"/>
      <c r="F202" s="49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</row>
    <row r="203" spans="1:39">
      <c r="B203" s="49"/>
      <c r="C203" s="49"/>
      <c r="D203" s="49"/>
      <c r="E203" s="49"/>
      <c r="F203" s="49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</row>
    <row r="204" spans="1:39">
      <c r="B204" s="49"/>
      <c r="C204" s="49"/>
      <c r="D204" s="49"/>
      <c r="E204" s="49"/>
      <c r="F204" s="49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</row>
    <row r="205" spans="1:39">
      <c r="B205" s="49"/>
      <c r="C205" s="49"/>
      <c r="D205" s="49"/>
      <c r="E205" s="49"/>
      <c r="F205" s="49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</row>
    <row r="206" spans="1:39">
      <c r="B206" s="49"/>
      <c r="C206" s="49"/>
      <c r="D206" s="49"/>
      <c r="E206" s="49"/>
      <c r="F206" s="49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</row>
    <row r="207" spans="1:39">
      <c r="B207" s="49"/>
      <c r="C207" s="49"/>
      <c r="D207" s="49"/>
      <c r="E207" s="49"/>
      <c r="F207" s="49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</row>
    <row r="208" spans="1:39">
      <c r="B208" s="49"/>
      <c r="C208" s="49"/>
      <c r="D208" s="49"/>
      <c r="E208" s="49"/>
      <c r="F208" s="49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</row>
    <row r="209" spans="2:39">
      <c r="B209" s="49"/>
      <c r="C209" s="49"/>
      <c r="D209" s="49"/>
      <c r="E209" s="49"/>
      <c r="F209" s="49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</row>
    <row r="210" spans="2:39">
      <c r="B210" s="49"/>
      <c r="C210" s="49"/>
      <c r="D210" s="49"/>
      <c r="E210" s="49"/>
      <c r="F210" s="49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</row>
    <row r="211" spans="2:39">
      <c r="B211" s="49"/>
      <c r="C211" s="49"/>
      <c r="D211" s="49"/>
      <c r="E211" s="49"/>
      <c r="F211" s="49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</row>
    <row r="212" spans="2:39">
      <c r="B212" s="49"/>
      <c r="C212" s="49"/>
      <c r="D212" s="49"/>
      <c r="E212" s="49"/>
      <c r="F212" s="49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</row>
    <row r="213" spans="2:39">
      <c r="B213" s="49"/>
      <c r="C213" s="49"/>
      <c r="D213" s="49"/>
      <c r="E213" s="49"/>
      <c r="F213" s="49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</row>
    <row r="214" spans="2:39">
      <c r="B214" s="49"/>
      <c r="C214" s="49"/>
      <c r="D214" s="49"/>
      <c r="E214" s="49"/>
      <c r="F214" s="49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</row>
    <row r="215" spans="2:39">
      <c r="B215" s="49"/>
      <c r="C215" s="49"/>
      <c r="D215" s="49"/>
      <c r="E215" s="49"/>
      <c r="F215" s="49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</row>
    <row r="216" spans="2:39">
      <c r="B216" s="49"/>
      <c r="C216" s="49"/>
      <c r="D216" s="49"/>
      <c r="E216" s="49"/>
      <c r="F216" s="49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</row>
    <row r="217" spans="2:39">
      <c r="B217" s="49"/>
      <c r="C217" s="49"/>
      <c r="D217" s="49"/>
      <c r="E217" s="49"/>
      <c r="F217" s="49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</row>
    <row r="218" spans="2:39">
      <c r="B218" s="49"/>
      <c r="C218" s="49"/>
      <c r="D218" s="49"/>
      <c r="E218" s="49"/>
      <c r="F218" s="49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49"/>
      <c r="W218" s="59"/>
      <c r="X218" s="49"/>
      <c r="Y218" s="49"/>
      <c r="Z218" s="49"/>
      <c r="AA218" s="49"/>
      <c r="AB218" s="5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</row>
    <row r="219" spans="2:39">
      <c r="B219" s="49"/>
      <c r="C219" s="49"/>
      <c r="D219" s="49"/>
      <c r="E219" s="49"/>
      <c r="F219" s="49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49"/>
      <c r="W219" s="49"/>
      <c r="X219" s="60"/>
      <c r="Y219" s="60"/>
      <c r="Z219" s="60"/>
      <c r="AA219" s="49"/>
      <c r="AB219" s="60"/>
      <c r="AC219" s="60"/>
      <c r="AD219" s="60"/>
      <c r="AE219" s="49"/>
      <c r="AF219" s="49"/>
      <c r="AG219" s="49"/>
      <c r="AH219" s="49"/>
      <c r="AI219" s="49"/>
      <c r="AJ219" s="49"/>
      <c r="AK219" s="49"/>
      <c r="AL219" s="49"/>
      <c r="AM219" s="49"/>
    </row>
    <row r="220" spans="2:39"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53"/>
      <c r="X220" s="51"/>
      <c r="Y220" s="51"/>
      <c r="Z220" s="51"/>
      <c r="AA220" s="53"/>
      <c r="AB220" s="51"/>
      <c r="AC220" s="51"/>
      <c r="AD220" s="51"/>
      <c r="AE220" s="49"/>
      <c r="AF220" s="49"/>
      <c r="AG220" s="49"/>
      <c r="AH220" s="49"/>
      <c r="AI220" s="49"/>
      <c r="AJ220" s="49"/>
      <c r="AK220" s="49"/>
      <c r="AL220" s="49"/>
      <c r="AM220" s="49"/>
    </row>
    <row r="221" spans="2:39">
      <c r="B221" s="49"/>
      <c r="C221" s="49"/>
      <c r="D221" s="49"/>
      <c r="E221" s="84"/>
      <c r="F221" s="2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</row>
    <row r="222" spans="2:39">
      <c r="B222" s="49"/>
      <c r="C222" s="49"/>
      <c r="D222" s="49"/>
      <c r="E222" s="84"/>
      <c r="F222" s="2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</row>
    <row r="223" spans="2:39">
      <c r="B223" s="49"/>
      <c r="C223" s="49"/>
      <c r="D223" s="49"/>
      <c r="E223" s="84"/>
      <c r="F223" s="2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</row>
    <row r="224" spans="2:39">
      <c r="B224" s="49"/>
      <c r="C224" s="49"/>
      <c r="D224" s="49"/>
      <c r="E224" s="85"/>
      <c r="F224" s="3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</row>
    <row r="225" spans="2:39">
      <c r="B225" s="49"/>
      <c r="C225" s="49"/>
      <c r="D225" s="49"/>
      <c r="E225" s="85"/>
      <c r="F225" s="3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</row>
    <row r="226" spans="2:39">
      <c r="B226" s="49"/>
      <c r="C226" s="49"/>
      <c r="D226" s="49"/>
      <c r="E226" s="85"/>
      <c r="F226" s="3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</row>
    <row r="227" spans="2:39">
      <c r="B227" s="49"/>
      <c r="C227" s="49"/>
      <c r="D227" s="49"/>
      <c r="E227" s="85"/>
      <c r="F227" s="3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</row>
    <row r="228" spans="2:39">
      <c r="B228" s="49"/>
      <c r="C228" s="49"/>
      <c r="D228" s="49"/>
      <c r="E228" s="85"/>
      <c r="F228" s="3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</row>
    <row r="229" spans="2:39">
      <c r="B229" s="49"/>
      <c r="C229" s="49"/>
      <c r="D229" s="49"/>
      <c r="E229" s="85"/>
      <c r="F229" s="3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</row>
    <row r="230" spans="2:39" ht="15">
      <c r="B230" s="49"/>
      <c r="C230" s="49"/>
      <c r="D230" s="49"/>
      <c r="E230" s="86"/>
      <c r="F230" s="37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</row>
    <row r="231" spans="2:39">
      <c r="B231" s="49"/>
      <c r="C231" s="49"/>
      <c r="D231" s="49"/>
      <c r="E231" s="87"/>
      <c r="F231" s="81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</row>
    <row r="232" spans="2:39">
      <c r="B232" s="49"/>
      <c r="C232" s="49"/>
      <c r="D232" s="49"/>
      <c r="E232" s="87"/>
      <c r="F232" s="81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</row>
    <row r="233" spans="2:39">
      <c r="B233" s="49"/>
      <c r="C233" s="49"/>
      <c r="D233" s="49"/>
      <c r="E233" s="81"/>
      <c r="F233" s="81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</row>
    <row r="234" spans="2:39">
      <c r="B234" s="49"/>
      <c r="C234" s="49"/>
      <c r="D234" s="49"/>
      <c r="E234" s="81"/>
      <c r="F234" s="81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</row>
    <row r="235" spans="2:39">
      <c r="B235" s="49"/>
      <c r="C235" s="49"/>
      <c r="D235" s="49"/>
      <c r="E235" s="81"/>
      <c r="F235" s="81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</row>
    <row r="236" spans="2:39">
      <c r="B236" s="49"/>
      <c r="C236" s="49"/>
      <c r="D236" s="49"/>
      <c r="E236" s="81"/>
      <c r="F236" s="49"/>
      <c r="G236" s="49"/>
      <c r="H236" s="88"/>
      <c r="I236" s="88"/>
      <c r="J236" s="88"/>
      <c r="K236" s="88"/>
      <c r="L236" s="49"/>
      <c r="M236" s="88"/>
      <c r="N236" s="88"/>
      <c r="O236" s="88"/>
      <c r="P236" s="88"/>
      <c r="Q236" s="49"/>
      <c r="R236" s="88"/>
      <c r="S236" s="88"/>
      <c r="T236" s="88"/>
      <c r="U236" s="88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</row>
    <row r="237" spans="2:39"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</row>
    <row r="238" spans="2:39" ht="18.75">
      <c r="B238" s="49"/>
      <c r="C238" s="49"/>
      <c r="D238" s="49"/>
      <c r="E238" s="49"/>
      <c r="F238" s="49"/>
      <c r="G238" s="49"/>
      <c r="H238" s="49"/>
      <c r="I238" s="49"/>
      <c r="J238" s="49"/>
      <c r="K238" s="54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</row>
    <row r="239" spans="2:39"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</row>
    <row r="240" spans="2:39"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</row>
    <row r="241" spans="2:35"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</row>
    <row r="242" spans="2:35"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</row>
    <row r="243" spans="2:35"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</row>
    <row r="244" spans="2:35"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</row>
    <row r="245" spans="2:35"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</row>
    <row r="246" spans="2:35"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</row>
    <row r="247" spans="2:35"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</row>
    <row r="248" spans="2:35">
      <c r="N248" s="49"/>
      <c r="O248" s="49"/>
      <c r="P248" s="49"/>
      <c r="Q248" s="49"/>
      <c r="R248" s="49"/>
      <c r="S248" s="49"/>
      <c r="T248" s="49"/>
      <c r="U248" s="49"/>
      <c r="V248" s="49"/>
      <c r="W248" s="49"/>
    </row>
    <row r="249" spans="2:35">
      <c r="N249" s="49"/>
      <c r="O249" s="49"/>
      <c r="P249" s="49"/>
      <c r="Q249" s="49"/>
      <c r="R249" s="49"/>
      <c r="S249" s="49"/>
      <c r="T249" s="49"/>
      <c r="U249" s="49"/>
      <c r="V249" s="49"/>
      <c r="W249" s="49"/>
    </row>
    <row r="250" spans="2:35">
      <c r="N250" s="49"/>
      <c r="O250" s="49"/>
      <c r="P250" s="49"/>
      <c r="Q250" s="49"/>
      <c r="R250" s="49"/>
      <c r="S250" s="49"/>
      <c r="T250" s="49"/>
      <c r="U250" s="49"/>
      <c r="V250" s="49"/>
      <c r="W250" s="49"/>
    </row>
  </sheetData>
  <mergeCells count="12">
    <mergeCell ref="G59:K59"/>
    <mergeCell ref="L59:P59"/>
    <mergeCell ref="G103:K103"/>
    <mergeCell ref="L103:P103"/>
    <mergeCell ref="G147:K147"/>
    <mergeCell ref="L147:P147"/>
    <mergeCell ref="Q147:U147"/>
    <mergeCell ref="G16:K16"/>
    <mergeCell ref="L16:P16"/>
    <mergeCell ref="Q16:U16"/>
    <mergeCell ref="Q103:U103"/>
    <mergeCell ref="Q59:U59"/>
  </mergeCells>
  <phoneticPr fontId="4" type="noConversion"/>
  <conditionalFormatting sqref="G213:U213 G44:IV44 A44 Y131 G87:V87 G131:U131 G175:V175">
    <cfRule type="cellIs" dxfId="4" priority="1" stopIfTrue="1" operator="notBetween">
      <formula>31</formula>
      <formula>33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4"/>
  <sheetViews>
    <sheetView topLeftCell="CK1" workbookViewId="0">
      <selection activeCell="CY38" sqref="CY38"/>
    </sheetView>
  </sheetViews>
  <sheetFormatPr defaultRowHeight="12.75"/>
  <cols>
    <col min="1" max="1" width="9" customWidth="1"/>
  </cols>
  <sheetData>
    <row r="2" spans="1:160">
      <c r="A2" t="s">
        <v>28</v>
      </c>
    </row>
    <row r="3" spans="1:160">
      <c r="A3" s="75" t="s">
        <v>129</v>
      </c>
      <c r="B3" t="s">
        <v>29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29</v>
      </c>
      <c r="K3">
        <v>1</v>
      </c>
      <c r="L3" t="s">
        <v>30</v>
      </c>
      <c r="M3">
        <v>0</v>
      </c>
      <c r="N3" t="s">
        <v>31</v>
      </c>
      <c r="O3" t="s">
        <v>32</v>
      </c>
      <c r="P3">
        <v>92</v>
      </c>
      <c r="Q3">
        <v>80</v>
      </c>
      <c r="R3" t="s">
        <v>33</v>
      </c>
      <c r="S3">
        <v>1</v>
      </c>
      <c r="T3">
        <v>0</v>
      </c>
      <c r="U3">
        <v>0</v>
      </c>
      <c r="V3">
        <v>3</v>
      </c>
      <c r="W3" t="s">
        <v>34</v>
      </c>
      <c r="X3">
        <v>7</v>
      </c>
      <c r="Y3">
        <v>20</v>
      </c>
      <c r="Z3">
        <v>0</v>
      </c>
      <c r="AA3">
        <v>0</v>
      </c>
      <c r="AB3">
        <v>0</v>
      </c>
      <c r="AC3" t="s">
        <v>35</v>
      </c>
      <c r="AD3" t="s">
        <v>29</v>
      </c>
      <c r="AE3" t="s">
        <v>52</v>
      </c>
      <c r="AF3">
        <v>80</v>
      </c>
      <c r="AG3">
        <v>0</v>
      </c>
      <c r="AH3">
        <v>81</v>
      </c>
      <c r="AI3">
        <v>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4</v>
      </c>
      <c r="AR3">
        <v>0</v>
      </c>
      <c r="AS3">
        <v>0</v>
      </c>
      <c r="AT3">
        <v>0</v>
      </c>
      <c r="AU3">
        <v>90</v>
      </c>
      <c r="AV3">
        <v>0</v>
      </c>
      <c r="AW3">
        <v>0</v>
      </c>
      <c r="AX3">
        <v>81</v>
      </c>
      <c r="AY3">
        <v>1</v>
      </c>
      <c r="AZ3">
        <v>0</v>
      </c>
      <c r="BA3">
        <v>0</v>
      </c>
      <c r="BB3">
        <v>2</v>
      </c>
      <c r="BC3">
        <v>0</v>
      </c>
      <c r="BD3">
        <v>3</v>
      </c>
      <c r="BE3">
        <v>15</v>
      </c>
      <c r="BF3" t="s">
        <v>130</v>
      </c>
      <c r="BG3" t="s">
        <v>53</v>
      </c>
      <c r="BH3">
        <v>0</v>
      </c>
      <c r="BI3">
        <v>1</v>
      </c>
      <c r="BJ3">
        <v>0</v>
      </c>
      <c r="BK3" t="s">
        <v>52</v>
      </c>
      <c r="BL3">
        <v>0</v>
      </c>
      <c r="BM3">
        <v>0</v>
      </c>
      <c r="BN3" t="s">
        <v>33</v>
      </c>
      <c r="BO3">
        <v>1</v>
      </c>
      <c r="BP3">
        <v>0</v>
      </c>
      <c r="BQ3">
        <v>0</v>
      </c>
      <c r="BR3">
        <v>2</v>
      </c>
      <c r="BS3">
        <v>0</v>
      </c>
      <c r="BT3">
        <v>0</v>
      </c>
      <c r="BU3">
        <v>0</v>
      </c>
      <c r="BV3" t="s">
        <v>130</v>
      </c>
      <c r="BW3" t="s">
        <v>53</v>
      </c>
      <c r="BX3">
        <v>0</v>
      </c>
      <c r="BY3">
        <v>0</v>
      </c>
      <c r="BZ3">
        <v>0</v>
      </c>
      <c r="CA3" t="s">
        <v>52</v>
      </c>
      <c r="CB3">
        <v>0</v>
      </c>
      <c r="CC3">
        <v>0</v>
      </c>
      <c r="CD3">
        <v>81</v>
      </c>
      <c r="CE3">
        <v>2</v>
      </c>
      <c r="CF3" t="s">
        <v>131</v>
      </c>
      <c r="CG3" t="s">
        <v>132</v>
      </c>
      <c r="CH3" t="s">
        <v>31</v>
      </c>
      <c r="CI3">
        <v>0</v>
      </c>
      <c r="CJ3">
        <v>6</v>
      </c>
      <c r="CK3">
        <v>56</v>
      </c>
      <c r="CL3">
        <v>22</v>
      </c>
      <c r="CM3" t="s">
        <v>133</v>
      </c>
      <c r="CN3">
        <v>0</v>
      </c>
      <c r="CO3">
        <v>0</v>
      </c>
      <c r="CP3">
        <v>0</v>
      </c>
      <c r="CQ3" t="s">
        <v>50</v>
      </c>
      <c r="CR3">
        <v>0</v>
      </c>
      <c r="CS3">
        <v>63</v>
      </c>
      <c r="CT3">
        <v>1</v>
      </c>
      <c r="CU3" t="s">
        <v>134</v>
      </c>
      <c r="CV3">
        <v>1</v>
      </c>
      <c r="CW3" t="s">
        <v>134</v>
      </c>
      <c r="CX3">
        <v>1</v>
      </c>
      <c r="CY3" t="s">
        <v>54</v>
      </c>
      <c r="CZ3">
        <v>1</v>
      </c>
      <c r="DA3" t="s">
        <v>135</v>
      </c>
      <c r="DB3" t="s">
        <v>38</v>
      </c>
      <c r="EZ3">
        <v>0</v>
      </c>
      <c r="FA3">
        <v>0</v>
      </c>
      <c r="FB3">
        <v>90</v>
      </c>
      <c r="FC3" t="s">
        <v>41</v>
      </c>
      <c r="FD3" t="s">
        <v>42</v>
      </c>
    </row>
    <row r="4" spans="1:160">
      <c r="A4" s="75" t="s">
        <v>129</v>
      </c>
      <c r="B4" t="s">
        <v>29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29</v>
      </c>
      <c r="K4">
        <v>1</v>
      </c>
      <c r="L4" t="s">
        <v>30</v>
      </c>
      <c r="M4">
        <v>0</v>
      </c>
      <c r="N4" t="s">
        <v>31</v>
      </c>
      <c r="O4" t="s">
        <v>32</v>
      </c>
      <c r="P4">
        <v>92</v>
      </c>
      <c r="Q4">
        <v>80</v>
      </c>
      <c r="R4" t="s">
        <v>33</v>
      </c>
      <c r="S4">
        <v>1</v>
      </c>
      <c r="T4">
        <v>0</v>
      </c>
      <c r="U4">
        <v>0</v>
      </c>
      <c r="V4">
        <v>3</v>
      </c>
      <c r="W4" t="s">
        <v>34</v>
      </c>
      <c r="X4">
        <v>7</v>
      </c>
      <c r="Y4">
        <v>20</v>
      </c>
      <c r="Z4">
        <v>0</v>
      </c>
      <c r="AA4">
        <v>0</v>
      </c>
      <c r="AB4">
        <v>0</v>
      </c>
      <c r="AC4" t="s">
        <v>35</v>
      </c>
      <c r="AD4" t="s">
        <v>29</v>
      </c>
      <c r="AE4" t="s">
        <v>52</v>
      </c>
      <c r="AF4">
        <v>80</v>
      </c>
      <c r="AG4">
        <v>0</v>
      </c>
      <c r="AH4">
        <v>81</v>
      </c>
      <c r="AI4">
        <v>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4</v>
      </c>
      <c r="AR4">
        <v>0</v>
      </c>
      <c r="AS4">
        <v>0</v>
      </c>
      <c r="AT4">
        <v>0</v>
      </c>
      <c r="AU4">
        <v>90</v>
      </c>
      <c r="AV4">
        <v>0</v>
      </c>
      <c r="AW4">
        <v>0</v>
      </c>
      <c r="AX4">
        <v>81</v>
      </c>
      <c r="AY4">
        <v>1</v>
      </c>
      <c r="AZ4">
        <v>0</v>
      </c>
      <c r="BA4">
        <v>0</v>
      </c>
      <c r="BB4">
        <v>2</v>
      </c>
      <c r="BC4">
        <v>0</v>
      </c>
      <c r="BD4">
        <v>3</v>
      </c>
      <c r="BE4">
        <v>15</v>
      </c>
      <c r="BF4" t="s">
        <v>130</v>
      </c>
      <c r="BG4" t="s">
        <v>53</v>
      </c>
      <c r="BH4">
        <v>0</v>
      </c>
      <c r="BI4">
        <v>1</v>
      </c>
      <c r="BJ4">
        <v>0</v>
      </c>
      <c r="BK4" t="s">
        <v>52</v>
      </c>
      <c r="BL4">
        <v>0</v>
      </c>
      <c r="BM4">
        <v>0</v>
      </c>
      <c r="BN4" t="s">
        <v>33</v>
      </c>
      <c r="BO4">
        <v>1</v>
      </c>
      <c r="BP4">
        <v>0</v>
      </c>
      <c r="BQ4">
        <v>0</v>
      </c>
      <c r="BR4">
        <v>2</v>
      </c>
      <c r="BS4">
        <v>0</v>
      </c>
      <c r="BT4">
        <v>0</v>
      </c>
      <c r="BU4">
        <v>0</v>
      </c>
      <c r="BV4" t="s">
        <v>130</v>
      </c>
      <c r="BW4" t="s">
        <v>53</v>
      </c>
      <c r="BX4">
        <v>0</v>
      </c>
      <c r="BY4">
        <v>0</v>
      </c>
      <c r="BZ4">
        <v>0</v>
      </c>
      <c r="CA4" t="s">
        <v>52</v>
      </c>
      <c r="CB4">
        <v>0</v>
      </c>
      <c r="CC4">
        <v>0</v>
      </c>
      <c r="CD4">
        <v>81</v>
      </c>
      <c r="CE4">
        <v>2</v>
      </c>
      <c r="CF4" t="s">
        <v>131</v>
      </c>
      <c r="CG4" t="s">
        <v>132</v>
      </c>
      <c r="CH4" t="s">
        <v>32</v>
      </c>
      <c r="CI4">
        <v>0</v>
      </c>
      <c r="CJ4">
        <v>0</v>
      </c>
      <c r="CK4">
        <v>0</v>
      </c>
      <c r="CL4">
        <v>0</v>
      </c>
      <c r="CM4">
        <v>4</v>
      </c>
      <c r="CN4">
        <v>0</v>
      </c>
      <c r="CO4">
        <v>0</v>
      </c>
      <c r="CP4">
        <v>0</v>
      </c>
      <c r="CQ4" t="s">
        <v>50</v>
      </c>
      <c r="CR4">
        <v>0</v>
      </c>
      <c r="CS4">
        <v>63</v>
      </c>
      <c r="CT4">
        <v>1</v>
      </c>
      <c r="CU4" t="s">
        <v>134</v>
      </c>
      <c r="CV4">
        <v>1</v>
      </c>
      <c r="CW4" t="s">
        <v>134</v>
      </c>
      <c r="CX4">
        <v>1</v>
      </c>
      <c r="CY4" t="s">
        <v>54</v>
      </c>
      <c r="CZ4">
        <v>1</v>
      </c>
      <c r="DA4" t="s">
        <v>135</v>
      </c>
      <c r="DB4" t="s">
        <v>38</v>
      </c>
    </row>
    <row r="5" spans="1:160">
      <c r="A5" s="75" t="s">
        <v>129</v>
      </c>
      <c r="B5" t="s">
        <v>29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29</v>
      </c>
      <c r="K5">
        <v>1</v>
      </c>
      <c r="L5" t="s">
        <v>30</v>
      </c>
      <c r="M5">
        <v>0</v>
      </c>
      <c r="N5" t="s">
        <v>31</v>
      </c>
      <c r="O5" t="s">
        <v>32</v>
      </c>
      <c r="P5">
        <v>92</v>
      </c>
      <c r="Q5">
        <v>80</v>
      </c>
      <c r="R5" t="s">
        <v>33</v>
      </c>
      <c r="S5">
        <v>1</v>
      </c>
      <c r="T5">
        <v>0</v>
      </c>
      <c r="U5">
        <v>0</v>
      </c>
      <c r="V5">
        <v>5</v>
      </c>
      <c r="W5" t="s">
        <v>34</v>
      </c>
      <c r="X5">
        <v>7</v>
      </c>
      <c r="Y5">
        <v>20</v>
      </c>
      <c r="Z5">
        <v>0</v>
      </c>
      <c r="AA5">
        <v>0</v>
      </c>
      <c r="AB5">
        <v>0</v>
      </c>
      <c r="AC5" t="s">
        <v>35</v>
      </c>
      <c r="AD5" t="s">
        <v>29</v>
      </c>
      <c r="AE5" t="s">
        <v>52</v>
      </c>
      <c r="AF5">
        <v>80</v>
      </c>
      <c r="AG5">
        <v>0</v>
      </c>
      <c r="AH5">
        <v>81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4</v>
      </c>
      <c r="AR5">
        <v>0</v>
      </c>
      <c r="AS5">
        <v>0</v>
      </c>
      <c r="AT5">
        <v>0</v>
      </c>
      <c r="AU5">
        <v>90</v>
      </c>
      <c r="AV5">
        <v>0</v>
      </c>
      <c r="AW5">
        <v>0</v>
      </c>
      <c r="AX5">
        <v>81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4</v>
      </c>
      <c r="BH5">
        <v>0</v>
      </c>
      <c r="BI5">
        <v>1</v>
      </c>
      <c r="BJ5">
        <v>0</v>
      </c>
      <c r="BK5" t="s">
        <v>52</v>
      </c>
      <c r="BL5">
        <v>0</v>
      </c>
      <c r="BM5">
        <v>0</v>
      </c>
      <c r="BN5" t="s">
        <v>33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4</v>
      </c>
      <c r="BX5">
        <v>0</v>
      </c>
      <c r="BY5">
        <v>0</v>
      </c>
      <c r="BZ5">
        <v>0</v>
      </c>
      <c r="CA5" t="s">
        <v>52</v>
      </c>
      <c r="CB5">
        <v>0</v>
      </c>
      <c r="CC5">
        <v>0</v>
      </c>
      <c r="CD5">
        <v>81</v>
      </c>
      <c r="CE5">
        <v>2</v>
      </c>
      <c r="CF5" t="s">
        <v>131</v>
      </c>
      <c r="CG5" t="s">
        <v>132</v>
      </c>
      <c r="CH5" t="s">
        <v>31</v>
      </c>
      <c r="CI5">
        <v>0</v>
      </c>
      <c r="CJ5">
        <v>6</v>
      </c>
      <c r="CK5">
        <v>56</v>
      </c>
      <c r="CL5">
        <v>22</v>
      </c>
      <c r="CM5" t="s">
        <v>133</v>
      </c>
      <c r="CN5">
        <v>0</v>
      </c>
      <c r="CO5">
        <v>0</v>
      </c>
      <c r="CP5">
        <v>0</v>
      </c>
      <c r="CQ5" t="s">
        <v>50</v>
      </c>
      <c r="CR5">
        <v>0</v>
      </c>
      <c r="CS5">
        <v>63</v>
      </c>
      <c r="CT5">
        <v>1</v>
      </c>
      <c r="CU5" t="s">
        <v>134</v>
      </c>
      <c r="CV5">
        <v>1</v>
      </c>
      <c r="CW5" t="s">
        <v>134</v>
      </c>
      <c r="CX5">
        <v>1</v>
      </c>
      <c r="CY5" t="s">
        <v>54</v>
      </c>
      <c r="CZ5">
        <v>1</v>
      </c>
      <c r="DA5" t="s">
        <v>135</v>
      </c>
      <c r="DB5" t="s">
        <v>38</v>
      </c>
    </row>
    <row r="6" spans="1:160">
      <c r="A6" s="75" t="s">
        <v>129</v>
      </c>
      <c r="B6" t="s">
        <v>29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">
        <v>29</v>
      </c>
      <c r="K6">
        <v>1</v>
      </c>
      <c r="L6" t="s">
        <v>30</v>
      </c>
      <c r="M6">
        <v>0</v>
      </c>
      <c r="N6" t="s">
        <v>31</v>
      </c>
      <c r="O6" t="s">
        <v>32</v>
      </c>
      <c r="P6">
        <v>92</v>
      </c>
      <c r="Q6">
        <v>80</v>
      </c>
      <c r="R6" t="s">
        <v>33</v>
      </c>
      <c r="S6">
        <v>1</v>
      </c>
      <c r="T6">
        <v>0</v>
      </c>
      <c r="U6">
        <v>0</v>
      </c>
      <c r="V6">
        <v>3</v>
      </c>
      <c r="W6" t="s">
        <v>34</v>
      </c>
      <c r="X6">
        <v>7</v>
      </c>
      <c r="Y6">
        <v>20</v>
      </c>
      <c r="Z6">
        <v>0</v>
      </c>
      <c r="AA6">
        <v>0</v>
      </c>
      <c r="AB6">
        <v>0</v>
      </c>
      <c r="AC6" t="s">
        <v>35</v>
      </c>
      <c r="AD6" t="s">
        <v>29</v>
      </c>
      <c r="AE6" t="s">
        <v>52</v>
      </c>
      <c r="AF6">
        <v>80</v>
      </c>
      <c r="AG6">
        <v>0</v>
      </c>
      <c r="AH6">
        <v>81</v>
      </c>
      <c r="AI6" s="7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4</v>
      </c>
      <c r="AR6">
        <v>0</v>
      </c>
      <c r="AS6">
        <v>0</v>
      </c>
      <c r="AT6">
        <v>0</v>
      </c>
      <c r="AU6">
        <v>90</v>
      </c>
      <c r="AV6">
        <v>0</v>
      </c>
      <c r="AW6">
        <v>0</v>
      </c>
      <c r="AX6">
        <v>81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4</v>
      </c>
      <c r="BH6">
        <v>0</v>
      </c>
      <c r="BI6">
        <v>1</v>
      </c>
      <c r="BJ6">
        <v>0</v>
      </c>
      <c r="BK6" t="s">
        <v>52</v>
      </c>
      <c r="BL6">
        <v>0</v>
      </c>
      <c r="BM6">
        <v>0</v>
      </c>
      <c r="BN6" t="s">
        <v>33</v>
      </c>
      <c r="BO6">
        <v>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4</v>
      </c>
      <c r="BX6">
        <v>0</v>
      </c>
      <c r="BY6">
        <v>0</v>
      </c>
      <c r="BZ6">
        <v>0</v>
      </c>
      <c r="CA6" t="s">
        <v>51</v>
      </c>
      <c r="CB6">
        <v>0</v>
      </c>
      <c r="CC6">
        <v>0</v>
      </c>
      <c r="CD6">
        <v>81</v>
      </c>
      <c r="CE6">
        <v>2</v>
      </c>
      <c r="CF6" t="s">
        <v>131</v>
      </c>
      <c r="CG6" t="s">
        <v>132</v>
      </c>
      <c r="CH6" t="s">
        <v>32</v>
      </c>
      <c r="CI6">
        <v>0</v>
      </c>
      <c r="CJ6">
        <v>0</v>
      </c>
      <c r="CK6">
        <v>0</v>
      </c>
      <c r="CL6">
        <v>0</v>
      </c>
      <c r="CM6">
        <v>4</v>
      </c>
      <c r="CN6">
        <v>0</v>
      </c>
      <c r="CO6">
        <v>0</v>
      </c>
      <c r="CP6">
        <v>0</v>
      </c>
      <c r="CQ6" t="s">
        <v>50</v>
      </c>
      <c r="CR6">
        <v>0</v>
      </c>
      <c r="CS6">
        <v>63</v>
      </c>
      <c r="CT6">
        <v>1</v>
      </c>
      <c r="CU6" t="s">
        <v>134</v>
      </c>
      <c r="CV6">
        <v>1</v>
      </c>
      <c r="CW6" t="s">
        <v>134</v>
      </c>
      <c r="CX6">
        <v>1</v>
      </c>
      <c r="CY6" t="s">
        <v>54</v>
      </c>
      <c r="CZ6">
        <v>1</v>
      </c>
      <c r="DA6" t="s">
        <v>135</v>
      </c>
      <c r="DB6" t="s">
        <v>38</v>
      </c>
    </row>
    <row r="7" spans="1:160">
      <c r="A7" s="77"/>
      <c r="B7" s="38"/>
      <c r="C7" s="38"/>
      <c r="D7" s="38"/>
      <c r="E7" s="38"/>
      <c r="F7" s="38"/>
      <c r="G7" s="38"/>
      <c r="H7" s="38"/>
      <c r="I7" s="38"/>
      <c r="J7" s="38"/>
      <c r="N7" s="38"/>
      <c r="O7" s="38"/>
      <c r="P7" s="38"/>
      <c r="Q7" s="38"/>
      <c r="R7" s="38"/>
      <c r="S7" s="78"/>
      <c r="T7" s="38"/>
      <c r="U7" s="38"/>
      <c r="V7" s="38"/>
      <c r="W7" s="38"/>
      <c r="X7" s="38"/>
    </row>
    <row r="11" spans="1:160">
      <c r="A11" s="75"/>
    </row>
    <row r="12" spans="1:160">
      <c r="A12" s="75"/>
    </row>
    <row r="13" spans="1:160">
      <c r="A13" s="75"/>
    </row>
    <row r="14" spans="1:160">
      <c r="A14" s="75"/>
    </row>
  </sheetData>
  <phoneticPr fontId="4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5:AS77"/>
  <sheetViews>
    <sheetView workbookViewId="0">
      <selection activeCell="F70" sqref="F70"/>
    </sheetView>
  </sheetViews>
  <sheetFormatPr defaultRowHeight="12.75"/>
  <sheetData>
    <row r="5" spans="1:45" ht="13.5" thickBot="1"/>
    <row r="6" spans="1:45" ht="13.5" hidden="1" thickBot="1">
      <c r="A6" s="30" t="s">
        <v>151</v>
      </c>
      <c r="B6" s="252" t="s">
        <v>5</v>
      </c>
      <c r="C6" s="108" t="s">
        <v>121</v>
      </c>
      <c r="D6" s="34">
        <v>25</v>
      </c>
      <c r="E6" s="34" t="s">
        <v>7</v>
      </c>
      <c r="F6" s="176">
        <v>25.0029</v>
      </c>
      <c r="G6" s="140">
        <v>660.81119999999999</v>
      </c>
      <c r="H6" s="140">
        <v>735.05229999999995</v>
      </c>
      <c r="I6" s="140">
        <v>814.77719999999999</v>
      </c>
      <c r="J6" s="140">
        <v>618.4778</v>
      </c>
      <c r="K6" s="140">
        <v>692.84550000000002</v>
      </c>
      <c r="L6" s="140">
        <v>761.52189999999996</v>
      </c>
      <c r="M6" s="144">
        <v>49.424100000000003</v>
      </c>
      <c r="N6" s="144">
        <v>49.534599999999998</v>
      </c>
      <c r="O6" s="144">
        <v>49.665500000000002</v>
      </c>
      <c r="P6" s="148">
        <v>5.0000000000000001E-4</v>
      </c>
      <c r="Q6" s="140">
        <v>18.623899999999999</v>
      </c>
      <c r="R6" s="140">
        <v>94.490799999999993</v>
      </c>
      <c r="S6" s="148">
        <v>101.35550000000001</v>
      </c>
      <c r="T6" s="148">
        <v>13.333299999999999</v>
      </c>
      <c r="U6" s="43">
        <v>39.939100000000003</v>
      </c>
      <c r="V6" s="2">
        <v>39.9953</v>
      </c>
      <c r="W6" s="46">
        <v>40.040500000000002</v>
      </c>
      <c r="X6" s="46">
        <v>117.2166</v>
      </c>
      <c r="Y6" s="43">
        <v>0</v>
      </c>
      <c r="Z6" s="43">
        <v>6.2759999999999998</v>
      </c>
      <c r="AA6" s="43">
        <v>39.992100000000001</v>
      </c>
      <c r="AB6" s="43">
        <v>39.995399999999997</v>
      </c>
      <c r="AC6" s="43">
        <v>0.77500000000000002</v>
      </c>
      <c r="AD6" s="2">
        <v>39.9983</v>
      </c>
      <c r="AE6" s="192">
        <v>32.220300000000002</v>
      </c>
      <c r="AF6" s="197">
        <v>496.04919999999998</v>
      </c>
      <c r="AG6" s="192">
        <v>2500.7042000000001</v>
      </c>
      <c r="AH6" s="43">
        <v>-2.4661</v>
      </c>
      <c r="AI6" s="46">
        <v>2462.5511999999999</v>
      </c>
      <c r="AJ6" s="109">
        <v>-133.352</v>
      </c>
      <c r="AK6" s="111">
        <v>2658.88</v>
      </c>
      <c r="AL6" s="113">
        <v>25.001999999999999</v>
      </c>
      <c r="AM6" s="203">
        <v>1.5699999999999999E-2</v>
      </c>
      <c r="AN6" s="115">
        <f t="shared" ref="AN6:AN17" si="0">($AI6-$AH6)*0.6/G6</f>
        <v>2.2381738989896056</v>
      </c>
      <c r="AO6">
        <f t="shared" ref="AO6:AO17" si="1">($AI6-$AH6)*0.6/H6</f>
        <v>2.0121158453622963</v>
      </c>
      <c r="AP6">
        <f t="shared" ref="AP6:AP17" si="2">($AI6-$AH6)*0.6/I6</f>
        <v>1.8152329004788057</v>
      </c>
      <c r="AQ6">
        <f t="shared" ref="AQ6:AQ17" si="3">($AI6-$AH6)*0.6/J6</f>
        <v>2.3913718164176627</v>
      </c>
      <c r="AR6">
        <f t="shared" ref="AR6:AR17" si="4">($AI6-$AH6)*0.6/K6</f>
        <v>2.1346900282963515</v>
      </c>
      <c r="AS6">
        <f t="shared" ref="AS6:AS17" si="5">($AI6-$AH6)*0.6/L6</f>
        <v>1.9421770798712421</v>
      </c>
    </row>
    <row r="7" spans="1:45" ht="13.5" hidden="1" thickBot="1">
      <c r="A7" s="30" t="s">
        <v>151</v>
      </c>
      <c r="B7" s="253"/>
      <c r="C7" s="107" t="s">
        <v>47</v>
      </c>
      <c r="D7" s="35">
        <v>150</v>
      </c>
      <c r="E7" s="35" t="s">
        <v>24</v>
      </c>
      <c r="F7" s="177">
        <v>150.01740000000001</v>
      </c>
      <c r="G7" s="141">
        <v>282.72649999999999</v>
      </c>
      <c r="H7" s="141">
        <v>337.16250000000002</v>
      </c>
      <c r="I7" s="141">
        <v>395.74380000000002</v>
      </c>
      <c r="J7" s="141">
        <v>304.36720000000003</v>
      </c>
      <c r="K7" s="141">
        <v>361.92880000000002</v>
      </c>
      <c r="L7" s="141">
        <v>421.14170000000001</v>
      </c>
      <c r="M7" s="145">
        <v>49.437600000000003</v>
      </c>
      <c r="N7" s="145">
        <v>49.899900000000002</v>
      </c>
      <c r="O7" s="145">
        <v>50.401899999999998</v>
      </c>
      <c r="P7" s="149">
        <v>2.0000000000000001E-4</v>
      </c>
      <c r="Q7" s="141">
        <v>10.416499999999999</v>
      </c>
      <c r="R7" s="141">
        <v>64.386499999999998</v>
      </c>
      <c r="S7" s="149">
        <v>68.626599999999996</v>
      </c>
      <c r="T7" s="149">
        <v>7.6111000000000004</v>
      </c>
      <c r="U7" s="44">
        <v>6.6294000000000004</v>
      </c>
      <c r="V7" s="1">
        <v>6.6658999999999997</v>
      </c>
      <c r="W7" s="47">
        <v>6.6981000000000002</v>
      </c>
      <c r="X7" s="47">
        <v>66.399500000000003</v>
      </c>
      <c r="Y7" s="44">
        <v>0</v>
      </c>
      <c r="Z7" s="44">
        <v>4.3852000000000002</v>
      </c>
      <c r="AA7" s="44">
        <v>6.6637000000000004</v>
      </c>
      <c r="AB7" s="44">
        <v>6.6658999999999997</v>
      </c>
      <c r="AC7" s="44">
        <v>0.49569999999999997</v>
      </c>
      <c r="AD7" s="63">
        <v>6.6680999999999999</v>
      </c>
      <c r="AE7" s="193">
        <v>39.026400000000002</v>
      </c>
      <c r="AF7" s="198">
        <v>1717.69</v>
      </c>
      <c r="AG7" s="193">
        <v>15005.102000000001</v>
      </c>
      <c r="AH7" s="44">
        <v>-372.89530000000002</v>
      </c>
      <c r="AI7" s="47">
        <v>360.87979999999999</v>
      </c>
      <c r="AJ7" s="105">
        <v>-411.01350000000002</v>
      </c>
      <c r="AK7" s="98">
        <v>402.17450000000002</v>
      </c>
      <c r="AL7" s="106">
        <v>150.01400000000001</v>
      </c>
      <c r="AM7" s="204">
        <v>6.5799999999999997E-2</v>
      </c>
      <c r="AN7" s="116">
        <f t="shared" si="0"/>
        <v>1.5572118637623287</v>
      </c>
      <c r="AO7">
        <f t="shared" si="1"/>
        <v>1.3057948615281947</v>
      </c>
      <c r="AP7">
        <f t="shared" si="2"/>
        <v>1.1125002084682059</v>
      </c>
      <c r="AQ7">
        <f t="shared" si="3"/>
        <v>1.4464931175238329</v>
      </c>
      <c r="AR7">
        <f t="shared" si="4"/>
        <v>1.2164410790188567</v>
      </c>
      <c r="AS7">
        <f t="shared" si="5"/>
        <v>1.0454083744259948</v>
      </c>
    </row>
    <row r="8" spans="1:45" ht="13.5" hidden="1" thickBot="1">
      <c r="A8" s="30" t="s">
        <v>151</v>
      </c>
      <c r="B8" s="253"/>
      <c r="C8" s="107" t="s">
        <v>61</v>
      </c>
      <c r="D8" s="188">
        <v>100</v>
      </c>
      <c r="E8" s="35" t="s">
        <v>23</v>
      </c>
      <c r="F8" s="177">
        <v>99.762200000000007</v>
      </c>
      <c r="G8" s="141">
        <v>273.90640000000002</v>
      </c>
      <c r="H8" s="141">
        <v>321.77569999999997</v>
      </c>
      <c r="I8" s="141">
        <v>386.10359999999997</v>
      </c>
      <c r="J8" s="141">
        <v>274.28640000000001</v>
      </c>
      <c r="K8" s="141">
        <v>315.36919999999998</v>
      </c>
      <c r="L8" s="141">
        <v>366.99009999999998</v>
      </c>
      <c r="M8" s="145">
        <v>49.646799999999999</v>
      </c>
      <c r="N8" s="145">
        <v>49.928199999999997</v>
      </c>
      <c r="O8" s="145">
        <v>50.189900000000002</v>
      </c>
      <c r="P8" s="149">
        <v>0</v>
      </c>
      <c r="Q8" s="141">
        <v>13.9307</v>
      </c>
      <c r="R8" s="141">
        <v>60.043799999999997</v>
      </c>
      <c r="S8" s="149">
        <v>103.8236</v>
      </c>
      <c r="T8" s="149">
        <v>17.1614</v>
      </c>
      <c r="U8" s="44">
        <v>9.9718999999999998</v>
      </c>
      <c r="V8" s="1">
        <v>10.0238</v>
      </c>
      <c r="W8" s="47">
        <v>10.075799999999999</v>
      </c>
      <c r="X8" s="47">
        <v>33568.313800000004</v>
      </c>
      <c r="Y8" s="44">
        <v>0</v>
      </c>
      <c r="Z8" s="44">
        <v>52.9086</v>
      </c>
      <c r="AA8" s="44">
        <v>9.9975000000000005</v>
      </c>
      <c r="AB8" s="44">
        <v>10.0238</v>
      </c>
      <c r="AC8" s="44">
        <v>14.466200000000001</v>
      </c>
      <c r="AD8" s="1">
        <v>10.0504</v>
      </c>
      <c r="AE8" s="193">
        <v>32.818800000000003</v>
      </c>
      <c r="AF8" s="198">
        <v>33.154299999999999</v>
      </c>
      <c r="AG8" s="193">
        <v>39.041600000000003</v>
      </c>
      <c r="AH8" s="44">
        <v>-816.05889999999999</v>
      </c>
      <c r="AI8" s="47">
        <v>788.89930000000004</v>
      </c>
      <c r="AJ8" s="105">
        <v>-884.35500000000002</v>
      </c>
      <c r="AK8" s="98">
        <v>864.02499999999998</v>
      </c>
      <c r="AL8" s="106">
        <v>99.76</v>
      </c>
      <c r="AM8" s="204">
        <v>0.52780000000000005</v>
      </c>
      <c r="AN8" s="116">
        <f t="shared" si="0"/>
        <v>3.5157079936795923</v>
      </c>
      <c r="AO8">
        <f t="shared" si="1"/>
        <v>2.9926900011405464</v>
      </c>
      <c r="AP8">
        <f t="shared" si="2"/>
        <v>2.4940842820424365</v>
      </c>
      <c r="AQ8">
        <f t="shared" si="3"/>
        <v>3.5108372854067862</v>
      </c>
      <c r="AR8">
        <f t="shared" si="4"/>
        <v>3.0534843605526478</v>
      </c>
      <c r="AS8">
        <f t="shared" si="5"/>
        <v>2.6239806468893847</v>
      </c>
    </row>
    <row r="9" spans="1:45" ht="13.5" hidden="1" thickBot="1">
      <c r="A9" s="30" t="s">
        <v>151</v>
      </c>
      <c r="B9" s="253"/>
      <c r="C9" s="107" t="s">
        <v>61</v>
      </c>
      <c r="D9" s="188">
        <v>100</v>
      </c>
      <c r="E9" s="35" t="s">
        <v>25</v>
      </c>
      <c r="F9" s="177">
        <v>99.761799999999994</v>
      </c>
      <c r="G9" s="141">
        <v>273.44119999999998</v>
      </c>
      <c r="H9" s="141">
        <v>323.35140000000001</v>
      </c>
      <c r="I9" s="141">
        <v>387.16669999999999</v>
      </c>
      <c r="J9" s="141">
        <v>274.0788</v>
      </c>
      <c r="K9" s="141">
        <v>314.88900000000001</v>
      </c>
      <c r="L9" s="141">
        <v>369.51479999999998</v>
      </c>
      <c r="M9" s="145">
        <v>49.268700000000003</v>
      </c>
      <c r="N9" s="145">
        <v>49.547199999999997</v>
      </c>
      <c r="O9" s="145">
        <v>49.838700000000003</v>
      </c>
      <c r="P9" s="149">
        <v>1E-4</v>
      </c>
      <c r="Q9" s="141">
        <v>14.840400000000001</v>
      </c>
      <c r="R9" s="141">
        <v>62.176299999999998</v>
      </c>
      <c r="S9" s="149">
        <v>108.408</v>
      </c>
      <c r="T9" s="149">
        <v>17.3901</v>
      </c>
      <c r="U9" s="44">
        <v>9.9672000000000001</v>
      </c>
      <c r="V9" s="1">
        <v>10.023899999999999</v>
      </c>
      <c r="W9" s="47">
        <v>10.0756</v>
      </c>
      <c r="X9" s="47">
        <v>33576.353499999997</v>
      </c>
      <c r="Y9" s="44">
        <v>0</v>
      </c>
      <c r="Z9" s="44">
        <v>52.482399999999998</v>
      </c>
      <c r="AA9" s="44">
        <v>9.9976000000000003</v>
      </c>
      <c r="AB9" s="44">
        <v>10.023899999999999</v>
      </c>
      <c r="AC9" s="44">
        <v>14.463699999999999</v>
      </c>
      <c r="AD9" s="1">
        <v>10.0501</v>
      </c>
      <c r="AE9" s="193">
        <v>32.732599999999998</v>
      </c>
      <c r="AF9" s="198">
        <v>33.061599999999999</v>
      </c>
      <c r="AG9" s="193">
        <v>35.395200000000003</v>
      </c>
      <c r="AH9" s="44">
        <v>-815.66179999999997</v>
      </c>
      <c r="AI9" s="47">
        <v>791.75819999999999</v>
      </c>
      <c r="AJ9" s="105">
        <v>-884.35500000000002</v>
      </c>
      <c r="AK9" s="98">
        <v>874.19</v>
      </c>
      <c r="AL9" s="106">
        <v>99.76</v>
      </c>
      <c r="AM9" s="204">
        <v>0.52359999999999995</v>
      </c>
      <c r="AN9" s="116">
        <f t="shared" si="0"/>
        <v>3.5270910162769913</v>
      </c>
      <c r="AO9">
        <f t="shared" si="1"/>
        <v>2.9826745763277969</v>
      </c>
      <c r="AP9">
        <f t="shared" si="2"/>
        <v>2.4910510123933696</v>
      </c>
      <c r="AQ9">
        <f t="shared" si="3"/>
        <v>3.5188858094825282</v>
      </c>
      <c r="AR9">
        <f t="shared" si="4"/>
        <v>3.0628316644912967</v>
      </c>
      <c r="AS9">
        <f t="shared" si="5"/>
        <v>2.6100497192534644</v>
      </c>
    </row>
    <row r="10" spans="1:45" ht="13.5" thickBot="1">
      <c r="A10" s="30" t="s">
        <v>151</v>
      </c>
      <c r="B10" s="254"/>
      <c r="C10" s="107" t="s">
        <v>46</v>
      </c>
      <c r="D10" s="189">
        <v>133</v>
      </c>
      <c r="E10" s="118" t="s">
        <v>26</v>
      </c>
      <c r="F10" s="178">
        <v>132.35120000000001</v>
      </c>
      <c r="G10" s="142">
        <v>798.90809999999999</v>
      </c>
      <c r="H10" s="142">
        <v>902.49429999999995</v>
      </c>
      <c r="I10" s="142">
        <v>1005.1468</v>
      </c>
      <c r="J10" s="142">
        <v>634.50840000000005</v>
      </c>
      <c r="K10" s="142">
        <v>719.66049999999996</v>
      </c>
      <c r="L10" s="142">
        <v>810.86260000000004</v>
      </c>
      <c r="M10" s="146">
        <v>44.596499999999999</v>
      </c>
      <c r="N10" s="146">
        <v>45.439100000000003</v>
      </c>
      <c r="O10" s="146">
        <v>46.244399999999999</v>
      </c>
      <c r="P10" s="150">
        <v>2.0000000000000001E-4</v>
      </c>
      <c r="Q10" s="142">
        <v>27.781199999999998</v>
      </c>
      <c r="R10" s="142">
        <v>144.26650000000001</v>
      </c>
      <c r="S10" s="150">
        <v>212.964</v>
      </c>
      <c r="T10" s="150">
        <v>29.054400000000001</v>
      </c>
      <c r="U10" s="122">
        <v>7.4508000000000001</v>
      </c>
      <c r="V10" s="123">
        <v>7.5556999999999999</v>
      </c>
      <c r="W10" s="120">
        <v>7.6638000000000002</v>
      </c>
      <c r="X10" s="120">
        <v>41415.519399999997</v>
      </c>
      <c r="Y10" s="122">
        <v>0</v>
      </c>
      <c r="Z10" s="122">
        <v>81.835499999999996</v>
      </c>
      <c r="AA10" s="122">
        <v>7.5148999999999999</v>
      </c>
      <c r="AB10" s="122">
        <v>7.5556999999999999</v>
      </c>
      <c r="AC10" s="122">
        <v>21.7286</v>
      </c>
      <c r="AD10" s="123">
        <v>7.5967000000000002</v>
      </c>
      <c r="AE10" s="194">
        <v>59.363700000000001</v>
      </c>
      <c r="AF10" s="199">
        <v>59.851500000000001</v>
      </c>
      <c r="AG10" s="194">
        <v>64.469700000000003</v>
      </c>
      <c r="AH10" s="122">
        <v>-57.380200000000002</v>
      </c>
      <c r="AI10" s="120">
        <v>1829.2130999999999</v>
      </c>
      <c r="AJ10" s="124">
        <v>-155.38499999999999</v>
      </c>
      <c r="AK10" s="125">
        <v>1935.385</v>
      </c>
      <c r="AL10" s="126">
        <v>132.34899999999999</v>
      </c>
      <c r="AM10" s="205">
        <v>1.0831</v>
      </c>
      <c r="AN10" s="127">
        <f t="shared" si="0"/>
        <v>1.4168788375033374</v>
      </c>
      <c r="AO10">
        <f t="shared" si="1"/>
        <v>1.254252774782068</v>
      </c>
      <c r="AP10">
        <f t="shared" si="2"/>
        <v>1.1261598604303371</v>
      </c>
      <c r="AQ10">
        <f t="shared" si="3"/>
        <v>1.7839889590114171</v>
      </c>
      <c r="AR10">
        <f t="shared" si="4"/>
        <v>1.5729027506720183</v>
      </c>
      <c r="AS10">
        <f t="shared" si="5"/>
        <v>1.3959898754733537</v>
      </c>
    </row>
    <row r="11" spans="1:45" ht="13.5" hidden="1" thickBot="1">
      <c r="A11" s="30" t="s">
        <v>151</v>
      </c>
      <c r="B11" s="255" t="s">
        <v>21</v>
      </c>
      <c r="C11" s="108" t="s">
        <v>121</v>
      </c>
      <c r="D11" s="34">
        <v>25</v>
      </c>
      <c r="E11" s="34" t="s">
        <v>7</v>
      </c>
      <c r="F11" s="176">
        <v>25.0029</v>
      </c>
      <c r="G11" s="140">
        <v>722.77070000000003</v>
      </c>
      <c r="H11" s="140">
        <v>800.65959999999995</v>
      </c>
      <c r="I11" s="140">
        <v>894.61900000000003</v>
      </c>
      <c r="J11" s="140">
        <v>696.51120000000003</v>
      </c>
      <c r="K11" s="140">
        <v>765.43830000000003</v>
      </c>
      <c r="L11" s="140">
        <v>849.72389999999996</v>
      </c>
      <c r="M11" s="144">
        <v>49.4985</v>
      </c>
      <c r="N11" s="144">
        <v>49.609499999999997</v>
      </c>
      <c r="O11" s="144">
        <v>49.728000000000002</v>
      </c>
      <c r="P11" s="148">
        <v>8.9999999999999998E-4</v>
      </c>
      <c r="Q11" s="140">
        <v>19.477799999999998</v>
      </c>
      <c r="R11" s="140">
        <v>94.634799999999998</v>
      </c>
      <c r="S11" s="148">
        <v>109.3407</v>
      </c>
      <c r="T11" s="148">
        <v>13.946899999999999</v>
      </c>
      <c r="U11" s="43">
        <v>39.933300000000003</v>
      </c>
      <c r="V11" s="2">
        <v>39.995399999999997</v>
      </c>
      <c r="W11" s="46">
        <v>40.042700000000004</v>
      </c>
      <c r="X11" s="46">
        <v>103.55159999999999</v>
      </c>
      <c r="Y11" s="43">
        <v>0</v>
      </c>
      <c r="Z11" s="43">
        <v>7.1029</v>
      </c>
      <c r="AA11" s="43">
        <v>39.9923</v>
      </c>
      <c r="AB11" s="43">
        <v>39.995399999999997</v>
      </c>
      <c r="AC11" s="43">
        <v>0.83140000000000003</v>
      </c>
      <c r="AD11" s="2">
        <v>39.999400000000001</v>
      </c>
      <c r="AE11" s="192">
        <v>41.951000000000001</v>
      </c>
      <c r="AF11" s="197">
        <v>450.71609999999998</v>
      </c>
      <c r="AG11" s="192">
        <v>2500.5599000000002</v>
      </c>
      <c r="AH11" s="43">
        <v>12.038500000000001</v>
      </c>
      <c r="AI11" s="46">
        <v>2327.6891999999998</v>
      </c>
      <c r="AJ11" s="109">
        <v>-98.71</v>
      </c>
      <c r="AK11" s="111">
        <v>2478.7098999999998</v>
      </c>
      <c r="AL11" s="113">
        <v>25.001999999999999</v>
      </c>
      <c r="AM11" s="203">
        <v>1.78E-2</v>
      </c>
      <c r="AN11" s="115">
        <f t="shared" si="0"/>
        <v>1.9223114882769869</v>
      </c>
      <c r="AO11">
        <f t="shared" si="1"/>
        <v>1.7353072641606992</v>
      </c>
      <c r="AP11">
        <f t="shared" si="2"/>
        <v>1.5530526626418617</v>
      </c>
      <c r="AQ11">
        <f t="shared" si="3"/>
        <v>1.9947854679149448</v>
      </c>
      <c r="AR11">
        <f t="shared" si="4"/>
        <v>1.8151566494647573</v>
      </c>
      <c r="AS11">
        <f t="shared" si="5"/>
        <v>1.635108086285439</v>
      </c>
    </row>
    <row r="12" spans="1:45" ht="13.5" hidden="1" thickBot="1">
      <c r="A12" s="30" t="s">
        <v>151</v>
      </c>
      <c r="B12" s="256"/>
      <c r="C12" s="107" t="s">
        <v>47</v>
      </c>
      <c r="D12" s="35">
        <v>150</v>
      </c>
      <c r="E12" s="35" t="s">
        <v>24</v>
      </c>
      <c r="F12" s="177">
        <v>150.01730000000001</v>
      </c>
      <c r="G12" s="141">
        <v>291.95659999999998</v>
      </c>
      <c r="H12" s="141">
        <v>350.87670000000003</v>
      </c>
      <c r="I12" s="141">
        <v>418.62790000000001</v>
      </c>
      <c r="J12" s="141">
        <v>310.74740000000003</v>
      </c>
      <c r="K12" s="141">
        <v>368.33589999999998</v>
      </c>
      <c r="L12" s="141">
        <v>428.3759</v>
      </c>
      <c r="M12" s="145">
        <v>49.061100000000003</v>
      </c>
      <c r="N12" s="145">
        <v>49.572000000000003</v>
      </c>
      <c r="O12" s="145">
        <v>50.061100000000003</v>
      </c>
      <c r="P12" s="149">
        <v>0</v>
      </c>
      <c r="Q12" s="141">
        <v>12.078900000000001</v>
      </c>
      <c r="R12" s="141">
        <v>70.865799999999993</v>
      </c>
      <c r="S12" s="149">
        <v>80.606800000000007</v>
      </c>
      <c r="T12" s="149">
        <v>8.8343000000000007</v>
      </c>
      <c r="U12" s="44">
        <v>6.6239999999999997</v>
      </c>
      <c r="V12" s="1">
        <v>6.6658999999999997</v>
      </c>
      <c r="W12" s="47">
        <v>6.7046000000000001</v>
      </c>
      <c r="X12" s="47">
        <v>80.249200000000002</v>
      </c>
      <c r="Y12" s="44">
        <v>0</v>
      </c>
      <c r="Z12" s="44">
        <v>4.6501999999999999</v>
      </c>
      <c r="AA12" s="44">
        <v>6.6635999999999997</v>
      </c>
      <c r="AB12" s="44">
        <v>6.6658999999999997</v>
      </c>
      <c r="AC12" s="44">
        <v>0.56840000000000002</v>
      </c>
      <c r="AD12" s="1">
        <v>6.6681999999999997</v>
      </c>
      <c r="AE12" s="193">
        <v>37.768599999999999</v>
      </c>
      <c r="AF12" s="198">
        <v>1822.8299</v>
      </c>
      <c r="AG12" s="193">
        <v>15006.0211</v>
      </c>
      <c r="AH12" s="44">
        <v>-328.00979999999998</v>
      </c>
      <c r="AI12" s="47">
        <v>348.74340000000001</v>
      </c>
      <c r="AJ12" s="105">
        <v>-402.17450000000002</v>
      </c>
      <c r="AK12" s="98">
        <v>388.916</v>
      </c>
      <c r="AL12" s="106">
        <v>150.01400000000001</v>
      </c>
      <c r="AM12" s="204">
        <v>6.9800000000000001E-2</v>
      </c>
      <c r="AN12" s="116">
        <f t="shared" si="0"/>
        <v>1.3907954812461853</v>
      </c>
      <c r="AO12">
        <f t="shared" si="1"/>
        <v>1.1572495979356849</v>
      </c>
      <c r="AP12">
        <f t="shared" si="2"/>
        <v>0.96995904955212009</v>
      </c>
      <c r="AQ12">
        <f t="shared" si="3"/>
        <v>1.3066945049258658</v>
      </c>
      <c r="AR12">
        <f t="shared" si="4"/>
        <v>1.1023957208623976</v>
      </c>
      <c r="AS12">
        <f t="shared" si="5"/>
        <v>0.94788693761717224</v>
      </c>
    </row>
    <row r="13" spans="1:45" ht="13.5" hidden="1" thickBot="1">
      <c r="A13" s="30" t="s">
        <v>151</v>
      </c>
      <c r="B13" s="256"/>
      <c r="C13" s="107" t="s">
        <v>61</v>
      </c>
      <c r="D13" s="188">
        <v>100</v>
      </c>
      <c r="E13" s="35" t="s">
        <v>23</v>
      </c>
      <c r="F13" s="177">
        <v>99.761700000000005</v>
      </c>
      <c r="G13" s="141">
        <v>273.6934</v>
      </c>
      <c r="H13" s="141">
        <v>333.12979999999999</v>
      </c>
      <c r="I13" s="141">
        <v>395.54480000000001</v>
      </c>
      <c r="J13" s="141">
        <v>289.0197</v>
      </c>
      <c r="K13" s="141">
        <v>333.59750000000003</v>
      </c>
      <c r="L13" s="141">
        <v>385.06360000000001</v>
      </c>
      <c r="M13" s="145">
        <v>49.649900000000002</v>
      </c>
      <c r="N13" s="145">
        <v>49.933700000000002</v>
      </c>
      <c r="O13" s="145">
        <v>50.202300000000001</v>
      </c>
      <c r="P13" s="149">
        <v>1E-4</v>
      </c>
      <c r="Q13" s="141">
        <v>14.6157</v>
      </c>
      <c r="R13" s="141">
        <v>73.626999999999995</v>
      </c>
      <c r="S13" s="149">
        <v>110.318</v>
      </c>
      <c r="T13" s="149">
        <v>17.377400000000002</v>
      </c>
      <c r="U13" s="44">
        <v>9.9672000000000001</v>
      </c>
      <c r="V13" s="1">
        <v>10.023899999999999</v>
      </c>
      <c r="W13" s="47">
        <v>10.0776</v>
      </c>
      <c r="X13" s="47">
        <v>33577.731299999999</v>
      </c>
      <c r="Y13" s="44">
        <v>0</v>
      </c>
      <c r="Z13" s="44">
        <v>52.4208</v>
      </c>
      <c r="AA13" s="44">
        <v>9.9976000000000003</v>
      </c>
      <c r="AB13" s="44">
        <v>10.023899999999999</v>
      </c>
      <c r="AC13" s="44">
        <v>14.4651</v>
      </c>
      <c r="AD13" s="1">
        <v>10.0501</v>
      </c>
      <c r="AE13" s="193">
        <v>32.818800000000003</v>
      </c>
      <c r="AF13" s="198">
        <v>33.061599999999999</v>
      </c>
      <c r="AG13" s="193">
        <v>35.495899999999999</v>
      </c>
      <c r="AH13" s="44">
        <v>-814.65189999999996</v>
      </c>
      <c r="AI13" s="47">
        <v>787.06410000000005</v>
      </c>
      <c r="AJ13" s="105">
        <v>-882.81</v>
      </c>
      <c r="AK13" s="98">
        <v>862.03800000000001</v>
      </c>
      <c r="AL13" s="106">
        <v>99.76</v>
      </c>
      <c r="AM13" s="204">
        <v>0.52300000000000002</v>
      </c>
      <c r="AN13" s="116">
        <f t="shared" si="0"/>
        <v>3.5113364078198446</v>
      </c>
      <c r="AO13">
        <f t="shared" si="1"/>
        <v>2.8848502895868213</v>
      </c>
      <c r="AP13">
        <f t="shared" si="2"/>
        <v>2.4296352777232815</v>
      </c>
      <c r="AQ13">
        <f t="shared" si="3"/>
        <v>3.3251352762458746</v>
      </c>
      <c r="AR13">
        <f t="shared" si="4"/>
        <v>2.880805761434063</v>
      </c>
      <c r="AS13">
        <f t="shared" si="5"/>
        <v>2.4957684912310585</v>
      </c>
    </row>
    <row r="14" spans="1:45" ht="13.5" hidden="1" thickBot="1">
      <c r="A14" s="30" t="s">
        <v>151</v>
      </c>
      <c r="B14" s="256"/>
      <c r="C14" s="107" t="s">
        <v>61</v>
      </c>
      <c r="D14" s="188">
        <v>100</v>
      </c>
      <c r="E14" s="35" t="s">
        <v>25</v>
      </c>
      <c r="F14" s="177">
        <v>99.761300000000006</v>
      </c>
      <c r="G14" s="141">
        <v>282.60629999999998</v>
      </c>
      <c r="H14" s="141">
        <v>334.35039999999998</v>
      </c>
      <c r="I14" s="141">
        <v>399.22019999999998</v>
      </c>
      <c r="J14" s="141">
        <v>285.54700000000003</v>
      </c>
      <c r="K14" s="141">
        <v>328.03489999999999</v>
      </c>
      <c r="L14" s="141">
        <v>378.42610000000002</v>
      </c>
      <c r="M14" s="145">
        <v>49.2761</v>
      </c>
      <c r="N14" s="145">
        <v>49.532200000000003</v>
      </c>
      <c r="O14" s="145">
        <v>49.778399999999998</v>
      </c>
      <c r="P14" s="149">
        <v>0</v>
      </c>
      <c r="Q14" s="141">
        <v>15.391299999999999</v>
      </c>
      <c r="R14" s="141">
        <v>70.5471</v>
      </c>
      <c r="S14" s="149">
        <v>116.6584</v>
      </c>
      <c r="T14" s="149">
        <v>17.5458</v>
      </c>
      <c r="U14" s="44">
        <v>9.9625000000000004</v>
      </c>
      <c r="V14" s="1">
        <v>10.023899999999999</v>
      </c>
      <c r="W14" s="47">
        <v>10.0791</v>
      </c>
      <c r="X14" s="47">
        <v>33569.550600000002</v>
      </c>
      <c r="Y14" s="44">
        <v>0</v>
      </c>
      <c r="Z14" s="44">
        <v>52.626199999999997</v>
      </c>
      <c r="AA14" s="44">
        <v>9.9975000000000005</v>
      </c>
      <c r="AB14" s="44">
        <v>10.023899999999999</v>
      </c>
      <c r="AC14" s="44">
        <v>14.4199</v>
      </c>
      <c r="AD14" s="1">
        <v>10.0501</v>
      </c>
      <c r="AE14" s="193">
        <v>32.797199999999997</v>
      </c>
      <c r="AF14" s="198">
        <v>33.056800000000003</v>
      </c>
      <c r="AG14" s="193">
        <v>35.023499999999999</v>
      </c>
      <c r="AH14" s="44">
        <v>-791.60789999999997</v>
      </c>
      <c r="AI14" s="47">
        <v>777.57060000000001</v>
      </c>
      <c r="AJ14" s="105">
        <v>-872.42399999999998</v>
      </c>
      <c r="AK14" s="98">
        <v>851.65200000000004</v>
      </c>
      <c r="AL14" s="106">
        <v>99.759</v>
      </c>
      <c r="AM14" s="204">
        <v>0.52500000000000002</v>
      </c>
      <c r="AN14" s="116">
        <f t="shared" si="0"/>
        <v>3.3315149025340198</v>
      </c>
      <c r="AO14">
        <f t="shared" si="1"/>
        <v>2.8159293364087494</v>
      </c>
      <c r="AP14">
        <f t="shared" si="2"/>
        <v>2.358365383314772</v>
      </c>
      <c r="AQ14">
        <f t="shared" si="3"/>
        <v>3.2972053637404697</v>
      </c>
      <c r="AR14">
        <f t="shared" si="4"/>
        <v>2.8701430853851218</v>
      </c>
      <c r="AS14">
        <f t="shared" si="5"/>
        <v>2.4879549798494338</v>
      </c>
    </row>
    <row r="15" spans="1:45" ht="13.5" thickBot="1">
      <c r="A15" s="30" t="s">
        <v>151</v>
      </c>
      <c r="B15" s="257"/>
      <c r="C15" s="107" t="s">
        <v>46</v>
      </c>
      <c r="D15" s="189">
        <v>133</v>
      </c>
      <c r="E15" s="36" t="s">
        <v>26</v>
      </c>
      <c r="F15" s="179">
        <v>132.3554</v>
      </c>
      <c r="G15" s="143">
        <v>870.21310000000005</v>
      </c>
      <c r="H15" s="143">
        <v>996.02520000000004</v>
      </c>
      <c r="I15" s="143">
        <v>1133.5386000000001</v>
      </c>
      <c r="J15" s="143">
        <v>711.68010000000004</v>
      </c>
      <c r="K15" s="143">
        <v>797.42470000000003</v>
      </c>
      <c r="L15" s="143">
        <v>899.41179999999997</v>
      </c>
      <c r="M15" s="147">
        <v>43.770299999999999</v>
      </c>
      <c r="N15" s="147">
        <v>44.595999999999997</v>
      </c>
      <c r="O15" s="147">
        <v>45.450899999999997</v>
      </c>
      <c r="P15" s="151">
        <v>0</v>
      </c>
      <c r="Q15" s="143">
        <v>28.945699999999999</v>
      </c>
      <c r="R15" s="143">
        <v>152.858</v>
      </c>
      <c r="S15" s="151">
        <v>219.88800000000001</v>
      </c>
      <c r="T15" s="151">
        <v>29.5688</v>
      </c>
      <c r="U15" s="45">
        <v>7.4412000000000003</v>
      </c>
      <c r="V15" s="3">
        <v>7.5553999999999997</v>
      </c>
      <c r="W15" s="48">
        <v>7.6611000000000002</v>
      </c>
      <c r="X15" s="48">
        <v>41429.063900000001</v>
      </c>
      <c r="Y15" s="45">
        <v>0</v>
      </c>
      <c r="Z15" s="45">
        <v>82.081400000000002</v>
      </c>
      <c r="AA15" s="45">
        <v>7.5149999999999997</v>
      </c>
      <c r="AB15" s="45">
        <v>7.5553999999999997</v>
      </c>
      <c r="AC15" s="45">
        <v>21.728999999999999</v>
      </c>
      <c r="AD15" s="3">
        <v>7.5970000000000004</v>
      </c>
      <c r="AE15" s="195">
        <v>59.364100000000001</v>
      </c>
      <c r="AF15" s="200">
        <v>59.851900000000001</v>
      </c>
      <c r="AG15" s="195">
        <v>63.967700000000001</v>
      </c>
      <c r="AH15" s="45">
        <v>-7.7153</v>
      </c>
      <c r="AI15" s="48">
        <v>1680.4075</v>
      </c>
      <c r="AJ15" s="110">
        <v>-95.41</v>
      </c>
      <c r="AK15" s="112">
        <v>1775.4101000000001</v>
      </c>
      <c r="AL15" s="114">
        <v>132.35300000000001</v>
      </c>
      <c r="AM15" s="206">
        <v>1.0864</v>
      </c>
      <c r="AN15" s="117">
        <f t="shared" si="0"/>
        <v>1.1639375228895084</v>
      </c>
      <c r="AO15">
        <f t="shared" si="1"/>
        <v>1.0169157165903031</v>
      </c>
      <c r="AP15">
        <f t="shared" si="2"/>
        <v>0.89355023287252855</v>
      </c>
      <c r="AQ15">
        <f t="shared" si="3"/>
        <v>1.4232148404880227</v>
      </c>
      <c r="AR15">
        <f t="shared" si="4"/>
        <v>1.2701809713192982</v>
      </c>
      <c r="AS15">
        <f t="shared" si="5"/>
        <v>1.1261512023747076</v>
      </c>
    </row>
    <row r="16" spans="1:45" ht="13.5" hidden="1" thickBot="1">
      <c r="A16" s="30" t="s">
        <v>151</v>
      </c>
      <c r="B16" s="258" t="s">
        <v>8</v>
      </c>
      <c r="C16" s="108" t="s">
        <v>121</v>
      </c>
      <c r="D16" s="34">
        <v>25</v>
      </c>
      <c r="E16" s="34" t="s">
        <v>7</v>
      </c>
      <c r="F16" s="176">
        <v>25.0029</v>
      </c>
      <c r="G16" s="140">
        <v>616.3854</v>
      </c>
      <c r="H16" s="140">
        <v>686.87159999999994</v>
      </c>
      <c r="I16" s="140">
        <v>755.76589999999999</v>
      </c>
      <c r="J16" s="140">
        <v>562.96969999999999</v>
      </c>
      <c r="K16" s="140">
        <v>641.86109999999996</v>
      </c>
      <c r="L16" s="140">
        <v>725.7287</v>
      </c>
      <c r="M16" s="144">
        <v>49.3476</v>
      </c>
      <c r="N16" s="144">
        <v>49.4527</v>
      </c>
      <c r="O16" s="144">
        <v>49.550600000000003</v>
      </c>
      <c r="P16" s="148">
        <v>1E-4</v>
      </c>
      <c r="Q16" s="140">
        <v>18.4954</v>
      </c>
      <c r="R16" s="140">
        <v>87.490700000000004</v>
      </c>
      <c r="S16" s="148">
        <v>98.084800000000001</v>
      </c>
      <c r="T16" s="148">
        <v>13.148300000000001</v>
      </c>
      <c r="U16" s="43">
        <v>39.941699999999997</v>
      </c>
      <c r="V16" s="2">
        <v>39.9953</v>
      </c>
      <c r="W16" s="46">
        <v>40.0398</v>
      </c>
      <c r="X16" s="46">
        <v>105.8233</v>
      </c>
      <c r="Y16" s="43">
        <v>0</v>
      </c>
      <c r="Z16" s="43">
        <v>5.7016999999999998</v>
      </c>
      <c r="AA16" s="43">
        <v>39.992600000000003</v>
      </c>
      <c r="AB16" s="43">
        <v>39.9953</v>
      </c>
      <c r="AC16" s="43">
        <v>0.75260000000000005</v>
      </c>
      <c r="AD16" s="2">
        <v>39.9983</v>
      </c>
      <c r="AE16" s="192">
        <v>39.687199999999997</v>
      </c>
      <c r="AF16" s="197">
        <v>446.56029999999998</v>
      </c>
      <c r="AG16" s="192">
        <v>2500.4533999999999</v>
      </c>
      <c r="AH16" s="43">
        <v>-4.452</v>
      </c>
      <c r="AI16" s="46">
        <v>2579.7262999999998</v>
      </c>
      <c r="AJ16" s="109">
        <v>-180.64599999999999</v>
      </c>
      <c r="AK16" s="111">
        <v>2826.3978999999999</v>
      </c>
      <c r="AL16" s="113">
        <v>25.001999999999999</v>
      </c>
      <c r="AM16" s="203">
        <v>1.43E-2</v>
      </c>
      <c r="AN16" s="115">
        <f t="shared" si="0"/>
        <v>2.5154829754241419</v>
      </c>
      <c r="AO16">
        <f t="shared" si="1"/>
        <v>2.257346176490628</v>
      </c>
      <c r="AP16">
        <f t="shared" si="2"/>
        <v>2.0515704400000052</v>
      </c>
      <c r="AQ16">
        <f t="shared" si="3"/>
        <v>2.754157070975578</v>
      </c>
      <c r="AR16">
        <f t="shared" si="4"/>
        <v>2.4156425432231368</v>
      </c>
      <c r="AS16">
        <f t="shared" si="5"/>
        <v>2.1364829308803688</v>
      </c>
    </row>
    <row r="17" spans="1:45" ht="13.5" hidden="1" thickBot="1">
      <c r="A17" s="30" t="s">
        <v>151</v>
      </c>
      <c r="B17" s="259"/>
      <c r="C17" s="107" t="s">
        <v>47</v>
      </c>
      <c r="D17" s="35">
        <v>150</v>
      </c>
      <c r="E17" s="35" t="s">
        <v>24</v>
      </c>
      <c r="F17" s="177">
        <v>150.01750000000001</v>
      </c>
      <c r="G17" s="141">
        <v>267.17739999999998</v>
      </c>
      <c r="H17" s="141">
        <v>313.62560000000002</v>
      </c>
      <c r="I17" s="141">
        <v>366.29270000000002</v>
      </c>
      <c r="J17" s="141">
        <v>283.64179999999999</v>
      </c>
      <c r="K17" s="141">
        <v>336.68119999999999</v>
      </c>
      <c r="L17" s="141">
        <v>391.67630000000003</v>
      </c>
      <c r="M17" s="145">
        <v>49.330599999999997</v>
      </c>
      <c r="N17" s="145">
        <v>49.792999999999999</v>
      </c>
      <c r="O17" s="145">
        <v>50.206000000000003</v>
      </c>
      <c r="P17" s="149">
        <v>2.0000000000000001E-4</v>
      </c>
      <c r="Q17" s="141">
        <v>10.6013</v>
      </c>
      <c r="R17" s="141">
        <v>59.015900000000002</v>
      </c>
      <c r="S17" s="149">
        <v>64.1173</v>
      </c>
      <c r="T17" s="149">
        <v>7.8579999999999997</v>
      </c>
      <c r="U17" s="44">
        <v>6.6340000000000003</v>
      </c>
      <c r="V17" s="1">
        <v>6.6658999999999997</v>
      </c>
      <c r="W17" s="47">
        <v>6.6981000000000002</v>
      </c>
      <c r="X17" s="47">
        <v>69.9178</v>
      </c>
      <c r="Y17" s="44">
        <v>0</v>
      </c>
      <c r="Z17" s="44">
        <v>4.2283999999999997</v>
      </c>
      <c r="AA17" s="44">
        <v>6.6637000000000004</v>
      </c>
      <c r="AB17" s="44">
        <v>6.6658999999999997</v>
      </c>
      <c r="AC17" s="44">
        <v>0.53390000000000004</v>
      </c>
      <c r="AD17" s="1">
        <v>6.6680000000000001</v>
      </c>
      <c r="AE17" s="193">
        <v>45.131599999999999</v>
      </c>
      <c r="AF17" s="198">
        <v>1695.3907999999999</v>
      </c>
      <c r="AG17" s="193">
        <v>15007.046</v>
      </c>
      <c r="AH17" s="44">
        <v>-380.06880000000001</v>
      </c>
      <c r="AI17" s="47">
        <v>365.74979999999999</v>
      </c>
      <c r="AJ17" s="105">
        <v>-429.57</v>
      </c>
      <c r="AK17" s="98">
        <v>415.25099999999998</v>
      </c>
      <c r="AL17" s="106">
        <v>150.01499999999999</v>
      </c>
      <c r="AM17" s="204">
        <v>6.3399999999999998E-2</v>
      </c>
      <c r="AN17" s="116">
        <f t="shared" si="0"/>
        <v>1.6748840283646749</v>
      </c>
      <c r="AO17">
        <f t="shared" si="1"/>
        <v>1.4268323759284958</v>
      </c>
      <c r="AP17">
        <f t="shared" si="2"/>
        <v>1.2216764352661138</v>
      </c>
      <c r="AQ17">
        <f t="shared" si="3"/>
        <v>1.5776629537677453</v>
      </c>
      <c r="AR17">
        <f t="shared" si="4"/>
        <v>1.3291242873079936</v>
      </c>
      <c r="AS17">
        <f t="shared" si="5"/>
        <v>1.1425025205763024</v>
      </c>
    </row>
    <row r="18" spans="1:45" ht="13.5" hidden="1" thickBot="1">
      <c r="A18" s="30" t="s">
        <v>151</v>
      </c>
      <c r="B18" s="259"/>
      <c r="C18" s="107" t="s">
        <v>61</v>
      </c>
      <c r="D18" s="188">
        <v>100</v>
      </c>
      <c r="E18" s="35" t="s">
        <v>23</v>
      </c>
      <c r="F18" s="177">
        <v>99.761499999999998</v>
      </c>
      <c r="G18" s="141">
        <v>270.38279999999997</v>
      </c>
      <c r="H18" s="141">
        <v>329.45240000000001</v>
      </c>
      <c r="I18" s="141">
        <v>404.94830000000002</v>
      </c>
      <c r="J18" s="141">
        <v>264.291</v>
      </c>
      <c r="K18" s="141">
        <v>307.79700000000003</v>
      </c>
      <c r="L18" s="141">
        <v>363.09969999999998</v>
      </c>
      <c r="M18" s="145">
        <v>49.623199999999997</v>
      </c>
      <c r="N18" s="145">
        <v>49.907800000000002</v>
      </c>
      <c r="O18" s="145">
        <v>50.188600000000001</v>
      </c>
      <c r="P18" s="149">
        <v>2.0000000000000001E-4</v>
      </c>
      <c r="Q18" s="141">
        <v>13.577400000000001</v>
      </c>
      <c r="R18" s="141">
        <v>58.2517</v>
      </c>
      <c r="S18" s="149">
        <v>105.25879999999999</v>
      </c>
      <c r="T18" s="149">
        <v>17.0457</v>
      </c>
      <c r="U18" s="44">
        <v>9.9716000000000005</v>
      </c>
      <c r="V18" s="1">
        <v>10.023899999999999</v>
      </c>
      <c r="W18" s="47">
        <v>10.0769</v>
      </c>
      <c r="X18" s="47">
        <v>33570.063300000002</v>
      </c>
      <c r="Y18" s="44">
        <v>0</v>
      </c>
      <c r="Z18" s="44">
        <v>52.497799999999998</v>
      </c>
      <c r="AA18" s="44">
        <v>9.9977999999999998</v>
      </c>
      <c r="AB18" s="44">
        <v>10.023899999999999</v>
      </c>
      <c r="AC18" s="44">
        <v>14.4169</v>
      </c>
      <c r="AD18" s="1">
        <v>10.0502</v>
      </c>
      <c r="AE18" s="193">
        <v>32.818800000000003</v>
      </c>
      <c r="AF18" s="198">
        <v>33.058399999999999</v>
      </c>
      <c r="AG18" s="193">
        <v>34.999000000000002</v>
      </c>
      <c r="AH18" s="44">
        <v>-808.45230000000004</v>
      </c>
      <c r="AI18" s="47">
        <v>794.11620000000005</v>
      </c>
      <c r="AJ18" s="105">
        <v>-890.98800000000006</v>
      </c>
      <c r="AK18" s="98">
        <v>869.774</v>
      </c>
      <c r="AL18" s="106">
        <v>99.76</v>
      </c>
      <c r="AM18" s="204">
        <v>0.52370000000000005</v>
      </c>
      <c r="AN18" s="116"/>
      <c r="AO18">
        <f t="shared" ref="AO18:AO65" si="6">($AI18-$AH18)*0.6/H18</f>
        <v>2.9186040229180299</v>
      </c>
      <c r="AP18">
        <f t="shared" ref="AP18:AP65" si="7">($AI18-$AH18)*0.6/I18</f>
        <v>2.3744786680176211</v>
      </c>
      <c r="AQ18">
        <f t="shared" ref="AQ18:AQ65" si="8">($AI18-$AH18)*0.6/J18</f>
        <v>3.6381908578044655</v>
      </c>
      <c r="AR18">
        <f t="shared" ref="AR18:AR65" si="9">($AI18-$AH18)*0.6/K18</f>
        <v>3.1239456524917397</v>
      </c>
      <c r="AS18">
        <f t="shared" ref="AS18:AS65" si="10">($AI18-$AH18)*0.6/L18</f>
        <v>2.6481462254031056</v>
      </c>
    </row>
    <row r="19" spans="1:45" ht="13.5" hidden="1" thickBot="1">
      <c r="A19" s="30" t="s">
        <v>151</v>
      </c>
      <c r="B19" s="259"/>
      <c r="C19" s="107" t="s">
        <v>61</v>
      </c>
      <c r="D19" s="188">
        <v>100</v>
      </c>
      <c r="E19" s="35" t="s">
        <v>25</v>
      </c>
      <c r="F19" s="177">
        <v>99.761799999999994</v>
      </c>
      <c r="G19" s="141">
        <v>271.15499999999997</v>
      </c>
      <c r="H19" s="141">
        <v>328.14109999999999</v>
      </c>
      <c r="I19" s="141">
        <v>410.75330000000002</v>
      </c>
      <c r="J19" s="141">
        <v>267.54770000000002</v>
      </c>
      <c r="K19" s="141">
        <v>314.56360000000001</v>
      </c>
      <c r="L19" s="141">
        <v>374.41660000000002</v>
      </c>
      <c r="M19" s="145">
        <v>49.324199999999998</v>
      </c>
      <c r="N19" s="145">
        <v>49.576500000000003</v>
      </c>
      <c r="O19" s="145">
        <v>49.8673</v>
      </c>
      <c r="P19" s="149">
        <v>1E-4</v>
      </c>
      <c r="Q19" s="141">
        <v>14.418200000000001</v>
      </c>
      <c r="R19" s="141">
        <v>60.692100000000003</v>
      </c>
      <c r="S19" s="149">
        <v>106.31959999999999</v>
      </c>
      <c r="T19" s="149">
        <v>17.2791</v>
      </c>
      <c r="U19" s="44">
        <v>9.9725999999999999</v>
      </c>
      <c r="V19" s="1">
        <v>10.023899999999999</v>
      </c>
      <c r="W19" s="47">
        <v>10.078900000000001</v>
      </c>
      <c r="X19" s="47">
        <v>33579.542000000001</v>
      </c>
      <c r="Y19" s="44">
        <v>0</v>
      </c>
      <c r="Z19" s="44">
        <v>52.241599999999998</v>
      </c>
      <c r="AA19" s="44">
        <v>9.9978999999999996</v>
      </c>
      <c r="AB19" s="44">
        <v>10.023899999999999</v>
      </c>
      <c r="AC19" s="44">
        <v>14.4565</v>
      </c>
      <c r="AD19" s="1">
        <v>10.0501</v>
      </c>
      <c r="AE19" s="193">
        <v>32.7973</v>
      </c>
      <c r="AF19" s="198">
        <v>33.06</v>
      </c>
      <c r="AG19" s="193">
        <v>35.295400000000001</v>
      </c>
      <c r="AH19" s="44">
        <v>-812.42989999999998</v>
      </c>
      <c r="AI19" s="47">
        <v>784.42079999999999</v>
      </c>
      <c r="AJ19" s="105">
        <v>-880.38099999999997</v>
      </c>
      <c r="AK19" s="98">
        <v>859.16700000000003</v>
      </c>
      <c r="AL19" s="106">
        <v>99.759</v>
      </c>
      <c r="AM19" s="204">
        <v>0.5212</v>
      </c>
      <c r="AN19" s="116"/>
      <c r="AO19">
        <f t="shared" si="6"/>
        <v>2.9198123002574197</v>
      </c>
      <c r="AP19">
        <f t="shared" si="7"/>
        <v>2.3325690140529605</v>
      </c>
      <c r="AQ19">
        <f t="shared" si="8"/>
        <v>3.5810826256402124</v>
      </c>
      <c r="AR19">
        <f t="shared" si="9"/>
        <v>3.0458400781272847</v>
      </c>
      <c r="AS19">
        <f t="shared" si="10"/>
        <v>2.5589421516033206</v>
      </c>
    </row>
    <row r="20" spans="1:45" ht="13.5" thickBot="1">
      <c r="A20" s="30" t="s">
        <v>151</v>
      </c>
      <c r="B20" s="260"/>
      <c r="C20" s="107" t="s">
        <v>46</v>
      </c>
      <c r="D20" s="189">
        <v>133</v>
      </c>
      <c r="E20" s="36" t="s">
        <v>26</v>
      </c>
      <c r="F20" s="179">
        <v>132.35560000000001</v>
      </c>
      <c r="G20" s="143">
        <v>772.38310000000001</v>
      </c>
      <c r="H20" s="143">
        <v>848.48500000000001</v>
      </c>
      <c r="I20" s="143">
        <v>946.33429999999998</v>
      </c>
      <c r="J20" s="143">
        <v>600.13369999999998</v>
      </c>
      <c r="K20" s="143">
        <v>682.76729999999998</v>
      </c>
      <c r="L20" s="143">
        <v>759.23099999999999</v>
      </c>
      <c r="M20" s="147">
        <v>45.341000000000001</v>
      </c>
      <c r="N20" s="147">
        <v>46.110799999999998</v>
      </c>
      <c r="O20" s="147">
        <v>46.817799999999998</v>
      </c>
      <c r="P20" s="151">
        <v>6.9999999999999999E-4</v>
      </c>
      <c r="Q20" s="143">
        <v>23.644600000000001</v>
      </c>
      <c r="R20" s="143">
        <v>119.3745</v>
      </c>
      <c r="S20" s="151">
        <v>185.3947</v>
      </c>
      <c r="T20" s="151">
        <v>27.192</v>
      </c>
      <c r="U20" s="45">
        <v>7.4646999999999997</v>
      </c>
      <c r="V20" s="3">
        <v>7.5553999999999997</v>
      </c>
      <c r="W20" s="48">
        <v>7.6501000000000001</v>
      </c>
      <c r="X20" s="48">
        <v>41411.577899999997</v>
      </c>
      <c r="Y20" s="45">
        <v>0</v>
      </c>
      <c r="Z20" s="45">
        <v>80.4148</v>
      </c>
      <c r="AA20" s="45">
        <v>7.5156000000000001</v>
      </c>
      <c r="AB20" s="45">
        <v>7.5553999999999997</v>
      </c>
      <c r="AC20" s="45">
        <v>21.713000000000001</v>
      </c>
      <c r="AD20" s="3">
        <v>7.5960000000000001</v>
      </c>
      <c r="AE20" s="195">
        <v>59.364199999999997</v>
      </c>
      <c r="AF20" s="200">
        <v>59.853200000000001</v>
      </c>
      <c r="AG20" s="195">
        <v>64.720299999999995</v>
      </c>
      <c r="AH20" s="45">
        <v>-121.9641</v>
      </c>
      <c r="AI20" s="48">
        <v>1965.6804999999999</v>
      </c>
      <c r="AJ20" s="110">
        <v>-210.8</v>
      </c>
      <c r="AK20" s="112">
        <v>2063.4</v>
      </c>
      <c r="AL20" s="114">
        <v>132.35300000000001</v>
      </c>
      <c r="AM20" s="206">
        <v>1.0643</v>
      </c>
      <c r="AN20" s="117"/>
      <c r="AO20">
        <f t="shared" si="6"/>
        <v>1.4762627035245171</v>
      </c>
      <c r="AP20">
        <f t="shared" si="7"/>
        <v>1.3236197398741649</v>
      </c>
      <c r="AQ20">
        <f t="shared" si="8"/>
        <v>2.0871795068332273</v>
      </c>
      <c r="AR20">
        <f t="shared" si="9"/>
        <v>1.8345734483769214</v>
      </c>
      <c r="AS20">
        <f t="shared" si="10"/>
        <v>1.6498098207264982</v>
      </c>
    </row>
    <row r="21" spans="1:45" ht="13.5" hidden="1" thickBot="1">
      <c r="A21" s="30" t="s">
        <v>152</v>
      </c>
      <c r="B21" s="252" t="s">
        <v>5</v>
      </c>
      <c r="C21" s="108" t="s">
        <v>121</v>
      </c>
      <c r="D21" s="34">
        <v>25</v>
      </c>
      <c r="E21" s="34" t="s">
        <v>7</v>
      </c>
      <c r="F21" s="176">
        <v>25.0029</v>
      </c>
      <c r="G21" s="140">
        <v>662.66790000000003</v>
      </c>
      <c r="H21" s="140">
        <v>736.57370000000003</v>
      </c>
      <c r="I21" s="140">
        <v>829.53179999999998</v>
      </c>
      <c r="J21" s="140">
        <v>617.09709999999995</v>
      </c>
      <c r="K21" s="140">
        <v>689.77189999999996</v>
      </c>
      <c r="L21" s="140">
        <v>766.45749999999998</v>
      </c>
      <c r="M21" s="144">
        <v>49.430999999999997</v>
      </c>
      <c r="N21" s="144">
        <v>49.532299999999999</v>
      </c>
      <c r="O21" s="144">
        <v>49.631100000000004</v>
      </c>
      <c r="P21" s="148">
        <v>1E-3</v>
      </c>
      <c r="Q21" s="140">
        <v>18.704899999999999</v>
      </c>
      <c r="R21" s="140">
        <v>90.730800000000002</v>
      </c>
      <c r="S21" s="148">
        <v>103.7336</v>
      </c>
      <c r="T21" s="148">
        <v>13.4343</v>
      </c>
      <c r="U21" s="148">
        <v>39.943300000000001</v>
      </c>
      <c r="V21" s="2">
        <v>39.995399999999997</v>
      </c>
      <c r="W21" s="46">
        <v>40.046999999999997</v>
      </c>
      <c r="X21" s="46">
        <v>107.63849999999999</v>
      </c>
      <c r="Y21" s="43">
        <v>0</v>
      </c>
      <c r="Z21" s="43">
        <v>6.2602000000000002</v>
      </c>
      <c r="AA21" s="43">
        <v>39.992400000000004</v>
      </c>
      <c r="AB21" s="43">
        <v>39.9953</v>
      </c>
      <c r="AC21" s="43">
        <v>0.78490000000000004</v>
      </c>
      <c r="AD21" s="2">
        <v>39.998699999999999</v>
      </c>
      <c r="AE21" s="46">
        <v>39.189500000000002</v>
      </c>
      <c r="AF21" s="43">
        <v>485.35300000000001</v>
      </c>
      <c r="AG21" s="46">
        <v>2500.3393999999998</v>
      </c>
      <c r="AH21" s="213">
        <v>3.8626999999999998</v>
      </c>
      <c r="AI21" s="217">
        <v>2468.88</v>
      </c>
      <c r="AJ21" s="109">
        <v>-116.116</v>
      </c>
      <c r="AK21" s="111">
        <v>2676.116</v>
      </c>
      <c r="AL21" s="113">
        <v>25.001999999999999</v>
      </c>
      <c r="AM21" s="113">
        <v>1.5699999999999999E-2</v>
      </c>
      <c r="AN21" s="115"/>
      <c r="AO21">
        <f t="shared" si="6"/>
        <v>2.0079598008997603</v>
      </c>
      <c r="AP21">
        <f t="shared" si="7"/>
        <v>1.782945970244902</v>
      </c>
      <c r="AQ21">
        <f t="shared" si="8"/>
        <v>2.3967222986463557</v>
      </c>
      <c r="AR21">
        <f t="shared" si="9"/>
        <v>2.1442021340677986</v>
      </c>
      <c r="AS21">
        <f t="shared" si="10"/>
        <v>1.9296704383478536</v>
      </c>
    </row>
    <row r="22" spans="1:45" ht="13.5" hidden="1" thickBot="1">
      <c r="A22" s="30" t="s">
        <v>152</v>
      </c>
      <c r="B22" s="253"/>
      <c r="C22" s="107" t="s">
        <v>47</v>
      </c>
      <c r="D22" s="35">
        <v>150</v>
      </c>
      <c r="E22" s="35" t="s">
        <v>24</v>
      </c>
      <c r="F22" s="177">
        <v>150.01740000000001</v>
      </c>
      <c r="G22" s="141">
        <v>282.58229999999998</v>
      </c>
      <c r="H22" s="141">
        <v>338.41140000000001</v>
      </c>
      <c r="I22" s="141">
        <v>398.65640000000002</v>
      </c>
      <c r="J22" s="141">
        <v>309.58330000000001</v>
      </c>
      <c r="K22" s="141">
        <v>366.04570000000001</v>
      </c>
      <c r="L22" s="141">
        <v>426.2937</v>
      </c>
      <c r="M22" s="145">
        <v>49.441699999999997</v>
      </c>
      <c r="N22" s="145">
        <v>49.912399999999998</v>
      </c>
      <c r="O22" s="145">
        <v>50.353700000000003</v>
      </c>
      <c r="P22" s="149">
        <v>0</v>
      </c>
      <c r="Q22" s="141">
        <v>10.9772</v>
      </c>
      <c r="R22" s="141">
        <v>62.080399999999997</v>
      </c>
      <c r="S22" s="149">
        <v>70.997200000000007</v>
      </c>
      <c r="T22" s="149">
        <v>7.9737</v>
      </c>
      <c r="U22" s="149">
        <v>6.6311</v>
      </c>
      <c r="V22" s="1">
        <v>6.6658999999999997</v>
      </c>
      <c r="W22" s="47">
        <v>6.7020999999999997</v>
      </c>
      <c r="X22" s="47">
        <v>75.180899999999994</v>
      </c>
      <c r="Y22" s="44">
        <v>0</v>
      </c>
      <c r="Z22" s="44">
        <v>4.2779999999999996</v>
      </c>
      <c r="AA22" s="44">
        <v>6.6637000000000004</v>
      </c>
      <c r="AB22" s="44">
        <v>6.6658999999999997</v>
      </c>
      <c r="AC22" s="44">
        <v>0.51429999999999998</v>
      </c>
      <c r="AD22" s="63">
        <v>6.6680000000000001</v>
      </c>
      <c r="AE22" s="47">
        <v>38.308900000000001</v>
      </c>
      <c r="AF22" s="44">
        <v>1651.7114999999999</v>
      </c>
      <c r="AG22" s="47">
        <v>15008.7436</v>
      </c>
      <c r="AH22" s="214">
        <v>-373.91390000000001</v>
      </c>
      <c r="AI22" s="218">
        <v>360.65539999999999</v>
      </c>
      <c r="AJ22" s="105">
        <v>-415.43299999999999</v>
      </c>
      <c r="AK22" s="98">
        <v>402.17450000000002</v>
      </c>
      <c r="AL22" s="106">
        <v>150.01400000000001</v>
      </c>
      <c r="AM22" s="106">
        <v>6.4199999999999993E-2</v>
      </c>
      <c r="AN22" s="116"/>
      <c r="AO22">
        <f t="shared" si="6"/>
        <v>1.3023839622424067</v>
      </c>
      <c r="AP22">
        <f t="shared" si="7"/>
        <v>1.1055675514051699</v>
      </c>
      <c r="AQ22">
        <f t="shared" si="8"/>
        <v>1.4236607077965768</v>
      </c>
      <c r="AR22">
        <f t="shared" si="9"/>
        <v>1.2040616239994077</v>
      </c>
      <c r="AS22">
        <f t="shared" si="10"/>
        <v>1.0338918449885608</v>
      </c>
    </row>
    <row r="23" spans="1:45" ht="13.5" hidden="1" thickBot="1">
      <c r="A23" s="30" t="s">
        <v>152</v>
      </c>
      <c r="B23" s="253"/>
      <c r="C23" s="107" t="s">
        <v>61</v>
      </c>
      <c r="D23" s="188">
        <v>100</v>
      </c>
      <c r="E23" s="35" t="s">
        <v>23</v>
      </c>
      <c r="F23" s="177">
        <v>99.762500000000003</v>
      </c>
      <c r="G23" s="141">
        <v>273.37959999999998</v>
      </c>
      <c r="H23" s="141">
        <v>321.50749999999999</v>
      </c>
      <c r="I23" s="141">
        <v>382.5727</v>
      </c>
      <c r="J23" s="141">
        <v>275.09879999999998</v>
      </c>
      <c r="K23" s="141">
        <v>316.77999999999997</v>
      </c>
      <c r="L23" s="141">
        <v>371.89679999999998</v>
      </c>
      <c r="M23" s="145">
        <v>49.649000000000001</v>
      </c>
      <c r="N23" s="145">
        <v>49.929200000000002</v>
      </c>
      <c r="O23" s="145">
        <v>50.2151</v>
      </c>
      <c r="P23" s="149">
        <v>2.0000000000000001E-4</v>
      </c>
      <c r="Q23" s="141">
        <v>13.9221</v>
      </c>
      <c r="R23" s="141">
        <v>64.360600000000005</v>
      </c>
      <c r="S23" s="149">
        <v>112.0094</v>
      </c>
      <c r="T23" s="149">
        <v>17.139399999999998</v>
      </c>
      <c r="U23" s="149">
        <v>9.9672999999999998</v>
      </c>
      <c r="V23" s="1">
        <v>10.0238</v>
      </c>
      <c r="W23" s="47">
        <v>10.0793</v>
      </c>
      <c r="X23" s="47">
        <v>33566.7042</v>
      </c>
      <c r="Y23" s="44">
        <v>0</v>
      </c>
      <c r="Z23" s="44">
        <v>52.856900000000003</v>
      </c>
      <c r="AA23" s="44">
        <v>9.9974000000000007</v>
      </c>
      <c r="AB23" s="44">
        <v>10.0238</v>
      </c>
      <c r="AC23" s="44">
        <v>14.449299999999999</v>
      </c>
      <c r="AD23" s="1">
        <v>10.0502</v>
      </c>
      <c r="AE23" s="47">
        <v>32.775700000000001</v>
      </c>
      <c r="AF23" s="44">
        <v>33.058599999999998</v>
      </c>
      <c r="AG23" s="47">
        <v>35.183</v>
      </c>
      <c r="AH23" s="214">
        <v>-818.95749999999998</v>
      </c>
      <c r="AI23" s="218">
        <v>788.46249999999998</v>
      </c>
      <c r="AJ23" s="105">
        <v>-894.52</v>
      </c>
      <c r="AK23" s="98">
        <v>864.02499999999998</v>
      </c>
      <c r="AL23" s="106">
        <v>99.760999999999996</v>
      </c>
      <c r="AM23" s="106">
        <v>0.52729999999999999</v>
      </c>
      <c r="AN23" s="116"/>
      <c r="AO23">
        <f t="shared" si="6"/>
        <v>2.9997807205119633</v>
      </c>
      <c r="AP23">
        <f t="shared" si="7"/>
        <v>2.5209639893280413</v>
      </c>
      <c r="AQ23">
        <f t="shared" si="8"/>
        <v>3.5058386296123429</v>
      </c>
      <c r="AR23">
        <f t="shared" si="9"/>
        <v>3.0445482669360442</v>
      </c>
      <c r="AS23">
        <f t="shared" si="10"/>
        <v>2.5933323438115092</v>
      </c>
    </row>
    <row r="24" spans="1:45" ht="13.5" hidden="1" thickBot="1">
      <c r="A24" s="30" t="s">
        <v>152</v>
      </c>
      <c r="B24" s="253"/>
      <c r="C24" s="107" t="s">
        <v>61</v>
      </c>
      <c r="D24" s="188">
        <v>100</v>
      </c>
      <c r="E24" s="35" t="s">
        <v>25</v>
      </c>
      <c r="F24" s="177">
        <v>99.762500000000003</v>
      </c>
      <c r="G24" s="141">
        <v>275.00869999999998</v>
      </c>
      <c r="H24" s="141">
        <v>321.3365</v>
      </c>
      <c r="I24" s="141">
        <v>385.97660000000002</v>
      </c>
      <c r="J24" s="141">
        <v>270.4753</v>
      </c>
      <c r="K24" s="141">
        <v>314.5102</v>
      </c>
      <c r="L24" s="141">
        <v>368.63080000000002</v>
      </c>
      <c r="M24" s="145">
        <v>49.292700000000004</v>
      </c>
      <c r="N24" s="145">
        <v>49.560899999999997</v>
      </c>
      <c r="O24" s="145">
        <v>49.818100000000001</v>
      </c>
      <c r="P24" s="149">
        <v>5.0000000000000001E-4</v>
      </c>
      <c r="Q24" s="141">
        <v>14.8584</v>
      </c>
      <c r="R24" s="141">
        <v>64.828699999999998</v>
      </c>
      <c r="S24" s="149">
        <v>108.97150000000001</v>
      </c>
      <c r="T24" s="149">
        <v>17.378900000000002</v>
      </c>
      <c r="U24" s="149">
        <v>9.9704999999999995</v>
      </c>
      <c r="V24" s="1">
        <v>10.0238</v>
      </c>
      <c r="W24" s="47">
        <v>10.079499999999999</v>
      </c>
      <c r="X24" s="47">
        <v>33572.967600000004</v>
      </c>
      <c r="Y24" s="44">
        <v>0</v>
      </c>
      <c r="Z24" s="44">
        <v>52.416699999999999</v>
      </c>
      <c r="AA24" s="44">
        <v>9.9977999999999998</v>
      </c>
      <c r="AB24" s="44">
        <v>10.0238</v>
      </c>
      <c r="AC24" s="44">
        <v>14.4474</v>
      </c>
      <c r="AD24" s="1">
        <v>10.0503</v>
      </c>
      <c r="AE24" s="47">
        <v>32.775700000000001</v>
      </c>
      <c r="AF24" s="44">
        <v>33.057000000000002</v>
      </c>
      <c r="AG24" s="47">
        <v>35.133299999999998</v>
      </c>
      <c r="AH24" s="214">
        <v>-816.05889999999999</v>
      </c>
      <c r="AI24" s="218">
        <v>788.89930000000004</v>
      </c>
      <c r="AJ24" s="105">
        <v>-884.35500000000002</v>
      </c>
      <c r="AK24" s="98">
        <v>864.02499999999998</v>
      </c>
      <c r="AL24" s="106">
        <v>99.76</v>
      </c>
      <c r="AM24" s="106">
        <v>0.52290000000000003</v>
      </c>
      <c r="AN24" s="116"/>
      <c r="AO24">
        <f t="shared" si="6"/>
        <v>2.996780384425672</v>
      </c>
      <c r="AP24">
        <f t="shared" si="7"/>
        <v>2.4949049242881562</v>
      </c>
      <c r="AQ24">
        <f t="shared" si="8"/>
        <v>3.5603063200225677</v>
      </c>
      <c r="AR24">
        <f t="shared" si="9"/>
        <v>3.0618241316179891</v>
      </c>
      <c r="AS24">
        <f t="shared" si="10"/>
        <v>2.6123018478108717</v>
      </c>
    </row>
    <row r="25" spans="1:45" ht="13.5" thickBot="1">
      <c r="A25" s="30" t="s">
        <v>152</v>
      </c>
      <c r="B25" s="254"/>
      <c r="C25" s="107" t="s">
        <v>46</v>
      </c>
      <c r="D25" s="118">
        <v>133</v>
      </c>
      <c r="E25" s="118" t="s">
        <v>26</v>
      </c>
      <c r="F25" s="178">
        <v>133.0155</v>
      </c>
      <c r="G25" s="142">
        <v>810.41959999999995</v>
      </c>
      <c r="H25" s="142">
        <v>907.52369999999996</v>
      </c>
      <c r="I25" s="142">
        <v>1022.2872</v>
      </c>
      <c r="J25" s="142">
        <v>623.99059999999997</v>
      </c>
      <c r="K25" s="142">
        <v>726.03589999999997</v>
      </c>
      <c r="L25" s="142">
        <v>820.66840000000002</v>
      </c>
      <c r="M25" s="146">
        <v>44.685099999999998</v>
      </c>
      <c r="N25" s="146">
        <v>45.517000000000003</v>
      </c>
      <c r="O25" s="146">
        <v>46.238399999999999</v>
      </c>
      <c r="P25" s="150">
        <v>0</v>
      </c>
      <c r="Q25" s="142">
        <v>27.8308</v>
      </c>
      <c r="R25" s="142">
        <v>153.40610000000001</v>
      </c>
      <c r="S25" s="150">
        <v>165.20419999999999</v>
      </c>
      <c r="T25" s="150">
        <v>19.152999999999999</v>
      </c>
      <c r="U25" s="150">
        <v>7.4345999999999997</v>
      </c>
      <c r="V25" s="123">
        <v>7.5179</v>
      </c>
      <c r="W25" s="120">
        <v>7.5998000000000001</v>
      </c>
      <c r="X25" s="120">
        <v>162.5735</v>
      </c>
      <c r="Y25" s="122">
        <v>0</v>
      </c>
      <c r="Z25" s="122">
        <v>9.64</v>
      </c>
      <c r="AA25" s="122">
        <v>7.5132000000000003</v>
      </c>
      <c r="AB25" s="122">
        <v>7.5179</v>
      </c>
      <c r="AC25" s="122">
        <v>1.0454000000000001</v>
      </c>
      <c r="AD25" s="123">
        <v>7.5228000000000002</v>
      </c>
      <c r="AE25" s="120">
        <v>35.680100000000003</v>
      </c>
      <c r="AF25" s="122">
        <v>1775.7217000000001</v>
      </c>
      <c r="AG25" s="120">
        <v>13309.983099999999</v>
      </c>
      <c r="AH25" s="215">
        <v>-69.384799999999998</v>
      </c>
      <c r="AI25" s="219">
        <v>1828.5735</v>
      </c>
      <c r="AJ25" s="124">
        <v>-167.98</v>
      </c>
      <c r="AK25" s="125">
        <v>1935.385</v>
      </c>
      <c r="AL25" s="126">
        <v>133.01400000000001</v>
      </c>
      <c r="AM25" s="126">
        <v>0.12820000000000001</v>
      </c>
      <c r="AN25" s="127"/>
      <c r="AO25">
        <f t="shared" si="6"/>
        <v>1.2548156924166278</v>
      </c>
      <c r="AP25">
        <f t="shared" si="7"/>
        <v>1.1139481938148106</v>
      </c>
      <c r="AQ25">
        <f t="shared" si="8"/>
        <v>1.8249873956434599</v>
      </c>
      <c r="AR25">
        <f t="shared" si="9"/>
        <v>1.5684830185394414</v>
      </c>
      <c r="AS25">
        <f t="shared" si="10"/>
        <v>1.387618896986895</v>
      </c>
    </row>
    <row r="26" spans="1:45" ht="13.5" hidden="1" thickBot="1">
      <c r="A26" s="30" t="s">
        <v>152</v>
      </c>
      <c r="B26" s="255" t="s">
        <v>21</v>
      </c>
      <c r="C26" s="108" t="s">
        <v>121</v>
      </c>
      <c r="D26" s="34">
        <v>25</v>
      </c>
      <c r="E26" s="34" t="s">
        <v>7</v>
      </c>
      <c r="F26" s="176">
        <v>25.0029</v>
      </c>
      <c r="G26" s="140">
        <v>724.13969999999995</v>
      </c>
      <c r="H26" s="140">
        <v>802.30240000000003</v>
      </c>
      <c r="I26" s="140">
        <v>914.84299999999996</v>
      </c>
      <c r="J26" s="140">
        <v>699.34820000000002</v>
      </c>
      <c r="K26" s="140">
        <v>767.52909999999997</v>
      </c>
      <c r="L26" s="140">
        <v>872.39919999999995</v>
      </c>
      <c r="M26" s="144">
        <v>49.496499999999997</v>
      </c>
      <c r="N26" s="144">
        <v>49.616300000000003</v>
      </c>
      <c r="O26" s="144">
        <v>49.738599999999998</v>
      </c>
      <c r="P26" s="148">
        <v>8.9999999999999998E-4</v>
      </c>
      <c r="Q26" s="140">
        <v>19.098800000000001</v>
      </c>
      <c r="R26" s="140">
        <v>92.100499999999997</v>
      </c>
      <c r="S26" s="148">
        <v>111.3242</v>
      </c>
      <c r="T26" s="148">
        <v>13.8279</v>
      </c>
      <c r="U26" s="148">
        <v>39.936900000000001</v>
      </c>
      <c r="V26" s="2">
        <v>39.995399999999997</v>
      </c>
      <c r="W26" s="46">
        <v>40.048200000000001</v>
      </c>
      <c r="X26" s="46">
        <v>118.99209999999999</v>
      </c>
      <c r="Y26" s="43">
        <v>0</v>
      </c>
      <c r="Z26" s="43">
        <v>7.2038000000000002</v>
      </c>
      <c r="AA26" s="43">
        <v>39.991900000000001</v>
      </c>
      <c r="AB26" s="43">
        <v>39.995399999999997</v>
      </c>
      <c r="AC26" s="43">
        <v>0.82909999999999995</v>
      </c>
      <c r="AD26" s="2">
        <v>39.999099999999999</v>
      </c>
      <c r="AE26" s="46">
        <v>52.972200000000001</v>
      </c>
      <c r="AF26" s="43">
        <v>444.94209999999998</v>
      </c>
      <c r="AG26" s="46">
        <v>2500.5054</v>
      </c>
      <c r="AH26" s="213">
        <v>12.038500000000001</v>
      </c>
      <c r="AI26" s="217">
        <v>2327.6891999999998</v>
      </c>
      <c r="AJ26" s="109">
        <v>-98.71</v>
      </c>
      <c r="AK26" s="111">
        <v>2478.7098999999998</v>
      </c>
      <c r="AL26" s="113">
        <v>25.001999999999999</v>
      </c>
      <c r="AM26" s="113">
        <v>1.7999999999999999E-2</v>
      </c>
      <c r="AN26" s="115"/>
      <c r="AO26">
        <f t="shared" si="6"/>
        <v>1.7317540368818536</v>
      </c>
      <c r="AP26">
        <f t="shared" si="7"/>
        <v>1.5187200645356633</v>
      </c>
      <c r="AQ26">
        <f t="shared" si="8"/>
        <v>1.9866933524673398</v>
      </c>
      <c r="AR26">
        <f t="shared" si="9"/>
        <v>1.8102120427746646</v>
      </c>
      <c r="AS26">
        <f t="shared" si="10"/>
        <v>1.5926085443452949</v>
      </c>
    </row>
    <row r="27" spans="1:45" ht="13.5" hidden="1" thickBot="1">
      <c r="A27" s="30" t="s">
        <v>152</v>
      </c>
      <c r="B27" s="256"/>
      <c r="C27" s="107" t="s">
        <v>47</v>
      </c>
      <c r="D27" s="35">
        <v>150</v>
      </c>
      <c r="E27" s="35" t="s">
        <v>24</v>
      </c>
      <c r="F27" s="177">
        <v>150.01730000000001</v>
      </c>
      <c r="G27" s="141">
        <v>290.02699999999999</v>
      </c>
      <c r="H27" s="141">
        <v>349.28109999999998</v>
      </c>
      <c r="I27" s="141">
        <v>409.87009999999998</v>
      </c>
      <c r="J27" s="141">
        <v>301.7629</v>
      </c>
      <c r="K27" s="141">
        <v>367.04390000000001</v>
      </c>
      <c r="L27" s="141">
        <v>432.09269999999998</v>
      </c>
      <c r="M27" s="145">
        <v>49.054099999999998</v>
      </c>
      <c r="N27" s="145">
        <v>49.576300000000003</v>
      </c>
      <c r="O27" s="145">
        <v>50.0565</v>
      </c>
      <c r="P27" s="149">
        <v>1E-4</v>
      </c>
      <c r="Q27" s="141">
        <v>12.6454</v>
      </c>
      <c r="R27" s="141">
        <v>69.507000000000005</v>
      </c>
      <c r="S27" s="149">
        <v>80.323300000000003</v>
      </c>
      <c r="T27" s="149">
        <v>9.2037999999999993</v>
      </c>
      <c r="U27" s="149">
        <v>6.6287000000000003</v>
      </c>
      <c r="V27" s="1">
        <v>6.6658999999999997</v>
      </c>
      <c r="W27" s="47">
        <v>6.7091000000000003</v>
      </c>
      <c r="X27" s="47">
        <v>80.1143</v>
      </c>
      <c r="Y27" s="44">
        <v>0</v>
      </c>
      <c r="Z27" s="44">
        <v>4.7118000000000002</v>
      </c>
      <c r="AA27" s="44">
        <v>6.6635999999999997</v>
      </c>
      <c r="AB27" s="44">
        <v>6.6658999999999997</v>
      </c>
      <c r="AC27" s="44">
        <v>0.58940000000000003</v>
      </c>
      <c r="AD27" s="1">
        <v>6.6683000000000003</v>
      </c>
      <c r="AE27" s="47">
        <v>32.0139</v>
      </c>
      <c r="AF27" s="44">
        <v>2042.7796000000001</v>
      </c>
      <c r="AG27" s="47">
        <v>15006.279500000001</v>
      </c>
      <c r="AH27" s="214">
        <v>-328.00979999999998</v>
      </c>
      <c r="AI27" s="218">
        <v>348.74340000000001</v>
      </c>
      <c r="AJ27" s="105">
        <v>-402.17450000000002</v>
      </c>
      <c r="AK27" s="98">
        <v>388.916</v>
      </c>
      <c r="AL27" s="106">
        <v>150.01400000000001</v>
      </c>
      <c r="AM27" s="106">
        <v>7.0699999999999999E-2</v>
      </c>
      <c r="AN27" s="116"/>
      <c r="AO27">
        <f t="shared" si="6"/>
        <v>1.1625361921959134</v>
      </c>
      <c r="AP27">
        <f t="shared" si="7"/>
        <v>0.99068441440349031</v>
      </c>
      <c r="AQ27">
        <f t="shared" si="8"/>
        <v>1.3455992105059966</v>
      </c>
      <c r="AR27">
        <f t="shared" si="9"/>
        <v>1.1062761702346777</v>
      </c>
      <c r="AS27">
        <f t="shared" si="10"/>
        <v>0.93973334888555171</v>
      </c>
    </row>
    <row r="28" spans="1:45" ht="13.5" hidden="1" thickBot="1">
      <c r="A28" s="30" t="s">
        <v>152</v>
      </c>
      <c r="B28" s="256"/>
      <c r="C28" s="107" t="s">
        <v>61</v>
      </c>
      <c r="D28" s="188">
        <v>100</v>
      </c>
      <c r="E28" s="35" t="s">
        <v>23</v>
      </c>
      <c r="F28" s="177">
        <v>99.762100000000004</v>
      </c>
      <c r="G28" s="141">
        <v>285.35120000000001</v>
      </c>
      <c r="H28" s="141">
        <v>333.83080000000001</v>
      </c>
      <c r="I28" s="141">
        <v>396.87639999999999</v>
      </c>
      <c r="J28" s="141">
        <v>288.73289999999997</v>
      </c>
      <c r="K28" s="141">
        <v>333.91410000000002</v>
      </c>
      <c r="L28" s="141">
        <v>385.29700000000003</v>
      </c>
      <c r="M28" s="145">
        <v>49.648600000000002</v>
      </c>
      <c r="N28" s="145">
        <v>49.9251</v>
      </c>
      <c r="O28" s="145">
        <v>50.183500000000002</v>
      </c>
      <c r="P28" s="149">
        <v>2.9999999999999997E-4</v>
      </c>
      <c r="Q28" s="141">
        <v>14.589700000000001</v>
      </c>
      <c r="R28" s="141">
        <v>64.634299999999996</v>
      </c>
      <c r="S28" s="149">
        <v>112.04049999999999</v>
      </c>
      <c r="T28" s="149">
        <v>17.3736</v>
      </c>
      <c r="U28" s="149">
        <v>9.9665999999999997</v>
      </c>
      <c r="V28" s="1">
        <v>10.0238</v>
      </c>
      <c r="W28" s="47">
        <v>10.0787</v>
      </c>
      <c r="X28" s="47">
        <v>33579.281600000002</v>
      </c>
      <c r="Y28" s="44">
        <v>0</v>
      </c>
      <c r="Z28" s="44">
        <v>53.278199999999998</v>
      </c>
      <c r="AA28" s="44">
        <v>9.9969999999999999</v>
      </c>
      <c r="AB28" s="44">
        <v>10.0238</v>
      </c>
      <c r="AC28" s="44">
        <v>14.4663</v>
      </c>
      <c r="AD28" s="1">
        <v>10.0503</v>
      </c>
      <c r="AE28" s="47">
        <v>32.775599999999997</v>
      </c>
      <c r="AF28" s="44">
        <v>33.1526</v>
      </c>
      <c r="AG28" s="47">
        <v>38.950400000000002</v>
      </c>
      <c r="AH28" s="214">
        <v>-814.65189999999996</v>
      </c>
      <c r="AI28" s="218">
        <v>787.06410000000005</v>
      </c>
      <c r="AJ28" s="105">
        <v>-882.81</v>
      </c>
      <c r="AK28" s="98">
        <v>862.03800000000001</v>
      </c>
      <c r="AL28" s="106">
        <v>99.76</v>
      </c>
      <c r="AM28" s="106">
        <v>0.53149999999999997</v>
      </c>
      <c r="AN28" s="116"/>
      <c r="AO28">
        <f t="shared" si="6"/>
        <v>2.8787924900877924</v>
      </c>
      <c r="AP28">
        <f t="shared" si="7"/>
        <v>2.4214833635862445</v>
      </c>
      <c r="AQ28">
        <f t="shared" si="8"/>
        <v>3.3284381516619685</v>
      </c>
      <c r="AR28">
        <f t="shared" si="9"/>
        <v>2.878074331092936</v>
      </c>
      <c r="AS28">
        <f t="shared" si="10"/>
        <v>2.4942566383854525</v>
      </c>
    </row>
    <row r="29" spans="1:45" ht="13.5" hidden="1" thickBot="1">
      <c r="A29" s="30" t="s">
        <v>152</v>
      </c>
      <c r="B29" s="256"/>
      <c r="C29" s="107" t="s">
        <v>61</v>
      </c>
      <c r="D29" s="188">
        <v>100</v>
      </c>
      <c r="E29" s="35" t="s">
        <v>25</v>
      </c>
      <c r="F29" s="177">
        <v>99.762100000000004</v>
      </c>
      <c r="G29" s="141">
        <v>282.16570000000002</v>
      </c>
      <c r="H29" s="141">
        <v>333.12849999999997</v>
      </c>
      <c r="I29" s="141">
        <v>393.99919999999997</v>
      </c>
      <c r="J29" s="141">
        <v>290.29809999999998</v>
      </c>
      <c r="K29" s="141">
        <v>332.08440000000002</v>
      </c>
      <c r="L29" s="141">
        <v>385.0462</v>
      </c>
      <c r="M29" s="145">
        <v>49.297499999999999</v>
      </c>
      <c r="N29" s="145">
        <v>49.569400000000002</v>
      </c>
      <c r="O29" s="145">
        <v>49.828600000000002</v>
      </c>
      <c r="P29" s="149">
        <v>2.9999999999999997E-4</v>
      </c>
      <c r="Q29" s="141">
        <v>15.4047</v>
      </c>
      <c r="R29" s="141">
        <v>66.660600000000002</v>
      </c>
      <c r="S29" s="149">
        <v>106.77160000000001</v>
      </c>
      <c r="T29" s="149">
        <v>17.591200000000001</v>
      </c>
      <c r="U29" s="149">
        <v>9.9703999999999997</v>
      </c>
      <c r="V29" s="1">
        <v>10.0238</v>
      </c>
      <c r="W29" s="47">
        <v>10.077199999999999</v>
      </c>
      <c r="X29" s="47">
        <v>33576.588900000002</v>
      </c>
      <c r="Y29" s="44">
        <v>0</v>
      </c>
      <c r="Z29" s="44">
        <v>52.593499999999999</v>
      </c>
      <c r="AA29" s="44">
        <v>9.9977</v>
      </c>
      <c r="AB29" s="44">
        <v>10.0238</v>
      </c>
      <c r="AC29" s="44">
        <v>14.466699999999999</v>
      </c>
      <c r="AD29" s="1">
        <v>10.0503</v>
      </c>
      <c r="AE29" s="47">
        <v>32.797199999999997</v>
      </c>
      <c r="AF29" s="44">
        <v>33.152000000000001</v>
      </c>
      <c r="AG29" s="47">
        <v>38.92</v>
      </c>
      <c r="AH29" s="214">
        <v>-805.07730000000004</v>
      </c>
      <c r="AI29" s="218">
        <v>777.57060000000001</v>
      </c>
      <c r="AJ29" s="105">
        <v>-872.42399999999998</v>
      </c>
      <c r="AK29" s="98">
        <v>851.65200000000004</v>
      </c>
      <c r="AL29" s="106">
        <v>99.76</v>
      </c>
      <c r="AM29" s="106">
        <v>0.52470000000000006</v>
      </c>
      <c r="AN29" s="116"/>
      <c r="AO29">
        <f t="shared" si="6"/>
        <v>2.850517863226953</v>
      </c>
      <c r="AP29">
        <f t="shared" si="7"/>
        <v>2.410128599245887</v>
      </c>
      <c r="AQ29">
        <f t="shared" si="8"/>
        <v>3.2710814848598733</v>
      </c>
      <c r="AR29">
        <f t="shared" si="9"/>
        <v>2.8594801201140427</v>
      </c>
      <c r="AS29">
        <f t="shared" si="10"/>
        <v>2.4661683195419144</v>
      </c>
    </row>
    <row r="30" spans="1:45" ht="13.5" thickBot="1">
      <c r="A30" s="30" t="s">
        <v>152</v>
      </c>
      <c r="B30" s="257"/>
      <c r="C30" s="107" t="s">
        <v>46</v>
      </c>
      <c r="D30" s="118">
        <v>133</v>
      </c>
      <c r="E30" s="36" t="s">
        <v>26</v>
      </c>
      <c r="F30" s="179">
        <v>133.01560000000001</v>
      </c>
      <c r="G30" s="143">
        <v>889.17759999999998</v>
      </c>
      <c r="H30" s="143">
        <v>1006.6114</v>
      </c>
      <c r="I30" s="143">
        <v>1126.7828</v>
      </c>
      <c r="J30" s="143">
        <v>710.65200000000004</v>
      </c>
      <c r="K30" s="143">
        <v>802.40809999999999</v>
      </c>
      <c r="L30" s="143">
        <v>915.77689999999996</v>
      </c>
      <c r="M30" s="147">
        <v>43.651299999999999</v>
      </c>
      <c r="N30" s="147">
        <v>44.547899999999998</v>
      </c>
      <c r="O30" s="147">
        <v>45.433599999999998</v>
      </c>
      <c r="P30" s="151">
        <v>2.0000000000000001E-4</v>
      </c>
      <c r="Q30" s="143">
        <v>29.879100000000001</v>
      </c>
      <c r="R30" s="143">
        <v>156.48759999999999</v>
      </c>
      <c r="S30" s="151">
        <v>172.44810000000001</v>
      </c>
      <c r="T30" s="151">
        <v>20.508099999999999</v>
      </c>
      <c r="U30" s="151">
        <v>7.4309000000000003</v>
      </c>
      <c r="V30" s="3">
        <v>7.5179</v>
      </c>
      <c r="W30" s="48">
        <v>7.6033999999999997</v>
      </c>
      <c r="X30" s="48">
        <v>171.78360000000001</v>
      </c>
      <c r="Y30" s="45">
        <v>0</v>
      </c>
      <c r="Z30" s="45">
        <v>10.476100000000001</v>
      </c>
      <c r="AA30" s="45">
        <v>7.5126999999999997</v>
      </c>
      <c r="AB30" s="45">
        <v>7.5179</v>
      </c>
      <c r="AC30" s="45">
        <v>1.1782999999999999</v>
      </c>
      <c r="AD30" s="3">
        <v>7.5232000000000001</v>
      </c>
      <c r="AE30" s="48">
        <v>66.841999999999999</v>
      </c>
      <c r="AF30" s="45">
        <v>1427.2075</v>
      </c>
      <c r="AG30" s="48">
        <v>13303.4431</v>
      </c>
      <c r="AH30" s="216">
        <v>-7.7153</v>
      </c>
      <c r="AI30" s="220">
        <v>1680.4075</v>
      </c>
      <c r="AJ30" s="110">
        <v>-95.41</v>
      </c>
      <c r="AK30" s="112">
        <v>1775.4101000000001</v>
      </c>
      <c r="AL30" s="114">
        <v>133.01400000000001</v>
      </c>
      <c r="AM30" s="114">
        <v>0.13930000000000001</v>
      </c>
      <c r="AN30" s="117"/>
      <c r="AO30">
        <f t="shared" si="6"/>
        <v>1.0062211494922471</v>
      </c>
      <c r="AP30">
        <f t="shared" si="7"/>
        <v>0.89890765105750647</v>
      </c>
      <c r="AQ30">
        <f t="shared" si="8"/>
        <v>1.4252738049002887</v>
      </c>
      <c r="AR30">
        <f t="shared" si="9"/>
        <v>1.2622924419631358</v>
      </c>
      <c r="AS30">
        <f t="shared" si="10"/>
        <v>1.1060266752742944</v>
      </c>
    </row>
    <row r="31" spans="1:45" ht="13.5" hidden="1" thickBot="1">
      <c r="A31" s="30" t="s">
        <v>152</v>
      </c>
      <c r="B31" s="258" t="s">
        <v>8</v>
      </c>
      <c r="C31" s="108" t="s">
        <v>121</v>
      </c>
      <c r="D31" s="34">
        <v>25</v>
      </c>
      <c r="E31" s="34" t="s">
        <v>7</v>
      </c>
      <c r="F31" s="176">
        <v>25.0029</v>
      </c>
      <c r="G31" s="140">
        <v>609.08630000000005</v>
      </c>
      <c r="H31" s="140">
        <v>689.6087</v>
      </c>
      <c r="I31" s="140">
        <v>757.81389999999999</v>
      </c>
      <c r="J31" s="140">
        <v>568.17409999999995</v>
      </c>
      <c r="K31" s="140">
        <v>639.35479999999995</v>
      </c>
      <c r="L31" s="140">
        <v>719.49379999999996</v>
      </c>
      <c r="M31" s="144">
        <v>49.3157</v>
      </c>
      <c r="N31" s="144">
        <v>49.433700000000002</v>
      </c>
      <c r="O31" s="144">
        <v>49.530200000000001</v>
      </c>
      <c r="P31" s="148">
        <v>5.9999999999999995E-4</v>
      </c>
      <c r="Q31" s="140">
        <v>18.299700000000001</v>
      </c>
      <c r="R31" s="140">
        <v>92.8977</v>
      </c>
      <c r="S31" s="148">
        <v>105.0414</v>
      </c>
      <c r="T31" s="148">
        <v>13.1358</v>
      </c>
      <c r="U31" s="148">
        <v>39.941400000000002</v>
      </c>
      <c r="V31" s="2">
        <v>39.9953</v>
      </c>
      <c r="W31" s="46">
        <v>40.046399999999998</v>
      </c>
      <c r="X31" s="46">
        <v>99.675600000000003</v>
      </c>
      <c r="Y31" s="43">
        <v>0</v>
      </c>
      <c r="Z31" s="43">
        <v>6.4123999999999999</v>
      </c>
      <c r="AA31" s="43">
        <v>39.992400000000004</v>
      </c>
      <c r="AB31" s="43">
        <v>39.9953</v>
      </c>
      <c r="AC31" s="43">
        <v>0.78169999999999995</v>
      </c>
      <c r="AD31" s="2">
        <v>39.998800000000003</v>
      </c>
      <c r="AE31" s="46">
        <v>44.489199999999997</v>
      </c>
      <c r="AF31" s="43">
        <v>459.9667</v>
      </c>
      <c r="AG31" s="46">
        <v>2500.5904</v>
      </c>
      <c r="AH31" s="213">
        <v>2.9438</v>
      </c>
      <c r="AI31" s="217">
        <v>2583.3517999999999</v>
      </c>
      <c r="AJ31" s="109">
        <v>-199.208</v>
      </c>
      <c r="AK31" s="111">
        <v>2844.96</v>
      </c>
      <c r="AL31" s="113">
        <v>25.001999999999999</v>
      </c>
      <c r="AM31" s="113">
        <v>1.6E-2</v>
      </c>
      <c r="AN31" s="115"/>
      <c r="AO31">
        <f t="shared" si="6"/>
        <v>2.2451062464844194</v>
      </c>
      <c r="AP31">
        <f t="shared" si="7"/>
        <v>2.0430409101759679</v>
      </c>
      <c r="AQ31">
        <f t="shared" si="8"/>
        <v>2.7249478636917805</v>
      </c>
      <c r="AR31">
        <f t="shared" si="9"/>
        <v>2.4215737490357467</v>
      </c>
      <c r="AS31">
        <f t="shared" si="10"/>
        <v>2.1518528721164798</v>
      </c>
    </row>
    <row r="32" spans="1:45" ht="13.5" hidden="1" thickBot="1">
      <c r="A32" s="30" t="s">
        <v>152</v>
      </c>
      <c r="B32" s="259"/>
      <c r="C32" s="107" t="s">
        <v>47</v>
      </c>
      <c r="D32" s="35">
        <v>150</v>
      </c>
      <c r="E32" s="35" t="s">
        <v>24</v>
      </c>
      <c r="F32" s="177">
        <v>150.01750000000001</v>
      </c>
      <c r="G32" s="141">
        <v>263.81509999999997</v>
      </c>
      <c r="H32" s="141">
        <v>310.9513</v>
      </c>
      <c r="I32" s="141">
        <v>364.42259999999999</v>
      </c>
      <c r="J32" s="141">
        <v>286.447</v>
      </c>
      <c r="K32" s="141">
        <v>335.8186</v>
      </c>
      <c r="L32" s="141">
        <v>389.94619999999998</v>
      </c>
      <c r="M32" s="145">
        <v>49.340699999999998</v>
      </c>
      <c r="N32" s="145">
        <v>49.809600000000003</v>
      </c>
      <c r="O32" s="145">
        <v>50.2239</v>
      </c>
      <c r="P32" s="149">
        <v>2.0000000000000001E-4</v>
      </c>
      <c r="Q32" s="141">
        <v>10.1472</v>
      </c>
      <c r="R32" s="141">
        <v>61.270699999999998</v>
      </c>
      <c r="S32" s="149">
        <v>67.998900000000006</v>
      </c>
      <c r="T32" s="149">
        <v>7.4196</v>
      </c>
      <c r="U32" s="149">
        <v>6.6321000000000003</v>
      </c>
      <c r="V32" s="1">
        <v>6.6658999999999997</v>
      </c>
      <c r="W32" s="47">
        <v>6.7000999999999999</v>
      </c>
      <c r="X32" s="47">
        <v>69.605900000000005</v>
      </c>
      <c r="Y32" s="44">
        <v>0</v>
      </c>
      <c r="Z32" s="44">
        <v>3.9685999999999999</v>
      </c>
      <c r="AA32" s="44">
        <v>6.6638999999999999</v>
      </c>
      <c r="AB32" s="44">
        <v>6.6658999999999997</v>
      </c>
      <c r="AC32" s="44">
        <v>0.48780000000000001</v>
      </c>
      <c r="AD32" s="1">
        <v>6.6679000000000004</v>
      </c>
      <c r="AE32" s="47">
        <v>31.918600000000001</v>
      </c>
      <c r="AF32" s="44">
        <v>1936.0614</v>
      </c>
      <c r="AG32" s="47">
        <v>15006.585999999999</v>
      </c>
      <c r="AH32" s="214">
        <v>-378.8569</v>
      </c>
      <c r="AI32" s="218">
        <v>366.02940000000001</v>
      </c>
      <c r="AJ32" s="105">
        <v>-424.79700000000003</v>
      </c>
      <c r="AK32" s="98">
        <v>415.25099999999998</v>
      </c>
      <c r="AL32" s="106">
        <v>150.01499999999999</v>
      </c>
      <c r="AM32" s="106">
        <v>5.9499999999999997E-2</v>
      </c>
      <c r="AN32" s="116"/>
      <c r="AO32">
        <f t="shared" si="6"/>
        <v>1.4373047483641328</v>
      </c>
      <c r="AP32">
        <f t="shared" si="7"/>
        <v>1.2264107110810363</v>
      </c>
      <c r="AQ32">
        <f t="shared" si="8"/>
        <v>1.5602599433752142</v>
      </c>
      <c r="AR32">
        <f t="shared" si="9"/>
        <v>1.3308726199203975</v>
      </c>
      <c r="AS32">
        <f t="shared" si="10"/>
        <v>1.1461370312109722</v>
      </c>
    </row>
    <row r="33" spans="1:45" ht="13.5" hidden="1" thickBot="1">
      <c r="A33" s="30" t="s">
        <v>152</v>
      </c>
      <c r="B33" s="259"/>
      <c r="C33" s="107" t="s">
        <v>61</v>
      </c>
      <c r="D33" s="188">
        <v>100</v>
      </c>
      <c r="E33" s="35" t="s">
        <v>23</v>
      </c>
      <c r="F33" s="177">
        <v>99.761899999999997</v>
      </c>
      <c r="G33" s="141">
        <v>269.9624</v>
      </c>
      <c r="H33" s="141">
        <v>328.84620000000001</v>
      </c>
      <c r="I33" s="141">
        <v>397.71140000000003</v>
      </c>
      <c r="J33" s="141">
        <v>265.59320000000002</v>
      </c>
      <c r="K33" s="141">
        <v>307.1628</v>
      </c>
      <c r="L33" s="141">
        <v>372.887</v>
      </c>
      <c r="M33" s="145">
        <v>49.641399999999997</v>
      </c>
      <c r="N33" s="145">
        <v>49.896000000000001</v>
      </c>
      <c r="O33" s="145">
        <v>50.168700000000001</v>
      </c>
      <c r="P33" s="149">
        <v>2.0000000000000001E-4</v>
      </c>
      <c r="Q33" s="141">
        <v>13.748799999999999</v>
      </c>
      <c r="R33" s="141">
        <v>63.398200000000003</v>
      </c>
      <c r="S33" s="149">
        <v>104.9119</v>
      </c>
      <c r="T33" s="149">
        <v>17.128599999999999</v>
      </c>
      <c r="U33" s="149">
        <v>9.9725000000000001</v>
      </c>
      <c r="V33" s="1">
        <v>10.023899999999999</v>
      </c>
      <c r="W33" s="47">
        <v>10.077400000000001</v>
      </c>
      <c r="X33" s="47">
        <v>33571.515399999997</v>
      </c>
      <c r="Y33" s="44">
        <v>0</v>
      </c>
      <c r="Z33" s="44">
        <v>52.499299999999998</v>
      </c>
      <c r="AA33" s="44">
        <v>9.9977</v>
      </c>
      <c r="AB33" s="44">
        <v>10.023899999999999</v>
      </c>
      <c r="AC33" s="44">
        <v>14.463800000000001</v>
      </c>
      <c r="AD33" s="1">
        <v>10.0502</v>
      </c>
      <c r="AE33" s="47">
        <v>32.7973</v>
      </c>
      <c r="AF33" s="44">
        <v>33.061599999999999</v>
      </c>
      <c r="AG33" s="47">
        <v>35.445599999999999</v>
      </c>
      <c r="AH33" s="214">
        <v>-808.45230000000004</v>
      </c>
      <c r="AI33" s="218">
        <v>794.11620000000005</v>
      </c>
      <c r="AJ33" s="105">
        <v>-890.98800000000006</v>
      </c>
      <c r="AK33" s="98">
        <v>869.774</v>
      </c>
      <c r="AL33" s="106">
        <v>99.76</v>
      </c>
      <c r="AM33" s="106">
        <v>0.52370000000000005</v>
      </c>
      <c r="AN33" s="116"/>
      <c r="AO33">
        <f t="shared" si="6"/>
        <v>2.9239842211951972</v>
      </c>
      <c r="AP33">
        <f t="shared" si="7"/>
        <v>2.4176855378045485</v>
      </c>
      <c r="AQ33">
        <f t="shared" si="8"/>
        <v>3.6203528554194908</v>
      </c>
      <c r="AR33">
        <f t="shared" si="9"/>
        <v>3.1303956729135169</v>
      </c>
      <c r="AS33">
        <f t="shared" si="10"/>
        <v>2.578639373322213</v>
      </c>
    </row>
    <row r="34" spans="1:45" ht="13.5" hidden="1" thickBot="1">
      <c r="A34" s="30" t="s">
        <v>152</v>
      </c>
      <c r="B34" s="259"/>
      <c r="C34" s="107" t="s">
        <v>61</v>
      </c>
      <c r="D34" s="188">
        <v>100</v>
      </c>
      <c r="E34" s="35" t="s">
        <v>25</v>
      </c>
      <c r="F34" s="177">
        <v>99.762799999999999</v>
      </c>
      <c r="G34" s="141">
        <v>272.4948</v>
      </c>
      <c r="H34" s="141">
        <v>328.76229999999998</v>
      </c>
      <c r="I34" s="141">
        <v>402.65390000000002</v>
      </c>
      <c r="J34" s="141">
        <v>268.56110000000001</v>
      </c>
      <c r="K34" s="141">
        <v>316.04989999999998</v>
      </c>
      <c r="L34" s="141">
        <v>381.17989999999998</v>
      </c>
      <c r="M34" s="145">
        <v>49.2746</v>
      </c>
      <c r="N34" s="145">
        <v>49.5777</v>
      </c>
      <c r="O34" s="145">
        <v>49.9086</v>
      </c>
      <c r="P34" s="149">
        <v>5.9999999999999995E-4</v>
      </c>
      <c r="Q34" s="141">
        <v>14.4223</v>
      </c>
      <c r="R34" s="141">
        <v>62.384</v>
      </c>
      <c r="S34" s="149">
        <v>108.2854</v>
      </c>
      <c r="T34" s="149">
        <v>17.2483</v>
      </c>
      <c r="U34" s="149">
        <v>9.9711999999999996</v>
      </c>
      <c r="V34" s="1">
        <v>10.0238</v>
      </c>
      <c r="W34" s="47">
        <v>10.079499999999999</v>
      </c>
      <c r="X34" s="47">
        <v>33569.2281</v>
      </c>
      <c r="Y34" s="44">
        <v>0</v>
      </c>
      <c r="Z34" s="44">
        <v>52.280999999999999</v>
      </c>
      <c r="AA34" s="44">
        <v>9.9977999999999998</v>
      </c>
      <c r="AB34" s="44">
        <v>10.0238</v>
      </c>
      <c r="AC34" s="44">
        <v>14.418699999999999</v>
      </c>
      <c r="AD34" s="1">
        <v>10.0501</v>
      </c>
      <c r="AE34" s="47">
        <v>32.818800000000003</v>
      </c>
      <c r="AF34" s="44">
        <v>33.056600000000003</v>
      </c>
      <c r="AG34" s="47">
        <v>34.911499999999997</v>
      </c>
      <c r="AH34" s="214">
        <v>-812.42989999999998</v>
      </c>
      <c r="AI34" s="218">
        <v>784.42079999999999</v>
      </c>
      <c r="AJ34" s="105">
        <v>-880.38099999999997</v>
      </c>
      <c r="AK34" s="98">
        <v>859.16700000000003</v>
      </c>
      <c r="AL34" s="106">
        <v>99.760999999999996</v>
      </c>
      <c r="AM34" s="106">
        <v>0.52159999999999995</v>
      </c>
      <c r="AN34" s="116"/>
      <c r="AO34">
        <f t="shared" si="6"/>
        <v>2.9142952826403756</v>
      </c>
      <c r="AP34">
        <f t="shared" si="7"/>
        <v>2.3794887371015156</v>
      </c>
      <c r="AQ34">
        <f t="shared" si="8"/>
        <v>3.5675696145123026</v>
      </c>
      <c r="AR34">
        <f t="shared" si="9"/>
        <v>3.0315162890416989</v>
      </c>
      <c r="AS34">
        <f t="shared" si="10"/>
        <v>2.5135386729468161</v>
      </c>
    </row>
    <row r="35" spans="1:45" ht="13.5" thickBot="1">
      <c r="A35" s="30" t="s">
        <v>152</v>
      </c>
      <c r="B35" s="260"/>
      <c r="C35" s="107" t="s">
        <v>46</v>
      </c>
      <c r="D35" s="118">
        <v>133</v>
      </c>
      <c r="E35" s="36" t="s">
        <v>26</v>
      </c>
      <c r="F35" s="179">
        <v>133.0155</v>
      </c>
      <c r="G35" s="143">
        <v>771.904</v>
      </c>
      <c r="H35" s="143">
        <v>851.28920000000005</v>
      </c>
      <c r="I35" s="143">
        <v>938.1825</v>
      </c>
      <c r="J35" s="143">
        <v>612.53620000000001</v>
      </c>
      <c r="K35" s="143">
        <v>683.28589999999997</v>
      </c>
      <c r="L35" s="143">
        <v>758.5548</v>
      </c>
      <c r="M35" s="147">
        <v>45.342100000000002</v>
      </c>
      <c r="N35" s="147">
        <v>46.081200000000003</v>
      </c>
      <c r="O35" s="147">
        <v>46.917299999999997</v>
      </c>
      <c r="P35" s="151">
        <v>1E-4</v>
      </c>
      <c r="Q35" s="143">
        <v>22.659600000000001</v>
      </c>
      <c r="R35" s="143">
        <v>119.9804</v>
      </c>
      <c r="S35" s="151">
        <v>139.21600000000001</v>
      </c>
      <c r="T35" s="151">
        <v>15.7469</v>
      </c>
      <c r="U35" s="151">
        <v>7.4443999999999999</v>
      </c>
      <c r="V35" s="3">
        <v>7.5179</v>
      </c>
      <c r="W35" s="48">
        <v>7.5835999999999997</v>
      </c>
      <c r="X35" s="48">
        <v>131.43450000000001</v>
      </c>
      <c r="Y35" s="45">
        <v>0</v>
      </c>
      <c r="Z35" s="45">
        <v>7.7447999999999997</v>
      </c>
      <c r="AA35" s="45">
        <v>7.5140000000000002</v>
      </c>
      <c r="AB35" s="45">
        <v>7.5179</v>
      </c>
      <c r="AC35" s="45">
        <v>0.87860000000000005</v>
      </c>
      <c r="AD35" s="3">
        <v>7.5217000000000001</v>
      </c>
      <c r="AE35" s="48">
        <v>40.4056</v>
      </c>
      <c r="AF35" s="45">
        <v>1624.3743999999999</v>
      </c>
      <c r="AG35" s="48">
        <v>13306.124599999999</v>
      </c>
      <c r="AH35" s="216">
        <v>-121.9641</v>
      </c>
      <c r="AI35" s="220">
        <v>1965.6804999999999</v>
      </c>
      <c r="AJ35" s="110">
        <v>-210.8</v>
      </c>
      <c r="AK35" s="112">
        <v>2063.4</v>
      </c>
      <c r="AL35" s="114">
        <v>133.01400000000001</v>
      </c>
      <c r="AM35" s="114">
        <v>0.10299999999999999</v>
      </c>
      <c r="AN35" s="117"/>
      <c r="AO35">
        <f t="shared" si="6"/>
        <v>1.4713998016185332</v>
      </c>
      <c r="AP35">
        <f t="shared" si="7"/>
        <v>1.3351205762205114</v>
      </c>
      <c r="AQ35">
        <f t="shared" si="8"/>
        <v>2.0449187492918783</v>
      </c>
      <c r="AR35">
        <f t="shared" si="9"/>
        <v>1.833181044713494</v>
      </c>
      <c r="AS35">
        <f t="shared" si="10"/>
        <v>1.6512805139457294</v>
      </c>
    </row>
    <row r="36" spans="1:45" ht="13.5" hidden="1" thickBot="1">
      <c r="A36" s="30" t="s">
        <v>153</v>
      </c>
      <c r="B36" s="252" t="s">
        <v>5</v>
      </c>
      <c r="C36" s="108" t="s">
        <v>121</v>
      </c>
      <c r="D36" s="34">
        <v>25</v>
      </c>
      <c r="E36" s="34" t="s">
        <v>7</v>
      </c>
      <c r="F36" s="176">
        <v>25.0029</v>
      </c>
      <c r="G36" s="140">
        <v>663.7758</v>
      </c>
      <c r="H36" s="140">
        <v>737.17759999999998</v>
      </c>
      <c r="I36" s="140">
        <v>810.76120000000003</v>
      </c>
      <c r="J36" s="140">
        <v>619.57989999999995</v>
      </c>
      <c r="K36" s="140">
        <v>692.26260000000002</v>
      </c>
      <c r="L36" s="140">
        <v>764.27419999999995</v>
      </c>
      <c r="M36" s="144">
        <v>49.425400000000003</v>
      </c>
      <c r="N36" s="144">
        <v>49.536099999999998</v>
      </c>
      <c r="O36" s="144">
        <v>49.6417</v>
      </c>
      <c r="P36" s="148">
        <v>1.1999999999999999E-3</v>
      </c>
      <c r="Q36" s="140">
        <v>18.843499999999999</v>
      </c>
      <c r="R36" s="140">
        <v>94.455500000000001</v>
      </c>
      <c r="S36" s="148">
        <v>112.3506</v>
      </c>
      <c r="T36" s="148">
        <v>13.440899999999999</v>
      </c>
      <c r="U36" s="43">
        <v>39.936900000000001</v>
      </c>
      <c r="V36" s="2">
        <v>39.9953</v>
      </c>
      <c r="W36" s="46">
        <v>40.049199999999999</v>
      </c>
      <c r="X36" s="46">
        <v>112.15989999999999</v>
      </c>
      <c r="Y36" s="43">
        <v>0</v>
      </c>
      <c r="Z36" s="43">
        <v>6.3181000000000003</v>
      </c>
      <c r="AA36" s="43">
        <v>39.9923</v>
      </c>
      <c r="AB36" s="43">
        <v>39.9953</v>
      </c>
      <c r="AC36" s="43">
        <v>0.77890000000000004</v>
      </c>
      <c r="AD36" s="2">
        <v>39.998600000000003</v>
      </c>
      <c r="AE36" s="192">
        <v>31.729600000000001</v>
      </c>
      <c r="AF36" s="197">
        <v>469.2998</v>
      </c>
      <c r="AG36" s="192">
        <v>2500.5772000000002</v>
      </c>
      <c r="AH36" s="68">
        <v>-1.6581999999999999</v>
      </c>
      <c r="AI36" s="65">
        <v>2467.6008000000002</v>
      </c>
      <c r="AJ36" s="157">
        <v>-133.352</v>
      </c>
      <c r="AK36" s="161">
        <v>2676.116</v>
      </c>
      <c r="AL36" s="113">
        <v>25.001999999999999</v>
      </c>
      <c r="AM36" s="203">
        <v>1.5800000000000002E-2</v>
      </c>
      <c r="AN36" s="115"/>
      <c r="AO36">
        <f t="shared" si="6"/>
        <v>2.0097672528302541</v>
      </c>
      <c r="AP36">
        <f t="shared" si="7"/>
        <v>1.8273634702795347</v>
      </c>
      <c r="AQ36">
        <f t="shared" si="8"/>
        <v>2.3912257321452812</v>
      </c>
      <c r="AR36">
        <f t="shared" si="9"/>
        <v>2.1401638626729218</v>
      </c>
      <c r="AS36">
        <f t="shared" si="10"/>
        <v>1.9385129054467625</v>
      </c>
    </row>
    <row r="37" spans="1:45" ht="13.5" hidden="1" thickBot="1">
      <c r="A37" s="30" t="s">
        <v>153</v>
      </c>
      <c r="B37" s="253"/>
      <c r="C37" s="107" t="s">
        <v>47</v>
      </c>
      <c r="D37" s="35">
        <v>150</v>
      </c>
      <c r="E37" s="35" t="s">
        <v>24</v>
      </c>
      <c r="F37" s="177">
        <v>150.01740000000001</v>
      </c>
      <c r="G37" s="141">
        <v>281.82619999999997</v>
      </c>
      <c r="H37" s="141">
        <v>335.57069999999999</v>
      </c>
      <c r="I37" s="141">
        <v>395.78840000000002</v>
      </c>
      <c r="J37" s="141">
        <v>308.036</v>
      </c>
      <c r="K37" s="141">
        <v>361.16669999999999</v>
      </c>
      <c r="L37" s="141">
        <v>423.6044</v>
      </c>
      <c r="M37" s="145">
        <v>49.375500000000002</v>
      </c>
      <c r="N37" s="145">
        <v>49.812899999999999</v>
      </c>
      <c r="O37" s="145">
        <v>50.257399999999997</v>
      </c>
      <c r="P37" s="149">
        <v>1E-4</v>
      </c>
      <c r="Q37" s="141">
        <v>11.2012</v>
      </c>
      <c r="R37" s="141">
        <v>63.405000000000001</v>
      </c>
      <c r="S37" s="149">
        <v>72.2607</v>
      </c>
      <c r="T37" s="149">
        <v>8.2567000000000004</v>
      </c>
      <c r="U37" s="44">
        <v>6.6315</v>
      </c>
      <c r="V37" s="1">
        <v>6.6658999999999997</v>
      </c>
      <c r="W37" s="47">
        <v>6.7037000000000004</v>
      </c>
      <c r="X37" s="47">
        <v>79.224199999999996</v>
      </c>
      <c r="Y37" s="44">
        <v>0</v>
      </c>
      <c r="Z37" s="44">
        <v>4.3136999999999999</v>
      </c>
      <c r="AA37" s="44">
        <v>6.6638000000000002</v>
      </c>
      <c r="AB37" s="44">
        <v>6.6658999999999997</v>
      </c>
      <c r="AC37" s="44">
        <v>0.54730000000000001</v>
      </c>
      <c r="AD37" s="63">
        <v>6.6680999999999999</v>
      </c>
      <c r="AE37" s="193">
        <v>36.715000000000003</v>
      </c>
      <c r="AF37" s="198">
        <v>1842.6418000000001</v>
      </c>
      <c r="AG37" s="193">
        <v>15003.508900000001</v>
      </c>
      <c r="AH37" s="69">
        <v>-364.572</v>
      </c>
      <c r="AI37" s="66">
        <v>356.798</v>
      </c>
      <c r="AJ37" s="105">
        <v>-409.06180000000001</v>
      </c>
      <c r="AK37" s="98">
        <v>404.46559999999999</v>
      </c>
      <c r="AL37" s="106">
        <v>150.01400000000001</v>
      </c>
      <c r="AM37" s="204">
        <v>6.4699999999999994E-2</v>
      </c>
      <c r="AN37" s="116"/>
      <c r="AO37">
        <f t="shared" si="6"/>
        <v>1.289808675191249</v>
      </c>
      <c r="AP37">
        <f t="shared" si="7"/>
        <v>1.0935691900015261</v>
      </c>
      <c r="AQ37">
        <f t="shared" si="8"/>
        <v>1.4051020010648105</v>
      </c>
      <c r="AR37">
        <f t="shared" si="9"/>
        <v>1.1983995202215487</v>
      </c>
      <c r="AS37">
        <f t="shared" si="10"/>
        <v>1.021759925062157</v>
      </c>
    </row>
    <row r="38" spans="1:45" ht="13.5" hidden="1" thickBot="1">
      <c r="A38" s="30" t="s">
        <v>153</v>
      </c>
      <c r="B38" s="253"/>
      <c r="C38" s="107" t="s">
        <v>61</v>
      </c>
      <c r="D38" s="35">
        <v>100</v>
      </c>
      <c r="E38" s="35" t="s">
        <v>23</v>
      </c>
      <c r="F38" s="177">
        <v>100.0116</v>
      </c>
      <c r="G38" s="141">
        <v>270.96030000000002</v>
      </c>
      <c r="H38" s="141">
        <v>324.05630000000002</v>
      </c>
      <c r="I38" s="141">
        <v>392.6481</v>
      </c>
      <c r="J38" s="141">
        <v>273.32209999999998</v>
      </c>
      <c r="K38" s="141">
        <v>315.53120000000001</v>
      </c>
      <c r="L38" s="141">
        <v>366.32139999999998</v>
      </c>
      <c r="M38" s="145">
        <v>49.718899999999998</v>
      </c>
      <c r="N38" s="145">
        <v>49.923099999999998</v>
      </c>
      <c r="O38" s="145">
        <v>50.105699999999999</v>
      </c>
      <c r="P38" s="149">
        <v>1E-4</v>
      </c>
      <c r="Q38" s="141">
        <v>11.229100000000001</v>
      </c>
      <c r="R38" s="141">
        <v>49.274000000000001</v>
      </c>
      <c r="S38" s="149">
        <v>55.170200000000001</v>
      </c>
      <c r="T38" s="149">
        <v>7.2483000000000004</v>
      </c>
      <c r="U38" s="44">
        <v>9.9710000000000001</v>
      </c>
      <c r="V38" s="1">
        <v>9.9987999999999992</v>
      </c>
      <c r="W38" s="47">
        <v>10.026199999999999</v>
      </c>
      <c r="X38" s="47">
        <v>46.161499999999997</v>
      </c>
      <c r="Y38" s="44">
        <v>0</v>
      </c>
      <c r="Z38" s="44">
        <v>2.8721000000000001</v>
      </c>
      <c r="AA38" s="44">
        <v>9.9974000000000007</v>
      </c>
      <c r="AB38" s="44">
        <v>9.9987999999999992</v>
      </c>
      <c r="AC38" s="44">
        <v>0.32490000000000002</v>
      </c>
      <c r="AD38" s="1">
        <v>10.0002</v>
      </c>
      <c r="AE38" s="193">
        <v>28.4285</v>
      </c>
      <c r="AF38" s="198">
        <v>848.14790000000005</v>
      </c>
      <c r="AG38" s="193">
        <v>10004.150900000001</v>
      </c>
      <c r="AH38" s="69">
        <v>-815.66179999999997</v>
      </c>
      <c r="AI38" s="66">
        <v>791.75819999999999</v>
      </c>
      <c r="AJ38" s="105">
        <v>-884.35500000000002</v>
      </c>
      <c r="AK38" s="98">
        <v>874.19</v>
      </c>
      <c r="AL38" s="106">
        <v>100.01</v>
      </c>
      <c r="AM38" s="204">
        <v>2.87E-2</v>
      </c>
      <c r="AN38" s="116"/>
      <c r="AO38">
        <f t="shared" si="6"/>
        <v>2.9761865453626419</v>
      </c>
      <c r="AP38">
        <f t="shared" si="7"/>
        <v>2.4562757339205259</v>
      </c>
      <c r="AQ38">
        <f t="shared" si="8"/>
        <v>3.5286279448313915</v>
      </c>
      <c r="AR38">
        <f t="shared" si="9"/>
        <v>3.0565978895272479</v>
      </c>
      <c r="AS38">
        <f t="shared" si="10"/>
        <v>2.6328027791988129</v>
      </c>
    </row>
    <row r="39" spans="1:45" ht="13.5" hidden="1" thickBot="1">
      <c r="A39" s="30" t="s">
        <v>153</v>
      </c>
      <c r="B39" s="253"/>
      <c r="C39" s="107" t="s">
        <v>61</v>
      </c>
      <c r="D39" s="35">
        <v>100</v>
      </c>
      <c r="E39" s="35" t="s">
        <v>25</v>
      </c>
      <c r="F39" s="177">
        <v>100.0116</v>
      </c>
      <c r="G39" s="141">
        <v>271.01459999999997</v>
      </c>
      <c r="H39" s="141">
        <v>323.6275</v>
      </c>
      <c r="I39" s="141">
        <v>380.56360000000001</v>
      </c>
      <c r="J39" s="141">
        <v>269.70030000000003</v>
      </c>
      <c r="K39" s="141">
        <v>315.34469999999999</v>
      </c>
      <c r="L39" s="141">
        <v>372.71859999999998</v>
      </c>
      <c r="M39" s="145">
        <v>49.348700000000001</v>
      </c>
      <c r="N39" s="145">
        <v>49.549700000000001</v>
      </c>
      <c r="O39" s="145">
        <v>49.759900000000002</v>
      </c>
      <c r="P39" s="149">
        <v>2.9999999999999997E-4</v>
      </c>
      <c r="Q39" s="141">
        <v>9.1906999999999996</v>
      </c>
      <c r="R39" s="141">
        <v>45.390799999999999</v>
      </c>
      <c r="S39" s="149">
        <v>49.439100000000003</v>
      </c>
      <c r="T39" s="149">
        <v>6.2907000000000002</v>
      </c>
      <c r="U39" s="44">
        <v>9.9735999999999994</v>
      </c>
      <c r="V39" s="1">
        <v>9.9987999999999992</v>
      </c>
      <c r="W39" s="47">
        <v>10.023</v>
      </c>
      <c r="X39" s="47">
        <v>49.899099999999997</v>
      </c>
      <c r="Y39" s="44">
        <v>0</v>
      </c>
      <c r="Z39" s="44">
        <v>2.8712</v>
      </c>
      <c r="AA39" s="44">
        <v>9.9972999999999992</v>
      </c>
      <c r="AB39" s="44">
        <v>9.9987999999999992</v>
      </c>
      <c r="AC39" s="44">
        <v>0.33129999999999998</v>
      </c>
      <c r="AD39" s="1">
        <v>10.0001</v>
      </c>
      <c r="AE39" s="193">
        <v>35.490299999999998</v>
      </c>
      <c r="AF39" s="198">
        <v>823.50789999999995</v>
      </c>
      <c r="AG39" s="193">
        <v>10000.9707</v>
      </c>
      <c r="AH39" s="69">
        <v>-815.66179999999997</v>
      </c>
      <c r="AI39" s="66">
        <v>791.75819999999999</v>
      </c>
      <c r="AJ39" s="105">
        <v>-884.35500000000002</v>
      </c>
      <c r="AK39" s="98">
        <v>874.19</v>
      </c>
      <c r="AL39" s="106">
        <v>100.01</v>
      </c>
      <c r="AM39" s="204">
        <v>2.87E-2</v>
      </c>
      <c r="AN39" s="116"/>
      <c r="AO39">
        <f t="shared" si="6"/>
        <v>2.9801299333338482</v>
      </c>
      <c r="AP39">
        <f t="shared" si="7"/>
        <v>2.5342728521592712</v>
      </c>
      <c r="AQ39">
        <f t="shared" si="8"/>
        <v>3.5760138197844049</v>
      </c>
      <c r="AR39">
        <f t="shared" si="9"/>
        <v>3.0584056113833529</v>
      </c>
      <c r="AS39">
        <f t="shared" si="10"/>
        <v>2.5876143557096429</v>
      </c>
    </row>
    <row r="40" spans="1:45" ht="13.5" thickBot="1">
      <c r="A40" s="30" t="s">
        <v>153</v>
      </c>
      <c r="B40" s="254"/>
      <c r="C40" s="107" t="s">
        <v>46</v>
      </c>
      <c r="D40" s="189">
        <v>133</v>
      </c>
      <c r="E40" s="118" t="s">
        <v>26</v>
      </c>
      <c r="F40" s="178">
        <v>132.35550000000001</v>
      </c>
      <c r="G40" s="142">
        <v>791.10770000000002</v>
      </c>
      <c r="H40" s="142">
        <v>903.32460000000003</v>
      </c>
      <c r="I40" s="142">
        <v>1023.7324</v>
      </c>
      <c r="J40" s="142">
        <v>622.48760000000004</v>
      </c>
      <c r="K40" s="142">
        <v>720.68889999999999</v>
      </c>
      <c r="L40" s="142">
        <v>813.91989999999998</v>
      </c>
      <c r="M40" s="146">
        <v>44.5959</v>
      </c>
      <c r="N40" s="146">
        <v>45.4634</v>
      </c>
      <c r="O40" s="146">
        <v>46.223700000000001</v>
      </c>
      <c r="P40" s="150">
        <v>1E-4</v>
      </c>
      <c r="Q40" s="142">
        <v>28.740300000000001</v>
      </c>
      <c r="R40" s="142">
        <v>147.10339999999999</v>
      </c>
      <c r="S40" s="150">
        <v>211.40639999999999</v>
      </c>
      <c r="T40" s="150">
        <v>29.447900000000001</v>
      </c>
      <c r="U40" s="122">
        <v>7.4486999999999997</v>
      </c>
      <c r="V40" s="123">
        <v>7.5553999999999997</v>
      </c>
      <c r="W40" s="120">
        <v>7.6600999999999999</v>
      </c>
      <c r="X40" s="120">
        <v>41420.975100000003</v>
      </c>
      <c r="Y40" s="122">
        <v>0</v>
      </c>
      <c r="Z40" s="122">
        <v>82.5321</v>
      </c>
      <c r="AA40" s="122">
        <v>7.5145</v>
      </c>
      <c r="AB40" s="122">
        <v>7.5553999999999997</v>
      </c>
      <c r="AC40" s="122">
        <v>21.723299999999998</v>
      </c>
      <c r="AD40" s="123">
        <v>7.5970000000000004</v>
      </c>
      <c r="AE40" s="194">
        <v>59.363999999999997</v>
      </c>
      <c r="AF40" s="199">
        <v>59.851300000000002</v>
      </c>
      <c r="AG40" s="194">
        <v>63.844000000000001</v>
      </c>
      <c r="AH40" s="222">
        <v>-61.168500000000002</v>
      </c>
      <c r="AI40" s="223">
        <v>1828.5735</v>
      </c>
      <c r="AJ40" s="124">
        <v>-167.98</v>
      </c>
      <c r="AK40" s="125">
        <v>1935.385</v>
      </c>
      <c r="AL40" s="126">
        <v>132.35300000000001</v>
      </c>
      <c r="AM40" s="205">
        <v>1.0924</v>
      </c>
      <c r="AN40" s="127"/>
      <c r="AO40">
        <f t="shared" si="6"/>
        <v>1.2551913232519074</v>
      </c>
      <c r="AP40">
        <f t="shared" si="7"/>
        <v>1.1075601397396428</v>
      </c>
      <c r="AQ40">
        <f t="shared" si="8"/>
        <v>1.8214743554731048</v>
      </c>
      <c r="AR40">
        <f t="shared" si="9"/>
        <v>1.5732796772643509</v>
      </c>
      <c r="AS40">
        <f t="shared" si="10"/>
        <v>1.3930673030601659</v>
      </c>
    </row>
    <row r="41" spans="1:45" ht="13.5" hidden="1" thickBot="1">
      <c r="A41" s="30" t="s">
        <v>153</v>
      </c>
      <c r="B41" s="255" t="s">
        <v>21</v>
      </c>
      <c r="C41" s="108" t="s">
        <v>121</v>
      </c>
      <c r="D41" s="34">
        <v>25</v>
      </c>
      <c r="E41" s="34" t="s">
        <v>7</v>
      </c>
      <c r="F41" s="176">
        <v>25.0029</v>
      </c>
      <c r="G41" s="140">
        <v>722.21849999999995</v>
      </c>
      <c r="H41" s="140">
        <v>805.71109999999999</v>
      </c>
      <c r="I41" s="140">
        <v>913.16200000000003</v>
      </c>
      <c r="J41" s="140">
        <v>698.65470000000005</v>
      </c>
      <c r="K41" s="140">
        <v>772.65060000000005</v>
      </c>
      <c r="L41" s="140">
        <v>851.94240000000002</v>
      </c>
      <c r="M41" s="144">
        <v>49.521999999999998</v>
      </c>
      <c r="N41" s="144">
        <v>49.625300000000003</v>
      </c>
      <c r="O41" s="144">
        <v>49.7517</v>
      </c>
      <c r="P41" s="148">
        <v>1E-3</v>
      </c>
      <c r="Q41" s="140">
        <v>19.491199999999999</v>
      </c>
      <c r="R41" s="140">
        <v>98.994799999999998</v>
      </c>
      <c r="S41" s="148">
        <v>111.9628</v>
      </c>
      <c r="T41" s="148">
        <v>14.0039</v>
      </c>
      <c r="U41" s="43">
        <v>39.938099999999999</v>
      </c>
      <c r="V41" s="2">
        <v>39.995399999999997</v>
      </c>
      <c r="W41" s="46">
        <v>40.0501</v>
      </c>
      <c r="X41" s="46">
        <v>106.5204</v>
      </c>
      <c r="Y41" s="43">
        <v>0</v>
      </c>
      <c r="Z41" s="43">
        <v>6.4993999999999996</v>
      </c>
      <c r="AA41" s="43">
        <v>39.992199999999997</v>
      </c>
      <c r="AB41" s="43">
        <v>39.995399999999997</v>
      </c>
      <c r="AC41" s="43">
        <v>0.83430000000000004</v>
      </c>
      <c r="AD41" s="2">
        <v>39.998699999999999</v>
      </c>
      <c r="AE41" s="192">
        <v>39.561500000000002</v>
      </c>
      <c r="AF41" s="197">
        <v>484.58280000000002</v>
      </c>
      <c r="AG41" s="192">
        <v>2500.4488000000001</v>
      </c>
      <c r="AH41" s="68">
        <v>12.038500000000001</v>
      </c>
      <c r="AI41" s="65">
        <v>2327.6891999999998</v>
      </c>
      <c r="AJ41" s="109">
        <v>-98.71</v>
      </c>
      <c r="AK41" s="111">
        <v>2478.7098999999998</v>
      </c>
      <c r="AL41" s="113">
        <v>25.001999999999999</v>
      </c>
      <c r="AM41" s="203">
        <v>1.6299999999999999E-2</v>
      </c>
      <c r="AN41" s="115"/>
      <c r="AO41">
        <f t="shared" si="6"/>
        <v>1.7244275522578747</v>
      </c>
      <c r="AP41">
        <f t="shared" si="7"/>
        <v>1.5215158099001049</v>
      </c>
      <c r="AQ41">
        <f t="shared" si="8"/>
        <v>1.98866538792339</v>
      </c>
      <c r="AR41">
        <f t="shared" si="9"/>
        <v>1.7982130862255199</v>
      </c>
      <c r="AS41">
        <f t="shared" si="10"/>
        <v>1.6308501842378074</v>
      </c>
    </row>
    <row r="42" spans="1:45" ht="13.5" hidden="1" thickBot="1">
      <c r="A42" s="30" t="s">
        <v>153</v>
      </c>
      <c r="B42" s="256"/>
      <c r="C42" s="107" t="s">
        <v>47</v>
      </c>
      <c r="D42" s="35">
        <v>150</v>
      </c>
      <c r="E42" s="35" t="s">
        <v>24</v>
      </c>
      <c r="F42" s="177">
        <v>150.01730000000001</v>
      </c>
      <c r="G42" s="141">
        <v>283.24029999999999</v>
      </c>
      <c r="H42" s="141">
        <v>345.07690000000002</v>
      </c>
      <c r="I42" s="141">
        <v>406.47620000000001</v>
      </c>
      <c r="J42" s="141">
        <v>305.14</v>
      </c>
      <c r="K42" s="141">
        <v>361.98399999999998</v>
      </c>
      <c r="L42" s="141">
        <v>427.88819999999998</v>
      </c>
      <c r="M42" s="145">
        <v>49.019500000000001</v>
      </c>
      <c r="N42" s="145">
        <v>49.525599999999997</v>
      </c>
      <c r="O42" s="145">
        <v>50.025599999999997</v>
      </c>
      <c r="P42" s="149">
        <v>0</v>
      </c>
      <c r="Q42" s="141">
        <v>11.769</v>
      </c>
      <c r="R42" s="141">
        <v>68.024799999999999</v>
      </c>
      <c r="S42" s="149">
        <v>77.378</v>
      </c>
      <c r="T42" s="149">
        <v>8.6923999999999992</v>
      </c>
      <c r="U42" s="44">
        <v>6.6253000000000002</v>
      </c>
      <c r="V42" s="1">
        <v>6.6658999999999997</v>
      </c>
      <c r="W42" s="47">
        <v>6.7027000000000001</v>
      </c>
      <c r="X42" s="47">
        <v>78.837100000000007</v>
      </c>
      <c r="Y42" s="44">
        <v>0</v>
      </c>
      <c r="Z42" s="44">
        <v>4.6036000000000001</v>
      </c>
      <c r="AA42" s="44">
        <v>6.6635</v>
      </c>
      <c r="AB42" s="44">
        <v>6.6658999999999997</v>
      </c>
      <c r="AC42" s="44">
        <v>0.57499999999999996</v>
      </c>
      <c r="AD42" s="1">
        <v>6.6680999999999999</v>
      </c>
      <c r="AE42" s="193">
        <v>26.722000000000001</v>
      </c>
      <c r="AF42" s="198">
        <v>1936.8043</v>
      </c>
      <c r="AG42" s="193">
        <v>15008.5062</v>
      </c>
      <c r="AH42" s="69">
        <v>-327.59539999999998</v>
      </c>
      <c r="AI42" s="66">
        <v>346.72359999999998</v>
      </c>
      <c r="AJ42" s="105">
        <v>-402.17450000000002</v>
      </c>
      <c r="AK42" s="98">
        <v>393.33550000000002</v>
      </c>
      <c r="AL42" s="106">
        <v>150.01400000000001</v>
      </c>
      <c r="AM42" s="204">
        <v>6.9099999999999995E-2</v>
      </c>
      <c r="AN42" s="116"/>
      <c r="AO42">
        <f t="shared" si="6"/>
        <v>1.172467354378111</v>
      </c>
      <c r="AP42">
        <f t="shared" si="7"/>
        <v>0.99536307414800662</v>
      </c>
      <c r="AQ42">
        <f t="shared" si="8"/>
        <v>1.3259205610539424</v>
      </c>
      <c r="AR42">
        <f t="shared" si="9"/>
        <v>1.1177052024398868</v>
      </c>
      <c r="AS42">
        <f t="shared" si="10"/>
        <v>0.94555400219029173</v>
      </c>
    </row>
    <row r="43" spans="1:45" ht="13.5" hidden="1" thickBot="1">
      <c r="A43" s="30" t="s">
        <v>153</v>
      </c>
      <c r="B43" s="256"/>
      <c r="C43" s="107" t="s">
        <v>61</v>
      </c>
      <c r="D43" s="35">
        <v>100</v>
      </c>
      <c r="E43" s="35" t="s">
        <v>23</v>
      </c>
      <c r="F43" s="177">
        <v>100.0115</v>
      </c>
      <c r="G43" s="141">
        <v>289.4658</v>
      </c>
      <c r="H43" s="141">
        <v>335.66759999999999</v>
      </c>
      <c r="I43" s="141">
        <v>395.3116</v>
      </c>
      <c r="J43" s="141">
        <v>292.55930000000001</v>
      </c>
      <c r="K43" s="141">
        <v>335.18509999999998</v>
      </c>
      <c r="L43" s="141">
        <v>396.36309999999997</v>
      </c>
      <c r="M43" s="145">
        <v>49.7134</v>
      </c>
      <c r="N43" s="145">
        <v>49.951599999999999</v>
      </c>
      <c r="O43" s="145">
        <v>50.179000000000002</v>
      </c>
      <c r="P43" s="149">
        <v>1E-4</v>
      </c>
      <c r="Q43" s="141">
        <v>11.7674</v>
      </c>
      <c r="R43" s="141">
        <v>49.040500000000002</v>
      </c>
      <c r="S43" s="149">
        <v>56.951700000000002</v>
      </c>
      <c r="T43" s="149">
        <v>7.6108000000000002</v>
      </c>
      <c r="U43" s="44">
        <v>9.9701000000000004</v>
      </c>
      <c r="V43" s="1">
        <v>9.9987999999999992</v>
      </c>
      <c r="W43" s="47">
        <v>10.027100000000001</v>
      </c>
      <c r="X43" s="47">
        <v>51.439500000000002</v>
      </c>
      <c r="Y43" s="44">
        <v>0</v>
      </c>
      <c r="Z43" s="44">
        <v>2.8706999999999998</v>
      </c>
      <c r="AA43" s="44">
        <v>9.9974000000000007</v>
      </c>
      <c r="AB43" s="44">
        <v>9.9987999999999992</v>
      </c>
      <c r="AC43" s="44">
        <v>0.34160000000000001</v>
      </c>
      <c r="AD43" s="1">
        <v>10.0002</v>
      </c>
      <c r="AE43" s="193">
        <v>27.811900000000001</v>
      </c>
      <c r="AF43" s="198">
        <v>1079.8142</v>
      </c>
      <c r="AG43" s="193">
        <v>10002.8802</v>
      </c>
      <c r="AH43" s="69">
        <v>-814.65189999999996</v>
      </c>
      <c r="AI43" s="66">
        <v>787.06410000000005</v>
      </c>
      <c r="AJ43" s="105">
        <v>-882.81</v>
      </c>
      <c r="AK43" s="98">
        <v>862.03800000000001</v>
      </c>
      <c r="AL43" s="106">
        <v>100.01</v>
      </c>
      <c r="AM43" s="204">
        <v>2.87E-2</v>
      </c>
      <c r="AN43" s="116"/>
      <c r="AO43">
        <f t="shared" si="6"/>
        <v>2.8630395069407948</v>
      </c>
      <c r="AP43">
        <f t="shared" si="7"/>
        <v>2.4310685545276178</v>
      </c>
      <c r="AQ43">
        <f t="shared" si="8"/>
        <v>3.2849053166315336</v>
      </c>
      <c r="AR43">
        <f t="shared" si="9"/>
        <v>2.8671608612674011</v>
      </c>
      <c r="AS43">
        <f t="shared" si="10"/>
        <v>2.4246192443242065</v>
      </c>
    </row>
    <row r="44" spans="1:45" ht="13.5" hidden="1" thickBot="1">
      <c r="A44" s="30" t="s">
        <v>153</v>
      </c>
      <c r="B44" s="256"/>
      <c r="C44" s="107" t="s">
        <v>61</v>
      </c>
      <c r="D44" s="35">
        <v>100</v>
      </c>
      <c r="E44" s="35" t="s">
        <v>25</v>
      </c>
      <c r="F44" s="177">
        <v>100.0115</v>
      </c>
      <c r="G44" s="141">
        <v>280.20389999999998</v>
      </c>
      <c r="H44" s="141">
        <v>331.0985</v>
      </c>
      <c r="I44" s="141">
        <v>389.625</v>
      </c>
      <c r="J44" s="141">
        <v>283.7525</v>
      </c>
      <c r="K44" s="141">
        <v>330.14</v>
      </c>
      <c r="L44" s="141">
        <v>388.54520000000002</v>
      </c>
      <c r="M44" s="145">
        <v>49.357500000000002</v>
      </c>
      <c r="N44" s="145">
        <v>49.592199999999998</v>
      </c>
      <c r="O44" s="145">
        <v>49.853200000000001</v>
      </c>
      <c r="P44" s="149">
        <v>0</v>
      </c>
      <c r="Q44" s="141">
        <v>9.5686999999999998</v>
      </c>
      <c r="R44" s="141">
        <v>44.584400000000002</v>
      </c>
      <c r="S44" s="149">
        <v>49.844799999999999</v>
      </c>
      <c r="T44" s="149">
        <v>6.5678000000000001</v>
      </c>
      <c r="U44" s="44">
        <v>9.9735999999999994</v>
      </c>
      <c r="V44" s="1">
        <v>9.9987999999999992</v>
      </c>
      <c r="W44" s="47">
        <v>10.023400000000001</v>
      </c>
      <c r="X44" s="47">
        <v>52.273499999999999</v>
      </c>
      <c r="Y44" s="44">
        <v>0</v>
      </c>
      <c r="Z44" s="44">
        <v>3.1909999999999998</v>
      </c>
      <c r="AA44" s="44">
        <v>9.9972999999999992</v>
      </c>
      <c r="AB44" s="44">
        <v>9.9987999999999992</v>
      </c>
      <c r="AC44" s="44">
        <v>0.34560000000000002</v>
      </c>
      <c r="AD44" s="1">
        <v>10.000500000000001</v>
      </c>
      <c r="AE44" s="193">
        <v>38.644300000000001</v>
      </c>
      <c r="AF44" s="198">
        <v>1025.3833999999999</v>
      </c>
      <c r="AG44" s="193">
        <v>10001.8339</v>
      </c>
      <c r="AH44" s="69">
        <v>-805.07730000000004</v>
      </c>
      <c r="AI44" s="66">
        <v>777.57060000000001</v>
      </c>
      <c r="AJ44" s="105">
        <v>-872.42399999999998</v>
      </c>
      <c r="AK44" s="98">
        <v>851.65200000000004</v>
      </c>
      <c r="AL44" s="106">
        <v>100.01</v>
      </c>
      <c r="AM44" s="204">
        <v>3.1899999999999998E-2</v>
      </c>
      <c r="AN44" s="116"/>
      <c r="AO44">
        <f t="shared" si="6"/>
        <v>2.8679946904017988</v>
      </c>
      <c r="AP44">
        <f t="shared" si="7"/>
        <v>2.4371863715110682</v>
      </c>
      <c r="AQ44">
        <f t="shared" si="8"/>
        <v>3.3465387617730236</v>
      </c>
      <c r="AR44">
        <f t="shared" si="9"/>
        <v>2.8763213788089899</v>
      </c>
      <c r="AS44">
        <f t="shared" si="10"/>
        <v>2.4439595187381027</v>
      </c>
    </row>
    <row r="45" spans="1:45" ht="13.5" thickBot="1">
      <c r="A45" s="30" t="s">
        <v>153</v>
      </c>
      <c r="B45" s="257"/>
      <c r="C45" s="107" t="s">
        <v>46</v>
      </c>
      <c r="D45" s="189">
        <v>133</v>
      </c>
      <c r="E45" s="36" t="s">
        <v>26</v>
      </c>
      <c r="F45" s="179">
        <v>132.35319999999999</v>
      </c>
      <c r="G45" s="143">
        <v>899.73059999999998</v>
      </c>
      <c r="H45" s="143">
        <v>1012.9337</v>
      </c>
      <c r="I45" s="143">
        <v>1134.3126</v>
      </c>
      <c r="J45" s="143">
        <v>727.66279999999995</v>
      </c>
      <c r="K45" s="143">
        <v>811.53269999999998</v>
      </c>
      <c r="L45" s="143">
        <v>928.2604</v>
      </c>
      <c r="M45" s="147">
        <v>43.748100000000001</v>
      </c>
      <c r="N45" s="147">
        <v>44.585599999999999</v>
      </c>
      <c r="O45" s="147">
        <v>45.411799999999999</v>
      </c>
      <c r="P45" s="151">
        <v>0</v>
      </c>
      <c r="Q45" s="143">
        <v>29.164000000000001</v>
      </c>
      <c r="R45" s="143">
        <v>151.20939999999999</v>
      </c>
      <c r="S45" s="151">
        <v>208.7894</v>
      </c>
      <c r="T45" s="151">
        <v>29.715299999999999</v>
      </c>
      <c r="U45" s="45">
        <v>7.4480000000000004</v>
      </c>
      <c r="V45" s="3">
        <v>7.5555000000000003</v>
      </c>
      <c r="W45" s="48">
        <v>7.6566999999999998</v>
      </c>
      <c r="X45" s="48">
        <v>41419.394800000002</v>
      </c>
      <c r="Y45" s="45">
        <v>0</v>
      </c>
      <c r="Z45" s="45">
        <v>81.691699999999997</v>
      </c>
      <c r="AA45" s="45">
        <v>7.5147000000000004</v>
      </c>
      <c r="AB45" s="45">
        <v>7.5555000000000003</v>
      </c>
      <c r="AC45" s="45">
        <v>21.779599999999999</v>
      </c>
      <c r="AD45" s="3">
        <v>7.5964</v>
      </c>
      <c r="AE45" s="195">
        <v>59.417200000000001</v>
      </c>
      <c r="AF45" s="200">
        <v>59.863700000000001</v>
      </c>
      <c r="AG45" s="195">
        <v>65.886799999999994</v>
      </c>
      <c r="AH45" s="70">
        <v>-11.941599999999999</v>
      </c>
      <c r="AI45" s="67">
        <v>1684.7217000000001</v>
      </c>
      <c r="AJ45" s="110">
        <v>-84.14</v>
      </c>
      <c r="AK45" s="112">
        <v>1764.14</v>
      </c>
      <c r="AL45" s="114">
        <v>132.351</v>
      </c>
      <c r="AM45" s="206">
        <v>1.0811999999999999</v>
      </c>
      <c r="AN45" s="117"/>
      <c r="AO45">
        <f t="shared" si="6"/>
        <v>1.0049996164605839</v>
      </c>
      <c r="AP45">
        <f t="shared" si="7"/>
        <v>0.89745805521335131</v>
      </c>
      <c r="AQ45">
        <f t="shared" si="8"/>
        <v>1.3989968705284923</v>
      </c>
      <c r="AR45">
        <f t="shared" si="9"/>
        <v>1.2544139995837507</v>
      </c>
      <c r="AS45">
        <f t="shared" si="10"/>
        <v>1.0966728517127307</v>
      </c>
    </row>
    <row r="46" spans="1:45" ht="13.5" hidden="1" thickBot="1">
      <c r="A46" s="30" t="s">
        <v>153</v>
      </c>
      <c r="B46" s="258" t="s">
        <v>8</v>
      </c>
      <c r="C46" s="108" t="s">
        <v>121</v>
      </c>
      <c r="D46" s="34">
        <v>25</v>
      </c>
      <c r="E46" s="34" t="s">
        <v>7</v>
      </c>
      <c r="F46" s="176">
        <v>25.0029</v>
      </c>
      <c r="G46" s="140">
        <v>622.58690000000001</v>
      </c>
      <c r="H46" s="140">
        <v>690.48389999999995</v>
      </c>
      <c r="I46" s="140">
        <v>777.16269999999997</v>
      </c>
      <c r="J46" s="140">
        <v>560.01139999999998</v>
      </c>
      <c r="K46" s="140">
        <v>642.54</v>
      </c>
      <c r="L46" s="140">
        <v>712.48659999999995</v>
      </c>
      <c r="M46" s="144">
        <v>49.338999999999999</v>
      </c>
      <c r="N46" s="144">
        <v>49.439399999999999</v>
      </c>
      <c r="O46" s="144">
        <v>49.540100000000002</v>
      </c>
      <c r="P46" s="148">
        <v>1E-3</v>
      </c>
      <c r="Q46" s="140">
        <v>18.415099999999999</v>
      </c>
      <c r="R46" s="140">
        <v>92.236199999999997</v>
      </c>
      <c r="S46" s="148">
        <v>101.65560000000001</v>
      </c>
      <c r="T46" s="148">
        <v>13.1325</v>
      </c>
      <c r="U46" s="43">
        <v>39.9407</v>
      </c>
      <c r="V46" s="2">
        <v>39.9953</v>
      </c>
      <c r="W46" s="46">
        <v>40.042400000000001</v>
      </c>
      <c r="X46" s="46">
        <v>92.984999999999999</v>
      </c>
      <c r="Y46" s="43">
        <v>0</v>
      </c>
      <c r="Z46" s="43">
        <v>6.0610999999999997</v>
      </c>
      <c r="AA46" s="43">
        <v>39.992199999999997</v>
      </c>
      <c r="AB46" s="43">
        <v>39.9953</v>
      </c>
      <c r="AC46" s="43">
        <v>0.75960000000000005</v>
      </c>
      <c r="AD46" s="2">
        <v>39.9983</v>
      </c>
      <c r="AE46" s="192">
        <v>34.920299999999997</v>
      </c>
      <c r="AF46" s="197">
        <v>451.9674</v>
      </c>
      <c r="AG46" s="192">
        <v>2500.5453000000002</v>
      </c>
      <c r="AH46" s="68">
        <v>-3.3643999999999998</v>
      </c>
      <c r="AI46" s="65">
        <v>2584.9470000000001</v>
      </c>
      <c r="AJ46" s="109">
        <v>-180.64599999999999</v>
      </c>
      <c r="AK46" s="111">
        <v>2844.96</v>
      </c>
      <c r="AL46" s="113">
        <v>25.001999999999999</v>
      </c>
      <c r="AM46" s="203">
        <v>1.52E-2</v>
      </c>
      <c r="AN46" s="115"/>
      <c r="AO46">
        <f t="shared" si="6"/>
        <v>2.2491282418025969</v>
      </c>
      <c r="AP46">
        <f t="shared" si="7"/>
        <v>1.998277632212663</v>
      </c>
      <c r="AQ46">
        <f t="shared" si="8"/>
        <v>2.7731343326225146</v>
      </c>
      <c r="AR46">
        <f t="shared" si="9"/>
        <v>2.4169496685031282</v>
      </c>
      <c r="AS46">
        <f t="shared" si="10"/>
        <v>2.1796716457544605</v>
      </c>
    </row>
    <row r="47" spans="1:45" ht="13.5" hidden="1" thickBot="1">
      <c r="A47" s="30" t="s">
        <v>153</v>
      </c>
      <c r="B47" s="259"/>
      <c r="C47" s="107" t="s">
        <v>47</v>
      </c>
      <c r="D47" s="35">
        <v>150</v>
      </c>
      <c r="E47" s="35" t="s">
        <v>24</v>
      </c>
      <c r="F47" s="177">
        <v>150.01750000000001</v>
      </c>
      <c r="G47" s="141">
        <v>264.7559</v>
      </c>
      <c r="H47" s="141">
        <v>312.45</v>
      </c>
      <c r="I47" s="141">
        <v>365.11799999999999</v>
      </c>
      <c r="J47" s="141">
        <v>283.60969999999998</v>
      </c>
      <c r="K47" s="141">
        <v>336.18830000000003</v>
      </c>
      <c r="L47" s="141">
        <v>384.87430000000001</v>
      </c>
      <c r="M47" s="145">
        <v>49.344700000000003</v>
      </c>
      <c r="N47" s="145">
        <v>49.782600000000002</v>
      </c>
      <c r="O47" s="145">
        <v>50.212899999999998</v>
      </c>
      <c r="P47" s="149">
        <v>0</v>
      </c>
      <c r="Q47" s="141">
        <v>10.4467</v>
      </c>
      <c r="R47" s="141">
        <v>60.067599999999999</v>
      </c>
      <c r="S47" s="149">
        <v>68.838899999999995</v>
      </c>
      <c r="T47" s="149">
        <v>7.6679000000000004</v>
      </c>
      <c r="U47" s="44">
        <v>6.6332000000000004</v>
      </c>
      <c r="V47" s="1">
        <v>6.6658999999999997</v>
      </c>
      <c r="W47" s="47">
        <v>6.7020999999999997</v>
      </c>
      <c r="X47" s="47">
        <v>66.558700000000002</v>
      </c>
      <c r="Y47" s="44">
        <v>0</v>
      </c>
      <c r="Z47" s="44">
        <v>3.9266000000000001</v>
      </c>
      <c r="AA47" s="44">
        <v>6.6638999999999999</v>
      </c>
      <c r="AB47" s="44">
        <v>6.6658999999999997</v>
      </c>
      <c r="AC47" s="44">
        <v>0.50839999999999996</v>
      </c>
      <c r="AD47" s="1">
        <v>6.6677999999999997</v>
      </c>
      <c r="AE47" s="193">
        <v>35.231900000000003</v>
      </c>
      <c r="AF47" s="198">
        <v>1831.7592999999999</v>
      </c>
      <c r="AG47" s="193">
        <v>15005.1922</v>
      </c>
      <c r="AH47" s="69">
        <v>-378.8569</v>
      </c>
      <c r="AI47" s="66">
        <v>366.02940000000001</v>
      </c>
      <c r="AJ47" s="105">
        <v>-424.79700000000003</v>
      </c>
      <c r="AK47" s="98">
        <v>415.25099999999998</v>
      </c>
      <c r="AL47" s="106">
        <v>150.01499999999999</v>
      </c>
      <c r="AM47" s="204">
        <v>5.8900000000000001E-2</v>
      </c>
      <c r="AN47" s="116"/>
      <c r="AO47">
        <f t="shared" si="6"/>
        <v>1.4304105616898704</v>
      </c>
      <c r="AP47">
        <f t="shared" si="7"/>
        <v>1.2240749018125647</v>
      </c>
      <c r="AQ47">
        <f t="shared" si="8"/>
        <v>1.5758691610336319</v>
      </c>
      <c r="AR47">
        <f t="shared" si="9"/>
        <v>1.3294090841352895</v>
      </c>
      <c r="AS47">
        <f t="shared" si="10"/>
        <v>1.1612409038483473</v>
      </c>
    </row>
    <row r="48" spans="1:45" ht="13.5" hidden="1" thickBot="1">
      <c r="A48" s="30" t="s">
        <v>153</v>
      </c>
      <c r="B48" s="259"/>
      <c r="C48" s="107" t="s">
        <v>61</v>
      </c>
      <c r="D48" s="35">
        <v>100</v>
      </c>
      <c r="E48" s="35" t="s">
        <v>23</v>
      </c>
      <c r="F48" s="177">
        <v>100.0117</v>
      </c>
      <c r="G48" s="141">
        <v>267.6567</v>
      </c>
      <c r="H48" s="141">
        <v>330.40980000000002</v>
      </c>
      <c r="I48" s="141">
        <v>408.97620000000001</v>
      </c>
      <c r="J48" s="141">
        <v>258.58409999999998</v>
      </c>
      <c r="K48" s="141">
        <v>307.26609999999999</v>
      </c>
      <c r="L48" s="141">
        <v>366.89159999999998</v>
      </c>
      <c r="M48" s="145">
        <v>49.683599999999998</v>
      </c>
      <c r="N48" s="145">
        <v>49.885899999999999</v>
      </c>
      <c r="O48" s="145">
        <v>50.079900000000002</v>
      </c>
      <c r="P48" s="149">
        <v>1E-4</v>
      </c>
      <c r="Q48" s="141">
        <v>11.478400000000001</v>
      </c>
      <c r="R48" s="141">
        <v>48.243200000000002</v>
      </c>
      <c r="S48" s="149">
        <v>55.795400000000001</v>
      </c>
      <c r="T48" s="149">
        <v>7.3615000000000004</v>
      </c>
      <c r="U48" s="44">
        <v>9.9689999999999994</v>
      </c>
      <c r="V48" s="1">
        <v>9.9987999999999992</v>
      </c>
      <c r="W48" s="47">
        <v>10.024800000000001</v>
      </c>
      <c r="X48" s="47">
        <v>47.9131</v>
      </c>
      <c r="Y48" s="44">
        <v>0</v>
      </c>
      <c r="Z48" s="44">
        <v>2.6027</v>
      </c>
      <c r="AA48" s="44">
        <v>9.9974000000000007</v>
      </c>
      <c r="AB48" s="44">
        <v>9.9987999999999992</v>
      </c>
      <c r="AC48" s="44">
        <v>0.32179999999999997</v>
      </c>
      <c r="AD48" s="1">
        <v>10.0001</v>
      </c>
      <c r="AE48" s="193">
        <v>19.9544</v>
      </c>
      <c r="AF48" s="198">
        <v>1153.5889999999999</v>
      </c>
      <c r="AG48" s="193">
        <v>10003.477800000001</v>
      </c>
      <c r="AH48" s="69">
        <v>-808.45230000000004</v>
      </c>
      <c r="AI48" s="66">
        <v>794.11620000000005</v>
      </c>
      <c r="AJ48" s="105">
        <v>-890.98800000000006</v>
      </c>
      <c r="AK48" s="98">
        <v>869.774</v>
      </c>
      <c r="AL48" s="106">
        <v>100.01</v>
      </c>
      <c r="AM48" s="204">
        <v>2.5999999999999999E-2</v>
      </c>
      <c r="AN48" s="116"/>
      <c r="AO48">
        <f t="shared" si="6"/>
        <v>2.9101470355903487</v>
      </c>
      <c r="AP48">
        <f t="shared" si="7"/>
        <v>2.3510930464902358</v>
      </c>
      <c r="AQ48">
        <f t="shared" si="8"/>
        <v>3.7184850112593932</v>
      </c>
      <c r="AR48">
        <f t="shared" si="9"/>
        <v>3.1293432630544014</v>
      </c>
      <c r="AS48">
        <f t="shared" si="10"/>
        <v>2.6207770905629895</v>
      </c>
    </row>
    <row r="49" spans="1:45" ht="13.5" hidden="1" thickBot="1">
      <c r="A49" s="30" t="s">
        <v>153</v>
      </c>
      <c r="B49" s="259"/>
      <c r="C49" s="107" t="s">
        <v>61</v>
      </c>
      <c r="D49" s="35">
        <v>100</v>
      </c>
      <c r="E49" s="35" t="s">
        <v>25</v>
      </c>
      <c r="F49" s="177">
        <v>100.0117</v>
      </c>
      <c r="G49" s="141">
        <v>275.6431</v>
      </c>
      <c r="H49" s="141">
        <v>329.74369999999999</v>
      </c>
      <c r="I49" s="141">
        <v>394.62009999999998</v>
      </c>
      <c r="J49" s="141">
        <v>268.38670000000002</v>
      </c>
      <c r="K49" s="141">
        <v>316.97590000000002</v>
      </c>
      <c r="L49" s="141">
        <v>384.25630000000001</v>
      </c>
      <c r="M49" s="145">
        <v>49.370699999999999</v>
      </c>
      <c r="N49" s="145">
        <v>49.562800000000003</v>
      </c>
      <c r="O49" s="145">
        <v>49.774900000000002</v>
      </c>
      <c r="P49" s="149">
        <v>1E-4</v>
      </c>
      <c r="Q49" s="141">
        <v>9.1616</v>
      </c>
      <c r="R49" s="141">
        <v>46.758800000000001</v>
      </c>
      <c r="S49" s="149">
        <v>51.973500000000001</v>
      </c>
      <c r="T49" s="149">
        <v>6.2774999999999999</v>
      </c>
      <c r="U49" s="44">
        <v>9.9727999999999994</v>
      </c>
      <c r="V49" s="1">
        <v>9.9987999999999992</v>
      </c>
      <c r="W49" s="47">
        <v>10.024800000000001</v>
      </c>
      <c r="X49" s="47">
        <v>49.903199999999998</v>
      </c>
      <c r="Y49" s="44">
        <v>0</v>
      </c>
      <c r="Z49" s="44">
        <v>2.8464999999999998</v>
      </c>
      <c r="AA49" s="44">
        <v>9.9974000000000007</v>
      </c>
      <c r="AB49" s="44">
        <v>9.9987999999999992</v>
      </c>
      <c r="AC49" s="44">
        <v>0.3291</v>
      </c>
      <c r="AD49" s="1">
        <v>10.000299999999999</v>
      </c>
      <c r="AE49" s="193">
        <v>28.955300000000001</v>
      </c>
      <c r="AF49" s="198">
        <v>1105.3766000000001</v>
      </c>
      <c r="AG49" s="193">
        <v>10001.0864</v>
      </c>
      <c r="AH49" s="69">
        <v>-812.42989999999998</v>
      </c>
      <c r="AI49" s="66">
        <v>784.42079999999999</v>
      </c>
      <c r="AJ49" s="105">
        <v>-880.38099999999997</v>
      </c>
      <c r="AK49" s="98">
        <v>859.16700000000003</v>
      </c>
      <c r="AL49" s="106">
        <v>100.01</v>
      </c>
      <c r="AM49" s="204">
        <v>2.8500000000000001E-2</v>
      </c>
      <c r="AN49" s="116"/>
      <c r="AO49">
        <f t="shared" si="6"/>
        <v>2.9056216085402085</v>
      </c>
      <c r="AP49">
        <f t="shared" si="7"/>
        <v>2.4279311165346114</v>
      </c>
      <c r="AQ49">
        <f t="shared" si="8"/>
        <v>3.5698878521178581</v>
      </c>
      <c r="AR49">
        <f t="shared" si="9"/>
        <v>3.0226601454558528</v>
      </c>
      <c r="AS49">
        <f t="shared" si="10"/>
        <v>2.4934149941067978</v>
      </c>
    </row>
    <row r="50" spans="1:45" ht="13.5" thickBot="1">
      <c r="A50" s="30" t="s">
        <v>153</v>
      </c>
      <c r="B50" s="260"/>
      <c r="C50" s="107" t="s">
        <v>46</v>
      </c>
      <c r="D50" s="189">
        <v>133</v>
      </c>
      <c r="E50" s="36" t="s">
        <v>26</v>
      </c>
      <c r="F50" s="179">
        <v>132.351</v>
      </c>
      <c r="G50" s="143">
        <v>739.18849999999998</v>
      </c>
      <c r="H50" s="143">
        <v>816.2903</v>
      </c>
      <c r="I50" s="143">
        <v>924.01210000000003</v>
      </c>
      <c r="J50" s="143">
        <v>553.89670000000001</v>
      </c>
      <c r="K50" s="143">
        <v>624.44529999999997</v>
      </c>
      <c r="L50" s="143">
        <v>696.42740000000003</v>
      </c>
      <c r="M50" s="147">
        <v>44.737000000000002</v>
      </c>
      <c r="N50" s="147">
        <v>45.441699999999997</v>
      </c>
      <c r="O50" s="147">
        <v>46.1828</v>
      </c>
      <c r="P50" s="151">
        <v>2.0000000000000001E-4</v>
      </c>
      <c r="Q50" s="143">
        <v>24.085699999999999</v>
      </c>
      <c r="R50" s="143">
        <v>130.9511</v>
      </c>
      <c r="S50" s="151">
        <v>202.708</v>
      </c>
      <c r="T50" s="151">
        <v>27.387</v>
      </c>
      <c r="U50" s="45">
        <v>7.4538000000000002</v>
      </c>
      <c r="V50" s="3">
        <v>7.5556999999999999</v>
      </c>
      <c r="W50" s="48">
        <v>7.6565000000000003</v>
      </c>
      <c r="X50" s="48">
        <v>41411.709000000003</v>
      </c>
      <c r="Y50" s="45">
        <v>0</v>
      </c>
      <c r="Z50" s="45">
        <v>81.444699999999997</v>
      </c>
      <c r="AA50" s="45">
        <v>7.5148999999999999</v>
      </c>
      <c r="AB50" s="45">
        <v>7.5556999999999999</v>
      </c>
      <c r="AC50" s="45">
        <v>21.7149</v>
      </c>
      <c r="AD50" s="3">
        <v>7.5964</v>
      </c>
      <c r="AE50" s="195">
        <v>59.363900000000001</v>
      </c>
      <c r="AF50" s="200">
        <v>59.853700000000003</v>
      </c>
      <c r="AG50" s="195">
        <v>64.468100000000007</v>
      </c>
      <c r="AH50" s="70">
        <v>-27.883600000000001</v>
      </c>
      <c r="AI50" s="67">
        <v>1965.0917999999999</v>
      </c>
      <c r="AJ50" s="110">
        <v>-224.5</v>
      </c>
      <c r="AK50" s="112">
        <v>2063.4</v>
      </c>
      <c r="AL50" s="114">
        <v>132.34899999999999</v>
      </c>
      <c r="AM50" s="206">
        <v>1.0779000000000001</v>
      </c>
      <c r="AN50" s="117"/>
      <c r="AO50">
        <f t="shared" si="6"/>
        <v>1.4649019350101304</v>
      </c>
      <c r="AP50">
        <f t="shared" si="7"/>
        <v>1.294122923282065</v>
      </c>
      <c r="AQ50">
        <f t="shared" si="8"/>
        <v>2.1588596574054328</v>
      </c>
      <c r="AR50">
        <f t="shared" si="9"/>
        <v>1.9149559457009284</v>
      </c>
      <c r="AS50">
        <f t="shared" si="10"/>
        <v>1.717027848128893</v>
      </c>
    </row>
    <row r="51" spans="1:45" ht="13.5" hidden="1" thickBot="1">
      <c r="A51" s="30" t="s">
        <v>154</v>
      </c>
      <c r="B51" s="252" t="s">
        <v>5</v>
      </c>
      <c r="C51" s="108" t="s">
        <v>121</v>
      </c>
      <c r="D51" s="34">
        <v>25</v>
      </c>
      <c r="E51" s="34" t="s">
        <v>7</v>
      </c>
      <c r="F51" s="73">
        <v>25.0029</v>
      </c>
      <c r="G51" s="46">
        <v>662.65769999999998</v>
      </c>
      <c r="H51" s="8">
        <v>738.4298</v>
      </c>
      <c r="I51" s="140">
        <v>818.57039999999995</v>
      </c>
      <c r="J51" s="140">
        <v>622.03399999999999</v>
      </c>
      <c r="K51" s="140">
        <v>689.23130000000003</v>
      </c>
      <c r="L51" s="140">
        <v>756.73320000000001</v>
      </c>
      <c r="M51" s="144">
        <v>49.414200000000001</v>
      </c>
      <c r="N51" s="144">
        <v>49.524500000000003</v>
      </c>
      <c r="O51" s="144">
        <v>49.643500000000003</v>
      </c>
      <c r="P51" s="148">
        <v>5.0000000000000001E-4</v>
      </c>
      <c r="Q51" s="65">
        <v>18.561499999999999</v>
      </c>
      <c r="R51" s="65">
        <v>90.372299999999996</v>
      </c>
      <c r="S51" s="68">
        <v>105.1614</v>
      </c>
      <c r="T51" s="148">
        <v>13.326700000000001</v>
      </c>
      <c r="U51" s="148">
        <v>39.943399999999997</v>
      </c>
      <c r="V51" s="152">
        <v>39.9953</v>
      </c>
      <c r="W51" s="140">
        <v>40.048499999999997</v>
      </c>
      <c r="X51" s="140">
        <v>95.835400000000007</v>
      </c>
      <c r="Y51" s="148">
        <v>0</v>
      </c>
      <c r="Z51" s="148">
        <v>6.0000999999999998</v>
      </c>
      <c r="AA51" s="148">
        <v>39.9925</v>
      </c>
      <c r="AB51" s="148">
        <v>39.9953</v>
      </c>
      <c r="AC51" s="148">
        <v>0.78129999999999999</v>
      </c>
      <c r="AD51" s="152">
        <v>39.9985</v>
      </c>
      <c r="AE51" s="140">
        <v>29.554200000000002</v>
      </c>
      <c r="AF51" s="148">
        <v>429.48160000000001</v>
      </c>
      <c r="AG51" s="140">
        <v>2500.2927</v>
      </c>
      <c r="AH51" s="68">
        <v>3.8626999999999998</v>
      </c>
      <c r="AI51" s="65">
        <v>2468.88</v>
      </c>
      <c r="AJ51" s="157">
        <v>-116.116</v>
      </c>
      <c r="AK51" s="161">
        <v>2676.116</v>
      </c>
      <c r="AL51" s="166">
        <v>25.001999999999999</v>
      </c>
      <c r="AM51" s="166">
        <v>1.4999999999999999E-2</v>
      </c>
      <c r="AN51" s="170"/>
      <c r="AO51">
        <f t="shared" si="6"/>
        <v>2.0029126397661634</v>
      </c>
      <c r="AP51">
        <f t="shared" si="7"/>
        <v>1.8068212337020737</v>
      </c>
      <c r="AQ51">
        <f t="shared" si="8"/>
        <v>2.3777002221743504</v>
      </c>
      <c r="AR51">
        <f t="shared" si="9"/>
        <v>2.1458839434599093</v>
      </c>
      <c r="AS51">
        <f t="shared" si="10"/>
        <v>1.9544674133499098</v>
      </c>
    </row>
    <row r="52" spans="1:45" ht="13.5" hidden="1" thickBot="1">
      <c r="A52" s="30" t="s">
        <v>154</v>
      </c>
      <c r="B52" s="253"/>
      <c r="C52" s="107" t="s">
        <v>47</v>
      </c>
      <c r="D52" s="35">
        <v>150</v>
      </c>
      <c r="E52" s="35" t="s">
        <v>24</v>
      </c>
      <c r="F52" s="72">
        <v>150.01740000000001</v>
      </c>
      <c r="G52" s="47">
        <v>289.99</v>
      </c>
      <c r="H52" s="9">
        <v>339.11669999999998</v>
      </c>
      <c r="I52" s="141">
        <v>395.97789999999998</v>
      </c>
      <c r="J52" s="141">
        <v>310.24939999999998</v>
      </c>
      <c r="K52" s="141">
        <v>364.733</v>
      </c>
      <c r="L52" s="141">
        <v>438.65550000000002</v>
      </c>
      <c r="M52" s="145">
        <v>49.433799999999998</v>
      </c>
      <c r="N52" s="145">
        <v>49.871699999999997</v>
      </c>
      <c r="O52" s="145">
        <v>50.351100000000002</v>
      </c>
      <c r="P52" s="149">
        <v>0</v>
      </c>
      <c r="Q52" s="66">
        <v>10.590999999999999</v>
      </c>
      <c r="R52" s="66">
        <v>64.731399999999994</v>
      </c>
      <c r="S52" s="69">
        <v>76.4619</v>
      </c>
      <c r="T52" s="149">
        <v>7.7816000000000001</v>
      </c>
      <c r="U52" s="149">
        <v>6.6257999999999999</v>
      </c>
      <c r="V52" s="153">
        <v>6.6658999999999997</v>
      </c>
      <c r="W52" s="141">
        <v>6.7023000000000001</v>
      </c>
      <c r="X52" s="141">
        <v>74.913200000000003</v>
      </c>
      <c r="Y52" s="149">
        <v>0</v>
      </c>
      <c r="Z52" s="149">
        <v>4.3061999999999996</v>
      </c>
      <c r="AA52" s="149">
        <v>6.6637000000000004</v>
      </c>
      <c r="AB52" s="149">
        <v>6.6658999999999997</v>
      </c>
      <c r="AC52" s="149">
        <v>0.50890000000000002</v>
      </c>
      <c r="AD52" s="156">
        <v>6.6680000000000001</v>
      </c>
      <c r="AE52" s="141">
        <v>34.407600000000002</v>
      </c>
      <c r="AF52" s="149">
        <v>1527.0274999999999</v>
      </c>
      <c r="AG52" s="141">
        <v>15009.662700000001</v>
      </c>
      <c r="AH52" s="69">
        <v>-370.31729999999999</v>
      </c>
      <c r="AI52" s="66">
        <v>358.32409999999999</v>
      </c>
      <c r="AJ52" s="158">
        <v>-418.25420000000003</v>
      </c>
      <c r="AK52" s="162">
        <v>399.86939999999998</v>
      </c>
      <c r="AL52" s="167">
        <v>150.01400000000001</v>
      </c>
      <c r="AM52" s="167">
        <v>6.4600000000000005E-2</v>
      </c>
      <c r="AN52" s="171"/>
      <c r="AO52">
        <f t="shared" si="6"/>
        <v>1.2891869966887504</v>
      </c>
      <c r="AP52">
        <f t="shared" si="7"/>
        <v>1.1040637368903667</v>
      </c>
      <c r="AQ52">
        <f t="shared" si="8"/>
        <v>1.4091400015600353</v>
      </c>
      <c r="AR52">
        <f t="shared" si="9"/>
        <v>1.1986435008622744</v>
      </c>
      <c r="AS52">
        <f t="shared" si="10"/>
        <v>0.99664734626603324</v>
      </c>
    </row>
    <row r="53" spans="1:45" ht="13.5" hidden="1" thickBot="1">
      <c r="A53" s="30" t="s">
        <v>154</v>
      </c>
      <c r="B53" s="253"/>
      <c r="C53" s="107" t="s">
        <v>61</v>
      </c>
      <c r="D53" s="35">
        <v>100</v>
      </c>
      <c r="E53" s="35" t="s">
        <v>23</v>
      </c>
      <c r="F53" s="72">
        <v>100.0116</v>
      </c>
      <c r="G53" s="47">
        <v>275.91469999999998</v>
      </c>
      <c r="H53" s="9">
        <v>322.04820000000001</v>
      </c>
      <c r="I53" s="141">
        <v>388.50880000000001</v>
      </c>
      <c r="J53" s="141">
        <v>271.02019999999999</v>
      </c>
      <c r="K53" s="141">
        <v>320.18290000000002</v>
      </c>
      <c r="L53" s="141">
        <v>376.18459999999999</v>
      </c>
      <c r="M53" s="145">
        <v>49.769199999999998</v>
      </c>
      <c r="N53" s="145">
        <v>49.960900000000002</v>
      </c>
      <c r="O53" s="145">
        <v>50.1633</v>
      </c>
      <c r="P53" s="149">
        <v>1E-4</v>
      </c>
      <c r="Q53" s="66">
        <v>11.294600000000001</v>
      </c>
      <c r="R53" s="66">
        <v>48.033900000000003</v>
      </c>
      <c r="S53" s="69">
        <v>54.3902</v>
      </c>
      <c r="T53" s="149">
        <v>7.27</v>
      </c>
      <c r="U53" s="149">
        <v>9.9713999999999992</v>
      </c>
      <c r="V53" s="153">
        <v>9.9987999999999992</v>
      </c>
      <c r="W53" s="141">
        <v>10.0258</v>
      </c>
      <c r="X53" s="141">
        <v>48.664999999999999</v>
      </c>
      <c r="Y53" s="149">
        <v>0</v>
      </c>
      <c r="Z53" s="149">
        <v>2.6452</v>
      </c>
      <c r="AA53" s="149">
        <v>9.9975000000000005</v>
      </c>
      <c r="AB53" s="149">
        <v>9.9987999999999992</v>
      </c>
      <c r="AC53" s="149">
        <v>0.3246</v>
      </c>
      <c r="AD53" s="153">
        <v>10.0002</v>
      </c>
      <c r="AE53" s="141">
        <v>20.527799999999999</v>
      </c>
      <c r="AF53" s="149">
        <v>941.68510000000003</v>
      </c>
      <c r="AG53" s="141">
        <v>10002.4722</v>
      </c>
      <c r="AH53" s="69">
        <v>-825.82680000000005</v>
      </c>
      <c r="AI53" s="66">
        <v>788.46249999999998</v>
      </c>
      <c r="AJ53" s="158">
        <v>-894.52</v>
      </c>
      <c r="AK53" s="162">
        <v>864.02499999999998</v>
      </c>
      <c r="AL53" s="167">
        <v>100.01</v>
      </c>
      <c r="AM53" s="167">
        <v>2.6499999999999999E-2</v>
      </c>
      <c r="AN53" s="171"/>
      <c r="AO53">
        <f t="shared" si="6"/>
        <v>3.0075422871483206</v>
      </c>
      <c r="AP53">
        <f t="shared" si="7"/>
        <v>2.4930544173001996</v>
      </c>
      <c r="AQ53">
        <f t="shared" si="8"/>
        <v>3.5738058639171544</v>
      </c>
      <c r="AR53">
        <f t="shared" si="9"/>
        <v>3.0250634246863273</v>
      </c>
      <c r="AS53">
        <f t="shared" si="10"/>
        <v>2.5747294812174659</v>
      </c>
    </row>
    <row r="54" spans="1:45" ht="13.5" hidden="1" thickBot="1">
      <c r="A54" s="30" t="s">
        <v>154</v>
      </c>
      <c r="B54" s="253"/>
      <c r="C54" s="107" t="s">
        <v>61</v>
      </c>
      <c r="D54" s="35">
        <v>100</v>
      </c>
      <c r="E54" s="35" t="s">
        <v>25</v>
      </c>
      <c r="F54" s="72">
        <v>100.0116</v>
      </c>
      <c r="G54" s="47">
        <v>277.31389999999999</v>
      </c>
      <c r="H54" s="9">
        <v>322.57279999999997</v>
      </c>
      <c r="I54" s="141">
        <v>387.50290000000001</v>
      </c>
      <c r="J54" s="141">
        <v>272.36970000000002</v>
      </c>
      <c r="K54" s="141">
        <v>317.15969999999999</v>
      </c>
      <c r="L54" s="141">
        <v>373.17559999999997</v>
      </c>
      <c r="M54" s="145">
        <v>49.354500000000002</v>
      </c>
      <c r="N54" s="145">
        <v>49.564700000000002</v>
      </c>
      <c r="O54" s="145">
        <v>49.778399999999998</v>
      </c>
      <c r="P54" s="149">
        <v>0</v>
      </c>
      <c r="Q54" s="66">
        <v>9.7853999999999992</v>
      </c>
      <c r="R54" s="66">
        <v>50.046199999999999</v>
      </c>
      <c r="S54" s="69">
        <v>50.3369</v>
      </c>
      <c r="T54" s="149">
        <v>6.5824999999999996</v>
      </c>
      <c r="U54" s="149">
        <v>9.9738000000000007</v>
      </c>
      <c r="V54" s="153">
        <v>9.9987999999999992</v>
      </c>
      <c r="W54" s="141">
        <v>10.0242</v>
      </c>
      <c r="X54" s="141">
        <v>44.608699999999999</v>
      </c>
      <c r="Y54" s="149">
        <v>0</v>
      </c>
      <c r="Z54" s="149">
        <v>3.0607000000000002</v>
      </c>
      <c r="AA54" s="149">
        <v>9.9974000000000007</v>
      </c>
      <c r="AB54" s="149">
        <v>9.9987999999999992</v>
      </c>
      <c r="AC54" s="149">
        <v>0.33100000000000002</v>
      </c>
      <c r="AD54" s="153">
        <v>10.000500000000001</v>
      </c>
      <c r="AE54" s="141">
        <v>28.1723</v>
      </c>
      <c r="AF54" s="149">
        <v>975.55870000000004</v>
      </c>
      <c r="AG54" s="141">
        <v>8334.9580000000005</v>
      </c>
      <c r="AH54" s="69">
        <v>-818.95749999999998</v>
      </c>
      <c r="AI54" s="66">
        <v>788.46249999999998</v>
      </c>
      <c r="AJ54" s="158">
        <v>-894.52</v>
      </c>
      <c r="AK54" s="162">
        <v>864.02499999999998</v>
      </c>
      <c r="AL54" s="167">
        <v>100.01</v>
      </c>
      <c r="AM54" s="167">
        <v>3.0599999999999999E-2</v>
      </c>
      <c r="AN54" s="171"/>
      <c r="AO54">
        <f t="shared" si="6"/>
        <v>2.9898739137335824</v>
      </c>
      <c r="AP54">
        <f t="shared" si="7"/>
        <v>2.4888897605669529</v>
      </c>
      <c r="AQ54">
        <f t="shared" si="8"/>
        <v>3.5409665612584655</v>
      </c>
      <c r="AR54">
        <f t="shared" si="9"/>
        <v>3.0409033682400382</v>
      </c>
      <c r="AS54">
        <f t="shared" si="10"/>
        <v>2.5844454996521748</v>
      </c>
    </row>
    <row r="55" spans="1:45" ht="13.5" thickBot="1">
      <c r="A55" s="30" t="s">
        <v>154</v>
      </c>
      <c r="B55" s="254"/>
      <c r="C55" s="107" t="s">
        <v>46</v>
      </c>
      <c r="D55" s="118">
        <v>133</v>
      </c>
      <c r="E55" s="118" t="s">
        <v>26</v>
      </c>
      <c r="F55" s="119">
        <v>133.0155</v>
      </c>
      <c r="G55" s="120">
        <v>821.87249999999995</v>
      </c>
      <c r="H55" s="121">
        <v>913.39700000000005</v>
      </c>
      <c r="I55" s="142">
        <v>1026.6545000000001</v>
      </c>
      <c r="J55" s="142">
        <v>638.91399999999999</v>
      </c>
      <c r="K55" s="142">
        <v>730.17960000000005</v>
      </c>
      <c r="L55" s="142">
        <v>812.92470000000003</v>
      </c>
      <c r="M55" s="146">
        <v>44.637599999999999</v>
      </c>
      <c r="N55" s="146">
        <v>45.497500000000002</v>
      </c>
      <c r="O55" s="146">
        <v>46.273899999999998</v>
      </c>
      <c r="P55" s="150">
        <v>1E-4</v>
      </c>
      <c r="Q55" s="223">
        <v>26.8294</v>
      </c>
      <c r="R55" s="223">
        <v>150.95230000000001</v>
      </c>
      <c r="S55" s="222">
        <v>159.31559999999999</v>
      </c>
      <c r="T55" s="150">
        <v>18.507300000000001</v>
      </c>
      <c r="U55" s="150">
        <v>7.4360999999999997</v>
      </c>
      <c r="V55" s="154">
        <v>7.5179</v>
      </c>
      <c r="W55" s="142">
        <v>7.5953999999999997</v>
      </c>
      <c r="X55" s="142">
        <v>150.9907</v>
      </c>
      <c r="Y55" s="150">
        <v>0</v>
      </c>
      <c r="Z55" s="150">
        <v>9.3106000000000009</v>
      </c>
      <c r="AA55" s="150">
        <v>7.5132000000000003</v>
      </c>
      <c r="AB55" s="150">
        <v>7.5179</v>
      </c>
      <c r="AC55" s="150">
        <v>1.0141</v>
      </c>
      <c r="AD55" s="154">
        <v>7.5225</v>
      </c>
      <c r="AE55" s="142">
        <v>46.1539</v>
      </c>
      <c r="AF55" s="150">
        <v>1747.6672000000001</v>
      </c>
      <c r="AG55" s="142">
        <v>13312.140100000001</v>
      </c>
      <c r="AH55" s="222">
        <v>-74.206299999999999</v>
      </c>
      <c r="AI55" s="223">
        <v>1833.4935</v>
      </c>
      <c r="AJ55" s="159">
        <v>-155.38499999999999</v>
      </c>
      <c r="AK55" s="163">
        <v>1922.7900999999999</v>
      </c>
      <c r="AL55" s="168">
        <v>133.01400000000001</v>
      </c>
      <c r="AM55" s="168">
        <v>0.12379999999999999</v>
      </c>
      <c r="AN55" s="172"/>
      <c r="AO55">
        <f t="shared" si="6"/>
        <v>1.2531460909111809</v>
      </c>
      <c r="AP55">
        <f t="shared" si="7"/>
        <v>1.1149027058275203</v>
      </c>
      <c r="AQ55">
        <f t="shared" si="8"/>
        <v>1.7915085285343568</v>
      </c>
      <c r="AR55">
        <f t="shared" si="9"/>
        <v>1.567586769063392</v>
      </c>
      <c r="AS55">
        <f t="shared" si="10"/>
        <v>1.4080269427168346</v>
      </c>
    </row>
    <row r="56" spans="1:45" ht="13.5" hidden="1" thickBot="1">
      <c r="A56" s="30" t="s">
        <v>154</v>
      </c>
      <c r="B56" s="255" t="s">
        <v>21</v>
      </c>
      <c r="C56" s="108" t="s">
        <v>121</v>
      </c>
      <c r="D56" s="34">
        <v>25</v>
      </c>
      <c r="E56" s="34" t="s">
        <v>7</v>
      </c>
      <c r="F56" s="73">
        <v>25.0029</v>
      </c>
      <c r="G56" s="46">
        <v>738.25760000000002</v>
      </c>
      <c r="H56" s="8">
        <v>813.91010000000006</v>
      </c>
      <c r="I56" s="140">
        <v>913.58540000000005</v>
      </c>
      <c r="J56" s="140">
        <v>708.61689999999999</v>
      </c>
      <c r="K56" s="140">
        <v>783.75919999999996</v>
      </c>
      <c r="L56" s="140">
        <v>876.77269999999999</v>
      </c>
      <c r="M56" s="144">
        <v>49.500599999999999</v>
      </c>
      <c r="N56" s="144">
        <v>49.633699999999997</v>
      </c>
      <c r="O56" s="144">
        <v>49.767400000000002</v>
      </c>
      <c r="P56" s="148">
        <v>1.1999999999999999E-3</v>
      </c>
      <c r="Q56" s="65">
        <v>19.2576</v>
      </c>
      <c r="R56" s="65">
        <v>100.8141</v>
      </c>
      <c r="S56" s="68">
        <v>110.11620000000001</v>
      </c>
      <c r="T56" s="148">
        <v>13.884399999999999</v>
      </c>
      <c r="U56" s="148">
        <v>39.938699999999997</v>
      </c>
      <c r="V56" s="152">
        <v>39.995399999999997</v>
      </c>
      <c r="W56" s="140">
        <v>40.0488</v>
      </c>
      <c r="X56" s="140">
        <v>99.164699999999996</v>
      </c>
      <c r="Y56" s="148">
        <v>0</v>
      </c>
      <c r="Z56" s="148">
        <v>6.9131999999999998</v>
      </c>
      <c r="AA56" s="148">
        <v>39.991999999999997</v>
      </c>
      <c r="AB56" s="148">
        <v>39.995399999999997</v>
      </c>
      <c r="AC56" s="148">
        <v>0.84409999999999996</v>
      </c>
      <c r="AD56" s="152">
        <v>39.999000000000002</v>
      </c>
      <c r="AE56" s="140">
        <v>51.8733</v>
      </c>
      <c r="AF56" s="148">
        <v>432.40660000000003</v>
      </c>
      <c r="AG56" s="140">
        <v>2500.1125999999999</v>
      </c>
      <c r="AH56" s="68">
        <v>12.038500000000001</v>
      </c>
      <c r="AI56" s="65">
        <v>2327.6891999999998</v>
      </c>
      <c r="AJ56" s="157">
        <v>-98.71</v>
      </c>
      <c r="AK56" s="161">
        <v>2478.7098999999998</v>
      </c>
      <c r="AL56" s="166">
        <v>25.001999999999999</v>
      </c>
      <c r="AM56" s="166">
        <v>1.7299999999999999E-2</v>
      </c>
      <c r="AN56" s="170"/>
      <c r="AO56">
        <f t="shared" si="6"/>
        <v>1.7070563690019323</v>
      </c>
      <c r="AP56">
        <f t="shared" si="7"/>
        <v>1.520810665319301</v>
      </c>
      <c r="AQ56">
        <f t="shared" si="8"/>
        <v>1.960707428795446</v>
      </c>
      <c r="AR56">
        <f t="shared" si="9"/>
        <v>1.7727261383343249</v>
      </c>
      <c r="AS56">
        <f t="shared" si="10"/>
        <v>1.5846643263413651</v>
      </c>
    </row>
    <row r="57" spans="1:45" ht="13.5" hidden="1" thickBot="1">
      <c r="A57" s="30" t="s">
        <v>154</v>
      </c>
      <c r="B57" s="256"/>
      <c r="C57" s="107" t="s">
        <v>47</v>
      </c>
      <c r="D57" s="35">
        <v>150</v>
      </c>
      <c r="E57" s="35" t="s">
        <v>24</v>
      </c>
      <c r="F57" s="72">
        <v>150.01730000000001</v>
      </c>
      <c r="G57" s="47">
        <v>285.76420000000002</v>
      </c>
      <c r="H57" s="9">
        <v>349.46280000000002</v>
      </c>
      <c r="I57" s="141">
        <v>413.03579999999999</v>
      </c>
      <c r="J57" s="141">
        <v>307.6123</v>
      </c>
      <c r="K57" s="141">
        <v>364.25310000000002</v>
      </c>
      <c r="L57" s="141">
        <v>424.29680000000002</v>
      </c>
      <c r="M57" s="145">
        <v>48.999899999999997</v>
      </c>
      <c r="N57" s="145">
        <v>49.511699999999998</v>
      </c>
      <c r="O57" s="145">
        <v>50.024000000000001</v>
      </c>
      <c r="P57" s="149">
        <v>2.9999999999999997E-4</v>
      </c>
      <c r="Q57" s="66">
        <v>12.469200000000001</v>
      </c>
      <c r="R57" s="66">
        <v>68.538399999999996</v>
      </c>
      <c r="S57" s="69">
        <v>74.991299999999995</v>
      </c>
      <c r="T57" s="149">
        <v>9.2097999999999995</v>
      </c>
      <c r="U57" s="149">
        <v>6.6295000000000002</v>
      </c>
      <c r="V57" s="153">
        <v>6.6658999999999997</v>
      </c>
      <c r="W57" s="141">
        <v>6.7045000000000003</v>
      </c>
      <c r="X57" s="141">
        <v>82.130899999999997</v>
      </c>
      <c r="Y57" s="149">
        <v>0</v>
      </c>
      <c r="Z57" s="149">
        <v>5.1982999999999997</v>
      </c>
      <c r="AA57" s="149">
        <v>6.6634000000000002</v>
      </c>
      <c r="AB57" s="149">
        <v>6.6658999999999997</v>
      </c>
      <c r="AC57" s="149">
        <v>0.61519999999999997</v>
      </c>
      <c r="AD57" s="153">
        <v>6.6685999999999996</v>
      </c>
      <c r="AE57" s="141">
        <v>46.244500000000002</v>
      </c>
      <c r="AF57" s="149">
        <v>1756.2555</v>
      </c>
      <c r="AG57" s="141">
        <v>15008.649100000001</v>
      </c>
      <c r="AH57" s="69">
        <v>-328.90750000000003</v>
      </c>
      <c r="AI57" s="66">
        <v>348.51900000000001</v>
      </c>
      <c r="AJ57" s="158">
        <v>-406.59399999999999</v>
      </c>
      <c r="AK57" s="162">
        <v>388.916</v>
      </c>
      <c r="AL57" s="167">
        <v>150.01400000000001</v>
      </c>
      <c r="AM57" s="167">
        <v>7.8E-2</v>
      </c>
      <c r="AN57" s="171"/>
      <c r="AO57">
        <f t="shared" si="6"/>
        <v>1.1630877449616954</v>
      </c>
      <c r="AP57">
        <f t="shared" si="7"/>
        <v>0.98406941964836947</v>
      </c>
      <c r="AQ57">
        <f t="shared" si="8"/>
        <v>1.3213252525988068</v>
      </c>
      <c r="AR57">
        <f t="shared" si="9"/>
        <v>1.115861196514182</v>
      </c>
      <c r="AS57">
        <f t="shared" si="10"/>
        <v>0.95795183937281636</v>
      </c>
    </row>
    <row r="58" spans="1:45" ht="13.5" hidden="1" thickBot="1">
      <c r="A58" s="30" t="s">
        <v>154</v>
      </c>
      <c r="B58" s="256"/>
      <c r="C58" s="107" t="s">
        <v>61</v>
      </c>
      <c r="D58" s="35">
        <v>100</v>
      </c>
      <c r="E58" s="35" t="s">
        <v>23</v>
      </c>
      <c r="F58" s="72">
        <v>100.0115</v>
      </c>
      <c r="G58" s="47">
        <v>286.87349999999998</v>
      </c>
      <c r="H58" s="9">
        <v>336.2638</v>
      </c>
      <c r="I58" s="141">
        <v>396.23829999999998</v>
      </c>
      <c r="J58" s="141">
        <v>289.17919999999998</v>
      </c>
      <c r="K58" s="141">
        <v>336.02879999999999</v>
      </c>
      <c r="L58" s="141">
        <v>384.40120000000002</v>
      </c>
      <c r="M58" s="145">
        <v>49.719099999999997</v>
      </c>
      <c r="N58" s="145">
        <v>49.948099999999997</v>
      </c>
      <c r="O58" s="145">
        <v>50.171700000000001</v>
      </c>
      <c r="P58" s="149">
        <v>0</v>
      </c>
      <c r="Q58" s="66">
        <v>11.137700000000001</v>
      </c>
      <c r="R58" s="66">
        <v>53.1892</v>
      </c>
      <c r="S58" s="69">
        <v>57.125</v>
      </c>
      <c r="T58" s="149">
        <v>7.3223000000000003</v>
      </c>
      <c r="U58" s="149">
        <v>9.9707000000000008</v>
      </c>
      <c r="V58" s="153">
        <v>9.9987999999999992</v>
      </c>
      <c r="W58" s="141">
        <v>10.027900000000001</v>
      </c>
      <c r="X58" s="141">
        <v>50.107500000000002</v>
      </c>
      <c r="Y58" s="149">
        <v>0</v>
      </c>
      <c r="Z58" s="149">
        <v>2.9449000000000001</v>
      </c>
      <c r="AA58" s="149">
        <v>9.9974000000000007</v>
      </c>
      <c r="AB58" s="149">
        <v>9.9987999999999992</v>
      </c>
      <c r="AC58" s="149">
        <v>0.34250000000000003</v>
      </c>
      <c r="AD58" s="153">
        <v>10.000400000000001</v>
      </c>
      <c r="AE58" s="141">
        <v>33.879300000000001</v>
      </c>
      <c r="AF58" s="149">
        <v>952.99879999999996</v>
      </c>
      <c r="AG58" s="141">
        <v>9998.6312999999991</v>
      </c>
      <c r="AH58" s="69">
        <v>-814.65189999999996</v>
      </c>
      <c r="AI58" s="66">
        <v>787.06410000000005</v>
      </c>
      <c r="AJ58" s="158">
        <v>-882.81</v>
      </c>
      <c r="AK58" s="162">
        <v>862.03800000000001</v>
      </c>
      <c r="AL58" s="167">
        <v>100.01</v>
      </c>
      <c r="AM58" s="167">
        <v>2.9499999999999998E-2</v>
      </c>
      <c r="AN58" s="171"/>
      <c r="AO58">
        <f t="shared" si="6"/>
        <v>2.8579633014317922</v>
      </c>
      <c r="AP58">
        <f t="shared" si="7"/>
        <v>2.425382907205083</v>
      </c>
      <c r="AQ58">
        <f t="shared" si="8"/>
        <v>3.3233012609482282</v>
      </c>
      <c r="AR58">
        <f t="shared" si="9"/>
        <v>2.8599620032568631</v>
      </c>
      <c r="AS58">
        <f t="shared" si="10"/>
        <v>2.5000691985352796</v>
      </c>
    </row>
    <row r="59" spans="1:45" ht="13.5" hidden="1" thickBot="1">
      <c r="A59" s="30" t="s">
        <v>154</v>
      </c>
      <c r="B59" s="256"/>
      <c r="C59" s="107" t="s">
        <v>61</v>
      </c>
      <c r="D59" s="35">
        <v>100</v>
      </c>
      <c r="E59" s="35" t="s">
        <v>25</v>
      </c>
      <c r="F59" s="72">
        <v>100.0115</v>
      </c>
      <c r="G59" s="47">
        <v>285.1105</v>
      </c>
      <c r="H59" s="9">
        <v>334.28809999999999</v>
      </c>
      <c r="I59" s="141">
        <v>395.80430000000001</v>
      </c>
      <c r="J59" s="141">
        <v>289.37020000000001</v>
      </c>
      <c r="K59" s="141">
        <v>332.31330000000003</v>
      </c>
      <c r="L59" s="141">
        <v>384.64069999999998</v>
      </c>
      <c r="M59" s="145">
        <v>49.356999999999999</v>
      </c>
      <c r="N59" s="145">
        <v>49.584800000000001</v>
      </c>
      <c r="O59" s="145">
        <v>49.830500000000001</v>
      </c>
      <c r="P59" s="149">
        <v>1E-4</v>
      </c>
      <c r="Q59" s="66">
        <v>9.8453999999999997</v>
      </c>
      <c r="R59" s="66">
        <v>48.977499999999999</v>
      </c>
      <c r="S59" s="69">
        <v>56.875900000000001</v>
      </c>
      <c r="T59" s="149">
        <v>6.7133000000000003</v>
      </c>
      <c r="U59" s="149">
        <v>9.9707000000000008</v>
      </c>
      <c r="V59" s="153">
        <v>9.9987999999999992</v>
      </c>
      <c r="W59" s="141">
        <v>10.0276</v>
      </c>
      <c r="X59" s="141">
        <v>50.516100000000002</v>
      </c>
      <c r="Y59" s="149">
        <v>0</v>
      </c>
      <c r="Z59" s="149">
        <v>2.9188000000000001</v>
      </c>
      <c r="AA59" s="149">
        <v>9.9972999999999992</v>
      </c>
      <c r="AB59" s="149">
        <v>9.9987999999999992</v>
      </c>
      <c r="AC59" s="149">
        <v>0.34770000000000001</v>
      </c>
      <c r="AD59" s="153">
        <v>10.000299999999999</v>
      </c>
      <c r="AE59" s="141">
        <v>21.526399999999999</v>
      </c>
      <c r="AF59" s="149">
        <v>907.25310000000002</v>
      </c>
      <c r="AG59" s="141">
        <v>8333.8394000000008</v>
      </c>
      <c r="AH59" s="69">
        <v>-811.81200000000001</v>
      </c>
      <c r="AI59" s="66">
        <v>784.30529999999999</v>
      </c>
      <c r="AJ59" s="158">
        <v>-872.42399999999998</v>
      </c>
      <c r="AK59" s="162">
        <v>851.65200000000004</v>
      </c>
      <c r="AL59" s="167">
        <v>100.01</v>
      </c>
      <c r="AM59" s="167">
        <v>2.92E-2</v>
      </c>
      <c r="AN59" s="171"/>
      <c r="AO59">
        <f t="shared" si="6"/>
        <v>2.8648054776703087</v>
      </c>
      <c r="AP59">
        <f t="shared" si="7"/>
        <v>2.4195552701170753</v>
      </c>
      <c r="AQ59">
        <f t="shared" si="8"/>
        <v>3.3094989739786609</v>
      </c>
      <c r="AR59">
        <f t="shared" si="9"/>
        <v>2.8818298274549945</v>
      </c>
      <c r="AS59">
        <f t="shared" si="10"/>
        <v>2.4897791107389309</v>
      </c>
    </row>
    <row r="60" spans="1:45" ht="13.5" thickBot="1">
      <c r="A60" s="30" t="s">
        <v>154</v>
      </c>
      <c r="B60" s="257"/>
      <c r="C60" s="107" t="s">
        <v>46</v>
      </c>
      <c r="D60" s="118">
        <v>133</v>
      </c>
      <c r="E60" s="36" t="s">
        <v>26</v>
      </c>
      <c r="F60" s="74">
        <v>133.01570000000001</v>
      </c>
      <c r="G60" s="48">
        <v>895.44380000000001</v>
      </c>
      <c r="H60" s="10">
        <v>1014.1713999999999</v>
      </c>
      <c r="I60" s="143">
        <v>1140.3242</v>
      </c>
      <c r="J60" s="143">
        <v>723.78970000000004</v>
      </c>
      <c r="K60" s="143">
        <v>807.30970000000002</v>
      </c>
      <c r="L60" s="143">
        <v>909.38829999999996</v>
      </c>
      <c r="M60" s="147">
        <v>43.574199999999998</v>
      </c>
      <c r="N60" s="147">
        <v>44.510599999999997</v>
      </c>
      <c r="O60" s="147">
        <v>45.311300000000003</v>
      </c>
      <c r="P60" s="151">
        <v>4.0000000000000002E-4</v>
      </c>
      <c r="Q60" s="67">
        <v>30.0044</v>
      </c>
      <c r="R60" s="67">
        <v>151.4496</v>
      </c>
      <c r="S60" s="70">
        <v>175.82409999999999</v>
      </c>
      <c r="T60" s="151">
        <v>20.588200000000001</v>
      </c>
      <c r="U60" s="151">
        <v>7.4321000000000002</v>
      </c>
      <c r="V60" s="155">
        <v>7.5179</v>
      </c>
      <c r="W60" s="143">
        <v>7.6078999999999999</v>
      </c>
      <c r="X60" s="143">
        <v>176.23609999999999</v>
      </c>
      <c r="Y60" s="151">
        <v>0</v>
      </c>
      <c r="Z60" s="151">
        <v>10.1732</v>
      </c>
      <c r="AA60" s="151">
        <v>7.5128000000000004</v>
      </c>
      <c r="AB60" s="151">
        <v>7.5179</v>
      </c>
      <c r="AC60" s="151">
        <v>1.159</v>
      </c>
      <c r="AD60" s="155">
        <v>7.5228999999999999</v>
      </c>
      <c r="AE60" s="143">
        <v>38.734900000000003</v>
      </c>
      <c r="AF60" s="151">
        <v>1605.154</v>
      </c>
      <c r="AG60" s="143">
        <v>13307.944</v>
      </c>
      <c r="AH60" s="70">
        <v>-7.7153</v>
      </c>
      <c r="AI60" s="67">
        <v>1680.4075</v>
      </c>
      <c r="AJ60" s="160">
        <v>-95.41</v>
      </c>
      <c r="AK60" s="164">
        <v>1775.4101000000001</v>
      </c>
      <c r="AL60" s="169">
        <v>133.01400000000001</v>
      </c>
      <c r="AM60" s="169">
        <v>0.1353</v>
      </c>
      <c r="AN60" s="173"/>
      <c r="AO60">
        <f t="shared" si="6"/>
        <v>0.99872041353167729</v>
      </c>
      <c r="AP60">
        <f t="shared" si="7"/>
        <v>0.88823308318809691</v>
      </c>
      <c r="AQ60">
        <f t="shared" si="8"/>
        <v>1.3994032797095619</v>
      </c>
      <c r="AR60">
        <f t="shared" si="9"/>
        <v>1.2546284034491348</v>
      </c>
      <c r="AS60">
        <f t="shared" si="10"/>
        <v>1.113796691688248</v>
      </c>
    </row>
    <row r="61" spans="1:45" ht="13.5" hidden="1" thickBot="1">
      <c r="A61" s="30" t="s">
        <v>154</v>
      </c>
      <c r="B61" s="258" t="s">
        <v>8</v>
      </c>
      <c r="C61" s="108" t="s">
        <v>121</v>
      </c>
      <c r="D61" s="34">
        <v>25</v>
      </c>
      <c r="E61" s="34" t="s">
        <v>7</v>
      </c>
      <c r="F61" s="73">
        <v>25.0029</v>
      </c>
      <c r="G61" s="46">
        <v>615.09429999999998</v>
      </c>
      <c r="H61" s="8">
        <v>687.02120000000002</v>
      </c>
      <c r="I61" s="140">
        <v>767.14639999999997</v>
      </c>
      <c r="J61" s="140">
        <v>564.04150000000004</v>
      </c>
      <c r="K61" s="140">
        <v>641.60630000000003</v>
      </c>
      <c r="L61" s="140">
        <v>722.39859999999999</v>
      </c>
      <c r="M61" s="144">
        <v>49.341200000000001</v>
      </c>
      <c r="N61" s="144">
        <v>49.444200000000002</v>
      </c>
      <c r="O61" s="144">
        <v>49.543799999999997</v>
      </c>
      <c r="P61" s="148">
        <v>1E-4</v>
      </c>
      <c r="Q61" s="65">
        <v>18.054300000000001</v>
      </c>
      <c r="R61" s="65">
        <v>91.136099999999999</v>
      </c>
      <c r="S61" s="68">
        <v>103.2114</v>
      </c>
      <c r="T61" s="148">
        <v>12.9429</v>
      </c>
      <c r="U61" s="148">
        <v>39.944299999999998</v>
      </c>
      <c r="V61" s="152">
        <v>39.9953</v>
      </c>
      <c r="W61" s="140">
        <v>40.047499999999999</v>
      </c>
      <c r="X61" s="140">
        <v>100.07689999999999</v>
      </c>
      <c r="Y61" s="148">
        <v>0</v>
      </c>
      <c r="Z61" s="148">
        <v>6.3437999999999999</v>
      </c>
      <c r="AA61" s="148">
        <v>39.9923</v>
      </c>
      <c r="AB61" s="148">
        <v>39.9953</v>
      </c>
      <c r="AC61" s="148">
        <v>0.75249999999999995</v>
      </c>
      <c r="AD61" s="152">
        <v>39.998600000000003</v>
      </c>
      <c r="AE61" s="140">
        <v>39.940800000000003</v>
      </c>
      <c r="AF61" s="148">
        <v>459.61869999999999</v>
      </c>
      <c r="AG61" s="140">
        <v>2500.5300999999999</v>
      </c>
      <c r="AH61" s="68">
        <v>-4.452</v>
      </c>
      <c r="AI61" s="65">
        <v>2579.7262999999998</v>
      </c>
      <c r="AJ61" s="157">
        <v>-180.64599999999999</v>
      </c>
      <c r="AK61" s="161">
        <v>2826.3978999999999</v>
      </c>
      <c r="AL61" s="166">
        <v>25.001999999999999</v>
      </c>
      <c r="AM61" s="166">
        <v>1.5900000000000001E-2</v>
      </c>
      <c r="AN61" s="170"/>
      <c r="AO61">
        <f t="shared" si="6"/>
        <v>2.2568546356356975</v>
      </c>
      <c r="AP61">
        <f t="shared" si="7"/>
        <v>2.0211357049971164</v>
      </c>
      <c r="AQ61">
        <f t="shared" si="8"/>
        <v>2.7489235809776402</v>
      </c>
      <c r="AR61">
        <f t="shared" si="9"/>
        <v>2.4166018631674904</v>
      </c>
      <c r="AS61">
        <f t="shared" si="10"/>
        <v>2.1463316512518156</v>
      </c>
    </row>
    <row r="62" spans="1:45" ht="13.5" hidden="1" thickBot="1">
      <c r="A62" s="30" t="s">
        <v>154</v>
      </c>
      <c r="B62" s="259"/>
      <c r="C62" s="107" t="s">
        <v>47</v>
      </c>
      <c r="D62" s="35">
        <v>150</v>
      </c>
      <c r="E62" s="35" t="s">
        <v>24</v>
      </c>
      <c r="F62" s="72">
        <v>150.01750000000001</v>
      </c>
      <c r="G62" s="47">
        <v>265.01159999999999</v>
      </c>
      <c r="H62" s="9">
        <v>314.89929999999998</v>
      </c>
      <c r="I62" s="141">
        <v>370.4572</v>
      </c>
      <c r="J62" s="141">
        <v>283.9126</v>
      </c>
      <c r="K62" s="141">
        <v>336.91750000000002</v>
      </c>
      <c r="L62" s="141">
        <v>393.78179999999998</v>
      </c>
      <c r="M62" s="145">
        <v>49.341900000000003</v>
      </c>
      <c r="N62" s="145">
        <v>49.780200000000001</v>
      </c>
      <c r="O62" s="145">
        <v>50.230699999999999</v>
      </c>
      <c r="P62" s="149">
        <v>1E-4</v>
      </c>
      <c r="Q62" s="66">
        <v>10.017899999999999</v>
      </c>
      <c r="R62" s="66">
        <v>61.890500000000003</v>
      </c>
      <c r="S62" s="69">
        <v>69.8733</v>
      </c>
      <c r="T62" s="149">
        <v>7.3159000000000001</v>
      </c>
      <c r="U62" s="149">
        <v>6.6261000000000001</v>
      </c>
      <c r="V62" s="153">
        <v>6.6658999999999997</v>
      </c>
      <c r="W62" s="141">
        <v>6.6959</v>
      </c>
      <c r="X62" s="141">
        <v>67.259600000000006</v>
      </c>
      <c r="Y62" s="149">
        <v>0</v>
      </c>
      <c r="Z62" s="149">
        <v>4.0853999999999999</v>
      </c>
      <c r="AA62" s="149">
        <v>6.6639999999999997</v>
      </c>
      <c r="AB62" s="149">
        <v>6.6658999999999997</v>
      </c>
      <c r="AC62" s="149">
        <v>0.47649999999999998</v>
      </c>
      <c r="AD62" s="153">
        <v>6.6680000000000001</v>
      </c>
      <c r="AE62" s="141">
        <v>26.208500000000001</v>
      </c>
      <c r="AF62" s="149">
        <v>1989.7529</v>
      </c>
      <c r="AG62" s="141">
        <v>15006.729799999999</v>
      </c>
      <c r="AH62" s="69">
        <v>-378.8569</v>
      </c>
      <c r="AI62" s="66">
        <v>366.02940000000001</v>
      </c>
      <c r="AJ62" s="158">
        <v>-424.79700000000003</v>
      </c>
      <c r="AK62" s="162">
        <v>415.25099999999998</v>
      </c>
      <c r="AL62" s="167">
        <v>150.01599999999999</v>
      </c>
      <c r="AM62" s="167">
        <v>6.13E-2</v>
      </c>
      <c r="AN62" s="171"/>
      <c r="AO62">
        <f t="shared" si="6"/>
        <v>1.4192847681782716</v>
      </c>
      <c r="AP62">
        <f t="shared" si="7"/>
        <v>1.2064329698545473</v>
      </c>
      <c r="AQ62">
        <f t="shared" si="8"/>
        <v>1.5741879014879931</v>
      </c>
      <c r="AR62">
        <f t="shared" si="9"/>
        <v>1.3265318067479426</v>
      </c>
      <c r="AS62">
        <f t="shared" si="10"/>
        <v>1.1349731754997312</v>
      </c>
    </row>
    <row r="63" spans="1:45" ht="13.5" hidden="1" thickBot="1">
      <c r="A63" s="30" t="s">
        <v>154</v>
      </c>
      <c r="B63" s="259"/>
      <c r="C63" s="107" t="s">
        <v>61</v>
      </c>
      <c r="D63" s="35">
        <v>100</v>
      </c>
      <c r="E63" s="35" t="s">
        <v>23</v>
      </c>
      <c r="F63" s="72">
        <v>100.0117</v>
      </c>
      <c r="G63" s="47">
        <v>267.30889999999999</v>
      </c>
      <c r="H63" s="9">
        <v>326.55509999999998</v>
      </c>
      <c r="I63" s="141">
        <v>392.50639999999999</v>
      </c>
      <c r="J63" s="141">
        <v>263.73610000000002</v>
      </c>
      <c r="K63" s="141">
        <v>306.19080000000002</v>
      </c>
      <c r="L63" s="141">
        <v>374.74520000000001</v>
      </c>
      <c r="M63" s="145">
        <v>49.716700000000003</v>
      </c>
      <c r="N63" s="145">
        <v>49.896299999999997</v>
      </c>
      <c r="O63" s="145">
        <v>50.088799999999999</v>
      </c>
      <c r="P63" s="149">
        <v>2.0000000000000001E-4</v>
      </c>
      <c r="Q63" s="66">
        <v>11.0738</v>
      </c>
      <c r="R63" s="66">
        <v>48.125</v>
      </c>
      <c r="S63" s="69">
        <v>51.274900000000002</v>
      </c>
      <c r="T63" s="149">
        <v>7.1646000000000001</v>
      </c>
      <c r="U63" s="149">
        <v>9.9728999999999992</v>
      </c>
      <c r="V63" s="153">
        <v>9.9987999999999992</v>
      </c>
      <c r="W63" s="141">
        <v>10.0242</v>
      </c>
      <c r="X63" s="141">
        <v>45.944499999999998</v>
      </c>
      <c r="Y63" s="149">
        <v>0</v>
      </c>
      <c r="Z63" s="149">
        <v>2.6608999999999998</v>
      </c>
      <c r="AA63" s="149">
        <v>9.9972999999999992</v>
      </c>
      <c r="AB63" s="149">
        <v>9.9987999999999992</v>
      </c>
      <c r="AC63" s="149">
        <v>0.32100000000000001</v>
      </c>
      <c r="AD63" s="153">
        <v>10</v>
      </c>
      <c r="AE63" s="141">
        <v>33.651299999999999</v>
      </c>
      <c r="AF63" s="149">
        <v>1024.5155</v>
      </c>
      <c r="AG63" s="141">
        <v>8334.5571999999993</v>
      </c>
      <c r="AH63" s="69">
        <v>-807.95510000000002</v>
      </c>
      <c r="AI63" s="66">
        <v>790.42870000000005</v>
      </c>
      <c r="AJ63" s="158">
        <v>-890.98800000000006</v>
      </c>
      <c r="AK63" s="162">
        <v>880.38099999999997</v>
      </c>
      <c r="AL63" s="167">
        <v>100.01</v>
      </c>
      <c r="AM63" s="167">
        <v>2.6599999999999999E-2</v>
      </c>
      <c r="AN63" s="171"/>
      <c r="AO63">
        <f t="shared" si="6"/>
        <v>2.9368099901058047</v>
      </c>
      <c r="AP63">
        <f t="shared" si="7"/>
        <v>2.4433494078058344</v>
      </c>
      <c r="AQ63">
        <f t="shared" si="8"/>
        <v>3.6363254025520204</v>
      </c>
      <c r="AR63">
        <f t="shared" si="9"/>
        <v>3.1321329053648896</v>
      </c>
      <c r="AS63">
        <f t="shared" si="10"/>
        <v>2.5591529391170318</v>
      </c>
    </row>
    <row r="64" spans="1:45" ht="13.5" hidden="1" thickBot="1">
      <c r="A64" s="30" t="s">
        <v>154</v>
      </c>
      <c r="B64" s="259"/>
      <c r="C64" s="107" t="s">
        <v>61</v>
      </c>
      <c r="D64" s="35">
        <v>100</v>
      </c>
      <c r="E64" s="35" t="s">
        <v>25</v>
      </c>
      <c r="F64" s="72">
        <v>100.0117</v>
      </c>
      <c r="G64" s="47">
        <v>271.00349999999997</v>
      </c>
      <c r="H64" s="9">
        <v>330.20170000000002</v>
      </c>
      <c r="I64" s="141">
        <v>398.98099999999999</v>
      </c>
      <c r="J64" s="141">
        <v>273.26310000000001</v>
      </c>
      <c r="K64" s="141">
        <v>317.63130000000001</v>
      </c>
      <c r="L64" s="141">
        <v>381.73110000000003</v>
      </c>
      <c r="M64" s="145">
        <v>49.372999999999998</v>
      </c>
      <c r="N64" s="145">
        <v>49.564500000000002</v>
      </c>
      <c r="O64" s="145">
        <v>49.775399999999998</v>
      </c>
      <c r="P64" s="149">
        <v>0</v>
      </c>
      <c r="Q64" s="66">
        <v>9.3135999999999992</v>
      </c>
      <c r="R64" s="66">
        <v>44.5443</v>
      </c>
      <c r="S64" s="69">
        <v>51.915799999999997</v>
      </c>
      <c r="T64" s="149">
        <v>6.35</v>
      </c>
      <c r="U64" s="149">
        <v>9.9717000000000002</v>
      </c>
      <c r="V64" s="153">
        <v>9.9987999999999992</v>
      </c>
      <c r="W64" s="141">
        <v>10.0236</v>
      </c>
      <c r="X64" s="141">
        <v>45.199199999999998</v>
      </c>
      <c r="Y64" s="149">
        <v>0</v>
      </c>
      <c r="Z64" s="149">
        <v>2.8151999999999999</v>
      </c>
      <c r="AA64" s="149">
        <v>9.9974000000000007</v>
      </c>
      <c r="AB64" s="149">
        <v>9.9987999999999992</v>
      </c>
      <c r="AC64" s="149">
        <v>0.3286</v>
      </c>
      <c r="AD64" s="153">
        <v>10.0002</v>
      </c>
      <c r="AE64" s="141">
        <v>31.891500000000001</v>
      </c>
      <c r="AF64" s="149">
        <v>985.11300000000006</v>
      </c>
      <c r="AG64" s="141">
        <v>8333.9264000000003</v>
      </c>
      <c r="AH64" s="69">
        <v>-812.42989999999998</v>
      </c>
      <c r="AI64" s="66">
        <v>784.42079999999999</v>
      </c>
      <c r="AJ64" s="158">
        <v>-880.38099999999997</v>
      </c>
      <c r="AK64" s="162">
        <v>859.16700000000003</v>
      </c>
      <c r="AL64" s="167">
        <v>100.01</v>
      </c>
      <c r="AM64" s="167">
        <v>2.8199999999999999E-2</v>
      </c>
      <c r="AN64" s="171"/>
      <c r="AO64">
        <f t="shared" si="6"/>
        <v>2.9015914212434399</v>
      </c>
      <c r="AP64">
        <f t="shared" si="7"/>
        <v>2.4013936001965006</v>
      </c>
      <c r="AQ64">
        <f t="shared" si="8"/>
        <v>3.5061829423731194</v>
      </c>
      <c r="AR64">
        <f t="shared" si="9"/>
        <v>3.016423192550608</v>
      </c>
      <c r="AS64">
        <f t="shared" si="10"/>
        <v>2.5099092528746016</v>
      </c>
    </row>
    <row r="65" spans="1:45" ht="13.5" thickBot="1">
      <c r="A65" s="30" t="s">
        <v>154</v>
      </c>
      <c r="B65" s="260"/>
      <c r="C65" s="107" t="s">
        <v>46</v>
      </c>
      <c r="D65" s="118">
        <v>133</v>
      </c>
      <c r="E65" s="36" t="s">
        <v>26</v>
      </c>
      <c r="F65" s="74">
        <v>133.01560000000001</v>
      </c>
      <c r="G65" s="48">
        <v>753.23500000000001</v>
      </c>
      <c r="H65" s="10">
        <v>836.26110000000006</v>
      </c>
      <c r="I65" s="143">
        <v>935.14639999999997</v>
      </c>
      <c r="J65" s="143">
        <v>590.2722</v>
      </c>
      <c r="K65" s="143">
        <v>673.88490000000002</v>
      </c>
      <c r="L65" s="143">
        <v>748.14509999999996</v>
      </c>
      <c r="M65" s="147">
        <v>45.387</v>
      </c>
      <c r="N65" s="147">
        <v>46.1143</v>
      </c>
      <c r="O65" s="147">
        <v>46.802500000000002</v>
      </c>
      <c r="P65" s="151">
        <v>1E-4</v>
      </c>
      <c r="Q65" s="67">
        <v>23.041399999999999</v>
      </c>
      <c r="R65" s="67">
        <v>135.14850000000001</v>
      </c>
      <c r="S65" s="70">
        <v>148.5146</v>
      </c>
      <c r="T65" s="151">
        <v>16.049199999999999</v>
      </c>
      <c r="U65" s="151">
        <v>7.4424000000000001</v>
      </c>
      <c r="V65" s="155">
        <v>7.5179</v>
      </c>
      <c r="W65" s="143">
        <v>7.5909000000000004</v>
      </c>
      <c r="X65" s="143">
        <v>139.33629999999999</v>
      </c>
      <c r="Y65" s="151">
        <v>0</v>
      </c>
      <c r="Z65" s="151">
        <v>7.7999000000000001</v>
      </c>
      <c r="AA65" s="151">
        <v>7.5138999999999996</v>
      </c>
      <c r="AB65" s="151">
        <v>7.5179</v>
      </c>
      <c r="AC65" s="151">
        <v>0.89890000000000003</v>
      </c>
      <c r="AD65" s="155">
        <v>7.5217000000000001</v>
      </c>
      <c r="AE65" s="143">
        <v>41.334800000000001</v>
      </c>
      <c r="AF65" s="151">
        <v>1629.2121</v>
      </c>
      <c r="AG65" s="143">
        <v>13309.2714</v>
      </c>
      <c r="AH65" s="70">
        <v>-116.6125</v>
      </c>
      <c r="AI65" s="67">
        <v>1960.2219</v>
      </c>
      <c r="AJ65" s="160">
        <v>-224.5</v>
      </c>
      <c r="AK65" s="164">
        <v>2077.1</v>
      </c>
      <c r="AL65" s="169">
        <v>133.01400000000001</v>
      </c>
      <c r="AM65" s="169">
        <v>0.1038</v>
      </c>
      <c r="AN65" s="173"/>
      <c r="AO65">
        <f t="shared" si="6"/>
        <v>1.4900856203881778</v>
      </c>
      <c r="AP65">
        <f t="shared" si="7"/>
        <v>1.3325193146228229</v>
      </c>
      <c r="AQ65">
        <f t="shared" si="8"/>
        <v>2.1110610325202512</v>
      </c>
      <c r="AR65">
        <f t="shared" si="9"/>
        <v>1.8491297846264252</v>
      </c>
      <c r="AS65">
        <f t="shared" si="10"/>
        <v>1.6655868493959263</v>
      </c>
    </row>
    <row r="67" spans="1:45">
      <c r="C67" t="s">
        <v>55</v>
      </c>
      <c r="D67" t="s">
        <v>56</v>
      </c>
      <c r="E67" t="s">
        <v>57</v>
      </c>
    </row>
    <row r="68" spans="1:45">
      <c r="B68" t="s">
        <v>140</v>
      </c>
      <c r="C68">
        <f>SUBTOTAL(5,G6:G82)</f>
        <v>739.18849999999998</v>
      </c>
      <c r="D68">
        <f>SUBTOTAL(1,H6:H82)</f>
        <v>917.400575</v>
      </c>
      <c r="E68">
        <f>SUBTOTAL(4,I6:I82)</f>
        <v>1140.3242</v>
      </c>
      <c r="F68" t="s">
        <v>141</v>
      </c>
    </row>
    <row r="69" spans="1:45">
      <c r="B69" t="s">
        <v>142</v>
      </c>
      <c r="C69">
        <f>SUBTOTAL(5,J6:J82)</f>
        <v>553.89670000000001</v>
      </c>
      <c r="D69">
        <f>SUBTOTAL(1,K6:K82)</f>
        <v>731.63529166666683</v>
      </c>
      <c r="E69">
        <f>SUBTOTAL(4,L6:L82)</f>
        <v>928.2604</v>
      </c>
      <c r="F69" t="s">
        <v>141</v>
      </c>
    </row>
    <row r="70" spans="1:45">
      <c r="B70" t="s">
        <v>143</v>
      </c>
      <c r="C70">
        <f>SUBTOTAL(5,M6:M82)</f>
        <v>43.574199999999998</v>
      </c>
      <c r="D70">
        <f>SUBTOTAL(1,N6:N82)</f>
        <v>45.325424999999996</v>
      </c>
      <c r="E70">
        <f>SUBTOTAL(4,O6:O82)</f>
        <v>46.917299999999997</v>
      </c>
      <c r="F70" t="s">
        <v>2</v>
      </c>
    </row>
    <row r="71" spans="1:45">
      <c r="B71" t="s">
        <v>144</v>
      </c>
      <c r="C71">
        <f>SUBTOTAL(5,AN6:AS82)</f>
        <v>0.88823308318809691</v>
      </c>
      <c r="D71">
        <f>SUBTOTAL(1,AO6:AO82,AR6:AR82)</f>
        <v>1.4042717122187607</v>
      </c>
      <c r="E71">
        <f>SUBTOTAL(4,AN6:AS82)</f>
        <v>2.1588596574054328</v>
      </c>
      <c r="F71" t="s">
        <v>145</v>
      </c>
    </row>
    <row r="72" spans="1:45">
      <c r="B72" t="s">
        <v>59</v>
      </c>
      <c r="C72">
        <f>SUBTOTAL(5,AI6:AI82)/1000</f>
        <v>1.6804075000000001</v>
      </c>
      <c r="D72">
        <f>SUBTOTAL(1,AI6:AI82)/1000</f>
        <v>1.8252060416666671</v>
      </c>
      <c r="E72">
        <f>SUBTOTAL(4,AI6:AI82)/1000</f>
        <v>1.9656804999999999</v>
      </c>
      <c r="F72" t="s">
        <v>146</v>
      </c>
    </row>
    <row r="73" spans="1:45">
      <c r="B73" t="s">
        <v>58</v>
      </c>
      <c r="C73">
        <f>SUBTOTAL(5,AH6:AH82)/1000</f>
        <v>-0.12196410000000001</v>
      </c>
      <c r="D73">
        <f>SUBTOTAL(1,AH6:AH82)/1000</f>
        <v>-5.7137633333333319E-2</v>
      </c>
      <c r="E73">
        <f>SUBTOTAL(4,AH6:AH82)/1000</f>
        <v>-7.7153000000000005E-3</v>
      </c>
      <c r="F73" t="s">
        <v>146</v>
      </c>
    </row>
    <row r="74" spans="1:45">
      <c r="B74" t="s">
        <v>3</v>
      </c>
      <c r="C74">
        <f>SUBTOTAL(5,P6:P82)</f>
        <v>0</v>
      </c>
      <c r="D74">
        <f>SUBTOTAL(1,Q6:Q82)</f>
        <v>26.883849999999999</v>
      </c>
      <c r="E74">
        <f>SUBTOTAL(4,R6:R82)</f>
        <v>156.48759999999999</v>
      </c>
      <c r="F74" t="s">
        <v>141</v>
      </c>
    </row>
    <row r="75" spans="1:45">
      <c r="B75" t="s">
        <v>147</v>
      </c>
      <c r="C75">
        <f>SUBTOTAL(5,S6:S82)</f>
        <v>139.21600000000001</v>
      </c>
      <c r="D75">
        <f>SUBTOTAL(1,S6:S82)</f>
        <v>183.4727583333333</v>
      </c>
      <c r="E75">
        <f>SUBTOTAL(4,S6:S82)</f>
        <v>219.88800000000001</v>
      </c>
      <c r="F75" t="s">
        <v>141</v>
      </c>
    </row>
    <row r="76" spans="1:45">
      <c r="B76" t="s">
        <v>148</v>
      </c>
      <c r="C76">
        <f>SUBTOTAL(5,AE6:AE82)</f>
        <v>35.680100000000003</v>
      </c>
      <c r="D76">
        <f>SUBTOTAL(1,AF6:AF82)</f>
        <v>847.37184999999999</v>
      </c>
      <c r="E76">
        <f>SUBTOTAL(4,AG6:AG82)</f>
        <v>13312.140100000001</v>
      </c>
      <c r="F76" t="s">
        <v>149</v>
      </c>
    </row>
    <row r="77" spans="1:45">
      <c r="B77" t="s">
        <v>150</v>
      </c>
      <c r="C77">
        <f>SUBTOTAL(5,$AM$6:$AM$82)</f>
        <v>0.10299999999999999</v>
      </c>
      <c r="D77">
        <f>SUBTOTAL(1,$AM$6:$AM$82)</f>
        <v>0.60155833333333331</v>
      </c>
      <c r="E77">
        <f>SUBTOTAL(4,$AM$6:$AM$82)</f>
        <v>1.0924</v>
      </c>
      <c r="F77" t="s">
        <v>2</v>
      </c>
    </row>
  </sheetData>
  <autoFilter ref="A5:D65">
    <filterColumn colId="2">
      <filters>
        <filter val="LVCMOS1.8"/>
      </filters>
    </filterColumn>
  </autoFilter>
  <mergeCells count="12">
    <mergeCell ref="B51:B55"/>
    <mergeCell ref="B56:B60"/>
    <mergeCell ref="B6:B10"/>
    <mergeCell ref="B11:B15"/>
    <mergeCell ref="B16:B20"/>
    <mergeCell ref="B21:B25"/>
    <mergeCell ref="B26:B30"/>
    <mergeCell ref="B61:B65"/>
    <mergeCell ref="B31:B35"/>
    <mergeCell ref="B36:B40"/>
    <mergeCell ref="B41:B45"/>
    <mergeCell ref="B46:B50"/>
  </mergeCells>
  <phoneticPr fontId="47" type="noConversion"/>
  <conditionalFormatting sqref="AD6:AD20">
    <cfRule type="cellIs" dxfId="3" priority="4" stopIfTrue="1" operator="notBetween">
      <formula>31</formula>
      <formula>33</formula>
    </cfRule>
  </conditionalFormatting>
  <conditionalFormatting sqref="AD21:AD35">
    <cfRule type="cellIs" dxfId="2" priority="3" stopIfTrue="1" operator="notBetween">
      <formula>31</formula>
      <formula>33</formula>
    </cfRule>
  </conditionalFormatting>
  <conditionalFormatting sqref="AD36:AD50">
    <cfRule type="cellIs" dxfId="1" priority="2" stopIfTrue="1" operator="notBetween">
      <formula>31</formula>
      <formula>33</formula>
    </cfRule>
  </conditionalFormatting>
  <conditionalFormatting sqref="AD51:AD65">
    <cfRule type="cellIs" dxfId="0" priority="1" stopIfTrue="1" operator="notBetween">
      <formula>31</formula>
      <formula>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Mini char </vt:lpstr>
      <vt:lpstr>tcs file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Eame</dc:creator>
  <cp:lastModifiedBy>Eame</cp:lastModifiedBy>
  <cp:lastPrinted>2014-05-12T16:18:32Z</cp:lastPrinted>
  <dcterms:created xsi:type="dcterms:W3CDTF">2011-06-06T17:26:21Z</dcterms:created>
  <dcterms:modified xsi:type="dcterms:W3CDTF">2015-06-22T05:05:33Z</dcterms:modified>
</cp:coreProperties>
</file>