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y\Desktop\"/>
    </mc:Choice>
  </mc:AlternateContent>
  <bookViews>
    <workbookView xWindow="45" yWindow="0" windowWidth="14760" windowHeight="13230" firstSheet="2" activeTab="2"/>
  </bookViews>
  <sheets>
    <sheet name="登录" sheetId="16" r:id="rId1"/>
    <sheet name="20130资产" sheetId="15" r:id="rId2"/>
    <sheet name="20130日记帐" sheetId="14" r:id="rId3"/>
  </sheets>
  <calcPr calcId="162912"/>
</workbook>
</file>

<file path=xl/calcChain.xml><?xml version="1.0" encoding="utf-8"?>
<calcChain xmlns="http://schemas.openxmlformats.org/spreadsheetml/2006/main">
  <c r="AF14" i="14" l="1"/>
  <c r="AB14" i="14"/>
  <c r="I12" i="15"/>
  <c r="I11" i="15"/>
  <c r="K12" i="15"/>
  <c r="Q12" i="15"/>
  <c r="I9" i="15"/>
  <c r="I8" i="15"/>
  <c r="K9" i="15"/>
  <c r="Q9" i="15"/>
  <c r="I10" i="15"/>
  <c r="K10" i="15"/>
  <c r="Q10" i="15"/>
  <c r="S10" i="15"/>
  <c r="K11" i="15"/>
  <c r="Q11" i="15"/>
  <c r="S11" i="15"/>
  <c r="S12" i="15"/>
  <c r="M10" i="15"/>
  <c r="M11" i="15"/>
  <c r="M12" i="15"/>
  <c r="AB49" i="14"/>
  <c r="I24" i="15"/>
  <c r="AD49" i="14"/>
  <c r="AF45" i="14"/>
  <c r="AD45" i="14"/>
  <c r="L45" i="14"/>
  <c r="AF46" i="14"/>
  <c r="AD46" i="14"/>
  <c r="L46" i="14"/>
  <c r="N46" i="14"/>
  <c r="AF44" i="14"/>
  <c r="AD44" i="14"/>
  <c r="L44" i="14"/>
  <c r="AF40" i="14"/>
  <c r="AD40" i="14"/>
  <c r="L40" i="14"/>
  <c r="AF37" i="14"/>
  <c r="AF38" i="14"/>
  <c r="AF39" i="14"/>
  <c r="AF41" i="14"/>
  <c r="AF42" i="14"/>
  <c r="AF43" i="14"/>
  <c r="AF36" i="14"/>
  <c r="AD43" i="14"/>
  <c r="L43" i="14"/>
  <c r="I23" i="15"/>
  <c r="K24" i="15"/>
  <c r="Q24" i="15"/>
  <c r="I22" i="15"/>
  <c r="K23" i="15"/>
  <c r="Q23" i="15"/>
  <c r="AD42" i="14"/>
  <c r="L42" i="14"/>
  <c r="AD41" i="14"/>
  <c r="L41" i="14"/>
  <c r="AD39" i="14"/>
  <c r="L39" i="14"/>
  <c r="AD38" i="14"/>
  <c r="L38" i="14"/>
  <c r="AD37" i="14"/>
  <c r="L37" i="14"/>
  <c r="I21" i="15"/>
  <c r="K22" i="15"/>
  <c r="Q22" i="15"/>
  <c r="AD36" i="14"/>
  <c r="L36" i="14"/>
  <c r="E20" i="15"/>
  <c r="I20" i="15"/>
  <c r="K21" i="15"/>
  <c r="AD35" i="14"/>
  <c r="Q21" i="15"/>
  <c r="AD34" i="14"/>
  <c r="I19" i="15"/>
  <c r="K20" i="15"/>
  <c r="Q20" i="15"/>
  <c r="AD33" i="14"/>
  <c r="L33" i="14"/>
  <c r="I18" i="15"/>
  <c r="K19" i="15"/>
  <c r="Q19" i="15"/>
  <c r="AD32" i="14"/>
  <c r="L32" i="14"/>
  <c r="AD30" i="14"/>
  <c r="AD31" i="14"/>
  <c r="L31" i="14"/>
  <c r="L30" i="14"/>
  <c r="AD29" i="14"/>
  <c r="L29" i="14"/>
  <c r="I17" i="15"/>
  <c r="K18" i="15"/>
  <c r="Q18" i="15"/>
  <c r="AD28" i="14"/>
  <c r="L28" i="14"/>
  <c r="I16" i="15"/>
  <c r="K17" i="15"/>
  <c r="Q17" i="15"/>
  <c r="I15" i="15"/>
  <c r="K16" i="15"/>
  <c r="Q16" i="15"/>
  <c r="L26" i="14"/>
  <c r="L27" i="14"/>
  <c r="AD26" i="14"/>
  <c r="AD27" i="14"/>
  <c r="L25" i="14"/>
  <c r="AD25" i="14"/>
  <c r="AD24" i="14"/>
  <c r="I14" i="15"/>
  <c r="K15" i="15"/>
  <c r="AD23" i="14"/>
  <c r="Q15" i="15"/>
  <c r="AD22" i="14"/>
  <c r="I13" i="15"/>
  <c r="K14" i="15"/>
  <c r="Q14" i="15"/>
  <c r="AD21" i="14"/>
  <c r="L21" i="14"/>
  <c r="K13" i="15"/>
  <c r="Q13" i="15"/>
  <c r="AD20" i="14"/>
  <c r="L20" i="14"/>
  <c r="AD19" i="14"/>
  <c r="L19" i="14"/>
  <c r="AD14" i="14"/>
  <c r="L14" i="14"/>
  <c r="AD18" i="14"/>
  <c r="L18" i="14"/>
  <c r="AD17" i="14"/>
  <c r="L17" i="14"/>
  <c r="AD16" i="14"/>
  <c r="L16" i="14"/>
  <c r="AD15" i="14"/>
  <c r="L15" i="14"/>
  <c r="M13" i="15"/>
  <c r="M14" i="15"/>
  <c r="M15" i="15"/>
  <c r="M16" i="15"/>
  <c r="M17" i="15"/>
  <c r="M18" i="15"/>
  <c r="M19" i="15"/>
  <c r="M20" i="15"/>
  <c r="M21" i="15"/>
  <c r="M22" i="15"/>
  <c r="M23" i="15"/>
  <c r="M24" i="15"/>
  <c r="S13" i="15"/>
  <c r="S14" i="15"/>
  <c r="S15" i="15"/>
  <c r="S16" i="15"/>
  <c r="S17" i="15"/>
  <c r="S18" i="15"/>
  <c r="S19" i="15"/>
  <c r="S20" i="15"/>
  <c r="S21" i="15"/>
  <c r="S22" i="15"/>
  <c r="S23" i="15"/>
  <c r="S24" i="15"/>
</calcChain>
</file>

<file path=xl/sharedStrings.xml><?xml version="1.0" encoding="utf-8"?>
<sst xmlns="http://schemas.openxmlformats.org/spreadsheetml/2006/main" count="171" uniqueCount="127">
  <si>
    <r>
      <t>那个M</t>
    </r>
    <r>
      <rPr>
        <sz val="12"/>
        <rFont val="宋体"/>
        <family val="3"/>
        <charset val="134"/>
      </rPr>
      <t>oneyDIET的记录方法很好</t>
    </r>
    <phoneticPr fontId="1" type="noConversion"/>
  </si>
  <si>
    <t>Logo：底色不要黑色,和版面的颜色一致就ok</t>
    <phoneticPr fontId="1" type="noConversion"/>
  </si>
  <si>
    <t>由三条大致像下面这样交叉运动的线组成</t>
    <phoneticPr fontId="1" type="noConversion"/>
  </si>
  <si>
    <r>
      <t xml:space="preserve">名称 </t>
    </r>
    <r>
      <rPr>
        <b/>
        <sz val="12"/>
        <rFont val="宋体"/>
        <family val="3"/>
        <charset val="134"/>
      </rPr>
      <t>DBD Capital</t>
    </r>
    <phoneticPr fontId="1" type="noConversion"/>
  </si>
  <si>
    <t>一个访问者能看到的公共内容（公开若干个账户运行，比如以不同操作策略命名的账户），注册的访问者，能看到这些公共内容外，还有他自己的账户资料</t>
  </si>
  <si>
    <r>
      <rPr>
        <sz val="12"/>
        <rFont val="宋体"/>
        <family val="3"/>
        <charset val="134"/>
      </rPr>
      <t>显示的资料</t>
    </r>
    <r>
      <rPr>
        <sz val="12"/>
        <rFont val="Palatino Linotype"/>
        <family val="1"/>
      </rPr>
      <t>:</t>
    </r>
    <phoneticPr fontId="22" type="noConversion"/>
  </si>
  <si>
    <r>
      <t>1</t>
    </r>
    <r>
      <rPr>
        <sz val="12"/>
        <rFont val="宋体"/>
        <family val="3"/>
        <charset val="134"/>
      </rPr>
      <t>、下列表格和表格中“总资产”、“周回撤比率”、“累计回撤比率”三组数据生成的折线图，负值使用显著颜色区分。</t>
    </r>
    <phoneticPr fontId="22" type="noConversion"/>
  </si>
  <si>
    <r>
      <t>2</t>
    </r>
    <r>
      <rPr>
        <sz val="12"/>
        <rFont val="宋体"/>
        <family val="3"/>
        <charset val="134"/>
      </rPr>
      <t>、表格中的数据每日更新，但最终只保留每周最后一天的数据（就是说上一个数据是上一周最后一天的数据）。“周期”、“月”、“日”、“资金”、“股票市值”需要手工输入，“总资产”由“资金”和“股票市值”算出，其他数据根据“总资产”算出。</t>
    </r>
    <phoneticPr fontId="22" type="noConversion"/>
  </si>
  <si>
    <t>input, calendar</t>
    <phoneticPr fontId="22" type="noConversion"/>
  </si>
  <si>
    <t>input</t>
    <phoneticPr fontId="22" type="noConversion"/>
  </si>
  <si>
    <t>formular</t>
    <phoneticPr fontId="22" type="noConversion"/>
  </si>
  <si>
    <t>formula</t>
    <phoneticPr fontId="22" type="noConversion"/>
  </si>
  <si>
    <t>last, input, optional</t>
    <phoneticPr fontId="22" type="noConversion"/>
  </si>
  <si>
    <t>auto inc</t>
    <phoneticPr fontId="22" type="noConversion"/>
  </si>
  <si>
    <t>mandatory, no weekend</t>
    <phoneticPr fontId="22" type="noConversion"/>
  </si>
  <si>
    <t>display the value for the last day of the week</t>
    <phoneticPr fontId="22" type="noConversion"/>
  </si>
  <si>
    <t>周期</t>
    <phoneticPr fontId="1" type="noConversion"/>
  </si>
  <si>
    <t>月</t>
    <phoneticPr fontId="1" type="noConversion"/>
  </si>
  <si>
    <t>日</t>
    <phoneticPr fontId="1" type="noConversion"/>
  </si>
  <si>
    <t>isLastDay</t>
    <phoneticPr fontId="22" type="noConversion"/>
  </si>
  <si>
    <t>资金</t>
    <phoneticPr fontId="1" type="noConversion"/>
  </si>
  <si>
    <t>股票市值</t>
    <phoneticPr fontId="1" type="noConversion"/>
  </si>
  <si>
    <t>总资产</t>
    <phoneticPr fontId="1" type="noConversion"/>
  </si>
  <si>
    <t>盈亏</t>
    <phoneticPr fontId="1" type="noConversion"/>
  </si>
  <si>
    <t>累计盈亏</t>
    <phoneticPr fontId="1" type="noConversion"/>
  </si>
  <si>
    <t>备注</t>
    <phoneticPr fontId="1" type="noConversion"/>
  </si>
  <si>
    <t>周回撤比率</t>
    <phoneticPr fontId="1" type="noConversion"/>
  </si>
  <si>
    <t>累计回撤比率</t>
    <phoneticPr fontId="1" type="noConversion"/>
  </si>
  <si>
    <t>总资产</t>
    <phoneticPr fontId="22" type="noConversion"/>
  </si>
  <si>
    <t>周回撤比率</t>
    <phoneticPr fontId="22" type="noConversion"/>
  </si>
  <si>
    <t>累计回撤比率</t>
    <phoneticPr fontId="22" type="noConversion"/>
  </si>
  <si>
    <t>一个访问者能看到的公共内容（公开若干个账户运行，比如以不同操作策略命名的账户），注册的访问者，能看到这些公共内容外，还有他自己的账户资料</t>
    <phoneticPr fontId="1" type="noConversion"/>
  </si>
  <si>
    <t>1、这个表格每日记录，最下方有说明，</t>
    <phoneticPr fontId="1" type="noConversion"/>
  </si>
  <si>
    <t>2、不用生成其他的图表</t>
    <phoneticPr fontId="1" type="noConversion"/>
  </si>
  <si>
    <r>
      <t>3、止损</t>
    </r>
    <r>
      <rPr>
        <sz val="12"/>
        <rFont val="宋体"/>
        <family val="3"/>
        <charset val="134"/>
      </rPr>
      <t>2、目标价2可以可有多次调整，如果表格过长，可以在备注中用文字填写</t>
    </r>
    <phoneticPr fontId="1" type="noConversion"/>
  </si>
  <si>
    <t>可能要做一个数据库，输入代码就能显示名称</t>
    <phoneticPr fontId="1" type="noConversion"/>
  </si>
  <si>
    <t>自动计算</t>
    <phoneticPr fontId="1" type="noConversion"/>
  </si>
  <si>
    <r>
      <t>c</t>
    </r>
    <r>
      <rPr>
        <sz val="12"/>
        <rFont val="宋体"/>
        <family val="3"/>
        <charset val="134"/>
      </rPr>
      <t>alendar input</t>
    </r>
    <phoneticPr fontId="1" type="noConversion"/>
  </si>
  <si>
    <t>input</t>
  </si>
  <si>
    <t>input(int)</t>
  </si>
  <si>
    <t>input(%.2f)</t>
  </si>
  <si>
    <t>input%.2f</t>
  </si>
  <si>
    <t>inc</t>
    <phoneticPr fontId="1" type="noConversion"/>
  </si>
  <si>
    <t>lookup, make db(updatable)</t>
  </si>
  <si>
    <t>formula(%.2F)</t>
  </si>
  <si>
    <t>multiple adujst. id -&gt; adjust (s)</t>
  </si>
  <si>
    <t>formula</t>
  </si>
  <si>
    <t>formula, red for loss</t>
  </si>
  <si>
    <t>明
细</t>
    <phoneticPr fontId="1" type="noConversion"/>
  </si>
  <si>
    <t>时间</t>
    <phoneticPr fontId="1" type="noConversion"/>
  </si>
  <si>
    <t>代码</t>
    <phoneticPr fontId="1" type="noConversion"/>
  </si>
  <si>
    <t>名称</t>
    <phoneticPr fontId="1" type="noConversion"/>
  </si>
  <si>
    <t>数量</t>
    <phoneticPr fontId="1" type="noConversion"/>
  </si>
  <si>
    <t>买入价</t>
    <phoneticPr fontId="1" type="noConversion"/>
  </si>
  <si>
    <t>金额</t>
    <phoneticPr fontId="1" type="noConversion"/>
  </si>
  <si>
    <t>占比</t>
    <phoneticPr fontId="1" type="noConversion"/>
  </si>
  <si>
    <t>止损1</t>
    <phoneticPr fontId="1" type="noConversion"/>
  </si>
  <si>
    <t>目标价1</t>
    <phoneticPr fontId="1" type="noConversion"/>
  </si>
  <si>
    <t>止损2</t>
    <phoneticPr fontId="1" type="noConversion"/>
  </si>
  <si>
    <t>目标价2</t>
    <phoneticPr fontId="1" type="noConversion"/>
  </si>
  <si>
    <r>
      <t xml:space="preserve">当前价
</t>
    </r>
    <r>
      <rPr>
        <b/>
        <u/>
        <sz val="12"/>
        <color theme="1" tint="0.499984740745262"/>
        <rFont val="华文楷体"/>
        <family val="3"/>
        <charset val="134"/>
      </rPr>
      <t>卖出价</t>
    </r>
    <phoneticPr fontId="1" type="noConversion"/>
  </si>
  <si>
    <t>卖出时间</t>
    <phoneticPr fontId="1" type="noConversion"/>
  </si>
  <si>
    <t>市值</t>
    <phoneticPr fontId="1" type="noConversion"/>
  </si>
  <si>
    <t>盈亏（%）</t>
    <phoneticPr fontId="1" type="noConversion"/>
  </si>
  <si>
    <t>600592</t>
    <phoneticPr fontId="11" type="noConversion"/>
  </si>
  <si>
    <t>龙溪股份</t>
    <phoneticPr fontId="11" type="noConversion"/>
  </si>
  <si>
    <t>002005</t>
    <phoneticPr fontId="1" type="noConversion"/>
  </si>
  <si>
    <t>德豪润达</t>
    <phoneticPr fontId="1" type="noConversion"/>
  </si>
  <si>
    <t>金额／周最近总资产</t>
  </si>
  <si>
    <t>002570</t>
    <phoneticPr fontId="11" type="noConversion"/>
  </si>
  <si>
    <t>贝因美</t>
    <phoneticPr fontId="11" type="noConversion"/>
  </si>
  <si>
    <t>000922</t>
    <phoneticPr fontId="11" type="noConversion"/>
  </si>
  <si>
    <t>佳电股份</t>
    <phoneticPr fontId="11" type="noConversion"/>
  </si>
  <si>
    <t>000881</t>
    <phoneticPr fontId="11" type="noConversion"/>
  </si>
  <si>
    <t>大连国际</t>
    <phoneticPr fontId="11" type="noConversion"/>
  </si>
  <si>
    <t>600325</t>
    <phoneticPr fontId="11" type="noConversion"/>
  </si>
  <si>
    <t>华发股份</t>
    <phoneticPr fontId="11" type="noConversion"/>
  </si>
  <si>
    <t>600480</t>
    <phoneticPr fontId="11" type="noConversion"/>
  </si>
  <si>
    <t>凌云股份</t>
    <phoneticPr fontId="11" type="noConversion"/>
  </si>
  <si>
    <t>002651</t>
    <phoneticPr fontId="11" type="noConversion"/>
  </si>
  <si>
    <t>利君股份</t>
    <phoneticPr fontId="11" type="noConversion"/>
  </si>
  <si>
    <t>131810</t>
    <phoneticPr fontId="11" type="noConversion"/>
  </si>
  <si>
    <t>一天逆回购</t>
    <phoneticPr fontId="11" type="noConversion"/>
  </si>
  <si>
    <t>601688</t>
    <phoneticPr fontId="11" type="noConversion"/>
  </si>
  <si>
    <t>华泰证券</t>
    <phoneticPr fontId="11" type="noConversion"/>
  </si>
  <si>
    <t>000783</t>
    <phoneticPr fontId="11" type="noConversion"/>
  </si>
  <si>
    <t>长江证券</t>
    <phoneticPr fontId="11" type="noConversion"/>
  </si>
  <si>
    <t>002642</t>
    <phoneticPr fontId="11" type="noConversion"/>
  </si>
  <si>
    <t>荣之联</t>
    <phoneticPr fontId="11" type="noConversion"/>
  </si>
  <si>
    <t>600219</t>
    <phoneticPr fontId="11" type="noConversion"/>
  </si>
  <si>
    <t>南山铝业</t>
    <phoneticPr fontId="11" type="noConversion"/>
  </si>
  <si>
    <t>600476</t>
    <phoneticPr fontId="11" type="noConversion"/>
  </si>
  <si>
    <t>湘邮科技</t>
    <phoneticPr fontId="11" type="noConversion"/>
  </si>
  <si>
    <t>600900</t>
    <phoneticPr fontId="11" type="noConversion"/>
  </si>
  <si>
    <t>长江电力</t>
    <phoneticPr fontId="11" type="noConversion"/>
  </si>
  <si>
    <t>600784</t>
    <phoneticPr fontId="11" type="noConversion"/>
  </si>
  <si>
    <t>鲁银投资</t>
    <phoneticPr fontId="11" type="noConversion"/>
  </si>
  <si>
    <t>600855</t>
    <phoneticPr fontId="11" type="noConversion"/>
  </si>
  <si>
    <t>航天长峰</t>
    <phoneticPr fontId="11" type="noConversion"/>
  </si>
  <si>
    <t>601158</t>
    <phoneticPr fontId="11" type="noConversion"/>
  </si>
  <si>
    <t>重庆水务</t>
    <phoneticPr fontId="11" type="noConversion"/>
  </si>
  <si>
    <t>000975</t>
    <phoneticPr fontId="11" type="noConversion"/>
  </si>
  <si>
    <t>银泰资源</t>
    <phoneticPr fontId="11" type="noConversion"/>
  </si>
  <si>
    <t>603688</t>
    <phoneticPr fontId="11" type="noConversion"/>
  </si>
  <si>
    <t>石英股份</t>
    <phoneticPr fontId="11" type="noConversion"/>
  </si>
  <si>
    <t>601929</t>
    <phoneticPr fontId="11" type="noConversion"/>
  </si>
  <si>
    <t>吉视传媒</t>
    <phoneticPr fontId="11" type="noConversion"/>
  </si>
  <si>
    <t>600392</t>
    <phoneticPr fontId="11" type="noConversion"/>
  </si>
  <si>
    <t>盛和资源</t>
    <phoneticPr fontId="11" type="noConversion"/>
  </si>
  <si>
    <t>600343</t>
    <phoneticPr fontId="11" type="noConversion"/>
  </si>
  <si>
    <t>航天动力</t>
    <phoneticPr fontId="11" type="noConversion"/>
  </si>
  <si>
    <t>25a</t>
    <phoneticPr fontId="1" type="noConversion"/>
  </si>
  <si>
    <t>601258</t>
    <phoneticPr fontId="11" type="noConversion"/>
  </si>
  <si>
    <t>庞大集团</t>
    <phoneticPr fontId="11" type="noConversion"/>
  </si>
  <si>
    <t>603993</t>
    <phoneticPr fontId="11" type="noConversion"/>
  </si>
  <si>
    <t>洛阳钼业</t>
    <phoneticPr fontId="11" type="noConversion"/>
  </si>
  <si>
    <t>000829</t>
    <phoneticPr fontId="11" type="noConversion"/>
  </si>
  <si>
    <t>天音控股</t>
    <phoneticPr fontId="11" type="noConversion"/>
  </si>
  <si>
    <t>有时候卖出不是全部，那个Money diet的收入和支出记账方式可以参考</t>
    <phoneticPr fontId="1" type="noConversion"/>
  </si>
  <si>
    <t>29a</t>
    <phoneticPr fontId="1" type="noConversion"/>
  </si>
  <si>
    <t>000851</t>
    <phoneticPr fontId="11" type="noConversion"/>
  </si>
  <si>
    <t>高鸿股份</t>
    <phoneticPr fontId="11" type="noConversion"/>
  </si>
  <si>
    <t>自动计算，填写卖出时间后就数据归零</t>
    <phoneticPr fontId="1" type="noConversion"/>
  </si>
  <si>
    <t>仓位</t>
    <phoneticPr fontId="1" type="noConversion"/>
  </si>
  <si>
    <t>这两个数据和资产表里面的股票市值一致，可以用一个饼图显示资金和股票市值</t>
    <phoneticPr fontId="1" type="noConversion"/>
  </si>
  <si>
    <t>还未卖出的总值</t>
  </si>
  <si>
    <t>总市值／最近总资产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</si>
</sst>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0_);[Red]\(0.00\)"/>
    <numFmt numFmtId="166" formatCode="0.00_ ;[Red]\-0.00\ "/>
    <numFmt numFmtId="167" formatCode="0.00;[Red]0.00"/>
  </numFmts>
  <fonts count="34">
    <font>
      <sz val="12"/>
      <name val="宋体"/>
      <charset val="134"/>
    </font>
    <font>
      <sz val="9"/>
      <name val="宋体"/>
      <family val="3"/>
      <charset val="134"/>
    </font>
    <font>
      <sz val="12"/>
      <name val="Palatino Linotype"/>
      <family val="1"/>
    </font>
    <font>
      <b/>
      <sz val="11"/>
      <color theme="1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b/>
      <sz val="12"/>
      <color rgb="FFFF0000"/>
      <name val="华文楷体"/>
      <family val="3"/>
      <charset val="134"/>
    </font>
    <font>
      <b/>
      <sz val="11"/>
      <color theme="1"/>
      <name val="华文细黑"/>
      <family val="3"/>
      <charset val="134"/>
    </font>
    <font>
      <b/>
      <sz val="11"/>
      <color theme="1"/>
      <name val="Courier New"/>
      <family val="3"/>
    </font>
    <font>
      <b/>
      <sz val="10"/>
      <color theme="1"/>
      <name val="华文细黑"/>
      <family val="3"/>
      <charset val="134"/>
    </font>
    <font>
      <b/>
      <u/>
      <sz val="12"/>
      <color theme="1" tint="0.499984740745262"/>
      <name val="华文楷体"/>
      <family val="3"/>
      <charset val="134"/>
    </font>
    <font>
      <b/>
      <sz val="10"/>
      <color theme="1"/>
      <name val="华文楷体"/>
      <family val="3"/>
      <charset val="134"/>
    </font>
    <font>
      <sz val="9"/>
      <name val="宋体"/>
      <family val="3"/>
      <charset val="134"/>
    </font>
    <font>
      <sz val="12"/>
      <name val="仿宋_GB2312"/>
      <family val="3"/>
      <charset val="134"/>
    </font>
    <font>
      <b/>
      <sz val="10"/>
      <color theme="1"/>
      <name val="仿宋_GB2312"/>
      <family val="3"/>
      <charset val="134"/>
    </font>
    <font>
      <b/>
      <sz val="12"/>
      <color theme="1"/>
      <name val="仿宋_GB2312"/>
      <family val="3"/>
      <charset val="134"/>
    </font>
    <font>
      <b/>
      <sz val="11"/>
      <color theme="1" tint="0.499984740745262"/>
      <name val="华文细黑"/>
      <family val="3"/>
      <charset val="134"/>
    </font>
    <font>
      <b/>
      <sz val="11"/>
      <color theme="1" tint="0.499984740745262"/>
      <name val="Courier New"/>
      <family val="3"/>
    </font>
    <font>
      <b/>
      <sz val="10"/>
      <color theme="1" tint="0.499984740745262"/>
      <name val="华文细黑"/>
      <family val="3"/>
      <charset val="134"/>
    </font>
    <font>
      <b/>
      <sz val="11"/>
      <color theme="1" tint="0.499984740745262"/>
      <name val="华文楷体"/>
      <family val="3"/>
      <charset val="134"/>
    </font>
    <font>
      <sz val="12"/>
      <color theme="1" tint="0.499984740745262"/>
      <name val="宋体"/>
      <family val="3"/>
      <charset val="134"/>
    </font>
    <font>
      <b/>
      <sz val="11"/>
      <name val="Courier New"/>
      <family val="3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u/>
      <sz val="11"/>
      <color theme="1" tint="0.499984740745262"/>
      <name val="Courier New"/>
      <family val="3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rgb="FFFF0000"/>
      <name val="Courier New"/>
      <family val="3"/>
    </font>
    <font>
      <b/>
      <sz val="9"/>
      <color theme="1"/>
      <name val="华文楷体"/>
      <family val="3"/>
      <charset val="134"/>
    </font>
    <font>
      <b/>
      <u val="singleAccounting"/>
      <sz val="12"/>
      <name val="Courier New"/>
      <family val="3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rgb="FFFF0000"/>
      <name val="Palatino Linotype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3">
    <xf numFmtId="0" fontId="0" fillId="0" borderId="0">
      <alignment vertical="center"/>
    </xf>
    <xf numFmtId="164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64" fontId="0" fillId="0" borderId="0" xfId="1" applyFont="1">
      <alignment vertical="center"/>
    </xf>
    <xf numFmtId="166" fontId="16" fillId="3" borderId="16" xfId="0" applyNumberFormat="1" applyFont="1" applyFill="1" applyBorder="1" applyAlignment="1">
      <alignment horizontal="right" vertical="center"/>
    </xf>
    <xf numFmtId="167" fontId="16" fillId="3" borderId="16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2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3" fillId="9" borderId="0" xfId="0" applyFont="1" applyFill="1" applyBorder="1" applyAlignment="1">
      <alignment horizontal="center" vertical="center"/>
    </xf>
    <xf numFmtId="0" fontId="33" fillId="9" borderId="16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0" fontId="7" fillId="7" borderId="13" xfId="0" applyNumberFormat="1" applyFont="1" applyFill="1" applyBorder="1" applyAlignment="1">
      <alignment horizontal="right" vertical="center"/>
    </xf>
    <xf numFmtId="40" fontId="7" fillId="8" borderId="13" xfId="0" applyNumberFormat="1" applyFont="1" applyFill="1" applyBorder="1" applyAlignment="1">
      <alignment horizontal="right" vertical="center"/>
    </xf>
    <xf numFmtId="0" fontId="3" fillId="5" borderId="13" xfId="0" applyFont="1" applyFill="1" applyBorder="1" applyAlignment="1">
      <alignment horizontal="center" vertical="center"/>
    </xf>
    <xf numFmtId="10" fontId="7" fillId="8" borderId="13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33" fillId="9" borderId="1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165" fontId="7" fillId="8" borderId="13" xfId="0" applyNumberFormat="1" applyFont="1" applyFill="1" applyBorder="1" applyAlignment="1">
      <alignment horizontal="right" vertical="center"/>
    </xf>
    <xf numFmtId="0" fontId="2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21" fillId="0" borderId="0" xfId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6" fillId="7" borderId="2" xfId="0" applyNumberFormat="1" applyFont="1" applyFill="1" applyBorder="1" applyAlignment="1">
      <alignment horizontal="right" vertical="center"/>
    </xf>
    <xf numFmtId="165" fontId="16" fillId="7" borderId="6" xfId="0" applyNumberFormat="1" applyFont="1" applyFill="1" applyBorder="1" applyAlignment="1">
      <alignment horizontal="right" vertical="center"/>
    </xf>
    <xf numFmtId="165" fontId="23" fillId="3" borderId="2" xfId="0" applyNumberFormat="1" applyFont="1" applyFill="1" applyBorder="1" applyAlignment="1">
      <alignment horizontal="right" vertical="center"/>
    </xf>
    <xf numFmtId="165" fontId="23" fillId="3" borderId="6" xfId="0" applyNumberFormat="1" applyFont="1" applyFill="1" applyBorder="1" applyAlignment="1">
      <alignment horizontal="right" vertical="center"/>
    </xf>
    <xf numFmtId="164" fontId="7" fillId="3" borderId="2" xfId="1" applyFont="1" applyFill="1" applyBorder="1" applyAlignment="1">
      <alignment horizontal="right" vertical="center"/>
    </xf>
    <xf numFmtId="164" fontId="7" fillId="3" borderId="6" xfId="1" applyFont="1" applyFill="1" applyBorder="1" applyAlignment="1">
      <alignment horizontal="right" vertical="center"/>
    </xf>
    <xf numFmtId="166" fontId="16" fillId="3" borderId="2" xfId="0" applyNumberFormat="1" applyFont="1" applyFill="1" applyBorder="1" applyAlignment="1">
      <alignment horizontal="right" vertical="center"/>
    </xf>
    <xf numFmtId="166" fontId="16" fillId="3" borderId="3" xfId="0" applyNumberFormat="1" applyFont="1" applyFill="1" applyBorder="1" applyAlignment="1">
      <alignment horizontal="right" vertical="center"/>
    </xf>
    <xf numFmtId="10" fontId="26" fillId="3" borderId="13" xfId="2" applyNumberFormat="1" applyFont="1" applyFill="1" applyBorder="1" applyAlignment="1">
      <alignment horizontal="center" vertical="center"/>
    </xf>
    <xf numFmtId="10" fontId="26" fillId="3" borderId="15" xfId="2" applyNumberFormat="1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166" fontId="30" fillId="3" borderId="13" xfId="0" applyNumberFormat="1" applyFont="1" applyFill="1" applyBorder="1" applyAlignment="1">
      <alignment horizontal="center" vertical="center"/>
    </xf>
    <xf numFmtId="166" fontId="20" fillId="3" borderId="15" xfId="0" applyNumberFormat="1" applyFont="1" applyFill="1" applyBorder="1" applyAlignment="1">
      <alignment horizontal="center" vertical="center"/>
    </xf>
    <xf numFmtId="166" fontId="16" fillId="3" borderId="13" xfId="0" applyNumberFormat="1" applyFont="1" applyFill="1" applyBorder="1" applyAlignment="1">
      <alignment horizontal="center" vertical="center"/>
    </xf>
    <xf numFmtId="166" fontId="16" fillId="3" borderId="15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27" fillId="6" borderId="11" xfId="0" applyFont="1" applyFill="1" applyBorder="1" applyAlignment="1">
      <alignment horizontal="left" vertical="center" wrapText="1"/>
    </xf>
    <xf numFmtId="0" fontId="27" fillId="6" borderId="12" xfId="0" applyFont="1" applyFill="1" applyBorder="1" applyAlignment="1">
      <alignment horizontal="left" vertical="center" wrapText="1"/>
    </xf>
    <xf numFmtId="164" fontId="28" fillId="7" borderId="13" xfId="1" applyFont="1" applyFill="1" applyBorder="1" applyAlignment="1">
      <alignment horizontal="right" vertical="center"/>
    </xf>
    <xf numFmtId="164" fontId="28" fillId="7" borderId="15" xfId="1" applyFont="1" applyFill="1" applyBorder="1" applyAlignment="1">
      <alignment horizontal="right" vertical="center"/>
    </xf>
    <xf numFmtId="10" fontId="7" fillId="7" borderId="13" xfId="2" applyNumberFormat="1" applyFont="1" applyFill="1" applyBorder="1" applyAlignment="1">
      <alignment horizontal="right" vertical="center"/>
    </xf>
    <xf numFmtId="10" fontId="7" fillId="7" borderId="15" xfId="2" applyNumberFormat="1" applyFont="1" applyFill="1" applyBorder="1" applyAlignment="1">
      <alignment horizontal="right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165" fontId="7" fillId="7" borderId="2" xfId="0" applyNumberFormat="1" applyFont="1" applyFill="1" applyBorder="1" applyAlignment="1">
      <alignment horizontal="right" vertical="center"/>
    </xf>
    <xf numFmtId="165" fontId="7" fillId="7" borderId="6" xfId="0" applyNumberFormat="1" applyFont="1" applyFill="1" applyBorder="1" applyAlignment="1">
      <alignment horizontal="right" vertical="center"/>
    </xf>
    <xf numFmtId="165" fontId="7" fillId="3" borderId="2" xfId="0" applyNumberFormat="1" applyFont="1" applyFill="1" applyBorder="1" applyAlignment="1">
      <alignment horizontal="right" vertical="center"/>
    </xf>
    <xf numFmtId="165" fontId="7" fillId="3" borderId="6" xfId="0" applyNumberFormat="1" applyFont="1" applyFill="1" applyBorder="1" applyAlignment="1">
      <alignment horizontal="right" vertical="center"/>
    </xf>
    <xf numFmtId="10" fontId="7" fillId="3" borderId="2" xfId="0" applyNumberFormat="1" applyFont="1" applyFill="1" applyBorder="1" applyAlignment="1">
      <alignment horizontal="right" vertical="center"/>
    </xf>
    <xf numFmtId="10" fontId="7" fillId="3" borderId="3" xfId="0" applyNumberFormat="1" applyFont="1" applyFill="1" applyBorder="1" applyAlignment="1">
      <alignment horizontal="right" vertical="center"/>
    </xf>
    <xf numFmtId="165" fontId="20" fillId="3" borderId="2" xfId="0" applyNumberFormat="1" applyFont="1" applyFill="1" applyBorder="1" applyAlignment="1">
      <alignment horizontal="right" vertical="center"/>
    </xf>
    <xf numFmtId="165" fontId="20" fillId="3" borderId="6" xfId="0" applyNumberFormat="1" applyFont="1" applyFill="1" applyBorder="1" applyAlignment="1">
      <alignment horizontal="right" vertical="center"/>
    </xf>
    <xf numFmtId="49" fontId="15" fillId="4" borderId="10" xfId="0" applyNumberFormat="1" applyFont="1" applyFill="1" applyBorder="1" applyAlignment="1">
      <alignment horizontal="center" vertical="center"/>
    </xf>
    <xf numFmtId="49" fontId="15" fillId="4" borderId="7" xfId="0" applyNumberFormat="1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65" fontId="16" fillId="5" borderId="2" xfId="0" applyNumberFormat="1" applyFont="1" applyFill="1" applyBorder="1" applyAlignment="1">
      <alignment horizontal="right" vertical="center"/>
    </xf>
    <xf numFmtId="165" fontId="16" fillId="5" borderId="3" xfId="0" applyNumberFormat="1" applyFont="1" applyFill="1" applyBorder="1" applyAlignment="1">
      <alignment horizontal="right" vertical="center"/>
    </xf>
    <xf numFmtId="40" fontId="16" fillId="5" borderId="2" xfId="0" applyNumberFormat="1" applyFont="1" applyFill="1" applyBorder="1" applyAlignment="1">
      <alignment horizontal="right" vertical="center"/>
    </xf>
    <xf numFmtId="40" fontId="16" fillId="5" borderId="6" xfId="0" applyNumberFormat="1" applyFont="1" applyFill="1" applyBorder="1" applyAlignment="1">
      <alignment horizontal="right" vertical="center"/>
    </xf>
    <xf numFmtId="10" fontId="16" fillId="5" borderId="2" xfId="0" applyNumberFormat="1" applyFont="1" applyFill="1" applyBorder="1" applyAlignment="1">
      <alignment horizontal="right" vertical="center"/>
    </xf>
    <xf numFmtId="10" fontId="16" fillId="5" borderId="3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16" fillId="3" borderId="13" xfId="2" applyNumberFormat="1" applyFont="1" applyFill="1" applyBorder="1" applyAlignment="1">
      <alignment horizontal="center" vertical="center"/>
    </xf>
    <xf numFmtId="10" fontId="16" fillId="3" borderId="15" xfId="2" applyNumberFormat="1" applyFont="1" applyFill="1" applyBorder="1" applyAlignment="1">
      <alignment horizontal="center" vertical="center"/>
    </xf>
    <xf numFmtId="164" fontId="16" fillId="3" borderId="2" xfId="1" applyFont="1" applyFill="1" applyBorder="1" applyAlignment="1">
      <alignment horizontal="right" vertical="center"/>
    </xf>
    <xf numFmtId="164" fontId="16" fillId="3" borderId="6" xfId="1" applyFont="1" applyFill="1" applyBorder="1" applyAlignment="1">
      <alignment horizontal="right" vertical="center"/>
    </xf>
    <xf numFmtId="49" fontId="6" fillId="4" borderId="10" xfId="0" applyNumberFormat="1" applyFont="1" applyFill="1" applyBorder="1" applyAlignment="1">
      <alignment horizontal="center" vertical="center"/>
    </xf>
    <xf numFmtId="49" fontId="6" fillId="4" borderId="7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right" vertical="center"/>
    </xf>
    <xf numFmtId="165" fontId="7" fillId="5" borderId="3" xfId="0" applyNumberFormat="1" applyFont="1" applyFill="1" applyBorder="1" applyAlignment="1">
      <alignment horizontal="right" vertical="center"/>
    </xf>
    <xf numFmtId="10" fontId="7" fillId="5" borderId="14" xfId="0" applyNumberFormat="1" applyFont="1" applyFill="1" applyBorder="1" applyAlignment="1">
      <alignment horizontal="center" vertical="center"/>
    </xf>
    <xf numFmtId="10" fontId="7" fillId="5" borderId="15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7" fontId="16" fillId="3" borderId="13" xfId="0" applyNumberFormat="1" applyFont="1" applyFill="1" applyBorder="1" applyAlignment="1">
      <alignment horizontal="right" vertical="center"/>
    </xf>
    <xf numFmtId="167" fontId="16" fillId="3" borderId="15" xfId="0" applyNumberFormat="1" applyFont="1" applyFill="1" applyBorder="1" applyAlignment="1">
      <alignment horizontal="right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3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30" fillId="3" borderId="2" xfId="1" applyFont="1" applyFill="1" applyBorder="1" applyAlignment="1">
      <alignment horizontal="left" wrapText="1"/>
    </xf>
    <xf numFmtId="164" fontId="20" fillId="3" borderId="6" xfId="1" applyFont="1" applyFill="1" applyBorder="1" applyAlignment="1">
      <alignment horizontal="left" wrapText="1"/>
    </xf>
    <xf numFmtId="166" fontId="30" fillId="3" borderId="2" xfId="0" applyNumberFormat="1" applyFont="1" applyFill="1" applyBorder="1" applyAlignment="1">
      <alignment horizontal="right" vertical="center"/>
    </xf>
    <xf numFmtId="166" fontId="20" fillId="3" borderId="3" xfId="0" applyNumberFormat="1" applyFont="1" applyFill="1" applyBorder="1" applyAlignment="1">
      <alignment horizontal="right" vertical="center"/>
    </xf>
    <xf numFmtId="164" fontId="29" fillId="5" borderId="2" xfId="1" applyFont="1" applyFill="1" applyBorder="1" applyAlignment="1">
      <alignment horizontal="right" vertical="center"/>
    </xf>
    <xf numFmtId="164" fontId="7" fillId="5" borderId="3" xfId="1" applyFont="1" applyFill="1" applyBorder="1" applyAlignment="1">
      <alignment horizontal="right" vertical="center"/>
    </xf>
    <xf numFmtId="10" fontId="29" fillId="5" borderId="14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32" fillId="0" borderId="16" xfId="0" applyFont="1" applyBorder="1" applyAlignment="1">
      <alignment horizontal="center" vertical="center" wrapText="1"/>
    </xf>
    <xf numFmtId="164" fontId="21" fillId="0" borderId="0" xfId="1" applyFont="1" applyAlignment="1">
      <alignment horizontal="left" vertical="top" wrapText="1"/>
    </xf>
    <xf numFmtId="0" fontId="19" fillId="0" borderId="2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32" fillId="0" borderId="14" xfId="0" applyFont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164" fontId="0" fillId="0" borderId="16" xfId="1" applyFont="1" applyBorder="1" applyAlignment="1">
      <alignment horizontal="center" vertical="center"/>
    </xf>
    <xf numFmtId="0" fontId="0" fillId="7" borderId="15" xfId="0" applyFill="1" applyBorder="1" applyAlignment="1">
      <alignment vertical="center"/>
    </xf>
    <xf numFmtId="0" fontId="0" fillId="0" borderId="15" xfId="0" applyBorder="1" applyAlignment="1">
      <alignment vertical="center"/>
    </xf>
    <xf numFmtId="40" fontId="0" fillId="0" borderId="15" xfId="0" applyNumberFormat="1" applyBorder="1" applyAlignment="1">
      <alignment vertical="center"/>
    </xf>
    <xf numFmtId="10" fontId="0" fillId="0" borderId="15" xfId="0" applyNumberFormat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4482616278468"/>
          <c:y val="7.4548702245552642E-2"/>
          <c:w val="0.86569536606091102"/>
          <c:h val="0.79822506561679785"/>
        </c:manualLayout>
      </c:layout>
      <c:lineChart>
        <c:grouping val="standard"/>
        <c:varyColors val="0"/>
        <c:ser>
          <c:idx val="0"/>
          <c:order val="0"/>
          <c:val>
            <c:numRef>
              <c:f>'20130资产'!$I$8:$I$29</c:f>
              <c:numCache>
                <c:formatCode>#,##0.00_);[Red]\(#,##0.00\)</c:formatCode>
                <c:ptCount val="22"/>
                <c:pt idx="0">
                  <c:v>28000</c:v>
                </c:pt>
                <c:pt idx="1">
                  <c:v>23359</c:v>
                </c:pt>
                <c:pt idx="2">
                  <c:v>23522.95</c:v>
                </c:pt>
                <c:pt idx="3">
                  <c:v>24219.74</c:v>
                </c:pt>
                <c:pt idx="4">
                  <c:v>24238.74</c:v>
                </c:pt>
                <c:pt idx="5">
                  <c:v>23952.46</c:v>
                </c:pt>
                <c:pt idx="6">
                  <c:v>24829.040000000001</c:v>
                </c:pt>
                <c:pt idx="7">
                  <c:v>25007.16</c:v>
                </c:pt>
                <c:pt idx="8">
                  <c:v>25154.239999999998</c:v>
                </c:pt>
                <c:pt idx="9">
                  <c:v>26219.119999999999</c:v>
                </c:pt>
                <c:pt idx="10">
                  <c:v>27876.53</c:v>
                </c:pt>
                <c:pt idx="11">
                  <c:v>27782.52</c:v>
                </c:pt>
                <c:pt idx="12">
                  <c:v>29374.03</c:v>
                </c:pt>
                <c:pt idx="13">
                  <c:v>29383.83</c:v>
                </c:pt>
                <c:pt idx="14">
                  <c:v>30761.43</c:v>
                </c:pt>
                <c:pt idx="15">
                  <c:v>34204.33</c:v>
                </c:pt>
                <c:pt idx="16">
                  <c:v>35547.01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F-42CB-8F30-AA2089C9137C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F-42CB-8F30-AA2089C91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78224"/>
        <c:axId val="122778784"/>
      </c:lineChart>
      <c:catAx>
        <c:axId val="12277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778784"/>
        <c:crosses val="autoZero"/>
        <c:auto val="1"/>
        <c:lblAlgn val="ctr"/>
        <c:lblOffset val="100"/>
        <c:noMultiLvlLbl val="0"/>
      </c:catAx>
      <c:valAx>
        <c:axId val="122778784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22778224"/>
        <c:crosses val="autoZero"/>
        <c:crossBetween val="between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</c:spPr>
    </c:plotArea>
    <c:plotVisOnly val="1"/>
    <c:dispBlanksAs val="gap"/>
    <c:showDLblsOverMax val="0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64596459645964E-2"/>
          <c:y val="2.5428331875182269E-2"/>
          <c:w val="0.95197261458429328"/>
          <c:h val="0.949143336249635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'20130资产'!$Q$10:$Q$23</c:f>
              <c:numCache>
                <c:formatCode>0.00%</c:formatCode>
                <c:ptCount val="14"/>
                <c:pt idx="0">
                  <c:v>7.0187079926367019E-3</c:v>
                </c:pt>
                <c:pt idx="1">
                  <c:v>2.9621709862070907E-2</c:v>
                </c:pt>
                <c:pt idx="2">
                  <c:v>7.8448406134830513E-4</c:v>
                </c:pt>
                <c:pt idx="3">
                  <c:v>-1.1035626311430364E-2</c:v>
                </c:pt>
                <c:pt idx="4">
                  <c:v>3.6596658547806853E-2</c:v>
                </c:pt>
                <c:pt idx="5">
                  <c:v>7.173857708554136E-3</c:v>
                </c:pt>
                <c:pt idx="6">
                  <c:v>5.881515533951001E-3</c:v>
                </c:pt>
                <c:pt idx="7">
                  <c:v>4.2334016054549894E-2</c:v>
                </c:pt>
                <c:pt idx="8">
                  <c:v>6.3213792072350256E-2</c:v>
                </c:pt>
                <c:pt idx="9">
                  <c:v>-3.3723709514777629E-3</c:v>
                </c:pt>
                <c:pt idx="10">
                  <c:v>5.7284580376438077E-2</c:v>
                </c:pt>
                <c:pt idx="11">
                  <c:v>3.3362803810042102E-4</c:v>
                </c:pt>
                <c:pt idx="12">
                  <c:v>4.6882928467800095E-2</c:v>
                </c:pt>
                <c:pt idx="13">
                  <c:v>0.1119226251835497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0-43C3-B33D-2548A6D9A9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'20130资产'!$R$10:$R$23</c:f>
              <c:numCache>
                <c:formatCode>0.00%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0-43C3-B33D-2548A6D9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81584"/>
        <c:axId val="122782144"/>
      </c:lineChart>
      <c:catAx>
        <c:axId val="1227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2144"/>
        <c:crosses val="autoZero"/>
        <c:auto val="1"/>
        <c:lblAlgn val="ctr"/>
        <c:lblOffset val="100"/>
        <c:noMultiLvlLbl val="0"/>
      </c:catAx>
      <c:valAx>
        <c:axId val="1227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1584"/>
        <c:crosses val="autoZero"/>
        <c:crossBetween val="between"/>
      </c:valAx>
      <c:spPr>
        <a:gradFill flip="none" rotWithShape="1">
          <a:gsLst>
            <a:gs pos="0">
              <a:schemeClr val="accent6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6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6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00070937078812E-2"/>
          <c:y val="2.8703703703703721E-2"/>
          <c:w val="0.94899992906292119"/>
          <c:h val="0.930207786526684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'20130资产'!$S$10:$S$23</c:f>
              <c:numCache>
                <c:formatCode>0.00%</c:formatCode>
                <c:ptCount val="14"/>
                <c:pt idx="0">
                  <c:v>-0.1587312920073633</c:v>
                </c:pt>
                <c:pt idx="1">
                  <c:v>-0.12910958214529239</c:v>
                </c:pt>
                <c:pt idx="2">
                  <c:v>-0.12832509808394407</c:v>
                </c:pt>
                <c:pt idx="3">
                  <c:v>-0.14014520845672276</c:v>
                </c:pt>
                <c:pt idx="4">
                  <c:v>-0.1035485499089159</c:v>
                </c:pt>
                <c:pt idx="5">
                  <c:v>-9.6374692200361767E-2</c:v>
                </c:pt>
                <c:pt idx="6">
                  <c:v>-9.0493176666410768E-2</c:v>
                </c:pt>
                <c:pt idx="7">
                  <c:v>-4.8159160611860874E-2</c:v>
                </c:pt>
                <c:pt idx="8">
                  <c:v>1.5054631460489382E-2</c:v>
                </c:pt>
                <c:pt idx="9">
                  <c:v>1.1682260509011619E-2</c:v>
                </c:pt>
                <c:pt idx="10">
                  <c:v>6.8966840885449701E-2</c:v>
                </c:pt>
                <c:pt idx="11">
                  <c:v>6.9300468923550115E-2</c:v>
                </c:pt>
                <c:pt idx="12">
                  <c:v>0.11618339739135021</c:v>
                </c:pt>
                <c:pt idx="13">
                  <c:v>0.22810602257489992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D-49A0-ACA6-D343C08734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'20130资产'!$T$10:$T$23</c:f>
              <c:numCache>
                <c:formatCode>0.00%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D-49A0-ACA6-D343C087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67584"/>
        <c:axId val="132568144"/>
      </c:lineChart>
      <c:catAx>
        <c:axId val="13256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8144"/>
        <c:crosses val="autoZero"/>
        <c:auto val="1"/>
        <c:lblAlgn val="ctr"/>
        <c:lblOffset val="100"/>
        <c:noMultiLvlLbl val="0"/>
      </c:catAx>
      <c:valAx>
        <c:axId val="132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7584"/>
        <c:crosses val="autoZero"/>
        <c:crossBetween val="between"/>
      </c:valAx>
      <c:spPr>
        <a:gradFill flip="none" rotWithShape="1">
          <a:gsLst>
            <a:gs pos="0">
              <a:schemeClr val="accent5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5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5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solidFill>
            <a:schemeClr val="accent5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11</xdr:row>
      <xdr:rowOff>171450</xdr:rowOff>
    </xdr:from>
    <xdr:to>
      <xdr:col>3</xdr:col>
      <xdr:colOff>581025</xdr:colOff>
      <xdr:row>17</xdr:row>
      <xdr:rowOff>57150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981200"/>
          <a:ext cx="2152381" cy="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34</xdr:row>
      <xdr:rowOff>76200</xdr:rowOff>
    </xdr:from>
    <xdr:to>
      <xdr:col>20</xdr:col>
      <xdr:colOff>38100</xdr:colOff>
      <xdr:row>42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45</xdr:row>
      <xdr:rowOff>19050</xdr:rowOff>
    </xdr:from>
    <xdr:to>
      <xdr:col>20</xdr:col>
      <xdr:colOff>85725</xdr:colOff>
      <xdr:row>53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56</xdr:row>
      <xdr:rowOff>19050</xdr:rowOff>
    </xdr:from>
    <xdr:to>
      <xdr:col>20</xdr:col>
      <xdr:colOff>85725</xdr:colOff>
      <xdr:row>64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20"/>
  <sheetViews>
    <sheetView showGridLines="0" workbookViewId="0">
      <selection activeCell="D30" sqref="D30"/>
    </sheetView>
  </sheetViews>
  <sheetFormatPr defaultRowHeight="14.25"/>
  <sheetData>
    <row r="6" spans="2:2" ht="25.5" customHeight="1">
      <c r="B6" s="20" t="s">
        <v>0</v>
      </c>
    </row>
    <row r="9" spans="2:2" ht="28.5" customHeight="1">
      <c r="B9" s="18" t="s">
        <v>1</v>
      </c>
    </row>
    <row r="10" spans="2:2" ht="28.5" customHeight="1">
      <c r="B10" s="20" t="s">
        <v>2</v>
      </c>
    </row>
    <row r="11" spans="2:2" ht="28.5" customHeight="1">
      <c r="B11" s="20" t="s">
        <v>3</v>
      </c>
    </row>
    <row r="20" spans="2:2" ht="25.5" customHeight="1">
      <c r="B20" s="17" t="s">
        <v>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showGridLines="0" workbookViewId="0">
      <selection activeCell="G33" sqref="G33"/>
    </sheetView>
  </sheetViews>
  <sheetFormatPr defaultColWidth="12" defaultRowHeight="27" customHeight="1"/>
  <cols>
    <col min="1" max="1" width="6.625" style="1" customWidth="1"/>
    <col min="2" max="3" width="4.5" style="1" customWidth="1"/>
    <col min="4" max="4" width="9.5" style="19" bestFit="1" customWidth="1"/>
    <col min="5" max="16" width="8.125" style="1" customWidth="1"/>
    <col min="17" max="20" width="7.125" style="1" customWidth="1"/>
    <col min="21" max="16384" width="12" style="1"/>
  </cols>
  <sheetData>
    <row r="1" spans="1:20" ht="27" customHeight="1">
      <c r="A1" s="16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27" customHeight="1">
      <c r="A2" s="16" t="s">
        <v>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ht="27" customHeight="1">
      <c r="A3" s="16" t="s">
        <v>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27" customHeight="1">
      <c r="A4" s="16"/>
      <c r="B4" s="29" t="s">
        <v>8</v>
      </c>
      <c r="C4" s="29"/>
      <c r="D4" s="21"/>
      <c r="E4" s="29" t="s">
        <v>9</v>
      </c>
      <c r="F4" s="29"/>
      <c r="G4" s="21" t="s">
        <v>9</v>
      </c>
      <c r="H4" s="21"/>
      <c r="I4" s="21" t="s">
        <v>10</v>
      </c>
      <c r="J4" s="21"/>
      <c r="K4" s="21" t="s">
        <v>11</v>
      </c>
      <c r="L4" s="21"/>
      <c r="M4" s="21" t="s">
        <v>11</v>
      </c>
      <c r="N4" s="21"/>
      <c r="O4" s="21" t="s">
        <v>12</v>
      </c>
      <c r="P4" s="21"/>
      <c r="Q4" s="21" t="s">
        <v>11</v>
      </c>
      <c r="R4" s="21"/>
      <c r="S4" s="21" t="s">
        <v>11</v>
      </c>
      <c r="T4" s="21"/>
    </row>
    <row r="5" spans="1:20" ht="27" customHeight="1">
      <c r="A5" s="21" t="s">
        <v>13</v>
      </c>
      <c r="B5" s="35" t="s">
        <v>14</v>
      </c>
      <c r="C5" s="35"/>
      <c r="D5" s="35"/>
      <c r="E5" s="35"/>
      <c r="F5" s="35"/>
      <c r="G5" s="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s="19" customFormat="1" ht="27" customHeight="1">
      <c r="A6" s="21"/>
      <c r="B6" s="24"/>
      <c r="C6" s="24"/>
      <c r="D6" s="24"/>
      <c r="E6" s="25" t="s">
        <v>15</v>
      </c>
      <c r="F6" s="25"/>
      <c r="G6" s="25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 s="8" customFormat="1" ht="27" customHeight="1">
      <c r="A7" s="7" t="s">
        <v>16</v>
      </c>
      <c r="B7" s="7" t="s">
        <v>17</v>
      </c>
      <c r="C7" s="7" t="s">
        <v>18</v>
      </c>
      <c r="D7" s="26" t="s">
        <v>19</v>
      </c>
      <c r="E7" s="36" t="s">
        <v>20</v>
      </c>
      <c r="F7" s="37"/>
      <c r="G7" s="36" t="s">
        <v>21</v>
      </c>
      <c r="H7" s="37"/>
      <c r="I7" s="36" t="s">
        <v>22</v>
      </c>
      <c r="J7" s="37"/>
      <c r="K7" s="36" t="s">
        <v>23</v>
      </c>
      <c r="L7" s="37"/>
      <c r="M7" s="36" t="s">
        <v>24</v>
      </c>
      <c r="N7" s="37"/>
      <c r="O7" s="36" t="s">
        <v>25</v>
      </c>
      <c r="P7" s="37"/>
      <c r="Q7" s="36" t="s">
        <v>26</v>
      </c>
      <c r="R7" s="37"/>
      <c r="S7" s="36" t="s">
        <v>27</v>
      </c>
      <c r="T7" s="37"/>
    </row>
    <row r="8" spans="1:20" ht="27" customHeight="1">
      <c r="A8" s="6">
        <v>1</v>
      </c>
      <c r="B8" s="6">
        <v>2</v>
      </c>
      <c r="C8" s="6">
        <v>17</v>
      </c>
      <c r="D8" s="27"/>
      <c r="E8" s="30">
        <v>28000</v>
      </c>
      <c r="F8" s="133"/>
      <c r="G8" s="30">
        <v>0</v>
      </c>
      <c r="H8" s="133"/>
      <c r="I8" s="30">
        <f t="shared" ref="I8:I14" si="0">E8+G8</f>
        <v>28000</v>
      </c>
      <c r="J8" s="133"/>
      <c r="K8" s="38"/>
      <c r="L8" s="134"/>
      <c r="M8" s="38"/>
      <c r="N8" s="134"/>
      <c r="O8" s="32"/>
      <c r="P8" s="134"/>
      <c r="Q8" s="38"/>
      <c r="R8" s="134"/>
      <c r="S8" s="38"/>
      <c r="T8" s="134"/>
    </row>
    <row r="9" spans="1:20" ht="27" customHeight="1">
      <c r="A9" s="6">
        <v>2</v>
      </c>
      <c r="B9" s="6">
        <v>2</v>
      </c>
      <c r="C9" s="6">
        <v>17</v>
      </c>
      <c r="D9" s="27"/>
      <c r="E9" s="30">
        <v>285</v>
      </c>
      <c r="F9" s="133"/>
      <c r="G9" s="30">
        <v>23074</v>
      </c>
      <c r="H9" s="133"/>
      <c r="I9" s="30">
        <f t="shared" si="0"/>
        <v>23359</v>
      </c>
      <c r="J9" s="133"/>
      <c r="K9" s="31">
        <f t="shared" ref="K9:K15" si="1">I9-I8</f>
        <v>-4641</v>
      </c>
      <c r="L9" s="135"/>
      <c r="M9" s="31"/>
      <c r="N9" s="135"/>
      <c r="O9" s="32"/>
      <c r="P9" s="134"/>
      <c r="Q9" s="33">
        <f>K9/I8</f>
        <v>-0.16575000000000001</v>
      </c>
      <c r="R9" s="136"/>
      <c r="S9" s="33"/>
      <c r="T9" s="136"/>
    </row>
    <row r="10" spans="1:20" ht="27" customHeight="1">
      <c r="A10" s="6">
        <v>3</v>
      </c>
      <c r="B10" s="6">
        <v>2</v>
      </c>
      <c r="C10" s="6">
        <v>27</v>
      </c>
      <c r="D10" s="27"/>
      <c r="E10" s="30">
        <v>285.95</v>
      </c>
      <c r="F10" s="133"/>
      <c r="G10" s="30">
        <v>23237</v>
      </c>
      <c r="H10" s="133"/>
      <c r="I10" s="30">
        <f t="shared" si="0"/>
        <v>23522.95</v>
      </c>
      <c r="J10" s="133"/>
      <c r="K10" s="31">
        <f t="shared" si="1"/>
        <v>163.95000000000073</v>
      </c>
      <c r="L10" s="135"/>
      <c r="M10" s="31">
        <f>K9+K10</f>
        <v>-4477.0499999999993</v>
      </c>
      <c r="N10" s="135"/>
      <c r="O10" s="32"/>
      <c r="P10" s="134"/>
      <c r="Q10" s="33">
        <f t="shared" ref="Q10:Q16" si="2">K10/I9</f>
        <v>7.0187079926367019E-3</v>
      </c>
      <c r="R10" s="136"/>
      <c r="S10" s="33">
        <f>Q9+Q10</f>
        <v>-0.1587312920073633</v>
      </c>
      <c r="T10" s="136"/>
    </row>
    <row r="11" spans="1:20" ht="27" customHeight="1">
      <c r="A11" s="6">
        <v>4</v>
      </c>
      <c r="B11" s="6">
        <v>3</v>
      </c>
      <c r="C11" s="6">
        <v>5</v>
      </c>
      <c r="D11" s="27"/>
      <c r="E11" s="30">
        <v>17715.740000000002</v>
      </c>
      <c r="F11" s="133"/>
      <c r="G11" s="30">
        <v>6504</v>
      </c>
      <c r="H11" s="133"/>
      <c r="I11" s="30">
        <f t="shared" si="0"/>
        <v>24219.74</v>
      </c>
      <c r="J11" s="133"/>
      <c r="K11" s="31">
        <f t="shared" si="1"/>
        <v>696.79000000000087</v>
      </c>
      <c r="L11" s="135"/>
      <c r="M11" s="31">
        <f t="shared" ref="M11:M17" si="3">M10+K11</f>
        <v>-3780.2599999999984</v>
      </c>
      <c r="N11" s="135"/>
      <c r="O11" s="32"/>
      <c r="P11" s="134"/>
      <c r="Q11" s="33">
        <f t="shared" si="2"/>
        <v>2.9621709862070907E-2</v>
      </c>
      <c r="R11" s="136"/>
      <c r="S11" s="33">
        <f>S10+Q11</f>
        <v>-0.12910958214529239</v>
      </c>
      <c r="T11" s="136"/>
    </row>
    <row r="12" spans="1:20" s="19" customFormat="1" ht="27" customHeight="1">
      <c r="A12" s="6">
        <v>4</v>
      </c>
      <c r="B12" s="6">
        <v>3</v>
      </c>
      <c r="C12" s="6">
        <v>6</v>
      </c>
      <c r="D12" s="27" t="b">
        <v>1</v>
      </c>
      <c r="E12" s="30">
        <v>17734.740000000002</v>
      </c>
      <c r="F12" s="133"/>
      <c r="G12" s="30">
        <v>6504</v>
      </c>
      <c r="H12" s="133"/>
      <c r="I12" s="30">
        <f t="shared" ref="I12" si="4">E12+G12</f>
        <v>24238.74</v>
      </c>
      <c r="J12" s="133"/>
      <c r="K12" s="31">
        <f t="shared" ref="K12" si="5">I12-I11</f>
        <v>19</v>
      </c>
      <c r="L12" s="135"/>
      <c r="M12" s="31">
        <f t="shared" ref="M12" si="6">M11+K12</f>
        <v>-3761.2599999999984</v>
      </c>
      <c r="N12" s="135"/>
      <c r="O12" s="32"/>
      <c r="P12" s="134"/>
      <c r="Q12" s="33">
        <f t="shared" ref="Q12" si="7">K12/I11</f>
        <v>7.8448406134830513E-4</v>
      </c>
      <c r="R12" s="136"/>
      <c r="S12" s="33">
        <f>S11+Q12</f>
        <v>-0.12832509808394407</v>
      </c>
      <c r="T12" s="136"/>
    </row>
    <row r="13" spans="1:20" ht="27" customHeight="1">
      <c r="A13" s="6">
        <v>5</v>
      </c>
      <c r="B13" s="6">
        <v>3</v>
      </c>
      <c r="C13" s="6">
        <v>13</v>
      </c>
      <c r="D13" s="27"/>
      <c r="E13" s="30">
        <v>23952.46</v>
      </c>
      <c r="F13" s="133"/>
      <c r="G13" s="30">
        <v>0</v>
      </c>
      <c r="H13" s="133"/>
      <c r="I13" s="30">
        <f t="shared" si="0"/>
        <v>23952.46</v>
      </c>
      <c r="J13" s="133"/>
      <c r="K13" s="31">
        <f>I13-I11</f>
        <v>-267.28000000000247</v>
      </c>
      <c r="L13" s="135"/>
      <c r="M13" s="31">
        <f>M11+K13</f>
        <v>-4047.5400000000009</v>
      </c>
      <c r="N13" s="135"/>
      <c r="O13" s="32"/>
      <c r="P13" s="134"/>
      <c r="Q13" s="33">
        <f>K13/I11</f>
        <v>-1.1035626311430364E-2</v>
      </c>
      <c r="R13" s="136"/>
      <c r="S13" s="33">
        <f>S11+Q13</f>
        <v>-0.14014520845672276</v>
      </c>
      <c r="T13" s="136"/>
    </row>
    <row r="14" spans="1:20" ht="27" customHeight="1">
      <c r="A14" s="6">
        <v>6</v>
      </c>
      <c r="B14" s="6">
        <v>3</v>
      </c>
      <c r="C14" s="6">
        <v>20</v>
      </c>
      <c r="D14" s="27"/>
      <c r="E14" s="30">
        <v>24829.040000000001</v>
      </c>
      <c r="F14" s="133"/>
      <c r="G14" s="30">
        <v>0</v>
      </c>
      <c r="H14" s="133"/>
      <c r="I14" s="30">
        <f t="shared" si="0"/>
        <v>24829.040000000001</v>
      </c>
      <c r="J14" s="133"/>
      <c r="K14" s="31">
        <f t="shared" si="1"/>
        <v>876.58000000000175</v>
      </c>
      <c r="L14" s="135"/>
      <c r="M14" s="31">
        <f t="shared" si="3"/>
        <v>-3170.9599999999991</v>
      </c>
      <c r="N14" s="135"/>
      <c r="O14" s="32"/>
      <c r="P14" s="134"/>
      <c r="Q14" s="33">
        <f t="shared" si="2"/>
        <v>3.6596658547806853E-2</v>
      </c>
      <c r="R14" s="136"/>
      <c r="S14" s="33">
        <f t="shared" ref="S14:S16" si="8">S13+Q14</f>
        <v>-0.1035485499089159</v>
      </c>
      <c r="T14" s="136"/>
    </row>
    <row r="15" spans="1:20" ht="27" customHeight="1">
      <c r="A15" s="6">
        <v>7</v>
      </c>
      <c r="B15" s="6">
        <v>3</v>
      </c>
      <c r="C15" s="6">
        <v>27</v>
      </c>
      <c r="D15" s="27"/>
      <c r="E15" s="30">
        <v>25007.16</v>
      </c>
      <c r="F15" s="133"/>
      <c r="G15" s="30">
        <v>0</v>
      </c>
      <c r="H15" s="133"/>
      <c r="I15" s="30">
        <f t="shared" ref="I15" si="9">E15+G15</f>
        <v>25007.16</v>
      </c>
      <c r="J15" s="133"/>
      <c r="K15" s="31">
        <f t="shared" si="1"/>
        <v>178.11999999999898</v>
      </c>
      <c r="L15" s="135"/>
      <c r="M15" s="31">
        <f t="shared" si="3"/>
        <v>-2992.84</v>
      </c>
      <c r="N15" s="135"/>
      <c r="O15" s="32"/>
      <c r="P15" s="134"/>
      <c r="Q15" s="33">
        <f t="shared" si="2"/>
        <v>7.173857708554136E-3</v>
      </c>
      <c r="R15" s="136"/>
      <c r="S15" s="33">
        <f t="shared" si="8"/>
        <v>-9.6374692200361767E-2</v>
      </c>
      <c r="T15" s="136"/>
    </row>
    <row r="16" spans="1:20" ht="27" customHeight="1">
      <c r="A16" s="6">
        <v>8</v>
      </c>
      <c r="B16" s="6">
        <v>4</v>
      </c>
      <c r="C16" s="6">
        <v>3</v>
      </c>
      <c r="D16" s="27"/>
      <c r="E16" s="30">
        <v>13723.24</v>
      </c>
      <c r="F16" s="133"/>
      <c r="G16" s="30">
        <v>11431</v>
      </c>
      <c r="H16" s="133"/>
      <c r="I16" s="30">
        <f t="shared" ref="I16" si="10">E16+G16</f>
        <v>25154.239999999998</v>
      </c>
      <c r="J16" s="133"/>
      <c r="K16" s="31">
        <f t="shared" ref="K16" si="11">I16-I15</f>
        <v>147.07999999999811</v>
      </c>
      <c r="L16" s="135"/>
      <c r="M16" s="31">
        <f t="shared" si="3"/>
        <v>-2845.760000000002</v>
      </c>
      <c r="N16" s="135"/>
      <c r="O16" s="32"/>
      <c r="P16" s="134"/>
      <c r="Q16" s="33">
        <f t="shared" si="2"/>
        <v>5.881515533951001E-3</v>
      </c>
      <c r="R16" s="136"/>
      <c r="S16" s="33">
        <f t="shared" si="8"/>
        <v>-9.0493176666410768E-2</v>
      </c>
      <c r="T16" s="136"/>
    </row>
    <row r="17" spans="1:20" ht="27" customHeight="1">
      <c r="A17" s="6">
        <v>9</v>
      </c>
      <c r="B17" s="6">
        <v>4</v>
      </c>
      <c r="C17" s="6">
        <v>10</v>
      </c>
      <c r="D17" s="27"/>
      <c r="E17" s="30">
        <v>19527.12</v>
      </c>
      <c r="F17" s="133"/>
      <c r="G17" s="30">
        <v>6692</v>
      </c>
      <c r="H17" s="133"/>
      <c r="I17" s="30">
        <f t="shared" ref="I17" si="12">E17+G17</f>
        <v>26219.119999999999</v>
      </c>
      <c r="J17" s="133"/>
      <c r="K17" s="31">
        <f t="shared" ref="K17" si="13">I17-I16</f>
        <v>1064.880000000001</v>
      </c>
      <c r="L17" s="135"/>
      <c r="M17" s="31">
        <f t="shared" si="3"/>
        <v>-1780.880000000001</v>
      </c>
      <c r="N17" s="135"/>
      <c r="O17" s="32"/>
      <c r="P17" s="134"/>
      <c r="Q17" s="33">
        <f t="shared" ref="Q17" si="14">K17/I16</f>
        <v>4.2334016054549894E-2</v>
      </c>
      <c r="R17" s="136"/>
      <c r="S17" s="33">
        <f t="shared" ref="S17" si="15">S16+Q17</f>
        <v>-4.8159160611860874E-2</v>
      </c>
      <c r="T17" s="136"/>
    </row>
    <row r="18" spans="1:20" ht="27" customHeight="1">
      <c r="A18" s="6">
        <v>10</v>
      </c>
      <c r="B18" s="5">
        <v>4</v>
      </c>
      <c r="C18" s="5">
        <v>17</v>
      </c>
      <c r="D18" s="28"/>
      <c r="E18" s="30">
        <v>1383.53</v>
      </c>
      <c r="F18" s="133"/>
      <c r="G18" s="30">
        <v>26493</v>
      </c>
      <c r="H18" s="133"/>
      <c r="I18" s="30">
        <f t="shared" ref="I18" si="16">E18+G18</f>
        <v>27876.53</v>
      </c>
      <c r="J18" s="133"/>
      <c r="K18" s="31">
        <f t="shared" ref="K18" si="17">I18-I17</f>
        <v>1657.4099999999999</v>
      </c>
      <c r="L18" s="135"/>
      <c r="M18" s="31">
        <f t="shared" ref="M18" si="18">M17+K18</f>
        <v>-123.47000000000116</v>
      </c>
      <c r="N18" s="135"/>
      <c r="O18" s="32"/>
      <c r="P18" s="134"/>
      <c r="Q18" s="33">
        <f t="shared" ref="Q18" si="19">K18/I17</f>
        <v>6.3213792072350256E-2</v>
      </c>
      <c r="R18" s="136"/>
      <c r="S18" s="33">
        <f t="shared" ref="S18" si="20">S17+Q18</f>
        <v>1.5054631460489382E-2</v>
      </c>
      <c r="T18" s="136"/>
    </row>
    <row r="19" spans="1:20" ht="27" customHeight="1">
      <c r="A19" s="6">
        <v>11</v>
      </c>
      <c r="B19" s="5">
        <v>4</v>
      </c>
      <c r="C19" s="5">
        <v>24</v>
      </c>
      <c r="D19" s="28"/>
      <c r="E19" s="30">
        <v>12771.52</v>
      </c>
      <c r="F19" s="133"/>
      <c r="G19" s="30">
        <v>15011</v>
      </c>
      <c r="H19" s="133"/>
      <c r="I19" s="30">
        <f t="shared" ref="I19" si="21">E19+G19</f>
        <v>27782.52</v>
      </c>
      <c r="J19" s="133"/>
      <c r="K19" s="31">
        <f t="shared" ref="K19:K24" si="22">I19-I18</f>
        <v>-94.009999999998399</v>
      </c>
      <c r="L19" s="135"/>
      <c r="M19" s="31">
        <f t="shared" ref="M19" si="23">M18+K19</f>
        <v>-217.47999999999956</v>
      </c>
      <c r="N19" s="135"/>
      <c r="O19" s="32"/>
      <c r="P19" s="134"/>
      <c r="Q19" s="33">
        <f t="shared" ref="Q19" si="24">K19/I18</f>
        <v>-3.3723709514777629E-3</v>
      </c>
      <c r="R19" s="136"/>
      <c r="S19" s="33">
        <f t="shared" ref="S19" si="25">S18+Q19</f>
        <v>1.1682260509011619E-2</v>
      </c>
      <c r="T19" s="136"/>
    </row>
    <row r="20" spans="1:20" ht="27" customHeight="1">
      <c r="A20" s="6">
        <v>12</v>
      </c>
      <c r="B20" s="5">
        <v>4</v>
      </c>
      <c r="C20" s="5">
        <v>30</v>
      </c>
      <c r="D20" s="28"/>
      <c r="E20" s="30">
        <f>28474.03+900</f>
        <v>29374.03</v>
      </c>
      <c r="F20" s="133"/>
      <c r="G20" s="30">
        <v>0</v>
      </c>
      <c r="H20" s="133"/>
      <c r="I20" s="30">
        <f t="shared" ref="I20" si="26">E20+G20</f>
        <v>29374.03</v>
      </c>
      <c r="J20" s="133"/>
      <c r="K20" s="31">
        <f t="shared" si="22"/>
        <v>1591.5099999999984</v>
      </c>
      <c r="L20" s="135"/>
      <c r="M20" s="31">
        <f t="shared" ref="M20" si="27">M19+K20</f>
        <v>1374.0299999999988</v>
      </c>
      <c r="N20" s="135"/>
      <c r="O20" s="32"/>
      <c r="P20" s="134"/>
      <c r="Q20" s="33">
        <f t="shared" ref="Q20" si="28">K20/I19</f>
        <v>5.7284580376438077E-2</v>
      </c>
      <c r="R20" s="136"/>
      <c r="S20" s="33">
        <f t="shared" ref="S20" si="29">S19+Q20</f>
        <v>6.8966840885449701E-2</v>
      </c>
      <c r="T20" s="136"/>
    </row>
    <row r="21" spans="1:20" ht="27" customHeight="1">
      <c r="A21" s="6">
        <v>13</v>
      </c>
      <c r="B21" s="5">
        <v>5</v>
      </c>
      <c r="C21" s="5">
        <v>8</v>
      </c>
      <c r="D21" s="28"/>
      <c r="E21" s="30">
        <v>29383.83</v>
      </c>
      <c r="F21" s="133"/>
      <c r="G21" s="30">
        <v>0</v>
      </c>
      <c r="H21" s="133"/>
      <c r="I21" s="30">
        <f t="shared" ref="I21" si="30">E21+G21</f>
        <v>29383.83</v>
      </c>
      <c r="J21" s="133"/>
      <c r="K21" s="31">
        <f t="shared" si="22"/>
        <v>9.8000000000029104</v>
      </c>
      <c r="L21" s="135"/>
      <c r="M21" s="31">
        <f t="shared" ref="M21" si="31">M20+K21</f>
        <v>1383.8300000000017</v>
      </c>
      <c r="N21" s="135"/>
      <c r="O21" s="32"/>
      <c r="P21" s="134"/>
      <c r="Q21" s="33">
        <f t="shared" ref="Q21" si="32">K21/I20</f>
        <v>3.3362803810042102E-4</v>
      </c>
      <c r="R21" s="136"/>
      <c r="S21" s="33">
        <f t="shared" ref="S21" si="33">S20+Q21</f>
        <v>6.9300468923550115E-2</v>
      </c>
      <c r="T21" s="136"/>
    </row>
    <row r="22" spans="1:20" ht="27" customHeight="1">
      <c r="A22" s="6">
        <v>14</v>
      </c>
      <c r="B22" s="5">
        <v>5</v>
      </c>
      <c r="C22" s="5">
        <v>15</v>
      </c>
      <c r="D22" s="28"/>
      <c r="E22" s="30">
        <v>1453.43</v>
      </c>
      <c r="F22" s="133"/>
      <c r="G22" s="30">
        <v>29308</v>
      </c>
      <c r="H22" s="133"/>
      <c r="I22" s="30">
        <f t="shared" ref="I22" si="34">E22+G22</f>
        <v>30761.43</v>
      </c>
      <c r="J22" s="133"/>
      <c r="K22" s="31">
        <f t="shared" si="22"/>
        <v>1377.5999999999985</v>
      </c>
      <c r="L22" s="135"/>
      <c r="M22" s="31">
        <f t="shared" ref="M22" si="35">M21+K22</f>
        <v>2761.4300000000003</v>
      </c>
      <c r="N22" s="135"/>
      <c r="O22" s="32"/>
      <c r="P22" s="134"/>
      <c r="Q22" s="33">
        <f t="shared" ref="Q22" si="36">K22/I21</f>
        <v>4.6882928467800095E-2</v>
      </c>
      <c r="R22" s="136"/>
      <c r="S22" s="33">
        <f t="shared" ref="S22" si="37">S21+Q22</f>
        <v>0.11618339739135021</v>
      </c>
      <c r="T22" s="136"/>
    </row>
    <row r="23" spans="1:20" ht="27" customHeight="1">
      <c r="A23" s="6">
        <v>15</v>
      </c>
      <c r="B23" s="5">
        <v>5</v>
      </c>
      <c r="C23" s="5">
        <v>22</v>
      </c>
      <c r="D23" s="28"/>
      <c r="E23" s="30">
        <v>15174.33</v>
      </c>
      <c r="F23" s="133"/>
      <c r="G23" s="30">
        <v>19030</v>
      </c>
      <c r="H23" s="133"/>
      <c r="I23" s="30">
        <f t="shared" ref="I23" si="38">E23+G23</f>
        <v>34204.33</v>
      </c>
      <c r="J23" s="133"/>
      <c r="K23" s="31">
        <f t="shared" si="22"/>
        <v>3442.9000000000015</v>
      </c>
      <c r="L23" s="135"/>
      <c r="M23" s="31">
        <f t="shared" ref="M23" si="39">M22+K23</f>
        <v>6204.3300000000017</v>
      </c>
      <c r="N23" s="135"/>
      <c r="O23" s="32"/>
      <c r="P23" s="134"/>
      <c r="Q23" s="33">
        <f t="shared" ref="Q23" si="40">K23/I22</f>
        <v>0.1119226251835497</v>
      </c>
      <c r="R23" s="136"/>
      <c r="S23" s="33">
        <f t="shared" ref="S23" si="41">S22+Q23</f>
        <v>0.22810602257489992</v>
      </c>
      <c r="T23" s="136"/>
    </row>
    <row r="24" spans="1:20" ht="27" customHeight="1">
      <c r="A24" s="6">
        <v>16</v>
      </c>
      <c r="B24" s="5">
        <v>5</v>
      </c>
      <c r="C24" s="5">
        <v>29</v>
      </c>
      <c r="D24" s="28"/>
      <c r="E24" s="30">
        <v>35547.01</v>
      </c>
      <c r="F24" s="133"/>
      <c r="G24" s="30">
        <v>0</v>
      </c>
      <c r="H24" s="133"/>
      <c r="I24" s="30">
        <f t="shared" ref="I24" si="42">E24+G24</f>
        <v>35547.01</v>
      </c>
      <c r="J24" s="133"/>
      <c r="K24" s="31">
        <f t="shared" si="22"/>
        <v>1342.6800000000003</v>
      </c>
      <c r="L24" s="135"/>
      <c r="M24" s="31">
        <f t="shared" ref="M24" si="43">M23+K24</f>
        <v>7547.010000000002</v>
      </c>
      <c r="N24" s="135"/>
      <c r="O24" s="32"/>
      <c r="P24" s="134"/>
      <c r="Q24" s="33">
        <f t="shared" ref="Q24" si="44">K24/I23</f>
        <v>3.9254679159042148E-2</v>
      </c>
      <c r="R24" s="136"/>
      <c r="S24" s="33">
        <f t="shared" ref="S24" si="45">S23+Q24</f>
        <v>0.26736070173394205</v>
      </c>
      <c r="T24" s="136"/>
    </row>
    <row r="25" spans="1:20" ht="27" customHeight="1">
      <c r="A25" s="6">
        <v>17</v>
      </c>
      <c r="B25" s="5"/>
      <c r="C25" s="5"/>
      <c r="D25" s="28"/>
      <c r="E25" s="30"/>
      <c r="F25" s="133"/>
      <c r="G25" s="30"/>
      <c r="H25" s="133"/>
      <c r="I25" s="30"/>
      <c r="J25" s="133"/>
      <c r="K25" s="31"/>
      <c r="L25" s="135"/>
      <c r="M25" s="31"/>
      <c r="N25" s="135"/>
      <c r="O25" s="32"/>
      <c r="P25" s="134"/>
      <c r="Q25" s="33"/>
      <c r="R25" s="136"/>
      <c r="S25" s="33"/>
      <c r="T25" s="136"/>
    </row>
    <row r="26" spans="1:20" ht="27" customHeight="1">
      <c r="A26" s="6">
        <v>18</v>
      </c>
      <c r="B26" s="5"/>
      <c r="C26" s="5"/>
      <c r="D26" s="28"/>
      <c r="E26" s="30"/>
      <c r="F26" s="133"/>
      <c r="G26" s="30"/>
      <c r="H26" s="133"/>
      <c r="I26" s="30"/>
      <c r="J26" s="133"/>
      <c r="K26" s="31"/>
      <c r="L26" s="135"/>
      <c r="M26" s="31"/>
      <c r="N26" s="135"/>
      <c r="O26" s="32"/>
      <c r="P26" s="134"/>
      <c r="Q26" s="33"/>
      <c r="R26" s="136"/>
      <c r="S26" s="33"/>
      <c r="T26" s="136"/>
    </row>
    <row r="27" spans="1:20" ht="27" customHeight="1">
      <c r="A27" s="6">
        <v>19</v>
      </c>
      <c r="B27" s="5"/>
      <c r="C27" s="5"/>
      <c r="D27" s="28"/>
      <c r="E27" s="30"/>
      <c r="F27" s="133"/>
      <c r="G27" s="30"/>
      <c r="H27" s="133"/>
      <c r="I27" s="30"/>
      <c r="J27" s="133"/>
      <c r="K27" s="31"/>
      <c r="L27" s="135"/>
      <c r="M27" s="31"/>
      <c r="N27" s="135"/>
      <c r="O27" s="32"/>
      <c r="P27" s="134"/>
      <c r="Q27" s="33"/>
      <c r="R27" s="136"/>
      <c r="S27" s="33"/>
      <c r="T27" s="136"/>
    </row>
    <row r="28" spans="1:20" ht="27" customHeight="1">
      <c r="A28" s="6">
        <v>20</v>
      </c>
      <c r="B28" s="5"/>
      <c r="C28" s="5"/>
      <c r="D28" s="28"/>
      <c r="E28" s="30"/>
      <c r="F28" s="133"/>
      <c r="G28" s="30"/>
      <c r="H28" s="133"/>
      <c r="I28" s="30"/>
      <c r="J28" s="133"/>
      <c r="K28" s="31"/>
      <c r="L28" s="135"/>
      <c r="M28" s="31"/>
      <c r="N28" s="135"/>
      <c r="O28" s="32"/>
      <c r="P28" s="134"/>
      <c r="Q28" s="33"/>
      <c r="R28" s="136"/>
      <c r="S28" s="33"/>
      <c r="T28" s="136"/>
    </row>
    <row r="29" spans="1:20" ht="27" customHeight="1">
      <c r="A29" s="6">
        <v>21</v>
      </c>
      <c r="B29" s="5"/>
      <c r="C29" s="5"/>
      <c r="D29" s="28"/>
      <c r="E29" s="30"/>
      <c r="F29" s="133"/>
      <c r="G29" s="30"/>
      <c r="H29" s="133"/>
      <c r="I29" s="30"/>
      <c r="J29" s="133"/>
      <c r="K29" s="31"/>
      <c r="L29" s="135"/>
      <c r="M29" s="31"/>
      <c r="N29" s="135"/>
      <c r="O29" s="32"/>
      <c r="P29" s="134"/>
      <c r="Q29" s="33"/>
      <c r="R29" s="136"/>
      <c r="S29" s="33"/>
      <c r="T29" s="136"/>
    </row>
    <row r="30" spans="1:20" s="8" customFormat="1" ht="27" customHeight="1">
      <c r="A30" s="7" t="s">
        <v>16</v>
      </c>
      <c r="B30" s="7" t="s">
        <v>17</v>
      </c>
      <c r="C30" s="7" t="s">
        <v>18</v>
      </c>
      <c r="D30" s="26"/>
      <c r="E30" s="36" t="s">
        <v>20</v>
      </c>
      <c r="F30" s="37"/>
      <c r="G30" s="36" t="s">
        <v>21</v>
      </c>
      <c r="H30" s="37"/>
      <c r="I30" s="36" t="s">
        <v>22</v>
      </c>
      <c r="J30" s="37"/>
      <c r="K30" s="36" t="s">
        <v>23</v>
      </c>
      <c r="L30" s="37"/>
      <c r="M30" s="36" t="s">
        <v>24</v>
      </c>
      <c r="N30" s="37"/>
      <c r="O30" s="36" t="s">
        <v>25</v>
      </c>
      <c r="P30" s="37"/>
      <c r="Q30" s="36" t="s">
        <v>26</v>
      </c>
      <c r="R30" s="37"/>
      <c r="S30" s="36" t="s">
        <v>27</v>
      </c>
      <c r="T30" s="37"/>
    </row>
    <row r="34" spans="8:15" ht="27" customHeight="1">
      <c r="H34" s="34" t="s">
        <v>28</v>
      </c>
      <c r="I34" s="29"/>
      <c r="J34" s="29"/>
      <c r="K34" s="29"/>
      <c r="L34" s="29"/>
      <c r="M34" s="29"/>
      <c r="N34" s="29"/>
      <c r="O34" s="29"/>
    </row>
    <row r="45" spans="8:15" ht="27" customHeight="1">
      <c r="H45" s="34" t="s">
        <v>29</v>
      </c>
      <c r="I45" s="29"/>
      <c r="J45" s="29"/>
      <c r="K45" s="29"/>
      <c r="L45" s="29"/>
      <c r="M45" s="29"/>
      <c r="N45" s="29"/>
      <c r="O45" s="29"/>
    </row>
    <row r="56" spans="10:13" ht="27" customHeight="1">
      <c r="J56" s="34" t="s">
        <v>30</v>
      </c>
      <c r="K56" s="29"/>
      <c r="L56" s="29"/>
      <c r="M56" s="29"/>
    </row>
  </sheetData>
  <mergeCells count="198">
    <mergeCell ref="S17:T17"/>
    <mergeCell ref="S18:T18"/>
    <mergeCell ref="S19:T19"/>
    <mergeCell ref="S20:T20"/>
    <mergeCell ref="S21:T21"/>
    <mergeCell ref="S29:T29"/>
    <mergeCell ref="Q18:R18"/>
    <mergeCell ref="Q19:R19"/>
    <mergeCell ref="Q20:R20"/>
    <mergeCell ref="Q21:R21"/>
    <mergeCell ref="Q29:R29"/>
    <mergeCell ref="S23:T23"/>
    <mergeCell ref="Q22:R22"/>
    <mergeCell ref="S22:T22"/>
    <mergeCell ref="Q23:R23"/>
    <mergeCell ref="Q26:R26"/>
    <mergeCell ref="S26:T26"/>
    <mergeCell ref="Q27:R27"/>
    <mergeCell ref="S27:T27"/>
    <mergeCell ref="S7:T7"/>
    <mergeCell ref="S8:T8"/>
    <mergeCell ref="S9:T9"/>
    <mergeCell ref="S10:T10"/>
    <mergeCell ref="S11:T11"/>
    <mergeCell ref="S13:T13"/>
    <mergeCell ref="S14:T14"/>
    <mergeCell ref="S15:T15"/>
    <mergeCell ref="S16:T16"/>
    <mergeCell ref="S12:T12"/>
    <mergeCell ref="I8:J8"/>
    <mergeCell ref="K8:L8"/>
    <mergeCell ref="M8:N8"/>
    <mergeCell ref="Q15:R15"/>
    <mergeCell ref="Q16:R16"/>
    <mergeCell ref="Q17:R17"/>
    <mergeCell ref="Q7:R7"/>
    <mergeCell ref="Q8:R8"/>
    <mergeCell ref="Q9:R9"/>
    <mergeCell ref="Q10:R10"/>
    <mergeCell ref="Q11:R11"/>
    <mergeCell ref="O8:P8"/>
    <mergeCell ref="O10:P10"/>
    <mergeCell ref="O13:P13"/>
    <mergeCell ref="O15:P15"/>
    <mergeCell ref="O17:P17"/>
    <mergeCell ref="Q13:R13"/>
    <mergeCell ref="Q14:R14"/>
    <mergeCell ref="E13:F13"/>
    <mergeCell ref="G13:H13"/>
    <mergeCell ref="I13:J13"/>
    <mergeCell ref="K13:L13"/>
    <mergeCell ref="M13:N13"/>
    <mergeCell ref="E9:F9"/>
    <mergeCell ref="G9:H9"/>
    <mergeCell ref="I9:J9"/>
    <mergeCell ref="K9:L9"/>
    <mergeCell ref="M9:N9"/>
    <mergeCell ref="E10:F10"/>
    <mergeCell ref="G10:H10"/>
    <mergeCell ref="I10:J10"/>
    <mergeCell ref="K10:L10"/>
    <mergeCell ref="M10:N10"/>
    <mergeCell ref="E14:F14"/>
    <mergeCell ref="G14:H14"/>
    <mergeCell ref="I14:J14"/>
    <mergeCell ref="K14:L14"/>
    <mergeCell ref="M14:N14"/>
    <mergeCell ref="O14:P14"/>
    <mergeCell ref="E15:F15"/>
    <mergeCell ref="G15:H15"/>
    <mergeCell ref="I15:J15"/>
    <mergeCell ref="K15:L15"/>
    <mergeCell ref="M15:N15"/>
    <mergeCell ref="E16:F16"/>
    <mergeCell ref="G16:H16"/>
    <mergeCell ref="I16:J16"/>
    <mergeCell ref="K16:L16"/>
    <mergeCell ref="M16:N16"/>
    <mergeCell ref="O16:P16"/>
    <mergeCell ref="E17:F17"/>
    <mergeCell ref="G17:H17"/>
    <mergeCell ref="I17:J17"/>
    <mergeCell ref="K17:L17"/>
    <mergeCell ref="M17:N17"/>
    <mergeCell ref="O18:P18"/>
    <mergeCell ref="E19:F19"/>
    <mergeCell ref="G19:H19"/>
    <mergeCell ref="I19:J19"/>
    <mergeCell ref="K19:L19"/>
    <mergeCell ref="M19:N19"/>
    <mergeCell ref="E21:F21"/>
    <mergeCell ref="G21:H21"/>
    <mergeCell ref="I21:J21"/>
    <mergeCell ref="K21:L21"/>
    <mergeCell ref="M21:N21"/>
    <mergeCell ref="O21:P21"/>
    <mergeCell ref="E20:F20"/>
    <mergeCell ref="G20:H20"/>
    <mergeCell ref="I20:J20"/>
    <mergeCell ref="K20:L20"/>
    <mergeCell ref="M20:N20"/>
    <mergeCell ref="O20:P20"/>
    <mergeCell ref="O19:P19"/>
    <mergeCell ref="E18:F18"/>
    <mergeCell ref="G18:H18"/>
    <mergeCell ref="I18:J18"/>
    <mergeCell ref="K18:L18"/>
    <mergeCell ref="M18:N18"/>
    <mergeCell ref="G22:H22"/>
    <mergeCell ref="I22:J22"/>
    <mergeCell ref="K22:L22"/>
    <mergeCell ref="M22:N22"/>
    <mergeCell ref="E23:F23"/>
    <mergeCell ref="G23:H23"/>
    <mergeCell ref="O30:P30"/>
    <mergeCell ref="E29:F29"/>
    <mergeCell ref="G29:H29"/>
    <mergeCell ref="O22:P22"/>
    <mergeCell ref="G30:H30"/>
    <mergeCell ref="I30:J30"/>
    <mergeCell ref="K30:L30"/>
    <mergeCell ref="M30:N30"/>
    <mergeCell ref="I23:J23"/>
    <mergeCell ref="K23:L23"/>
    <mergeCell ref="M23:N23"/>
    <mergeCell ref="O23:P23"/>
    <mergeCell ref="G26:H26"/>
    <mergeCell ref="I26:J26"/>
    <mergeCell ref="K26:L26"/>
    <mergeCell ref="M26:N26"/>
    <mergeCell ref="O26:P26"/>
    <mergeCell ref="Q24:R24"/>
    <mergeCell ref="S24:T24"/>
    <mergeCell ref="E25:F25"/>
    <mergeCell ref="G25:H25"/>
    <mergeCell ref="I25:J25"/>
    <mergeCell ref="K25:L25"/>
    <mergeCell ref="M25:N25"/>
    <mergeCell ref="O25:P25"/>
    <mergeCell ref="Q25:R25"/>
    <mergeCell ref="S25:T25"/>
    <mergeCell ref="Q28:R28"/>
    <mergeCell ref="S28:T28"/>
    <mergeCell ref="H34:O34"/>
    <mergeCell ref="S30:T30"/>
    <mergeCell ref="Q30:R30"/>
    <mergeCell ref="I29:J29"/>
    <mergeCell ref="K29:L29"/>
    <mergeCell ref="M29:N29"/>
    <mergeCell ref="O29:P29"/>
    <mergeCell ref="H45:O45"/>
    <mergeCell ref="J56:M56"/>
    <mergeCell ref="E27:F27"/>
    <mergeCell ref="G27:H27"/>
    <mergeCell ref="I27:J27"/>
    <mergeCell ref="K27:L27"/>
    <mergeCell ref="M27:N27"/>
    <mergeCell ref="O27:P27"/>
    <mergeCell ref="B5:G5"/>
    <mergeCell ref="E28:F28"/>
    <mergeCell ref="G28:H28"/>
    <mergeCell ref="I28:J28"/>
    <mergeCell ref="K28:L28"/>
    <mergeCell ref="M28:N28"/>
    <mergeCell ref="O28:P28"/>
    <mergeCell ref="E30:F30"/>
    <mergeCell ref="E24:F24"/>
    <mergeCell ref="G24:H24"/>
    <mergeCell ref="I24:J24"/>
    <mergeCell ref="K24:L24"/>
    <mergeCell ref="M24:N24"/>
    <mergeCell ref="O24:P24"/>
    <mergeCell ref="E26:F26"/>
    <mergeCell ref="E22:F22"/>
    <mergeCell ref="B4:C4"/>
    <mergeCell ref="E4:F4"/>
    <mergeCell ref="E12:F12"/>
    <mergeCell ref="G12:H12"/>
    <mergeCell ref="I12:J12"/>
    <mergeCell ref="K12:L12"/>
    <mergeCell ref="M12:N12"/>
    <mergeCell ref="O12:P12"/>
    <mergeCell ref="Q12:R12"/>
    <mergeCell ref="E11:F11"/>
    <mergeCell ref="G11:H11"/>
    <mergeCell ref="I11:J11"/>
    <mergeCell ref="K11:L11"/>
    <mergeCell ref="M11:N11"/>
    <mergeCell ref="O11:P11"/>
    <mergeCell ref="O9:P9"/>
    <mergeCell ref="E7:F7"/>
    <mergeCell ref="G7:H7"/>
    <mergeCell ref="I7:J7"/>
    <mergeCell ref="K7:L7"/>
    <mergeCell ref="M7:N7"/>
    <mergeCell ref="O7:P7"/>
    <mergeCell ref="E8:F8"/>
    <mergeCell ref="G8:H8"/>
  </mergeCells>
  <phoneticPr fontId="2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showGridLines="0" tabSelected="1" workbookViewId="0">
      <selection activeCell="F13" sqref="F13:G13"/>
    </sheetView>
  </sheetViews>
  <sheetFormatPr defaultColWidth="4.625" defaultRowHeight="14.25"/>
  <cols>
    <col min="3" max="3" width="11" customWidth="1"/>
    <col min="6" max="6" width="5.75" customWidth="1"/>
    <col min="7" max="7" width="11.375" customWidth="1"/>
    <col min="11" max="11" width="6.625" customWidth="1"/>
    <col min="12" max="13" width="6.875" customWidth="1"/>
    <col min="15" max="15" width="13.375" customWidth="1"/>
    <col min="19" max="19" width="4.5" customWidth="1"/>
    <col min="23" max="23" width="4.5" customWidth="1"/>
    <col min="28" max="29" width="7.5" style="13" customWidth="1"/>
    <col min="30" max="30" width="5.75" customWidth="1"/>
    <col min="31" max="31" width="13.25" customWidth="1"/>
    <col min="32" max="33" width="4.875" customWidth="1"/>
    <col min="34" max="35" width="6.5" customWidth="1"/>
  </cols>
  <sheetData>
    <row r="1" spans="1:35">
      <c r="A1" s="125" t="s">
        <v>31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</row>
    <row r="2" spans="1:3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</row>
    <row r="3" spans="1:3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</row>
    <row r="4" spans="1:35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</row>
    <row r="5" spans="1:35">
      <c r="A5" s="17"/>
    </row>
    <row r="6" spans="1:35">
      <c r="A6" s="18" t="s">
        <v>32</v>
      </c>
    </row>
    <row r="7" spans="1:35">
      <c r="A7" s="18" t="s">
        <v>33</v>
      </c>
    </row>
    <row r="8" spans="1:35">
      <c r="A8" s="18" t="s">
        <v>34</v>
      </c>
    </row>
    <row r="9" spans="1:35">
      <c r="A9" s="17"/>
    </row>
    <row r="10" spans="1:35" ht="28.5" customHeight="1">
      <c r="A10" s="17"/>
      <c r="D10" s="126" t="s">
        <v>35</v>
      </c>
      <c r="E10" s="126"/>
      <c r="F10" s="126"/>
      <c r="G10" s="126"/>
      <c r="L10" t="s">
        <v>36</v>
      </c>
      <c r="N10" t="s">
        <v>36</v>
      </c>
      <c r="AB10" s="13" t="s">
        <v>36</v>
      </c>
      <c r="AD10" t="s">
        <v>36</v>
      </c>
      <c r="AF10" t="s">
        <v>36</v>
      </c>
    </row>
    <row r="11" spans="1:35" ht="28.5" customHeight="1">
      <c r="A11" s="17"/>
      <c r="B11" s="39" t="s">
        <v>37</v>
      </c>
      <c r="C11" s="40"/>
      <c r="D11" s="130" t="s">
        <v>38</v>
      </c>
      <c r="E11" s="130"/>
      <c r="F11" s="22"/>
      <c r="G11" s="22"/>
      <c r="H11" s="43" t="s">
        <v>39</v>
      </c>
      <c r="I11" s="43"/>
      <c r="J11" s="43" t="s">
        <v>40</v>
      </c>
      <c r="K11" s="43"/>
      <c r="P11" s="131" t="s">
        <v>41</v>
      </c>
      <c r="Q11" s="131"/>
      <c r="R11" s="131"/>
      <c r="S11" s="131"/>
      <c r="T11" s="131"/>
      <c r="U11" s="131"/>
      <c r="V11" s="131"/>
      <c r="W11" s="131"/>
      <c r="X11" s="43" t="s">
        <v>38</v>
      </c>
      <c r="Y11" s="43"/>
      <c r="Z11" s="43"/>
      <c r="AA11" s="43"/>
      <c r="AH11" s="43" t="s">
        <v>38</v>
      </c>
      <c r="AI11" s="43"/>
    </row>
    <row r="12" spans="1:35" ht="28.5" customHeight="1">
      <c r="A12" s="18" t="s">
        <v>42</v>
      </c>
      <c r="B12" s="39"/>
      <c r="C12" s="40"/>
      <c r="D12" s="130"/>
      <c r="E12" s="130"/>
      <c r="F12" s="130" t="s">
        <v>43</v>
      </c>
      <c r="G12" s="130"/>
      <c r="L12" s="40" t="s">
        <v>44</v>
      </c>
      <c r="M12" s="40"/>
      <c r="N12" s="40"/>
      <c r="O12" s="40"/>
      <c r="P12" s="40" t="s">
        <v>45</v>
      </c>
      <c r="Q12" s="40"/>
      <c r="R12" s="40"/>
      <c r="S12" s="40"/>
      <c r="T12" s="40"/>
      <c r="U12" s="40"/>
      <c r="V12" s="40"/>
      <c r="W12" s="40"/>
      <c r="AB12" s="132" t="s">
        <v>46</v>
      </c>
      <c r="AC12" s="132"/>
      <c r="AD12" s="40" t="s">
        <v>47</v>
      </c>
      <c r="AE12" s="40"/>
      <c r="AF12" s="40" t="s">
        <v>46</v>
      </c>
      <c r="AG12" s="40"/>
    </row>
    <row r="13" spans="1:35" ht="36" customHeight="1">
      <c r="A13" s="2" t="s">
        <v>48</v>
      </c>
      <c r="B13" s="92" t="s">
        <v>49</v>
      </c>
      <c r="C13" s="93"/>
      <c r="D13" s="92" t="s">
        <v>50</v>
      </c>
      <c r="E13" s="93"/>
      <c r="F13" s="92" t="s">
        <v>51</v>
      </c>
      <c r="G13" s="93"/>
      <c r="H13" s="110" t="s">
        <v>52</v>
      </c>
      <c r="I13" s="111"/>
      <c r="J13" s="92" t="s">
        <v>53</v>
      </c>
      <c r="K13" s="93"/>
      <c r="L13" s="92" t="s">
        <v>54</v>
      </c>
      <c r="M13" s="93"/>
      <c r="N13" s="92" t="s">
        <v>55</v>
      </c>
      <c r="O13" s="93"/>
      <c r="P13" s="116" t="s">
        <v>56</v>
      </c>
      <c r="Q13" s="117"/>
      <c r="R13" s="92" t="s">
        <v>57</v>
      </c>
      <c r="S13" s="93"/>
      <c r="T13" s="116" t="s">
        <v>58</v>
      </c>
      <c r="U13" s="117"/>
      <c r="V13" s="92" t="s">
        <v>59</v>
      </c>
      <c r="W13" s="93"/>
      <c r="X13" s="137" t="s">
        <v>60</v>
      </c>
      <c r="Y13" s="93"/>
      <c r="Z13" s="92" t="s">
        <v>61</v>
      </c>
      <c r="AA13" s="93"/>
      <c r="AB13" s="114" t="s">
        <v>62</v>
      </c>
      <c r="AC13" s="115"/>
      <c r="AD13" s="92" t="s">
        <v>23</v>
      </c>
      <c r="AE13" s="93"/>
      <c r="AF13" s="92" t="s">
        <v>63</v>
      </c>
      <c r="AG13" s="93"/>
      <c r="AH13" s="92" t="s">
        <v>25</v>
      </c>
      <c r="AI13" s="93"/>
    </row>
    <row r="14" spans="1:35" s="12" customFormat="1" ht="33" customHeight="1">
      <c r="A14" s="11">
        <v>0</v>
      </c>
      <c r="B14" s="9">
        <v>0</v>
      </c>
      <c r="C14" s="10">
        <v>0</v>
      </c>
      <c r="D14" s="80" t="s">
        <v>64</v>
      </c>
      <c r="E14" s="81"/>
      <c r="F14" s="82" t="s">
        <v>65</v>
      </c>
      <c r="G14" s="83"/>
      <c r="H14" s="84">
        <v>100</v>
      </c>
      <c r="I14" s="85"/>
      <c r="J14" s="86">
        <v>10.74</v>
      </c>
      <c r="K14" s="87"/>
      <c r="L14" s="88">
        <f t="shared" ref="L14:L21" si="0">H14*J14</f>
        <v>1074</v>
      </c>
      <c r="M14" s="89"/>
      <c r="N14" s="90"/>
      <c r="O14" s="91"/>
      <c r="P14" s="44"/>
      <c r="Q14" s="45"/>
      <c r="R14" s="44"/>
      <c r="S14" s="45"/>
      <c r="T14" s="44"/>
      <c r="U14" s="45"/>
      <c r="V14" s="44"/>
      <c r="W14" s="45"/>
      <c r="X14" s="46">
        <v>11.75</v>
      </c>
      <c r="Y14" s="47"/>
      <c r="Z14" s="9"/>
      <c r="AA14" s="10"/>
      <c r="AB14" s="96" t="e">
        <f>X14:Y14*X14:Y14</f>
        <v>#VALUE!</v>
      </c>
      <c r="AC14" s="97"/>
      <c r="AD14" s="50">
        <f t="shared" ref="AD14:AD21" si="1">(X14-J14)*H14</f>
        <v>100.99999999999997</v>
      </c>
      <c r="AE14" s="51"/>
      <c r="AF14" s="58" t="e">
        <f>(X14:Y14-J14:K14)/J14:M14</f>
        <v>#VALUE!</v>
      </c>
      <c r="AG14" s="59"/>
      <c r="AH14" s="54"/>
      <c r="AI14" s="55"/>
    </row>
    <row r="15" spans="1:35" s="12" customFormat="1" ht="33" customHeight="1">
      <c r="A15" s="9">
        <v>1</v>
      </c>
      <c r="B15" s="9">
        <v>1</v>
      </c>
      <c r="C15" s="10">
        <v>30</v>
      </c>
      <c r="D15" s="80" t="s">
        <v>66</v>
      </c>
      <c r="E15" s="81"/>
      <c r="F15" s="82" t="s">
        <v>67</v>
      </c>
      <c r="G15" s="83"/>
      <c r="H15" s="84">
        <v>600</v>
      </c>
      <c r="I15" s="85"/>
      <c r="J15" s="86">
        <v>8.56</v>
      </c>
      <c r="K15" s="87"/>
      <c r="L15" s="86">
        <f t="shared" si="0"/>
        <v>5136</v>
      </c>
      <c r="M15" s="87"/>
      <c r="N15" s="90" t="s">
        <v>68</v>
      </c>
      <c r="O15" s="91"/>
      <c r="P15" s="44"/>
      <c r="Q15" s="45"/>
      <c r="R15" s="44"/>
      <c r="S15" s="45"/>
      <c r="T15" s="44"/>
      <c r="U15" s="45"/>
      <c r="V15" s="44"/>
      <c r="W15" s="45"/>
      <c r="X15" s="46">
        <v>8.19</v>
      </c>
      <c r="Y15" s="47"/>
      <c r="Z15" s="9"/>
      <c r="AA15" s="10"/>
      <c r="AB15" s="96"/>
      <c r="AC15" s="97"/>
      <c r="AD15" s="112">
        <f t="shared" si="1"/>
        <v>-222.0000000000006</v>
      </c>
      <c r="AE15" s="113"/>
      <c r="AF15" s="15"/>
      <c r="AG15" s="15"/>
      <c r="AH15" s="54"/>
      <c r="AI15" s="55"/>
    </row>
    <row r="16" spans="1:35" s="12" customFormat="1" ht="33" customHeight="1">
      <c r="A16" s="11">
        <v>2</v>
      </c>
      <c r="B16" s="9">
        <v>2</v>
      </c>
      <c r="C16" s="10">
        <v>11</v>
      </c>
      <c r="D16" s="80" t="s">
        <v>69</v>
      </c>
      <c r="E16" s="81"/>
      <c r="F16" s="82" t="s">
        <v>70</v>
      </c>
      <c r="G16" s="83"/>
      <c r="H16" s="84">
        <v>300</v>
      </c>
      <c r="I16" s="85"/>
      <c r="J16" s="86">
        <v>16.11</v>
      </c>
      <c r="K16" s="87"/>
      <c r="L16" s="88">
        <f t="shared" si="0"/>
        <v>4833</v>
      </c>
      <c r="M16" s="89"/>
      <c r="N16" s="90"/>
      <c r="O16" s="91"/>
      <c r="P16" s="44"/>
      <c r="Q16" s="45"/>
      <c r="R16" s="44"/>
      <c r="S16" s="45"/>
      <c r="T16" s="44"/>
      <c r="U16" s="45"/>
      <c r="V16" s="44"/>
      <c r="W16" s="45"/>
      <c r="X16" s="46">
        <v>16.93</v>
      </c>
      <c r="Y16" s="47"/>
      <c r="Z16" s="9"/>
      <c r="AA16" s="10"/>
      <c r="AB16" s="96"/>
      <c r="AC16" s="97"/>
      <c r="AD16" s="50">
        <f t="shared" si="1"/>
        <v>246.00000000000009</v>
      </c>
      <c r="AE16" s="51"/>
      <c r="AF16" s="14"/>
      <c r="AG16" s="14"/>
      <c r="AH16" s="54"/>
      <c r="AI16" s="55"/>
    </row>
    <row r="17" spans="1:35" s="12" customFormat="1" ht="33" customHeight="1">
      <c r="A17" s="11">
        <v>3</v>
      </c>
      <c r="B17" s="9">
        <v>2</v>
      </c>
      <c r="C17" s="10">
        <v>11</v>
      </c>
      <c r="D17" s="80" t="s">
        <v>71</v>
      </c>
      <c r="E17" s="81"/>
      <c r="F17" s="82" t="s">
        <v>72</v>
      </c>
      <c r="G17" s="83"/>
      <c r="H17" s="84">
        <v>500</v>
      </c>
      <c r="I17" s="85"/>
      <c r="J17" s="86">
        <v>14.54</v>
      </c>
      <c r="K17" s="87"/>
      <c r="L17" s="88">
        <f t="shared" si="0"/>
        <v>7270</v>
      </c>
      <c r="M17" s="89"/>
      <c r="N17" s="90"/>
      <c r="O17" s="91"/>
      <c r="P17" s="44"/>
      <c r="Q17" s="45"/>
      <c r="R17" s="44"/>
      <c r="S17" s="45"/>
      <c r="T17" s="44"/>
      <c r="U17" s="45"/>
      <c r="V17" s="44"/>
      <c r="W17" s="45"/>
      <c r="X17" s="46">
        <v>16.05</v>
      </c>
      <c r="Y17" s="47"/>
      <c r="Z17" s="9"/>
      <c r="AA17" s="10"/>
      <c r="AB17" s="96"/>
      <c r="AC17" s="97"/>
      <c r="AD17" s="50">
        <f t="shared" si="1"/>
        <v>755.0000000000008</v>
      </c>
      <c r="AE17" s="51"/>
      <c r="AF17" s="14"/>
      <c r="AG17" s="14"/>
      <c r="AH17" s="54"/>
      <c r="AI17" s="55"/>
    </row>
    <row r="18" spans="1:35" s="12" customFormat="1" ht="33" customHeight="1">
      <c r="A18" s="11">
        <v>4</v>
      </c>
      <c r="B18" s="9">
        <v>2</v>
      </c>
      <c r="C18" s="10">
        <v>11</v>
      </c>
      <c r="D18" s="80" t="s">
        <v>73</v>
      </c>
      <c r="E18" s="81"/>
      <c r="F18" s="82" t="s">
        <v>74</v>
      </c>
      <c r="G18" s="83"/>
      <c r="H18" s="84">
        <v>500</v>
      </c>
      <c r="I18" s="85"/>
      <c r="J18" s="86">
        <v>8.5399999999999991</v>
      </c>
      <c r="K18" s="87"/>
      <c r="L18" s="88">
        <f t="shared" si="0"/>
        <v>4270</v>
      </c>
      <c r="M18" s="89"/>
      <c r="N18" s="90"/>
      <c r="O18" s="91"/>
      <c r="P18" s="44"/>
      <c r="Q18" s="45"/>
      <c r="R18" s="44"/>
      <c r="S18" s="45"/>
      <c r="T18" s="44"/>
      <c r="U18" s="45"/>
      <c r="V18" s="44"/>
      <c r="W18" s="45"/>
      <c r="X18" s="46">
        <v>9.17</v>
      </c>
      <c r="Y18" s="47"/>
      <c r="Z18" s="9"/>
      <c r="AA18" s="10"/>
      <c r="AB18" s="96"/>
      <c r="AC18" s="97"/>
      <c r="AD18" s="50">
        <f t="shared" si="1"/>
        <v>315.0000000000004</v>
      </c>
      <c r="AE18" s="51"/>
      <c r="AF18" s="14"/>
      <c r="AG18" s="14"/>
      <c r="AH18" s="54"/>
      <c r="AI18" s="55"/>
    </row>
    <row r="19" spans="1:35" s="12" customFormat="1" ht="33" customHeight="1">
      <c r="A19" s="11">
        <v>5</v>
      </c>
      <c r="B19" s="9">
        <v>2</v>
      </c>
      <c r="C19" s="10">
        <v>17</v>
      </c>
      <c r="D19" s="80" t="s">
        <v>75</v>
      </c>
      <c r="E19" s="81"/>
      <c r="F19" s="82" t="s">
        <v>76</v>
      </c>
      <c r="G19" s="83"/>
      <c r="H19" s="84">
        <v>500</v>
      </c>
      <c r="I19" s="85"/>
      <c r="J19" s="86">
        <v>12.74</v>
      </c>
      <c r="K19" s="87"/>
      <c r="L19" s="88">
        <f t="shared" si="0"/>
        <v>6370</v>
      </c>
      <c r="M19" s="89"/>
      <c r="N19" s="90"/>
      <c r="O19" s="91"/>
      <c r="P19" s="44"/>
      <c r="Q19" s="45"/>
      <c r="R19" s="44"/>
      <c r="S19" s="45"/>
      <c r="T19" s="44"/>
      <c r="U19" s="45"/>
      <c r="V19" s="44"/>
      <c r="W19" s="45"/>
      <c r="X19" s="46">
        <v>13.25</v>
      </c>
      <c r="Y19" s="47"/>
      <c r="Z19" s="9"/>
      <c r="AA19" s="10"/>
      <c r="AB19" s="96"/>
      <c r="AC19" s="97"/>
      <c r="AD19" s="50">
        <f t="shared" si="1"/>
        <v>254.99999999999989</v>
      </c>
      <c r="AE19" s="51"/>
      <c r="AF19" s="14"/>
      <c r="AG19" s="14"/>
      <c r="AH19" s="54"/>
      <c r="AI19" s="55"/>
    </row>
    <row r="20" spans="1:35" s="12" customFormat="1" ht="33" customHeight="1">
      <c r="A20" s="11">
        <v>6</v>
      </c>
      <c r="B20" s="9">
        <v>2</v>
      </c>
      <c r="C20" s="10">
        <v>26</v>
      </c>
      <c r="D20" s="80" t="s">
        <v>77</v>
      </c>
      <c r="E20" s="81"/>
      <c r="F20" s="82" t="s">
        <v>78</v>
      </c>
      <c r="G20" s="83"/>
      <c r="H20" s="84">
        <v>300</v>
      </c>
      <c r="I20" s="85"/>
      <c r="J20" s="86">
        <v>14.71</v>
      </c>
      <c r="K20" s="87"/>
      <c r="L20" s="88">
        <f t="shared" si="0"/>
        <v>4413</v>
      </c>
      <c r="M20" s="89"/>
      <c r="N20" s="90"/>
      <c r="O20" s="91"/>
      <c r="P20" s="44"/>
      <c r="Q20" s="45"/>
      <c r="R20" s="44"/>
      <c r="S20" s="45"/>
      <c r="T20" s="44"/>
      <c r="U20" s="45"/>
      <c r="V20" s="44"/>
      <c r="W20" s="45"/>
      <c r="X20" s="46">
        <v>14.67</v>
      </c>
      <c r="Y20" s="47"/>
      <c r="Z20" s="9"/>
      <c r="AA20" s="10"/>
      <c r="AB20" s="96"/>
      <c r="AC20" s="97"/>
      <c r="AD20" s="50">
        <f t="shared" si="1"/>
        <v>-12.000000000000277</v>
      </c>
      <c r="AE20" s="51"/>
      <c r="AF20" s="14"/>
      <c r="AG20" s="14"/>
      <c r="AH20" s="54"/>
      <c r="AI20" s="55"/>
    </row>
    <row r="21" spans="1:35" s="12" customFormat="1" ht="33" customHeight="1">
      <c r="A21" s="11">
        <v>7</v>
      </c>
      <c r="B21" s="9">
        <v>3</v>
      </c>
      <c r="C21" s="10">
        <v>3</v>
      </c>
      <c r="D21" s="80" t="s">
        <v>79</v>
      </c>
      <c r="E21" s="81"/>
      <c r="F21" s="82" t="s">
        <v>80</v>
      </c>
      <c r="G21" s="83"/>
      <c r="H21" s="84">
        <v>200</v>
      </c>
      <c r="I21" s="85"/>
      <c r="J21" s="86">
        <v>26.01</v>
      </c>
      <c r="K21" s="87"/>
      <c r="L21" s="88">
        <f t="shared" si="0"/>
        <v>5202</v>
      </c>
      <c r="M21" s="89"/>
      <c r="N21" s="90"/>
      <c r="O21" s="91"/>
      <c r="P21" s="44"/>
      <c r="Q21" s="45"/>
      <c r="R21" s="44"/>
      <c r="S21" s="45"/>
      <c r="T21" s="44"/>
      <c r="U21" s="45"/>
      <c r="V21" s="44"/>
      <c r="W21" s="45"/>
      <c r="X21" s="46">
        <v>25.32</v>
      </c>
      <c r="Y21" s="47"/>
      <c r="Z21" s="9"/>
      <c r="AA21" s="10"/>
      <c r="AB21" s="96"/>
      <c r="AC21" s="97"/>
      <c r="AD21" s="50">
        <f t="shared" si="1"/>
        <v>-138.00000000000026</v>
      </c>
      <c r="AE21" s="51"/>
      <c r="AF21" s="14"/>
      <c r="AG21" s="14"/>
      <c r="AH21" s="54"/>
      <c r="AI21" s="55"/>
    </row>
    <row r="22" spans="1:35" s="12" customFormat="1" ht="33" customHeight="1">
      <c r="A22" s="11">
        <v>8</v>
      </c>
      <c r="B22" s="9">
        <v>3</v>
      </c>
      <c r="C22" s="10">
        <v>12</v>
      </c>
      <c r="D22" s="80" t="s">
        <v>81</v>
      </c>
      <c r="E22" s="81"/>
      <c r="F22" s="82" t="s">
        <v>82</v>
      </c>
      <c r="G22" s="83"/>
      <c r="H22" s="84">
        <v>20000</v>
      </c>
      <c r="I22" s="85"/>
      <c r="J22" s="86">
        <v>25.95</v>
      </c>
      <c r="K22" s="87"/>
      <c r="L22" s="88"/>
      <c r="M22" s="89"/>
      <c r="N22" s="90"/>
      <c r="O22" s="91"/>
      <c r="P22" s="44"/>
      <c r="Q22" s="45"/>
      <c r="R22" s="44"/>
      <c r="S22" s="45"/>
      <c r="T22" s="44"/>
      <c r="U22" s="45"/>
      <c r="V22" s="44"/>
      <c r="W22" s="45"/>
      <c r="X22" s="46"/>
      <c r="Y22" s="47"/>
      <c r="Z22" s="9"/>
      <c r="AA22" s="10"/>
      <c r="AB22" s="96"/>
      <c r="AC22" s="97"/>
      <c r="AD22" s="50">
        <f>H22*J22/36000</f>
        <v>14.416666666666666</v>
      </c>
      <c r="AE22" s="51"/>
      <c r="AF22" s="14"/>
      <c r="AG22" s="14"/>
      <c r="AH22" s="54"/>
      <c r="AI22" s="55"/>
    </row>
    <row r="23" spans="1:35" s="12" customFormat="1" ht="33" customHeight="1">
      <c r="A23" s="11">
        <v>9</v>
      </c>
      <c r="B23" s="9">
        <v>3</v>
      </c>
      <c r="C23" s="10">
        <v>13</v>
      </c>
      <c r="D23" s="80" t="s">
        <v>83</v>
      </c>
      <c r="E23" s="81"/>
      <c r="F23" s="82" t="s">
        <v>84</v>
      </c>
      <c r="G23" s="83"/>
      <c r="H23" s="84">
        <v>300</v>
      </c>
      <c r="I23" s="85"/>
      <c r="J23" s="86">
        <v>22.07</v>
      </c>
      <c r="K23" s="87"/>
      <c r="L23" s="88"/>
      <c r="M23" s="89"/>
      <c r="N23" s="90"/>
      <c r="O23" s="91"/>
      <c r="P23" s="44"/>
      <c r="Q23" s="45"/>
      <c r="R23" s="44"/>
      <c r="S23" s="45"/>
      <c r="T23" s="44"/>
      <c r="U23" s="45"/>
      <c r="V23" s="44"/>
      <c r="W23" s="45"/>
      <c r="X23" s="46">
        <v>24.77</v>
      </c>
      <c r="Y23" s="47"/>
      <c r="Z23" s="9"/>
      <c r="AA23" s="10"/>
      <c r="AB23" s="96"/>
      <c r="AC23" s="97"/>
      <c r="AD23" s="50">
        <f>(X23-J23)*H23</f>
        <v>809.99999999999977</v>
      </c>
      <c r="AE23" s="51"/>
      <c r="AF23" s="14"/>
      <c r="AG23" s="14"/>
      <c r="AH23" s="54"/>
      <c r="AI23" s="55"/>
    </row>
    <row r="24" spans="1:35" s="12" customFormat="1" ht="33" customHeight="1">
      <c r="A24" s="11">
        <v>10</v>
      </c>
      <c r="B24" s="9">
        <v>3</v>
      </c>
      <c r="C24" s="10">
        <v>17</v>
      </c>
      <c r="D24" s="80" t="s">
        <v>85</v>
      </c>
      <c r="E24" s="81"/>
      <c r="F24" s="82" t="s">
        <v>86</v>
      </c>
      <c r="G24" s="83"/>
      <c r="H24" s="84">
        <v>500</v>
      </c>
      <c r="I24" s="85"/>
      <c r="J24" s="86">
        <v>14.76</v>
      </c>
      <c r="K24" s="87"/>
      <c r="L24" s="88"/>
      <c r="M24" s="89"/>
      <c r="N24" s="90"/>
      <c r="O24" s="91"/>
      <c r="P24" s="44"/>
      <c r="Q24" s="45"/>
      <c r="R24" s="44"/>
      <c r="S24" s="45"/>
      <c r="T24" s="44"/>
      <c r="U24" s="45"/>
      <c r="V24" s="44"/>
      <c r="W24" s="45"/>
      <c r="X24" s="46">
        <v>14.97</v>
      </c>
      <c r="Y24" s="47"/>
      <c r="Z24" s="9"/>
      <c r="AA24" s="10"/>
      <c r="AB24" s="96"/>
      <c r="AC24" s="97"/>
      <c r="AD24" s="50">
        <f>(X24-J24)*H24</f>
        <v>105.00000000000043</v>
      </c>
      <c r="AE24" s="51"/>
      <c r="AF24" s="14"/>
      <c r="AG24" s="14"/>
      <c r="AH24" s="54"/>
      <c r="AI24" s="55"/>
    </row>
    <row r="25" spans="1:35" s="12" customFormat="1" ht="33" customHeight="1">
      <c r="A25" s="11">
        <v>11</v>
      </c>
      <c r="B25" s="9">
        <v>3</v>
      </c>
      <c r="C25" s="10">
        <v>20</v>
      </c>
      <c r="D25" s="80" t="s">
        <v>87</v>
      </c>
      <c r="E25" s="81"/>
      <c r="F25" s="82" t="s">
        <v>88</v>
      </c>
      <c r="G25" s="83"/>
      <c r="H25" s="84">
        <v>100</v>
      </c>
      <c r="I25" s="85"/>
      <c r="J25" s="86">
        <v>56.88</v>
      </c>
      <c r="K25" s="87"/>
      <c r="L25" s="88">
        <f>H25*J25</f>
        <v>5688</v>
      </c>
      <c r="M25" s="89"/>
      <c r="N25" s="90"/>
      <c r="O25" s="91"/>
      <c r="P25" s="44"/>
      <c r="Q25" s="45"/>
      <c r="R25" s="44"/>
      <c r="S25" s="45"/>
      <c r="T25" s="44"/>
      <c r="U25" s="45"/>
      <c r="V25" s="44"/>
      <c r="W25" s="45"/>
      <c r="X25" s="46">
        <v>58.8</v>
      </c>
      <c r="Y25" s="47"/>
      <c r="Z25" s="9"/>
      <c r="AA25" s="10"/>
      <c r="AB25" s="96"/>
      <c r="AC25" s="97"/>
      <c r="AD25" s="50">
        <f>(X25-J25)*H25</f>
        <v>191.99999999999946</v>
      </c>
      <c r="AE25" s="51"/>
      <c r="AF25" s="14"/>
      <c r="AG25" s="14"/>
      <c r="AH25" s="54"/>
      <c r="AI25" s="55"/>
    </row>
    <row r="26" spans="1:35" s="12" customFormat="1" ht="33" customHeight="1">
      <c r="A26" s="11">
        <v>12</v>
      </c>
      <c r="B26" s="9">
        <v>4</v>
      </c>
      <c r="C26" s="10">
        <v>2</v>
      </c>
      <c r="D26" s="80" t="s">
        <v>89</v>
      </c>
      <c r="E26" s="81"/>
      <c r="F26" s="82" t="s">
        <v>90</v>
      </c>
      <c r="G26" s="83"/>
      <c r="H26" s="84">
        <v>500</v>
      </c>
      <c r="I26" s="85"/>
      <c r="J26" s="86">
        <v>11.05</v>
      </c>
      <c r="K26" s="87"/>
      <c r="L26" s="88">
        <f t="shared" ref="L26:L27" si="2">H26*J26</f>
        <v>5525</v>
      </c>
      <c r="M26" s="89"/>
      <c r="N26" s="90"/>
      <c r="O26" s="91"/>
      <c r="P26" s="44"/>
      <c r="Q26" s="45"/>
      <c r="R26" s="44"/>
      <c r="S26" s="45"/>
      <c r="T26" s="44"/>
      <c r="U26" s="45"/>
      <c r="V26" s="44"/>
      <c r="W26" s="45"/>
      <c r="X26" s="46">
        <v>11.63</v>
      </c>
      <c r="Y26" s="47"/>
      <c r="Z26" s="9"/>
      <c r="AA26" s="10"/>
      <c r="AB26" s="96"/>
      <c r="AC26" s="97"/>
      <c r="AD26" s="50">
        <f t="shared" ref="AD26:AD27" si="3">(X26-J26)*H26</f>
        <v>290.00000000000006</v>
      </c>
      <c r="AE26" s="51"/>
      <c r="AF26" s="14"/>
      <c r="AG26" s="14"/>
      <c r="AH26" s="54"/>
      <c r="AI26" s="55"/>
    </row>
    <row r="27" spans="1:35" s="12" customFormat="1" ht="33" customHeight="1">
      <c r="A27" s="11">
        <v>13</v>
      </c>
      <c r="B27" s="9">
        <v>4</v>
      </c>
      <c r="C27" s="10">
        <v>2</v>
      </c>
      <c r="D27" s="80" t="s">
        <v>91</v>
      </c>
      <c r="E27" s="81"/>
      <c r="F27" s="82" t="s">
        <v>92</v>
      </c>
      <c r="G27" s="83"/>
      <c r="H27" s="84">
        <v>200</v>
      </c>
      <c r="I27" s="85"/>
      <c r="J27" s="86">
        <v>28.81</v>
      </c>
      <c r="K27" s="87"/>
      <c r="L27" s="88">
        <f t="shared" si="2"/>
        <v>5762</v>
      </c>
      <c r="M27" s="89"/>
      <c r="N27" s="90"/>
      <c r="O27" s="91"/>
      <c r="P27" s="44"/>
      <c r="Q27" s="45"/>
      <c r="R27" s="44"/>
      <c r="S27" s="45"/>
      <c r="T27" s="44"/>
      <c r="U27" s="45"/>
      <c r="V27" s="44"/>
      <c r="W27" s="45"/>
      <c r="X27" s="46">
        <v>31.17</v>
      </c>
      <c r="Y27" s="47"/>
      <c r="Z27" s="9"/>
      <c r="AA27" s="10"/>
      <c r="AB27" s="96"/>
      <c r="AC27" s="97"/>
      <c r="AD27" s="50">
        <f t="shared" si="3"/>
        <v>472.00000000000057</v>
      </c>
      <c r="AE27" s="51"/>
      <c r="AF27" s="14"/>
      <c r="AG27" s="14"/>
      <c r="AH27" s="54"/>
      <c r="AI27" s="55"/>
    </row>
    <row r="28" spans="1:35" s="12" customFormat="1" ht="33" customHeight="1">
      <c r="A28" s="11">
        <v>14</v>
      </c>
      <c r="B28" s="9">
        <v>4</v>
      </c>
      <c r="C28" s="10">
        <v>10</v>
      </c>
      <c r="D28" s="80" t="s">
        <v>93</v>
      </c>
      <c r="E28" s="81"/>
      <c r="F28" s="82" t="s">
        <v>94</v>
      </c>
      <c r="G28" s="83"/>
      <c r="H28" s="84">
        <v>400</v>
      </c>
      <c r="I28" s="85"/>
      <c r="J28" s="86">
        <v>11.29</v>
      </c>
      <c r="K28" s="87"/>
      <c r="L28" s="88">
        <f t="shared" ref="L28" si="4">H28*J28</f>
        <v>4516</v>
      </c>
      <c r="M28" s="89"/>
      <c r="N28" s="90"/>
      <c r="O28" s="91"/>
      <c r="P28" s="44"/>
      <c r="Q28" s="45"/>
      <c r="R28" s="44"/>
      <c r="S28" s="45"/>
      <c r="T28" s="44"/>
      <c r="U28" s="45"/>
      <c r="V28" s="44"/>
      <c r="W28" s="45"/>
      <c r="X28" s="46">
        <v>11.84</v>
      </c>
      <c r="Y28" s="47"/>
      <c r="Z28" s="9"/>
      <c r="AA28" s="10"/>
      <c r="AB28" s="96"/>
      <c r="AC28" s="97"/>
      <c r="AD28" s="50">
        <f t="shared" ref="AD28" si="5">(X28-J28)*H28</f>
        <v>220.00000000000028</v>
      </c>
      <c r="AE28" s="51"/>
      <c r="AF28" s="14"/>
      <c r="AG28" s="14"/>
      <c r="AH28" s="54"/>
      <c r="AI28" s="55"/>
    </row>
    <row r="29" spans="1:35" s="12" customFormat="1" ht="33" customHeight="1">
      <c r="A29" s="11">
        <v>15</v>
      </c>
      <c r="B29" s="9">
        <v>4</v>
      </c>
      <c r="C29" s="10">
        <v>14</v>
      </c>
      <c r="D29" s="80" t="s">
        <v>95</v>
      </c>
      <c r="E29" s="81"/>
      <c r="F29" s="82" t="s">
        <v>96</v>
      </c>
      <c r="G29" s="83"/>
      <c r="H29" s="84">
        <v>500</v>
      </c>
      <c r="I29" s="85"/>
      <c r="J29" s="86">
        <v>14.11</v>
      </c>
      <c r="K29" s="87"/>
      <c r="L29" s="88">
        <f t="shared" ref="L29" si="6">H29*J29</f>
        <v>7055</v>
      </c>
      <c r="M29" s="89"/>
      <c r="N29" s="90"/>
      <c r="O29" s="91"/>
      <c r="P29" s="44"/>
      <c r="Q29" s="45"/>
      <c r="R29" s="44"/>
      <c r="S29" s="45"/>
      <c r="T29" s="44"/>
      <c r="U29" s="45"/>
      <c r="V29" s="44"/>
      <c r="W29" s="45"/>
      <c r="X29" s="46">
        <v>15.01</v>
      </c>
      <c r="Y29" s="47"/>
      <c r="Z29" s="9"/>
      <c r="AA29" s="10"/>
      <c r="AB29" s="96"/>
      <c r="AC29" s="97"/>
      <c r="AD29" s="50">
        <f t="shared" ref="AD29" si="7">(X29-J29)*H29</f>
        <v>450.00000000000017</v>
      </c>
      <c r="AE29" s="51"/>
      <c r="AF29" s="14"/>
      <c r="AG29" s="14"/>
      <c r="AH29" s="54"/>
      <c r="AI29" s="55"/>
    </row>
    <row r="30" spans="1:35" s="12" customFormat="1" ht="33" customHeight="1">
      <c r="A30" s="11">
        <v>16</v>
      </c>
      <c r="B30" s="9">
        <v>4</v>
      </c>
      <c r="C30" s="10">
        <v>15</v>
      </c>
      <c r="D30" s="80" t="s">
        <v>97</v>
      </c>
      <c r="E30" s="81"/>
      <c r="F30" s="82" t="s">
        <v>98</v>
      </c>
      <c r="G30" s="83"/>
      <c r="H30" s="84">
        <v>200</v>
      </c>
      <c r="I30" s="85"/>
      <c r="J30" s="86">
        <v>30.89</v>
      </c>
      <c r="K30" s="87"/>
      <c r="L30" s="88">
        <f t="shared" ref="L30" si="8">H30*J30</f>
        <v>6178</v>
      </c>
      <c r="M30" s="89"/>
      <c r="N30" s="90"/>
      <c r="O30" s="91"/>
      <c r="P30" s="44"/>
      <c r="Q30" s="45"/>
      <c r="R30" s="44"/>
      <c r="S30" s="45"/>
      <c r="T30" s="44"/>
      <c r="U30" s="45"/>
      <c r="V30" s="44"/>
      <c r="W30" s="45"/>
      <c r="X30" s="46">
        <v>34.42</v>
      </c>
      <c r="Y30" s="47"/>
      <c r="Z30" s="9"/>
      <c r="AA30" s="10"/>
      <c r="AB30" s="96"/>
      <c r="AC30" s="97"/>
      <c r="AD30" s="50">
        <f t="shared" ref="AD30:AD31" si="9">(X30-J30)*H30</f>
        <v>706.00000000000023</v>
      </c>
      <c r="AE30" s="51"/>
      <c r="AF30" s="14"/>
      <c r="AG30" s="14"/>
      <c r="AH30" s="54"/>
      <c r="AI30" s="55"/>
    </row>
    <row r="31" spans="1:35" s="12" customFormat="1" ht="33" customHeight="1">
      <c r="A31" s="11">
        <v>17</v>
      </c>
      <c r="B31" s="9">
        <v>4</v>
      </c>
      <c r="C31" s="10">
        <v>15</v>
      </c>
      <c r="D31" s="80" t="s">
        <v>99</v>
      </c>
      <c r="E31" s="81"/>
      <c r="F31" s="82" t="s">
        <v>100</v>
      </c>
      <c r="G31" s="83"/>
      <c r="H31" s="84">
        <v>400</v>
      </c>
      <c r="I31" s="85"/>
      <c r="J31" s="86">
        <v>10.37</v>
      </c>
      <c r="K31" s="87"/>
      <c r="L31" s="88">
        <f t="shared" ref="L31" si="10">H31*J31</f>
        <v>4148</v>
      </c>
      <c r="M31" s="89"/>
      <c r="N31" s="90"/>
      <c r="O31" s="91"/>
      <c r="P31" s="44"/>
      <c r="Q31" s="45"/>
      <c r="R31" s="44"/>
      <c r="S31" s="45"/>
      <c r="T31" s="44"/>
      <c r="U31" s="45"/>
      <c r="V31" s="44"/>
      <c r="W31" s="45"/>
      <c r="X31" s="46">
        <v>10.97</v>
      </c>
      <c r="Y31" s="47"/>
      <c r="Z31" s="9"/>
      <c r="AA31" s="10"/>
      <c r="AB31" s="96"/>
      <c r="AC31" s="97"/>
      <c r="AD31" s="50">
        <f t="shared" si="9"/>
        <v>240.00000000000057</v>
      </c>
      <c r="AE31" s="51"/>
      <c r="AF31" s="14"/>
      <c r="AG31" s="14"/>
      <c r="AH31" s="54"/>
      <c r="AI31" s="55"/>
    </row>
    <row r="32" spans="1:35" s="12" customFormat="1" ht="33" customHeight="1">
      <c r="A32" s="11">
        <v>18</v>
      </c>
      <c r="B32" s="9">
        <v>4</v>
      </c>
      <c r="C32" s="10">
        <v>17</v>
      </c>
      <c r="D32" s="80" t="s">
        <v>101</v>
      </c>
      <c r="E32" s="81"/>
      <c r="F32" s="82" t="s">
        <v>102</v>
      </c>
      <c r="G32" s="83"/>
      <c r="H32" s="84">
        <v>400</v>
      </c>
      <c r="I32" s="85"/>
      <c r="J32" s="86">
        <v>17.91</v>
      </c>
      <c r="K32" s="87"/>
      <c r="L32" s="88">
        <f t="shared" ref="L32" si="11">H32*J32</f>
        <v>7164</v>
      </c>
      <c r="M32" s="89"/>
      <c r="N32" s="90"/>
      <c r="O32" s="91"/>
      <c r="P32" s="44"/>
      <c r="Q32" s="45"/>
      <c r="R32" s="44"/>
      <c r="S32" s="45"/>
      <c r="T32" s="44"/>
      <c r="U32" s="45"/>
      <c r="V32" s="44"/>
      <c r="W32" s="45"/>
      <c r="X32" s="46">
        <v>22.01</v>
      </c>
      <c r="Y32" s="47"/>
      <c r="Z32" s="9"/>
      <c r="AA32" s="10"/>
      <c r="AB32" s="96"/>
      <c r="AC32" s="97"/>
      <c r="AD32" s="50">
        <f t="shared" ref="AD32" si="12">(X32-J32)*H32</f>
        <v>1640.0000000000005</v>
      </c>
      <c r="AE32" s="51"/>
      <c r="AF32" s="14"/>
      <c r="AG32" s="14"/>
      <c r="AH32" s="54"/>
      <c r="AI32" s="55"/>
    </row>
    <row r="33" spans="1:40" s="12" customFormat="1" ht="33" customHeight="1">
      <c r="A33" s="11">
        <v>19</v>
      </c>
      <c r="B33" s="9">
        <v>4</v>
      </c>
      <c r="C33" s="10">
        <v>22</v>
      </c>
      <c r="D33" s="80" t="s">
        <v>103</v>
      </c>
      <c r="E33" s="81"/>
      <c r="F33" s="82" t="s">
        <v>104</v>
      </c>
      <c r="G33" s="83"/>
      <c r="H33" s="84">
        <v>300</v>
      </c>
      <c r="I33" s="85"/>
      <c r="J33" s="86">
        <v>24.49</v>
      </c>
      <c r="K33" s="87"/>
      <c r="L33" s="88">
        <f t="shared" ref="L33" si="13">H33*J33</f>
        <v>7346.9999999999991</v>
      </c>
      <c r="M33" s="89"/>
      <c r="N33" s="90"/>
      <c r="O33" s="91"/>
      <c r="P33" s="44"/>
      <c r="Q33" s="45"/>
      <c r="R33" s="44"/>
      <c r="S33" s="45"/>
      <c r="T33" s="44"/>
      <c r="U33" s="45"/>
      <c r="V33" s="44"/>
      <c r="W33" s="45"/>
      <c r="X33" s="46">
        <v>23.09</v>
      </c>
      <c r="Y33" s="47"/>
      <c r="Z33" s="9"/>
      <c r="AA33" s="10"/>
      <c r="AB33" s="96"/>
      <c r="AC33" s="97"/>
      <c r="AD33" s="50">
        <f t="shared" ref="AD33" si="14">(X33-J33)*H33</f>
        <v>-419.99999999999955</v>
      </c>
      <c r="AE33" s="51"/>
      <c r="AF33" s="14"/>
      <c r="AG33" s="14"/>
      <c r="AH33" s="54"/>
      <c r="AI33" s="55"/>
    </row>
    <row r="34" spans="1:40" s="12" customFormat="1" ht="33" customHeight="1">
      <c r="A34" s="11">
        <v>20</v>
      </c>
      <c r="B34" s="9">
        <v>5</v>
      </c>
      <c r="C34" s="10">
        <v>6</v>
      </c>
      <c r="D34" s="80" t="s">
        <v>81</v>
      </c>
      <c r="E34" s="81"/>
      <c r="F34" s="82" t="s">
        <v>82</v>
      </c>
      <c r="G34" s="83"/>
      <c r="H34" s="84">
        <v>29000</v>
      </c>
      <c r="I34" s="85"/>
      <c r="J34" s="86">
        <v>4.5</v>
      </c>
      <c r="K34" s="87"/>
      <c r="L34" s="88"/>
      <c r="M34" s="89"/>
      <c r="N34" s="90"/>
      <c r="O34" s="91"/>
      <c r="P34" s="44"/>
      <c r="Q34" s="45"/>
      <c r="R34" s="44"/>
      <c r="S34" s="45"/>
      <c r="T34" s="44"/>
      <c r="U34" s="45"/>
      <c r="V34" s="44"/>
      <c r="W34" s="45"/>
      <c r="X34" s="46"/>
      <c r="Y34" s="47"/>
      <c r="Z34" s="9"/>
      <c r="AA34" s="10"/>
      <c r="AB34" s="96"/>
      <c r="AC34" s="97"/>
      <c r="AD34" s="50">
        <f>H34*J34/36000</f>
        <v>3.625</v>
      </c>
      <c r="AE34" s="51"/>
      <c r="AF34" s="14"/>
      <c r="AG34" s="14"/>
      <c r="AH34" s="54"/>
      <c r="AI34" s="55"/>
    </row>
    <row r="35" spans="1:40" s="12" customFormat="1" ht="33" customHeight="1">
      <c r="A35" s="11">
        <v>21</v>
      </c>
      <c r="B35" s="9">
        <v>5</v>
      </c>
      <c r="C35" s="10">
        <v>7</v>
      </c>
      <c r="D35" s="80" t="s">
        <v>81</v>
      </c>
      <c r="E35" s="81"/>
      <c r="F35" s="82" t="s">
        <v>82</v>
      </c>
      <c r="G35" s="83"/>
      <c r="H35" s="84">
        <v>29000</v>
      </c>
      <c r="I35" s="85"/>
      <c r="J35" s="86">
        <v>8.5</v>
      </c>
      <c r="K35" s="87"/>
      <c r="L35" s="88"/>
      <c r="M35" s="89"/>
      <c r="N35" s="90"/>
      <c r="O35" s="91"/>
      <c r="P35" s="44"/>
      <c r="Q35" s="45"/>
      <c r="R35" s="44"/>
      <c r="S35" s="45"/>
      <c r="T35" s="44"/>
      <c r="U35" s="45"/>
      <c r="V35" s="44"/>
      <c r="W35" s="45"/>
      <c r="X35" s="46"/>
      <c r="Y35" s="47"/>
      <c r="Z35" s="9"/>
      <c r="AA35" s="10"/>
      <c r="AB35" s="96"/>
      <c r="AC35" s="97"/>
      <c r="AD35" s="50">
        <f>H35*J35/36000</f>
        <v>6.8472222222222223</v>
      </c>
      <c r="AE35" s="51"/>
      <c r="AF35" s="14"/>
      <c r="AG35" s="14"/>
      <c r="AH35" s="54"/>
      <c r="AI35" s="55"/>
    </row>
    <row r="36" spans="1:40" s="12" customFormat="1" ht="33" customHeight="1">
      <c r="A36" s="11">
        <v>22</v>
      </c>
      <c r="B36" s="9">
        <v>5</v>
      </c>
      <c r="C36" s="10">
        <v>11</v>
      </c>
      <c r="D36" s="80" t="s">
        <v>105</v>
      </c>
      <c r="E36" s="81"/>
      <c r="F36" s="82" t="s">
        <v>106</v>
      </c>
      <c r="G36" s="83"/>
      <c r="H36" s="84">
        <v>400</v>
      </c>
      <c r="I36" s="85"/>
      <c r="J36" s="86">
        <v>15.54</v>
      </c>
      <c r="K36" s="87"/>
      <c r="L36" s="88">
        <f t="shared" ref="L36" si="15">H36*J36</f>
        <v>6216</v>
      </c>
      <c r="M36" s="89"/>
      <c r="N36" s="90"/>
      <c r="O36" s="91"/>
      <c r="P36" s="44"/>
      <c r="Q36" s="45"/>
      <c r="R36" s="44"/>
      <c r="S36" s="45"/>
      <c r="T36" s="44"/>
      <c r="U36" s="45"/>
      <c r="V36" s="44"/>
      <c r="W36" s="45"/>
      <c r="X36" s="46">
        <v>16.61</v>
      </c>
      <c r="Y36" s="47"/>
      <c r="Z36" s="9">
        <v>5</v>
      </c>
      <c r="AA36" s="10">
        <v>21</v>
      </c>
      <c r="AB36" s="96"/>
      <c r="AC36" s="97"/>
      <c r="AD36" s="50">
        <f t="shared" ref="AD36" si="16">(X36-J36)*H36</f>
        <v>428.00000000000011</v>
      </c>
      <c r="AE36" s="51"/>
      <c r="AF36" s="94">
        <f>(X36-J36)/J36</f>
        <v>6.8854568854568879E-2</v>
      </c>
      <c r="AG36" s="95"/>
      <c r="AH36" s="54"/>
      <c r="AI36" s="55"/>
    </row>
    <row r="37" spans="1:40" s="12" customFormat="1" ht="33" customHeight="1">
      <c r="A37" s="11">
        <v>23</v>
      </c>
      <c r="B37" s="9">
        <v>5</v>
      </c>
      <c r="C37" s="10">
        <v>12</v>
      </c>
      <c r="D37" s="80" t="s">
        <v>107</v>
      </c>
      <c r="E37" s="81"/>
      <c r="F37" s="82" t="s">
        <v>108</v>
      </c>
      <c r="G37" s="83"/>
      <c r="H37" s="84">
        <v>200</v>
      </c>
      <c r="I37" s="85"/>
      <c r="J37" s="86">
        <v>33</v>
      </c>
      <c r="K37" s="87"/>
      <c r="L37" s="88">
        <f t="shared" ref="L37:L38" si="17">H37*J37</f>
        <v>6600</v>
      </c>
      <c r="M37" s="89"/>
      <c r="N37" s="90"/>
      <c r="O37" s="91"/>
      <c r="P37" s="44"/>
      <c r="Q37" s="45"/>
      <c r="R37" s="44"/>
      <c r="S37" s="45"/>
      <c r="T37" s="44"/>
      <c r="U37" s="45"/>
      <c r="V37" s="44"/>
      <c r="W37" s="45"/>
      <c r="X37" s="46">
        <v>35.51</v>
      </c>
      <c r="Y37" s="47"/>
      <c r="Z37" s="9">
        <v>5</v>
      </c>
      <c r="AA37" s="10">
        <v>21</v>
      </c>
      <c r="AB37" s="96"/>
      <c r="AC37" s="97"/>
      <c r="AD37" s="50">
        <f t="shared" ref="AD37:AD38" si="18">(X37-J37)*H37</f>
        <v>501.9999999999996</v>
      </c>
      <c r="AE37" s="51"/>
      <c r="AF37" s="94">
        <f t="shared" ref="AF37:AF43" si="19">(X37-J37)/J37</f>
        <v>7.6060606060605995E-2</v>
      </c>
      <c r="AG37" s="95"/>
      <c r="AH37" s="54"/>
      <c r="AI37" s="55"/>
    </row>
    <row r="38" spans="1:40" s="12" customFormat="1" ht="33" customHeight="1">
      <c r="A38" s="11">
        <v>24</v>
      </c>
      <c r="B38" s="9">
        <v>5</v>
      </c>
      <c r="C38" s="10">
        <v>14</v>
      </c>
      <c r="D38" s="80" t="s">
        <v>97</v>
      </c>
      <c r="E38" s="81"/>
      <c r="F38" s="82" t="s">
        <v>98</v>
      </c>
      <c r="G38" s="83"/>
      <c r="H38" s="84">
        <v>200</v>
      </c>
      <c r="I38" s="85"/>
      <c r="J38" s="86">
        <v>33.299999999999997</v>
      </c>
      <c r="K38" s="87"/>
      <c r="L38" s="88">
        <f t="shared" si="17"/>
        <v>6659.9999999999991</v>
      </c>
      <c r="M38" s="89"/>
      <c r="N38" s="90"/>
      <c r="O38" s="91"/>
      <c r="P38" s="44"/>
      <c r="Q38" s="45"/>
      <c r="R38" s="44"/>
      <c r="S38" s="45"/>
      <c r="T38" s="44"/>
      <c r="U38" s="45"/>
      <c r="V38" s="44"/>
      <c r="W38" s="45"/>
      <c r="X38" s="46">
        <v>46.34</v>
      </c>
      <c r="Y38" s="47"/>
      <c r="Z38" s="9">
        <v>5</v>
      </c>
      <c r="AA38" s="10">
        <v>25</v>
      </c>
      <c r="AB38" s="96"/>
      <c r="AC38" s="97"/>
      <c r="AD38" s="50">
        <f t="shared" si="18"/>
        <v>2608.0000000000014</v>
      </c>
      <c r="AE38" s="51"/>
      <c r="AF38" s="94">
        <f t="shared" si="19"/>
        <v>0.39159159159159179</v>
      </c>
      <c r="AG38" s="95"/>
      <c r="AH38" s="54"/>
      <c r="AI38" s="55"/>
    </row>
    <row r="39" spans="1:40" s="12" customFormat="1" ht="33" customHeight="1">
      <c r="A39" s="11">
        <v>25</v>
      </c>
      <c r="B39" s="9">
        <v>5</v>
      </c>
      <c r="C39" s="10">
        <v>14</v>
      </c>
      <c r="D39" s="80" t="s">
        <v>109</v>
      </c>
      <c r="E39" s="81"/>
      <c r="F39" s="82" t="s">
        <v>110</v>
      </c>
      <c r="G39" s="83"/>
      <c r="H39" s="84">
        <v>100</v>
      </c>
      <c r="I39" s="85"/>
      <c r="J39" s="86">
        <v>25.51</v>
      </c>
      <c r="K39" s="87"/>
      <c r="L39" s="88">
        <f t="shared" ref="L39" si="20">H39*J39</f>
        <v>2551</v>
      </c>
      <c r="M39" s="89"/>
      <c r="N39" s="90"/>
      <c r="O39" s="91"/>
      <c r="P39" s="44"/>
      <c r="Q39" s="45"/>
      <c r="R39" s="44"/>
      <c r="S39" s="45"/>
      <c r="T39" s="44"/>
      <c r="U39" s="45"/>
      <c r="V39" s="44"/>
      <c r="W39" s="45"/>
      <c r="X39" s="46">
        <v>37.33</v>
      </c>
      <c r="Y39" s="47"/>
      <c r="Z39" s="9">
        <v>5</v>
      </c>
      <c r="AA39" s="10">
        <v>25</v>
      </c>
      <c r="AB39" s="96"/>
      <c r="AC39" s="97"/>
      <c r="AD39" s="50">
        <f t="shared" ref="AD39" si="21">(X39-J39)*H39</f>
        <v>1181.9999999999998</v>
      </c>
      <c r="AE39" s="51"/>
      <c r="AF39" s="94">
        <f t="shared" si="19"/>
        <v>0.4633477067816541</v>
      </c>
      <c r="AG39" s="95"/>
      <c r="AH39" s="54"/>
      <c r="AI39" s="55"/>
    </row>
    <row r="40" spans="1:40" s="12" customFormat="1" ht="33" customHeight="1">
      <c r="A40" s="11" t="s">
        <v>111</v>
      </c>
      <c r="B40" s="9">
        <v>5</v>
      </c>
      <c r="C40" s="10">
        <v>14</v>
      </c>
      <c r="D40" s="80" t="s">
        <v>109</v>
      </c>
      <c r="E40" s="81"/>
      <c r="F40" s="82" t="s">
        <v>110</v>
      </c>
      <c r="G40" s="83"/>
      <c r="H40" s="84">
        <v>100</v>
      </c>
      <c r="I40" s="85"/>
      <c r="J40" s="86">
        <v>25.51</v>
      </c>
      <c r="K40" s="87"/>
      <c r="L40" s="88">
        <f t="shared" ref="L40" si="22">H40*J40</f>
        <v>2551</v>
      </c>
      <c r="M40" s="89"/>
      <c r="N40" s="90"/>
      <c r="O40" s="91"/>
      <c r="P40" s="44"/>
      <c r="Q40" s="45"/>
      <c r="R40" s="44"/>
      <c r="S40" s="45"/>
      <c r="T40" s="44"/>
      <c r="U40" s="45"/>
      <c r="V40" s="44"/>
      <c r="W40" s="45"/>
      <c r="X40" s="46">
        <v>39.409999999999997</v>
      </c>
      <c r="Y40" s="47"/>
      <c r="Z40" s="9">
        <v>5</v>
      </c>
      <c r="AA40" s="10">
        <v>26</v>
      </c>
      <c r="AB40" s="48"/>
      <c r="AC40" s="49"/>
      <c r="AD40" s="50">
        <f t="shared" ref="AD40" si="23">(X40-J40)*H40</f>
        <v>1389.9999999999995</v>
      </c>
      <c r="AE40" s="51"/>
      <c r="AF40" s="94">
        <f t="shared" ref="AF40" si="24">(X40-J40)/J40</f>
        <v>0.54488435907487232</v>
      </c>
      <c r="AG40" s="95"/>
      <c r="AH40" s="54"/>
      <c r="AI40" s="55"/>
    </row>
    <row r="41" spans="1:40" s="12" customFormat="1" ht="33" customHeight="1">
      <c r="A41" s="11">
        <v>26</v>
      </c>
      <c r="B41" s="9">
        <v>5</v>
      </c>
      <c r="C41" s="10">
        <v>14</v>
      </c>
      <c r="D41" s="80" t="s">
        <v>112</v>
      </c>
      <c r="E41" s="81"/>
      <c r="F41" s="82" t="s">
        <v>113</v>
      </c>
      <c r="G41" s="83"/>
      <c r="H41" s="84">
        <v>200</v>
      </c>
      <c r="I41" s="85"/>
      <c r="J41" s="86">
        <v>10.01</v>
      </c>
      <c r="K41" s="87"/>
      <c r="L41" s="88">
        <f t="shared" ref="L41:L42" si="25">H41*J41</f>
        <v>2002</v>
      </c>
      <c r="M41" s="89"/>
      <c r="N41" s="90"/>
      <c r="O41" s="91"/>
      <c r="P41" s="44"/>
      <c r="Q41" s="45"/>
      <c r="R41" s="44"/>
      <c r="S41" s="45"/>
      <c r="T41" s="44"/>
      <c r="U41" s="45"/>
      <c r="V41" s="44"/>
      <c r="W41" s="45"/>
      <c r="X41" s="46">
        <v>9.66</v>
      </c>
      <c r="Y41" s="47"/>
      <c r="Z41" s="9">
        <v>5</v>
      </c>
      <c r="AA41" s="10">
        <v>15</v>
      </c>
      <c r="AB41" s="48"/>
      <c r="AC41" s="49"/>
      <c r="AD41" s="50">
        <f t="shared" ref="AD41:AD42" si="26">(X41-J41)*H41</f>
        <v>-69.999999999999929</v>
      </c>
      <c r="AE41" s="51"/>
      <c r="AF41" s="52">
        <f t="shared" si="19"/>
        <v>-3.4965034965034933E-2</v>
      </c>
      <c r="AG41" s="53"/>
      <c r="AH41" s="54"/>
      <c r="AI41" s="55"/>
    </row>
    <row r="42" spans="1:40" s="12" customFormat="1" ht="33" customHeight="1">
      <c r="A42" s="11">
        <v>27</v>
      </c>
      <c r="B42" s="9">
        <v>5</v>
      </c>
      <c r="C42" s="10">
        <v>15</v>
      </c>
      <c r="D42" s="80" t="s">
        <v>114</v>
      </c>
      <c r="E42" s="81"/>
      <c r="F42" s="82" t="s">
        <v>115</v>
      </c>
      <c r="G42" s="83"/>
      <c r="H42" s="84">
        <v>200</v>
      </c>
      <c r="I42" s="85"/>
      <c r="J42" s="86">
        <v>16.23</v>
      </c>
      <c r="K42" s="87"/>
      <c r="L42" s="88">
        <f t="shared" si="25"/>
        <v>3246</v>
      </c>
      <c r="M42" s="89"/>
      <c r="N42" s="90"/>
      <c r="O42" s="91"/>
      <c r="P42" s="44"/>
      <c r="Q42" s="45"/>
      <c r="R42" s="44"/>
      <c r="S42" s="45"/>
      <c r="T42" s="44"/>
      <c r="U42" s="45"/>
      <c r="V42" s="44"/>
      <c r="W42" s="45"/>
      <c r="X42" s="46">
        <v>16.760000000000002</v>
      </c>
      <c r="Y42" s="47"/>
      <c r="Z42" s="9">
        <v>5</v>
      </c>
      <c r="AA42" s="10">
        <v>27</v>
      </c>
      <c r="AB42" s="48"/>
      <c r="AC42" s="49"/>
      <c r="AD42" s="50">
        <f t="shared" si="26"/>
        <v>106.00000000000023</v>
      </c>
      <c r="AE42" s="51"/>
      <c r="AF42" s="94">
        <f t="shared" si="19"/>
        <v>3.2655576093653799E-2</v>
      </c>
      <c r="AG42" s="95"/>
      <c r="AH42" s="54"/>
      <c r="AI42" s="55"/>
    </row>
    <row r="43" spans="1:40" s="12" customFormat="1" ht="33" customHeight="1">
      <c r="A43" s="11">
        <v>28</v>
      </c>
      <c r="B43" s="9">
        <v>5</v>
      </c>
      <c r="C43" s="10">
        <v>25</v>
      </c>
      <c r="D43" s="80" t="s">
        <v>116</v>
      </c>
      <c r="E43" s="81"/>
      <c r="F43" s="82" t="s">
        <v>117</v>
      </c>
      <c r="G43" s="83"/>
      <c r="H43" s="84">
        <v>100</v>
      </c>
      <c r="I43" s="85"/>
      <c r="J43" s="86">
        <v>24.92</v>
      </c>
      <c r="K43" s="87"/>
      <c r="L43" s="88">
        <f t="shared" ref="L43:L44" si="27">H43*J43</f>
        <v>2492</v>
      </c>
      <c r="M43" s="89"/>
      <c r="N43" s="90"/>
      <c r="O43" s="91"/>
      <c r="P43" s="44"/>
      <c r="Q43" s="45"/>
      <c r="R43" s="44"/>
      <c r="S43" s="45"/>
      <c r="T43" s="44"/>
      <c r="U43" s="45"/>
      <c r="V43" s="44"/>
      <c r="W43" s="45"/>
      <c r="X43" s="46">
        <v>26.74</v>
      </c>
      <c r="Y43" s="47"/>
      <c r="Z43" s="9">
        <v>5</v>
      </c>
      <c r="AA43" s="10">
        <v>26</v>
      </c>
      <c r="AB43" s="48"/>
      <c r="AC43" s="49"/>
      <c r="AD43" s="50">
        <f t="shared" ref="AD43:AD44" si="28">(X43-J43)*H43</f>
        <v>181.99999999999966</v>
      </c>
      <c r="AE43" s="51"/>
      <c r="AF43" s="94">
        <f t="shared" si="19"/>
        <v>7.3033707865168399E-2</v>
      </c>
      <c r="AG43" s="95"/>
      <c r="AH43" s="54"/>
      <c r="AI43" s="55"/>
    </row>
    <row r="44" spans="1:40" s="12" customFormat="1" ht="33" customHeight="1">
      <c r="A44" s="11">
        <v>29</v>
      </c>
      <c r="B44" s="9">
        <v>5</v>
      </c>
      <c r="C44" s="10">
        <v>25</v>
      </c>
      <c r="D44" s="80" t="s">
        <v>114</v>
      </c>
      <c r="E44" s="81"/>
      <c r="F44" s="82" t="s">
        <v>115</v>
      </c>
      <c r="G44" s="83"/>
      <c r="H44" s="84">
        <v>100</v>
      </c>
      <c r="I44" s="85"/>
      <c r="J44" s="86">
        <v>16.78</v>
      </c>
      <c r="K44" s="87"/>
      <c r="L44" s="88">
        <f t="shared" si="27"/>
        <v>1678</v>
      </c>
      <c r="M44" s="89"/>
      <c r="N44" s="90"/>
      <c r="O44" s="91"/>
      <c r="P44" s="44"/>
      <c r="Q44" s="45"/>
      <c r="R44" s="44"/>
      <c r="S44" s="45"/>
      <c r="T44" s="44"/>
      <c r="U44" s="45"/>
      <c r="V44" s="44"/>
      <c r="W44" s="45"/>
      <c r="X44" s="46">
        <v>16.760000000000002</v>
      </c>
      <c r="Y44" s="47"/>
      <c r="Z44" s="9">
        <v>5</v>
      </c>
      <c r="AA44" s="10">
        <v>27</v>
      </c>
      <c r="AB44" s="48"/>
      <c r="AC44" s="49"/>
      <c r="AD44" s="50">
        <f t="shared" si="28"/>
        <v>-1.9999999999999574</v>
      </c>
      <c r="AE44" s="51"/>
      <c r="AF44" s="52">
        <f t="shared" ref="AF44:AF46" si="29">(X44-J44)/J44</f>
        <v>-1.1918951132300103E-3</v>
      </c>
      <c r="AG44" s="53"/>
      <c r="AH44" s="54"/>
      <c r="AI44" s="55"/>
      <c r="AJ44" s="128" t="s">
        <v>118</v>
      </c>
      <c r="AK44" s="129"/>
      <c r="AL44" s="129"/>
      <c r="AM44" s="129"/>
      <c r="AN44" s="129"/>
    </row>
    <row r="45" spans="1:40" s="12" customFormat="1" ht="33" customHeight="1">
      <c r="A45" s="11" t="s">
        <v>119</v>
      </c>
      <c r="B45" s="9">
        <v>5</v>
      </c>
      <c r="C45" s="10">
        <v>25</v>
      </c>
      <c r="D45" s="80" t="s">
        <v>114</v>
      </c>
      <c r="E45" s="81"/>
      <c r="F45" s="82" t="s">
        <v>115</v>
      </c>
      <c r="G45" s="83"/>
      <c r="H45" s="84">
        <v>100</v>
      </c>
      <c r="I45" s="85"/>
      <c r="J45" s="86">
        <v>16.78</v>
      </c>
      <c r="K45" s="87"/>
      <c r="L45" s="88">
        <f t="shared" ref="L45" si="30">H45*J45</f>
        <v>1678</v>
      </c>
      <c r="M45" s="89"/>
      <c r="N45" s="90"/>
      <c r="O45" s="91"/>
      <c r="P45" s="44"/>
      <c r="Q45" s="45"/>
      <c r="R45" s="44"/>
      <c r="S45" s="45"/>
      <c r="T45" s="44"/>
      <c r="U45" s="45"/>
      <c r="V45" s="44"/>
      <c r="W45" s="45"/>
      <c r="X45" s="46">
        <v>17.03</v>
      </c>
      <c r="Y45" s="47"/>
      <c r="Z45" s="9">
        <v>5</v>
      </c>
      <c r="AA45" s="10">
        <v>28</v>
      </c>
      <c r="AB45" s="48"/>
      <c r="AC45" s="49"/>
      <c r="AD45" s="50">
        <f t="shared" ref="AD45" si="31">(X45-J45)*H45</f>
        <v>25</v>
      </c>
      <c r="AE45" s="51"/>
      <c r="AF45" s="94">
        <f t="shared" ref="AF45" si="32">(X45-J45)/J45</f>
        <v>1.4898688915375446E-2</v>
      </c>
      <c r="AG45" s="95"/>
      <c r="AH45" s="54"/>
      <c r="AI45" s="55"/>
      <c r="AJ45" s="128"/>
      <c r="AK45" s="129"/>
      <c r="AL45" s="129"/>
      <c r="AM45" s="129"/>
      <c r="AN45" s="129"/>
    </row>
    <row r="46" spans="1:40" s="12" customFormat="1" ht="33" customHeight="1">
      <c r="A46" s="11">
        <v>30</v>
      </c>
      <c r="B46" s="9">
        <v>5</v>
      </c>
      <c r="C46" s="10">
        <v>26</v>
      </c>
      <c r="D46" s="80" t="s">
        <v>120</v>
      </c>
      <c r="E46" s="81"/>
      <c r="F46" s="82" t="s">
        <v>121</v>
      </c>
      <c r="G46" s="83"/>
      <c r="H46" s="84">
        <v>100</v>
      </c>
      <c r="I46" s="85"/>
      <c r="J46" s="86">
        <v>22.91</v>
      </c>
      <c r="K46" s="87"/>
      <c r="L46" s="88">
        <f t="shared" ref="L46" si="33">H46*J46</f>
        <v>2291</v>
      </c>
      <c r="M46" s="89"/>
      <c r="N46" s="90">
        <f>L46/'20130资产'!I24</f>
        <v>6.444986512227048E-2</v>
      </c>
      <c r="O46" s="91"/>
      <c r="P46" s="44"/>
      <c r="Q46" s="45"/>
      <c r="R46" s="44"/>
      <c r="S46" s="45"/>
      <c r="T46" s="44"/>
      <c r="U46" s="45"/>
      <c r="V46" s="44"/>
      <c r="W46" s="45"/>
      <c r="X46" s="46">
        <v>22.46</v>
      </c>
      <c r="Y46" s="47"/>
      <c r="Z46" s="9">
        <v>5</v>
      </c>
      <c r="AA46" s="10">
        <v>27</v>
      </c>
      <c r="AB46" s="48"/>
      <c r="AC46" s="49"/>
      <c r="AD46" s="50">
        <f t="shared" ref="AD46" si="34">(X46-J46)*H46</f>
        <v>-44.999999999999929</v>
      </c>
      <c r="AE46" s="51"/>
      <c r="AF46" s="52">
        <f t="shared" si="29"/>
        <v>-1.964207769532952E-2</v>
      </c>
      <c r="AG46" s="53"/>
      <c r="AH46" s="54"/>
      <c r="AI46" s="55"/>
    </row>
    <row r="47" spans="1:40" ht="60.75" customHeight="1">
      <c r="A47" s="3"/>
      <c r="B47" s="3"/>
      <c r="C47" s="4"/>
      <c r="D47" s="98"/>
      <c r="E47" s="99"/>
      <c r="F47" s="100"/>
      <c r="G47" s="101"/>
      <c r="H47" s="102"/>
      <c r="I47" s="103"/>
      <c r="J47" s="104"/>
      <c r="K47" s="105"/>
      <c r="L47" s="122" t="s">
        <v>36</v>
      </c>
      <c r="M47" s="123"/>
      <c r="N47" s="124" t="s">
        <v>36</v>
      </c>
      <c r="O47" s="107"/>
      <c r="P47" s="72"/>
      <c r="Q47" s="73"/>
      <c r="R47" s="72"/>
      <c r="S47" s="73"/>
      <c r="T47" s="72"/>
      <c r="U47" s="73"/>
      <c r="V47" s="72"/>
      <c r="W47" s="73"/>
      <c r="X47" s="78"/>
      <c r="Y47" s="79"/>
      <c r="Z47" s="3"/>
      <c r="AA47" s="4"/>
      <c r="AB47" s="118" t="s">
        <v>122</v>
      </c>
      <c r="AC47" s="119"/>
      <c r="AD47" s="120" t="s">
        <v>36</v>
      </c>
      <c r="AE47" s="121"/>
      <c r="AF47" s="56" t="s">
        <v>36</v>
      </c>
      <c r="AG47" s="57"/>
      <c r="AH47" s="108"/>
      <c r="AI47" s="109"/>
    </row>
    <row r="48" spans="1:40" ht="33" customHeight="1">
      <c r="A48" s="3"/>
      <c r="B48" s="3"/>
      <c r="C48" s="4"/>
      <c r="D48" s="98"/>
      <c r="E48" s="99"/>
      <c r="F48" s="100"/>
      <c r="G48" s="101"/>
      <c r="H48" s="102"/>
      <c r="I48" s="103"/>
      <c r="J48" s="104"/>
      <c r="K48" s="105"/>
      <c r="L48" s="104"/>
      <c r="M48" s="105"/>
      <c r="N48" s="106"/>
      <c r="O48" s="107"/>
      <c r="P48" s="72"/>
      <c r="Q48" s="73"/>
      <c r="R48" s="72"/>
      <c r="S48" s="73"/>
      <c r="T48" s="72"/>
      <c r="U48" s="73"/>
      <c r="V48" s="72"/>
      <c r="W48" s="73"/>
      <c r="X48" s="74"/>
      <c r="Y48" s="75"/>
      <c r="Z48" s="3"/>
      <c r="AA48" s="4"/>
      <c r="AB48" s="48"/>
      <c r="AC48" s="49"/>
      <c r="AD48" s="76"/>
      <c r="AE48" s="77"/>
      <c r="AF48" s="58"/>
      <c r="AG48" s="59"/>
      <c r="AH48" s="108"/>
      <c r="AI48" s="109"/>
    </row>
    <row r="49" spans="28:39" ht="33" customHeight="1">
      <c r="AB49" s="64">
        <f>SUM(AB27:AC48)</f>
        <v>0</v>
      </c>
      <c r="AC49" s="65"/>
      <c r="AD49" s="66">
        <f>AB49/'20130资产'!I24</f>
        <v>0</v>
      </c>
      <c r="AE49" s="67"/>
      <c r="AF49" s="68" t="s">
        <v>123</v>
      </c>
      <c r="AG49" s="69"/>
      <c r="AH49" s="62"/>
      <c r="AI49" s="63"/>
      <c r="AM49" s="23"/>
    </row>
    <row r="50" spans="28:39" ht="36" customHeight="1">
      <c r="AB50" s="60" t="s">
        <v>21</v>
      </c>
      <c r="AC50" s="61"/>
      <c r="AD50" s="60" t="s">
        <v>55</v>
      </c>
      <c r="AE50" s="61"/>
      <c r="AF50" s="70"/>
      <c r="AG50" s="71"/>
      <c r="AH50" s="62"/>
      <c r="AI50" s="63"/>
    </row>
    <row r="52" spans="28:39">
      <c r="AB52" s="41" t="s">
        <v>36</v>
      </c>
      <c r="AC52" s="42"/>
      <c r="AD52" s="34" t="s">
        <v>36</v>
      </c>
      <c r="AE52" s="43"/>
    </row>
    <row r="53" spans="28:39" ht="14.25" customHeight="1">
      <c r="AB53" s="127" t="s">
        <v>124</v>
      </c>
      <c r="AC53" s="127"/>
      <c r="AD53" s="127"/>
      <c r="AE53" s="127"/>
    </row>
    <row r="54" spans="28:39">
      <c r="AB54" s="127"/>
      <c r="AC54" s="127"/>
      <c r="AD54" s="127"/>
      <c r="AE54" s="127"/>
    </row>
    <row r="55" spans="28:39">
      <c r="AB55" s="127"/>
      <c r="AC55" s="127"/>
      <c r="AD55" s="127"/>
      <c r="AE55" s="127"/>
    </row>
    <row r="56" spans="28:39">
      <c r="AB56" s="127"/>
      <c r="AC56" s="127"/>
      <c r="AD56" s="127"/>
      <c r="AE56" s="127"/>
    </row>
    <row r="57" spans="28:39">
      <c r="AB57" s="42" t="s">
        <v>125</v>
      </c>
      <c r="AC57" s="42"/>
      <c r="AD57" s="43" t="s">
        <v>126</v>
      </c>
      <c r="AE57" s="43"/>
    </row>
  </sheetData>
  <mergeCells count="552">
    <mergeCell ref="AB57:AC57"/>
    <mergeCell ref="AD57:AE57"/>
    <mergeCell ref="N12:O12"/>
    <mergeCell ref="P11:W11"/>
    <mergeCell ref="P12:W12"/>
    <mergeCell ref="AB12:AC12"/>
    <mergeCell ref="AD12:AE12"/>
    <mergeCell ref="X11:AA11"/>
    <mergeCell ref="AF12:AG12"/>
    <mergeCell ref="AF14:AG14"/>
    <mergeCell ref="AH11:AI11"/>
    <mergeCell ref="D12:E12"/>
    <mergeCell ref="B11:C11"/>
    <mergeCell ref="D11:E11"/>
    <mergeCell ref="F12:G12"/>
    <mergeCell ref="H11:I11"/>
    <mergeCell ref="J11:K11"/>
    <mergeCell ref="L12:M12"/>
    <mergeCell ref="A1:AI4"/>
    <mergeCell ref="D10:G10"/>
    <mergeCell ref="AB53:AE56"/>
    <mergeCell ref="AJ44:AN45"/>
    <mergeCell ref="V45:W45"/>
    <mergeCell ref="X45:Y45"/>
    <mergeCell ref="AB45:AC45"/>
    <mergeCell ref="AD45:AE45"/>
    <mergeCell ref="AF45:AG45"/>
    <mergeCell ref="AH45:AI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2:W42"/>
    <mergeCell ref="X42:Y42"/>
    <mergeCell ref="AB42:AC42"/>
    <mergeCell ref="AD42:AE42"/>
    <mergeCell ref="AH42:AI42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B47:AC47"/>
    <mergeCell ref="AD47:AE47"/>
    <mergeCell ref="AH47:AI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33:W33"/>
    <mergeCell ref="X33:Y33"/>
    <mergeCell ref="AB33:AC33"/>
    <mergeCell ref="AD33:AE33"/>
    <mergeCell ref="AH33:AI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19:W19"/>
    <mergeCell ref="X19:Y19"/>
    <mergeCell ref="AB19:AC19"/>
    <mergeCell ref="AD19:AE19"/>
    <mergeCell ref="AH19:AI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AB13:AC13"/>
    <mergeCell ref="AD13:AE13"/>
    <mergeCell ref="AH13:AI13"/>
    <mergeCell ref="R13:S13"/>
    <mergeCell ref="T13:U13"/>
    <mergeCell ref="V13:W13"/>
    <mergeCell ref="X13:Y13"/>
    <mergeCell ref="J15:K15"/>
    <mergeCell ref="L15:M15"/>
    <mergeCell ref="N15:O15"/>
    <mergeCell ref="P15:Q15"/>
    <mergeCell ref="N13:O13"/>
    <mergeCell ref="P13:Q13"/>
    <mergeCell ref="V14:W14"/>
    <mergeCell ref="X14:Y14"/>
    <mergeCell ref="AB14:AC14"/>
    <mergeCell ref="AD14:AE14"/>
    <mergeCell ref="AH14:AI14"/>
    <mergeCell ref="Z13:AA13"/>
    <mergeCell ref="B13:C13"/>
    <mergeCell ref="D13:E13"/>
    <mergeCell ref="F13:G13"/>
    <mergeCell ref="H13:I13"/>
    <mergeCell ref="J13:K13"/>
    <mergeCell ref="L13:M13"/>
    <mergeCell ref="AH15:AI15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R15:S15"/>
    <mergeCell ref="T15:U15"/>
    <mergeCell ref="V15:W15"/>
    <mergeCell ref="X15:Y15"/>
    <mergeCell ref="AB15:AC15"/>
    <mergeCell ref="AD15:AE15"/>
    <mergeCell ref="V16:W16"/>
    <mergeCell ref="X16:Y16"/>
    <mergeCell ref="D15:E15"/>
    <mergeCell ref="F15:G15"/>
    <mergeCell ref="H15:I15"/>
    <mergeCell ref="D17:E17"/>
    <mergeCell ref="F17:G17"/>
    <mergeCell ref="H17:I17"/>
    <mergeCell ref="J17:K17"/>
    <mergeCell ref="L17:M17"/>
    <mergeCell ref="AB17:AC17"/>
    <mergeCell ref="R17:S17"/>
    <mergeCell ref="T17:U17"/>
    <mergeCell ref="V17:W17"/>
    <mergeCell ref="X17:Y17"/>
    <mergeCell ref="J18:K18"/>
    <mergeCell ref="L18:M18"/>
    <mergeCell ref="N18:O18"/>
    <mergeCell ref="P18:Q18"/>
    <mergeCell ref="N17:O17"/>
    <mergeCell ref="P17:Q17"/>
    <mergeCell ref="AB16:AC16"/>
    <mergeCell ref="AD16:AE16"/>
    <mergeCell ref="AH16:AI16"/>
    <mergeCell ref="AD17:AE17"/>
    <mergeCell ref="AH17:AI17"/>
    <mergeCell ref="AH18:AI18"/>
    <mergeCell ref="R18:S18"/>
    <mergeCell ref="T18:U18"/>
    <mergeCell ref="V18:W18"/>
    <mergeCell ref="X18:Y18"/>
    <mergeCell ref="AB18:AC18"/>
    <mergeCell ref="AD18:AE18"/>
    <mergeCell ref="AD21:AE21"/>
    <mergeCell ref="AH21:AI21"/>
    <mergeCell ref="D18:E18"/>
    <mergeCell ref="F18:G18"/>
    <mergeCell ref="H18:I18"/>
    <mergeCell ref="D22:E22"/>
    <mergeCell ref="F22:G22"/>
    <mergeCell ref="H22:I22"/>
    <mergeCell ref="J22:K22"/>
    <mergeCell ref="L22:M22"/>
    <mergeCell ref="AB22:AC22"/>
    <mergeCell ref="AD22:AE22"/>
    <mergeCell ref="AH22:AI22"/>
    <mergeCell ref="R22:S22"/>
    <mergeCell ref="T22:U22"/>
    <mergeCell ref="V22:W22"/>
    <mergeCell ref="X22:Y22"/>
    <mergeCell ref="D21:E21"/>
    <mergeCell ref="F21:G21"/>
    <mergeCell ref="H21:I21"/>
    <mergeCell ref="J21:K21"/>
    <mergeCell ref="L21:M21"/>
    <mergeCell ref="N21:O21"/>
    <mergeCell ref="P21:Q21"/>
    <mergeCell ref="J23:K23"/>
    <mergeCell ref="L23:M23"/>
    <mergeCell ref="N23:O23"/>
    <mergeCell ref="P23:Q23"/>
    <mergeCell ref="N22:O22"/>
    <mergeCell ref="P22:Q22"/>
    <mergeCell ref="V21:W21"/>
    <mergeCell ref="X21:Y21"/>
    <mergeCell ref="AB21:AC21"/>
    <mergeCell ref="R21:S21"/>
    <mergeCell ref="T21:U21"/>
    <mergeCell ref="AH23:AI23"/>
    <mergeCell ref="R23:S23"/>
    <mergeCell ref="T23:U23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3:W23"/>
    <mergeCell ref="X23:Y23"/>
    <mergeCell ref="AB23:AC23"/>
    <mergeCell ref="AD23:AE23"/>
    <mergeCell ref="V25:W25"/>
    <mergeCell ref="X25:Y25"/>
    <mergeCell ref="AB25:AC25"/>
    <mergeCell ref="AD25:AE25"/>
    <mergeCell ref="AH25:AI25"/>
    <mergeCell ref="D23:E23"/>
    <mergeCell ref="F23:G23"/>
    <mergeCell ref="H23:I23"/>
    <mergeCell ref="D26:E26"/>
    <mergeCell ref="F26:G26"/>
    <mergeCell ref="H26:I26"/>
    <mergeCell ref="J26:K26"/>
    <mergeCell ref="L26:M26"/>
    <mergeCell ref="AB26:AC26"/>
    <mergeCell ref="AD26:AE26"/>
    <mergeCell ref="AH26:AI26"/>
    <mergeCell ref="D27:E27"/>
    <mergeCell ref="F27:G27"/>
    <mergeCell ref="H27:I27"/>
    <mergeCell ref="J27:K27"/>
    <mergeCell ref="L27:M27"/>
    <mergeCell ref="N27:O27"/>
    <mergeCell ref="P27:Q27"/>
    <mergeCell ref="N26:O26"/>
    <mergeCell ref="P26:Q26"/>
    <mergeCell ref="R26:S26"/>
    <mergeCell ref="T26:U26"/>
    <mergeCell ref="V26:W26"/>
    <mergeCell ref="X26:Y26"/>
    <mergeCell ref="AH27:AI27"/>
    <mergeCell ref="R27:S27"/>
    <mergeCell ref="T27: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7:W27"/>
    <mergeCell ref="X27:Y27"/>
    <mergeCell ref="AB27:AC27"/>
    <mergeCell ref="AD27:AE27"/>
    <mergeCell ref="V28:W28"/>
    <mergeCell ref="X28:Y28"/>
    <mergeCell ref="AB28:AC28"/>
    <mergeCell ref="AD28:AE28"/>
    <mergeCell ref="AH28:AI28"/>
    <mergeCell ref="D29:E29"/>
    <mergeCell ref="F29:G29"/>
    <mergeCell ref="H29:I29"/>
    <mergeCell ref="J29:K29"/>
    <mergeCell ref="L29:M29"/>
    <mergeCell ref="AB29:AC29"/>
    <mergeCell ref="AD29:AE29"/>
    <mergeCell ref="AH29:AI29"/>
    <mergeCell ref="D30:E30"/>
    <mergeCell ref="F30:G30"/>
    <mergeCell ref="H30:I30"/>
    <mergeCell ref="J30:K30"/>
    <mergeCell ref="L30:M30"/>
    <mergeCell ref="N30:O30"/>
    <mergeCell ref="P30:Q30"/>
    <mergeCell ref="N29:O29"/>
    <mergeCell ref="P29:Q29"/>
    <mergeCell ref="R29:S29"/>
    <mergeCell ref="T29:U29"/>
    <mergeCell ref="V29:W29"/>
    <mergeCell ref="X29:Y29"/>
    <mergeCell ref="AH30:AI30"/>
    <mergeCell ref="R30:S30"/>
    <mergeCell ref="T30: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0:W30"/>
    <mergeCell ref="X30:Y30"/>
    <mergeCell ref="AB30:AC30"/>
    <mergeCell ref="AD30:AE30"/>
    <mergeCell ref="V31:W31"/>
    <mergeCell ref="X31:Y31"/>
    <mergeCell ref="AB31:AC31"/>
    <mergeCell ref="AD31:AE31"/>
    <mergeCell ref="AH31:AI31"/>
    <mergeCell ref="D32:E32"/>
    <mergeCell ref="F32:G32"/>
    <mergeCell ref="H32:I32"/>
    <mergeCell ref="J32:K32"/>
    <mergeCell ref="L32:M32"/>
    <mergeCell ref="AB32:AC32"/>
    <mergeCell ref="AD32:AE32"/>
    <mergeCell ref="AH32:AI32"/>
    <mergeCell ref="D48:E48"/>
    <mergeCell ref="F48:G48"/>
    <mergeCell ref="H48:I48"/>
    <mergeCell ref="J48:K48"/>
    <mergeCell ref="L48:M48"/>
    <mergeCell ref="N48:O48"/>
    <mergeCell ref="P48:Q48"/>
    <mergeCell ref="N32:O32"/>
    <mergeCell ref="P32:Q32"/>
    <mergeCell ref="R32:S32"/>
    <mergeCell ref="T32:U32"/>
    <mergeCell ref="V32:W32"/>
    <mergeCell ref="X32:Y32"/>
    <mergeCell ref="AH48:AI48"/>
    <mergeCell ref="R48:S48"/>
    <mergeCell ref="T48:U48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20:W20"/>
    <mergeCell ref="X20:Y20"/>
    <mergeCell ref="AB20:AC20"/>
    <mergeCell ref="AD20:AE20"/>
    <mergeCell ref="AH20:AI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4:W24"/>
    <mergeCell ref="X24:Y24"/>
    <mergeCell ref="AB24:AC24"/>
    <mergeCell ref="AD24:AE24"/>
    <mergeCell ref="AH24:AI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34:W34"/>
    <mergeCell ref="X34:Y34"/>
    <mergeCell ref="AB34:AC34"/>
    <mergeCell ref="AD34:AE34"/>
    <mergeCell ref="AH34:AI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7:W37"/>
    <mergeCell ref="X37:Y37"/>
    <mergeCell ref="AB37:AC37"/>
    <mergeCell ref="AD37:AE37"/>
    <mergeCell ref="AH37:AI37"/>
    <mergeCell ref="V38:W38"/>
    <mergeCell ref="X38:Y38"/>
    <mergeCell ref="AB38:AC38"/>
    <mergeCell ref="AD38:AE38"/>
    <mergeCell ref="AH38:AI38"/>
    <mergeCell ref="V35:W35"/>
    <mergeCell ref="X35:Y35"/>
    <mergeCell ref="AB35:AC35"/>
    <mergeCell ref="AD35:AE35"/>
    <mergeCell ref="AH35:AI35"/>
    <mergeCell ref="V36:W36"/>
    <mergeCell ref="X36:Y36"/>
    <mergeCell ref="AB36:AC36"/>
    <mergeCell ref="AD36:AE36"/>
    <mergeCell ref="AH36:AI36"/>
    <mergeCell ref="V39:W39"/>
    <mergeCell ref="X39:Y39"/>
    <mergeCell ref="AB39:AC39"/>
    <mergeCell ref="AD39:AE39"/>
    <mergeCell ref="AH39:AI39"/>
    <mergeCell ref="D38:E38"/>
    <mergeCell ref="F38:G38"/>
    <mergeCell ref="H38:I38"/>
    <mergeCell ref="J38:K38"/>
    <mergeCell ref="L38: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N38:O38"/>
    <mergeCell ref="P38:Q38"/>
    <mergeCell ref="R38:S38"/>
    <mergeCell ref="T38:U38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AB43:AC43"/>
    <mergeCell ref="AD43:AE43"/>
    <mergeCell ref="AH43:AI43"/>
    <mergeCell ref="AF13:AG13"/>
    <mergeCell ref="AF36:AG36"/>
    <mergeCell ref="AF37:AG37"/>
    <mergeCell ref="AF38:AG38"/>
    <mergeCell ref="AF39:AG39"/>
    <mergeCell ref="AF41:AG41"/>
    <mergeCell ref="AF42:AG42"/>
    <mergeCell ref="AF43:AG43"/>
    <mergeCell ref="V40:W40"/>
    <mergeCell ref="X40:Y40"/>
    <mergeCell ref="AB40:AC40"/>
    <mergeCell ref="AD40:AE40"/>
    <mergeCell ref="AF40:AG40"/>
    <mergeCell ref="AH40:AI40"/>
    <mergeCell ref="V41:W41"/>
    <mergeCell ref="X41:Y41"/>
    <mergeCell ref="AB41:AC41"/>
    <mergeCell ref="AD41:AE41"/>
    <mergeCell ref="AH41:AI41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X44:Y44"/>
    <mergeCell ref="AB44:AC44"/>
    <mergeCell ref="AD44:AE44"/>
    <mergeCell ref="AF44:AG44"/>
    <mergeCell ref="AH44:AI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B12:C12"/>
    <mergeCell ref="AB52:AC52"/>
    <mergeCell ref="AD52:AE52"/>
    <mergeCell ref="V46:W46"/>
    <mergeCell ref="X46:Y46"/>
    <mergeCell ref="AB46:AC46"/>
    <mergeCell ref="AD46:AE46"/>
    <mergeCell ref="AF46:AG46"/>
    <mergeCell ref="AH46:AI46"/>
    <mergeCell ref="AF47:AG47"/>
    <mergeCell ref="AF48:AG48"/>
    <mergeCell ref="AD50:AE50"/>
    <mergeCell ref="AH50:AI50"/>
    <mergeCell ref="AB50:AC50"/>
    <mergeCell ref="AB49:AC49"/>
    <mergeCell ref="AD49:AE49"/>
    <mergeCell ref="AH49:AI49"/>
    <mergeCell ref="AF49:AG50"/>
    <mergeCell ref="V48:W48"/>
    <mergeCell ref="X48:Y48"/>
    <mergeCell ref="AB48:AC48"/>
    <mergeCell ref="AD48:AE48"/>
    <mergeCell ref="V47:W47"/>
    <mergeCell ref="X47:Y4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Tomy</dc:creator>
  <cp:keywords/>
  <dc:description/>
  <cp:lastModifiedBy>Yinan Fang</cp:lastModifiedBy>
  <cp:revision/>
  <dcterms:created xsi:type="dcterms:W3CDTF">2014-09-19T04:49:32Z</dcterms:created>
  <dcterms:modified xsi:type="dcterms:W3CDTF">2015-05-31T17:14:17Z</dcterms:modified>
</cp:coreProperties>
</file>