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z564\Desktop\Yinan_Zhou\Analytics\ALY6050\module5_project\"/>
    </mc:Choice>
  </mc:AlternateContent>
  <xr:revisionPtr revIDLastSave="0" documentId="13_ncr:1_{417462AD-A8C1-4990-9176-CBE52869928A}" xr6:coauthVersionLast="47" xr6:coauthVersionMax="47" xr10:uidLastSave="{00000000-0000-0000-0000-000000000000}"/>
  <bookViews>
    <workbookView xWindow="-108" yWindow="-108" windowWidth="23256" windowHeight="12576" activeTab="1" xr2:uid="{941D250D-69F7-476D-909F-148EA431FE1C}"/>
  </bookViews>
  <sheets>
    <sheet name="Sheet1" sheetId="1" r:id="rId1"/>
    <sheet name="Sensitivity Report 1" sheetId="2" r:id="rId2"/>
    <sheet name="Sheet2" sheetId="4" r:id="rId3"/>
  </sheets>
  <definedNames>
    <definedName name="solver_adj" localSheetId="0" hidden="1">Sheet1!$G$3:$G$6</definedName>
    <definedName name="solver_adj" localSheetId="2" hidden="1">Sheet2!$G$3:$G$6</definedName>
    <definedName name="solver_cvg" localSheetId="0" hidden="1">0.0001</definedName>
    <definedName name="solver_cvg" localSheetId="2" hidden="1">0.0001</definedName>
    <definedName name="solver_drv" localSheetId="0" hidden="1">2</definedName>
    <definedName name="solver_drv" localSheetId="2" hidden="1">2</definedName>
    <definedName name="solver_eng" localSheetId="0" hidden="1">2</definedName>
    <definedName name="solver_eng" localSheetId="2" hidden="1">2</definedName>
    <definedName name="solver_est" localSheetId="0" hidden="1">1</definedName>
    <definedName name="solver_est" localSheetId="2" hidden="1">1</definedName>
    <definedName name="solver_itr" localSheetId="0" hidden="1">2147483647</definedName>
    <definedName name="solver_itr" localSheetId="2" hidden="1">2147483647</definedName>
    <definedName name="solver_lhs1" localSheetId="0" hidden="1">Sheet1!$N$6</definedName>
    <definedName name="solver_lhs1" localSheetId="2" hidden="1">Sheet2!$G$3:$G$6</definedName>
    <definedName name="solver_lhs2" localSheetId="0" hidden="1">Sheet1!$N$7</definedName>
    <definedName name="solver_lhs2" localSheetId="2" hidden="1">Sheet2!$N$6</definedName>
    <definedName name="solver_lhs3" localSheetId="0" hidden="1">Sheet1!$N$8</definedName>
    <definedName name="solver_lhs3" localSheetId="2" hidden="1">Sheet2!$N$7</definedName>
    <definedName name="solver_lhs4" localSheetId="0" hidden="1">Sheet1!$N$9</definedName>
    <definedName name="solver_lhs4" localSheetId="2" hidden="1">Sheet2!$N$8</definedName>
    <definedName name="solver_lhs5" localSheetId="0" hidden="1">Sheet1!$N$9</definedName>
    <definedName name="solver_lhs5" localSheetId="2" hidden="1">Sheet2!$N$9</definedName>
    <definedName name="solver_mip" localSheetId="0" hidden="1">2147483647</definedName>
    <definedName name="solver_mip" localSheetId="2" hidden="1">2147483647</definedName>
    <definedName name="solver_mni" localSheetId="0" hidden="1">30</definedName>
    <definedName name="solver_mni" localSheetId="2" hidden="1">30</definedName>
    <definedName name="solver_mrt" localSheetId="0" hidden="1">0.075</definedName>
    <definedName name="solver_mrt" localSheetId="2" hidden="1">0.075</definedName>
    <definedName name="solver_msl" localSheetId="0" hidden="1">2</definedName>
    <definedName name="solver_msl" localSheetId="2" hidden="1">2</definedName>
    <definedName name="solver_neg" localSheetId="0" hidden="1">1</definedName>
    <definedName name="solver_neg" localSheetId="2" hidden="1">1</definedName>
    <definedName name="solver_nod" localSheetId="0" hidden="1">2147483647</definedName>
    <definedName name="solver_nod" localSheetId="2" hidden="1">2147483647</definedName>
    <definedName name="solver_num" localSheetId="0" hidden="1">4</definedName>
    <definedName name="solver_num" localSheetId="2" hidden="1">5</definedName>
    <definedName name="solver_nwt" localSheetId="0" hidden="1">1</definedName>
    <definedName name="solver_nwt" localSheetId="2" hidden="1">1</definedName>
    <definedName name="solver_opt" localSheetId="0" hidden="1">Sheet1!$I$3</definedName>
    <definedName name="solver_opt" localSheetId="2" hidden="1">Sheet2!$I$3</definedName>
    <definedName name="solver_pre" localSheetId="0" hidden="1">0.000001</definedName>
    <definedName name="solver_pre" localSheetId="2" hidden="1">0.000001</definedName>
    <definedName name="solver_rbv" localSheetId="0" hidden="1">2</definedName>
    <definedName name="solver_rbv" localSheetId="2" hidden="1">2</definedName>
    <definedName name="solver_rel1" localSheetId="0" hidden="1">1</definedName>
    <definedName name="solver_rel1" localSheetId="2" hidden="1">4</definedName>
    <definedName name="solver_rel2" localSheetId="0" hidden="1">1</definedName>
    <definedName name="solver_rel2" localSheetId="2" hidden="1">1</definedName>
    <definedName name="solver_rel3" localSheetId="0" hidden="1">3</definedName>
    <definedName name="solver_rel3" localSheetId="2" hidden="1">1</definedName>
    <definedName name="solver_rel4" localSheetId="0" hidden="1">3</definedName>
    <definedName name="solver_rel4" localSheetId="2" hidden="1">3</definedName>
    <definedName name="solver_rel5" localSheetId="0" hidden="1">3</definedName>
    <definedName name="solver_rel5" localSheetId="2" hidden="1">3</definedName>
    <definedName name="solver_rhs1" localSheetId="0" hidden="1">Sheet1!$P$6</definedName>
    <definedName name="solver_rhs1" localSheetId="2" hidden="1">"integer"</definedName>
    <definedName name="solver_rhs2" localSheetId="0" hidden="1">Sheet1!$P$7</definedName>
    <definedName name="solver_rhs2" localSheetId="2" hidden="1">Sheet2!$P$6</definedName>
    <definedName name="solver_rhs3" localSheetId="0" hidden="1">Sheet1!$P$8</definedName>
    <definedName name="solver_rhs3" localSheetId="2" hidden="1">Sheet2!$P$7</definedName>
    <definedName name="solver_rhs4" localSheetId="0" hidden="1">Sheet1!$P$9</definedName>
    <definedName name="solver_rhs4" localSheetId="2" hidden="1">Sheet2!$P$8</definedName>
    <definedName name="solver_rhs5" localSheetId="0" hidden="1">Sheet1!$P$9</definedName>
    <definedName name="solver_rhs5" localSheetId="2" hidden="1">Sheet2!$P$9</definedName>
    <definedName name="solver_rlx" localSheetId="0" hidden="1">2</definedName>
    <definedName name="solver_rlx" localSheetId="2" hidden="1">2</definedName>
    <definedName name="solver_rsd" localSheetId="0" hidden="1">0</definedName>
    <definedName name="solver_rsd" localSheetId="2" hidden="1">0</definedName>
    <definedName name="solver_scl" localSheetId="0" hidden="1">2</definedName>
    <definedName name="solver_scl" localSheetId="2" hidden="1">2</definedName>
    <definedName name="solver_sho" localSheetId="0" hidden="1">2</definedName>
    <definedName name="solver_sho" localSheetId="2" hidden="1">2</definedName>
    <definedName name="solver_ssz" localSheetId="0" hidden="1">100</definedName>
    <definedName name="solver_ssz" localSheetId="2" hidden="1">100</definedName>
    <definedName name="solver_tim" localSheetId="0" hidden="1">2147483647</definedName>
    <definedName name="solver_tim" localSheetId="2" hidden="1">2147483647</definedName>
    <definedName name="solver_tol" localSheetId="0" hidden="1">0.01</definedName>
    <definedName name="solver_tol" localSheetId="2" hidden="1">0.01</definedName>
    <definedName name="solver_typ" localSheetId="0" hidden="1">1</definedName>
    <definedName name="solver_typ" localSheetId="2" hidden="1">1</definedName>
    <definedName name="solver_val" localSheetId="0" hidden="1">0</definedName>
    <definedName name="solver_val" localSheetId="2" hidden="1">0</definedName>
    <definedName name="solver_ver" localSheetId="0" hidden="1">3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3" i="4"/>
  <c r="N9" i="4" a="1"/>
  <c r="N9" i="4" s="1"/>
  <c r="N8" i="4" a="1"/>
  <c r="N8" i="4" s="1"/>
  <c r="M7" i="4"/>
  <c r="L7" i="4"/>
  <c r="K7" i="4"/>
  <c r="J7" i="4"/>
  <c r="N6" i="4" a="1"/>
  <c r="N6" i="4" s="1"/>
  <c r="C6" i="4"/>
  <c r="E6" i="4" s="1"/>
  <c r="E5" i="4"/>
  <c r="E4" i="4"/>
  <c r="E3" i="4"/>
  <c r="N9" i="1" a="1"/>
  <c r="N9" i="1" s="1"/>
  <c r="N8" i="1" a="1"/>
  <c r="N8" i="1" s="1"/>
  <c r="N6" i="1" a="1"/>
  <c r="N6" i="1" s="1"/>
  <c r="M7" i="1"/>
  <c r="L7" i="1"/>
  <c r="K7" i="1"/>
  <c r="J7" i="1"/>
  <c r="C6" i="1"/>
  <c r="E3" i="1"/>
  <c r="E4" i="1"/>
  <c r="E5" i="1"/>
  <c r="N7" i="1" l="1" a="1"/>
  <c r="N7" i="1" s="1"/>
  <c r="N7" i="4" a="1"/>
  <c r="N7" i="4" s="1"/>
  <c r="E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<sst xmlns="http://schemas.openxmlformats.org/spreadsheetml/2006/main" count="133" uniqueCount="77">
  <si>
    <t>ALY6050 - Assignment5  Yinan Zhou  06/23/2024</t>
  </si>
  <si>
    <t>Data Input:</t>
  </si>
  <si>
    <t>Item</t>
  </si>
  <si>
    <r>
      <t>X</t>
    </r>
    <r>
      <rPr>
        <sz val="8"/>
        <color theme="1"/>
        <rFont val="Aptos Narrow"/>
        <family val="2"/>
        <scheme val="minor"/>
      </rPr>
      <t>1</t>
    </r>
  </si>
  <si>
    <r>
      <t>X</t>
    </r>
    <r>
      <rPr>
        <sz val="8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/>
    </r>
  </si>
  <si>
    <r>
      <t>X</t>
    </r>
    <r>
      <rPr>
        <sz val="8"/>
        <color theme="1"/>
        <rFont val="Aptos Narrow"/>
        <family val="2"/>
        <scheme val="minor"/>
      </rPr>
      <t>3</t>
    </r>
    <r>
      <rPr>
        <sz val="11"/>
        <color theme="1"/>
        <rFont val="Aptos Narrow"/>
        <family val="2"/>
        <scheme val="minor"/>
      </rPr>
      <t/>
    </r>
  </si>
  <si>
    <r>
      <t>X</t>
    </r>
    <r>
      <rPr>
        <sz val="8"/>
        <color theme="1"/>
        <rFont val="Aptos Narrow"/>
        <family val="2"/>
        <scheme val="minor"/>
      </rPr>
      <t>4</t>
    </r>
    <r>
      <rPr>
        <sz val="11"/>
        <color theme="1"/>
        <rFont val="Aptos Narrow"/>
        <family val="2"/>
        <scheme val="minor"/>
      </rPr>
      <t/>
    </r>
  </si>
  <si>
    <t>Cost per Unit($)</t>
  </si>
  <si>
    <t>Selling Price per Unit($)</t>
  </si>
  <si>
    <t>Profit per Unit($)</t>
  </si>
  <si>
    <t>Decision Variable</t>
  </si>
  <si>
    <t xml:space="preserve">Pressure Water </t>
  </si>
  <si>
    <t xml:space="preserve">Go-Kart </t>
  </si>
  <si>
    <t xml:space="preserve">Generator </t>
  </si>
  <si>
    <t xml:space="preserve">Water Pump </t>
  </si>
  <si>
    <t>Purchased Units</t>
  </si>
  <si>
    <t>Mathematical Formulation</t>
  </si>
  <si>
    <r>
      <t>X</t>
    </r>
    <r>
      <rPr>
        <sz val="8"/>
        <color theme="1"/>
        <rFont val="Aptos Narrow"/>
        <family val="2"/>
        <scheme val="minor"/>
      </rPr>
      <t>1</t>
    </r>
    <r>
      <rPr>
        <sz val="11"/>
        <color theme="1"/>
        <rFont val="Aptos Narrow"/>
        <family val="2"/>
        <scheme val="minor"/>
      </rPr>
      <t>: Number of Pressure Washers to purchase</t>
    </r>
  </si>
  <si>
    <r>
      <t>X</t>
    </r>
    <r>
      <rPr>
        <sz val="8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: Number of Go Karts to purchase</t>
    </r>
  </si>
  <si>
    <r>
      <t>X</t>
    </r>
    <r>
      <rPr>
        <sz val="8"/>
        <color theme="1"/>
        <rFont val="Aptos Narrow"/>
        <family val="2"/>
        <scheme val="minor"/>
      </rPr>
      <t>3</t>
    </r>
    <r>
      <rPr>
        <sz val="11"/>
        <color theme="1"/>
        <rFont val="Aptos Narrow"/>
        <family val="2"/>
        <scheme val="minor"/>
      </rPr>
      <t>: Number of Generators to purchase</t>
    </r>
  </si>
  <si>
    <r>
      <t>X</t>
    </r>
    <r>
      <rPr>
        <sz val="8"/>
        <color theme="1"/>
        <rFont val="Aptos Narrow"/>
        <family val="2"/>
        <scheme val="minor"/>
      </rPr>
      <t>4</t>
    </r>
    <r>
      <rPr>
        <sz val="11"/>
        <color theme="1"/>
        <rFont val="Aptos Narrow"/>
        <family val="2"/>
        <scheme val="minor"/>
      </rPr>
      <t>: Number of Water Pump to purchase</t>
    </r>
  </si>
  <si>
    <r>
      <t>Total Profit(Objective) Z = 169.99X</t>
    </r>
    <r>
      <rPr>
        <sz val="8"/>
        <color theme="1"/>
        <rFont val="Aptos Narrow"/>
        <family val="2"/>
        <scheme val="minor"/>
      </rPr>
      <t>1</t>
    </r>
    <r>
      <rPr>
        <sz val="11"/>
        <color theme="1"/>
        <rFont val="Aptos Narrow"/>
        <family val="2"/>
        <scheme val="minor"/>
      </rPr>
      <t xml:space="preserve"> + 359.99X</t>
    </r>
    <r>
      <rPr>
        <sz val="8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 xml:space="preserve"> + 290.99X</t>
    </r>
    <r>
      <rPr>
        <sz val="8"/>
        <color theme="1"/>
        <rFont val="Aptos Narrow"/>
        <family val="2"/>
        <scheme val="minor"/>
      </rPr>
      <t>3</t>
    </r>
    <r>
      <rPr>
        <sz val="11"/>
        <color theme="1"/>
        <rFont val="Aptos Narrow"/>
        <family val="2"/>
        <scheme val="minor"/>
      </rPr>
      <t xml:space="preserve"> + 142.99X</t>
    </r>
    <r>
      <rPr>
        <sz val="8"/>
        <color theme="1"/>
        <rFont val="Aptos Narrow"/>
        <family val="2"/>
        <scheme val="minor"/>
      </rPr>
      <t>4</t>
    </r>
  </si>
  <si>
    <t>Constraints</t>
  </si>
  <si>
    <t>Decision Variables:</t>
  </si>
  <si>
    <t>Objective Function:</t>
  </si>
  <si>
    <t>Constraints:</t>
  </si>
  <si>
    <r>
      <t>1. Budget Constraint: 330X</t>
    </r>
    <r>
      <rPr>
        <sz val="8"/>
        <color theme="1"/>
        <rFont val="Aptos Narrow"/>
        <family val="2"/>
        <scheme val="minor"/>
      </rPr>
      <t>1</t>
    </r>
    <r>
      <rPr>
        <sz val="11"/>
        <color theme="1"/>
        <rFont val="Aptos Narrow"/>
        <family val="2"/>
        <scheme val="minor"/>
      </rPr>
      <t xml:space="preserve"> + 370X</t>
    </r>
    <r>
      <rPr>
        <sz val="8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 xml:space="preserve"> + 410X</t>
    </r>
    <r>
      <rPr>
        <sz val="8"/>
        <color theme="1"/>
        <rFont val="Aptos Narrow"/>
        <family val="2"/>
        <scheme val="minor"/>
      </rPr>
      <t>3</t>
    </r>
    <r>
      <rPr>
        <sz val="11"/>
        <color theme="1"/>
        <rFont val="Aptos Narrow"/>
        <family val="2"/>
        <scheme val="minor"/>
      </rPr>
      <t xml:space="preserve"> + 127X</t>
    </r>
    <r>
      <rPr>
        <sz val="8"/>
        <color theme="1"/>
        <rFont val="Aptos Narrow"/>
        <family val="2"/>
        <scheme val="minor"/>
      </rPr>
      <t xml:space="preserve">4 </t>
    </r>
    <r>
      <rPr>
        <sz val="11"/>
        <color theme="1"/>
        <rFont val="Aptos Narrow"/>
        <family val="2"/>
        <scheme val="minor"/>
      </rPr>
      <t>≤ 170,000</t>
    </r>
  </si>
  <si>
    <r>
      <t>2. Space Constraints: (5X</t>
    </r>
    <r>
      <rPr>
        <sz val="8"/>
        <color theme="1"/>
        <rFont val="Aptos Narrow"/>
        <family val="2"/>
        <scheme val="minor"/>
      </rPr>
      <t>1</t>
    </r>
    <r>
      <rPr>
        <sz val="11"/>
        <color theme="1"/>
        <rFont val="Aptos Narrow"/>
        <family val="2"/>
        <scheme val="minor"/>
      </rPr>
      <t xml:space="preserve"> + 8X</t>
    </r>
    <r>
      <rPr>
        <sz val="8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 xml:space="preserve"> + 5X</t>
    </r>
    <r>
      <rPr>
        <sz val="8"/>
        <color theme="1"/>
        <rFont val="Aptos Narrow"/>
        <family val="2"/>
        <scheme val="minor"/>
      </rPr>
      <t>3</t>
    </r>
    <r>
      <rPr>
        <sz val="11"/>
        <color theme="1"/>
        <rFont val="Aptos Narrow"/>
        <family val="2"/>
        <scheme val="minor"/>
      </rPr>
      <t xml:space="preserve"> + 1/4X</t>
    </r>
    <r>
      <rPr>
        <sz val="8"/>
        <color theme="1"/>
        <rFont val="Aptos Narrow"/>
        <family val="2"/>
        <scheme val="minor"/>
      </rPr>
      <t>4</t>
    </r>
    <r>
      <rPr>
        <sz val="11"/>
        <color theme="1"/>
        <rFont val="Aptos Narrow"/>
        <family val="2"/>
        <scheme val="minor"/>
      </rPr>
      <t>) / 30 ≤ 82</t>
    </r>
  </si>
  <si>
    <r>
      <t>3. Marketing Constraints: X</t>
    </r>
    <r>
      <rPr>
        <sz val="8"/>
        <color theme="1"/>
        <rFont val="Aptos Narrow"/>
        <family val="2"/>
        <scheme val="minor"/>
      </rPr>
      <t>1</t>
    </r>
    <r>
      <rPr>
        <sz val="11"/>
        <color theme="1"/>
        <rFont val="Aptos Narrow"/>
        <family val="2"/>
        <scheme val="minor"/>
      </rPr>
      <t xml:space="preserve"> + X</t>
    </r>
    <r>
      <rPr>
        <sz val="8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 xml:space="preserve"> ≥ 0.3(X</t>
    </r>
    <r>
      <rPr>
        <sz val="8"/>
        <color theme="1"/>
        <rFont val="Aptos Narrow"/>
        <family val="2"/>
        <scheme val="minor"/>
      </rPr>
      <t>1</t>
    </r>
    <r>
      <rPr>
        <sz val="11"/>
        <color theme="1"/>
        <rFont val="Aptos Narrow"/>
        <family val="2"/>
        <scheme val="minor"/>
      </rPr>
      <t xml:space="preserve"> + X</t>
    </r>
    <r>
      <rPr>
        <sz val="8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 xml:space="preserve"> + X</t>
    </r>
    <r>
      <rPr>
        <sz val="8"/>
        <color theme="1"/>
        <rFont val="Aptos Narrow"/>
        <family val="2"/>
        <scheme val="minor"/>
      </rPr>
      <t>3</t>
    </r>
    <r>
      <rPr>
        <sz val="11"/>
        <color theme="1"/>
        <rFont val="Aptos Narrow"/>
        <family val="2"/>
        <scheme val="minor"/>
      </rPr>
      <t xml:space="preserve"> + X</t>
    </r>
    <r>
      <rPr>
        <sz val="8"/>
        <color theme="1"/>
        <rFont val="Aptos Narrow"/>
        <family val="2"/>
        <scheme val="minor"/>
      </rPr>
      <t>4</t>
    </r>
    <r>
      <rPr>
        <sz val="11"/>
        <color theme="1"/>
        <rFont val="Aptos Narrow"/>
        <family val="2"/>
        <scheme val="minor"/>
      </rPr>
      <t>)</t>
    </r>
  </si>
  <si>
    <r>
      <t>5. Non-negativity Constraints: X</t>
    </r>
    <r>
      <rPr>
        <sz val="8"/>
        <color theme="1"/>
        <rFont val="Aptos Narrow"/>
        <family val="2"/>
        <scheme val="minor"/>
      </rPr>
      <t>1</t>
    </r>
    <r>
      <rPr>
        <sz val="11"/>
        <color theme="1"/>
        <rFont val="Aptos Narrow"/>
        <family val="2"/>
        <scheme val="minor"/>
      </rPr>
      <t>, X</t>
    </r>
    <r>
      <rPr>
        <sz val="8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, X</t>
    </r>
    <r>
      <rPr>
        <sz val="8"/>
        <color theme="1"/>
        <rFont val="Aptos Narrow"/>
        <family val="2"/>
        <scheme val="minor"/>
      </rPr>
      <t>3</t>
    </r>
    <r>
      <rPr>
        <sz val="11"/>
        <color theme="1"/>
        <rFont val="Aptos Narrow"/>
        <family val="2"/>
        <scheme val="minor"/>
      </rPr>
      <t>, X</t>
    </r>
    <r>
      <rPr>
        <sz val="8"/>
        <color theme="1"/>
        <rFont val="Aptos Narrow"/>
        <family val="2"/>
        <scheme val="minor"/>
      </rPr>
      <t xml:space="preserve">4 </t>
    </r>
    <r>
      <rPr>
        <sz val="11"/>
        <color theme="1"/>
        <rFont val="Aptos Narrow"/>
        <family val="2"/>
        <scheme val="minor"/>
      </rPr>
      <t>≥ 0</t>
    </r>
  </si>
  <si>
    <r>
      <t>4. Marketing Constraints: X</t>
    </r>
    <r>
      <rPr>
        <sz val="8"/>
        <color theme="1"/>
        <rFont val="Aptos Narrow"/>
        <family val="2"/>
        <scheme val="minor"/>
      </rPr>
      <t>3</t>
    </r>
    <r>
      <rPr>
        <sz val="11"/>
        <color theme="1"/>
        <rFont val="Aptos Narrow"/>
        <family val="2"/>
        <scheme val="minor"/>
      </rPr>
      <t xml:space="preserve"> ≥ 2 X</t>
    </r>
    <r>
      <rPr>
        <sz val="8"/>
        <color theme="1"/>
        <rFont val="Aptos Narrow"/>
        <family val="2"/>
        <scheme val="minor"/>
      </rPr>
      <t>4</t>
    </r>
  </si>
  <si>
    <t>Total Profit(Objective)</t>
  </si>
  <si>
    <t>Budget</t>
  </si>
  <si>
    <t>Space</t>
  </si>
  <si>
    <t>Marketing</t>
  </si>
  <si>
    <t>Constraint LHS</t>
  </si>
  <si>
    <t>Inequality</t>
  </si>
  <si>
    <t>Constraint RHS</t>
  </si>
  <si>
    <t>≤</t>
  </si>
  <si>
    <t>≥</t>
  </si>
  <si>
    <t>Microsoft Excel 16.0 Sensitivity Report</t>
  </si>
  <si>
    <t>Worksheet: [Book1]Sheet1</t>
  </si>
  <si>
    <t>Report Created: 6/23/2024 3:24:38 PM</t>
  </si>
  <si>
    <t>Variable Cells</t>
  </si>
  <si>
    <t>Cell</t>
  </si>
  <si>
    <t>Name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</si>
  <si>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</si>
  <si>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</si>
  <si>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</si>
  <si>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</si>
  <si>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</si>
  <si>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</si>
  <si>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</si>
  <si>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</si>
  <si>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</si>
  <si>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</si>
  <si>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</si>
  <si>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</si>
  <si>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</si>
  <si>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$G$3</t>
  </si>
  <si>
    <t>X1 Purchased Units</t>
  </si>
  <si>
    <t>$G$4</t>
  </si>
  <si>
    <t>X2 Purchased Units</t>
  </si>
  <si>
    <t>$G$5</t>
  </si>
  <si>
    <t>X3 Purchased Units</t>
  </si>
  <si>
    <t>$G$6</t>
  </si>
  <si>
    <t>X4 Purchased Units</t>
  </si>
  <si>
    <t>$N$6</t>
  </si>
  <si>
    <t>Budget Constraint LHS</t>
  </si>
  <si>
    <t>$N$7</t>
  </si>
  <si>
    <t>Space Constraint LHS</t>
  </si>
  <si>
    <t>$N$8</t>
  </si>
  <si>
    <t>Marketing Constraint LHS</t>
  </si>
  <si>
    <t>$N$9</t>
  </si>
  <si>
    <t>Purchased Units(Integer)</t>
  </si>
  <si>
    <t>Modifying the solution with the constraint specifying that the purchase units for each item must be integers:</t>
  </si>
  <si>
    <t>Also, I modified the solution with the constraint specifying that the purchase units for each item must be integers on Sheet2.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</si>
</sst>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indexed="1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left"/>
    </xf>
    <xf numFmtId="0" fontId="0" fillId="3" borderId="0" xfId="0" applyFill="1" applyAlignment="1">
      <alignment horizontal="center"/>
    </xf>
    <xf numFmtId="0" fontId="0" fillId="0" borderId="0" xfId="0" applyFill="1" applyBorder="1" applyAlignment="1">
      <alignment horizontal="left"/>
    </xf>
    <xf numFmtId="0" fontId="0" fillId="3" borderId="0" xfId="0" applyFill="1" applyBorder="1" applyAlignment="1">
      <alignment horizontal="center"/>
    </xf>
    <xf numFmtId="0" fontId="0" fillId="0" borderId="1" xfId="0" applyBorder="1"/>
    <xf numFmtId="0" fontId="3" fillId="0" borderId="0" xfId="0" applyFont="1"/>
    <xf numFmtId="0" fontId="0" fillId="0" borderId="4" xfId="0" applyFill="1" applyBorder="1" applyAlignment="1"/>
    <xf numFmtId="0" fontId="0" fillId="0" borderId="5" xfId="0" applyFill="1" applyBorder="1" applyAlignment="1"/>
    <xf numFmtId="0" fontId="6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168" fontId="0" fillId="0" borderId="1" xfId="0" applyNumberFormat="1" applyBorder="1"/>
    <xf numFmtId="0" fontId="0" fillId="3" borderId="1" xfId="0" applyFill="1" applyBorder="1"/>
    <xf numFmtId="0" fontId="3" fillId="0" borderId="1" xfId="0" applyFont="1" applyBorder="1"/>
    <xf numFmtId="2" fontId="3" fillId="0" borderId="1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A6137-D78D-415E-A743-C7C61BC1F4B2}">
  <dimension ref="A1:P21"/>
  <sheetViews>
    <sheetView workbookViewId="0">
      <selection activeCell="I2" sqref="I2:I3"/>
    </sheetView>
  </sheetViews>
  <sheetFormatPr defaultRowHeight="14.4" x14ac:dyDescent="0.3"/>
  <cols>
    <col min="1" max="1" width="59.33203125" bestFit="1" customWidth="1"/>
    <col min="2" max="2" width="19.5546875" bestFit="1" customWidth="1"/>
    <col min="3" max="3" width="14.33203125" bestFit="1" customWidth="1"/>
    <col min="4" max="4" width="21.21875" bestFit="1" customWidth="1"/>
    <col min="5" max="5" width="15.109375" bestFit="1" customWidth="1"/>
    <col min="6" max="6" width="16.21875" bestFit="1" customWidth="1"/>
    <col min="7" max="7" width="15.109375" bestFit="1" customWidth="1"/>
    <col min="9" max="9" width="19.88671875" bestFit="1" customWidth="1"/>
    <col min="14" max="14" width="13.44140625" bestFit="1" customWidth="1"/>
    <col min="15" max="15" width="11" bestFit="1" customWidth="1"/>
    <col min="16" max="16" width="13.44140625" bestFit="1" customWidth="1"/>
  </cols>
  <sheetData>
    <row r="1" spans="1:16" x14ac:dyDescent="0.3">
      <c r="A1" t="s">
        <v>0</v>
      </c>
    </row>
    <row r="2" spans="1:16" x14ac:dyDescent="0.3">
      <c r="A2" s="1" t="s">
        <v>1</v>
      </c>
      <c r="B2" s="2" t="s">
        <v>2</v>
      </c>
      <c r="C2" s="2" t="s">
        <v>7</v>
      </c>
      <c r="D2" s="2" t="s">
        <v>8</v>
      </c>
      <c r="E2" s="2" t="s">
        <v>9</v>
      </c>
      <c r="F2" s="2" t="s">
        <v>10</v>
      </c>
      <c r="G2" s="19" t="s">
        <v>15</v>
      </c>
      <c r="I2" s="20" t="s">
        <v>31</v>
      </c>
    </row>
    <row r="3" spans="1:16" x14ac:dyDescent="0.3">
      <c r="A3" s="3"/>
      <c r="B3" s="2" t="s">
        <v>11</v>
      </c>
      <c r="C3" s="2">
        <v>330</v>
      </c>
      <c r="D3" s="2">
        <v>499.99</v>
      </c>
      <c r="E3" s="2">
        <f>D3-C3</f>
        <v>169.99</v>
      </c>
      <c r="F3" s="2" t="s">
        <v>3</v>
      </c>
      <c r="G3" s="18">
        <v>0</v>
      </c>
      <c r="I3" s="17">
        <f>SUMPRODUCT(G3:G6,E3:E6)</f>
        <v>142050.70299986785</v>
      </c>
    </row>
    <row r="4" spans="1:16" x14ac:dyDescent="0.3">
      <c r="A4" s="3"/>
      <c r="B4" s="2" t="s">
        <v>12</v>
      </c>
      <c r="C4" s="2">
        <v>370</v>
      </c>
      <c r="D4" s="2">
        <v>729.99</v>
      </c>
      <c r="E4" s="2">
        <f t="shared" ref="E4:E6" si="0">D4-C4</f>
        <v>359.99</v>
      </c>
      <c r="F4" s="2" t="s">
        <v>4</v>
      </c>
      <c r="G4" s="18">
        <v>155.1790670014536</v>
      </c>
    </row>
    <row r="5" spans="1:16" x14ac:dyDescent="0.3">
      <c r="A5" s="3"/>
      <c r="B5" s="2" t="s">
        <v>13</v>
      </c>
      <c r="C5" s="2">
        <v>410</v>
      </c>
      <c r="D5" s="2">
        <v>700.99</v>
      </c>
      <c r="E5" s="2">
        <f t="shared" si="0"/>
        <v>290.99</v>
      </c>
      <c r="F5" s="2" t="s">
        <v>5</v>
      </c>
      <c r="G5" s="18">
        <v>237.76926126602362</v>
      </c>
      <c r="I5" s="16" t="s">
        <v>22</v>
      </c>
      <c r="J5" s="9"/>
      <c r="K5" s="9"/>
      <c r="L5" s="9"/>
      <c r="M5" s="9"/>
      <c r="N5" s="9" t="s">
        <v>35</v>
      </c>
      <c r="O5" s="9" t="s">
        <v>36</v>
      </c>
      <c r="P5" s="9" t="s">
        <v>37</v>
      </c>
    </row>
    <row r="6" spans="1:16" x14ac:dyDescent="0.3">
      <c r="A6" s="3"/>
      <c r="B6" s="2" t="s">
        <v>14</v>
      </c>
      <c r="C6" s="2">
        <f>635/5</f>
        <v>127</v>
      </c>
      <c r="D6" s="2">
        <v>269.99</v>
      </c>
      <c r="E6" s="2">
        <f t="shared" si="0"/>
        <v>142.99</v>
      </c>
      <c r="F6" s="2" t="s">
        <v>6</v>
      </c>
      <c r="G6" s="18">
        <v>118.88463063301181</v>
      </c>
      <c r="I6" s="9" t="s">
        <v>32</v>
      </c>
      <c r="J6" s="15">
        <v>330</v>
      </c>
      <c r="K6" s="15">
        <v>370</v>
      </c>
      <c r="L6" s="15">
        <v>410</v>
      </c>
      <c r="M6" s="15">
        <v>127</v>
      </c>
      <c r="N6" s="9" cm="1">
        <f t="array" ref="N6">SUMPRODUCT(J6:M6, TRANSPOSE(G3:G6))</f>
        <v>170000.00000000003</v>
      </c>
      <c r="O6" s="2" t="s">
        <v>38</v>
      </c>
      <c r="P6" s="15">
        <v>170000</v>
      </c>
    </row>
    <row r="7" spans="1:16" x14ac:dyDescent="0.3">
      <c r="I7" s="9" t="s">
        <v>33</v>
      </c>
      <c r="J7" s="15">
        <f>5/30</f>
        <v>0.16666666666666666</v>
      </c>
      <c r="K7" s="15">
        <f>8/30</f>
        <v>0.26666666666666666</v>
      </c>
      <c r="L7" s="15">
        <f>5/30</f>
        <v>0.16666666666666666</v>
      </c>
      <c r="M7" s="15">
        <f>0.25/30</f>
        <v>8.3333333333333332E-3</v>
      </c>
      <c r="N7" s="9" cm="1">
        <f t="array" ref="N7">SUMPRODUCT(J7:M7, TRANSPOSE(G3:G6))</f>
        <v>81.999999999999986</v>
      </c>
      <c r="O7" s="2" t="s">
        <v>38</v>
      </c>
      <c r="P7" s="15">
        <v>82</v>
      </c>
    </row>
    <row r="8" spans="1:16" x14ac:dyDescent="0.3">
      <c r="A8" s="1" t="s">
        <v>16</v>
      </c>
      <c r="I8" s="9" t="s">
        <v>34</v>
      </c>
      <c r="J8" s="15">
        <v>0.7</v>
      </c>
      <c r="K8" s="15">
        <v>0.7</v>
      </c>
      <c r="L8" s="15">
        <v>-0.3</v>
      </c>
      <c r="M8" s="15">
        <v>-0.3</v>
      </c>
      <c r="N8" s="9" cm="1">
        <f t="array" ref="N8">SUMPRODUCT(J8:M8, TRANSPOSE(G3:G6))</f>
        <v>1.6291793313068936</v>
      </c>
      <c r="O8" s="2" t="s">
        <v>39</v>
      </c>
      <c r="P8" s="15">
        <v>0</v>
      </c>
    </row>
    <row r="9" spans="1:16" x14ac:dyDescent="0.3">
      <c r="A9" s="6" t="s">
        <v>23</v>
      </c>
      <c r="I9" s="9" t="s">
        <v>34</v>
      </c>
      <c r="J9" s="15">
        <v>0</v>
      </c>
      <c r="K9" s="15">
        <v>0</v>
      </c>
      <c r="L9" s="15">
        <v>1</v>
      </c>
      <c r="M9" s="15">
        <v>-2</v>
      </c>
      <c r="N9" s="9" cm="1">
        <f t="array" ref="N9">SUMPRODUCT(J9:M9, TRANSPOSE(G3:G6))</f>
        <v>0</v>
      </c>
      <c r="O9" s="2" t="s">
        <v>39</v>
      </c>
      <c r="P9" s="15">
        <v>0</v>
      </c>
    </row>
    <row r="10" spans="1:16" x14ac:dyDescent="0.3">
      <c r="A10" s="5" t="s">
        <v>17</v>
      </c>
    </row>
    <row r="11" spans="1:16" x14ac:dyDescent="0.3">
      <c r="A11" s="5" t="s">
        <v>18</v>
      </c>
      <c r="I11" s="4" t="s">
        <v>76</v>
      </c>
    </row>
    <row r="12" spans="1:16" x14ac:dyDescent="0.3">
      <c r="A12" s="5" t="s">
        <v>19</v>
      </c>
    </row>
    <row r="13" spans="1:16" x14ac:dyDescent="0.3">
      <c r="A13" s="5" t="s">
        <v>20</v>
      </c>
    </row>
    <row r="14" spans="1:16" x14ac:dyDescent="0.3">
      <c r="A14" s="6" t="s">
        <v>24</v>
      </c>
    </row>
    <row r="15" spans="1:16" x14ac:dyDescent="0.3">
      <c r="A15" s="7" t="s">
        <v>21</v>
      </c>
    </row>
    <row r="16" spans="1:16" x14ac:dyDescent="0.3">
      <c r="A16" s="8" t="s">
        <v>25</v>
      </c>
    </row>
    <row r="17" spans="1:1" x14ac:dyDescent="0.3">
      <c r="A17" t="s">
        <v>26</v>
      </c>
    </row>
    <row r="18" spans="1:1" x14ac:dyDescent="0.3">
      <c r="A18" t="s">
        <v>27</v>
      </c>
    </row>
    <row r="19" spans="1:1" x14ac:dyDescent="0.3">
      <c r="A19" t="s">
        <v>28</v>
      </c>
    </row>
    <row r="20" spans="1:1" x14ac:dyDescent="0.3">
      <c r="A20" t="s">
        <v>30</v>
      </c>
    </row>
    <row r="21" spans="1:1" x14ac:dyDescent="0.3">
      <c r="A21" t="s">
        <v>29</v>
      </c>
    </row>
  </sheetData>
  <phoneticPr fontId="5" type="noConversion"/>
  <conditionalFormatting sqref="F2:F6">
    <cfRule type="duplicateValues" dxfId="3" priority="2"/>
  </conditionalFormatting>
  <conditionalFormatting sqref="A10:A13 A15:A16">
    <cfRule type="duplicateValues" dxfId="2" priority="1"/>
  </conditionalFormatting>
  <pageMargins left="0.7" right="0.7" top="0.75" bottom="0.75" header="0.3" footer="0.3"/>
  <ignoredErrors>
    <ignoredError sqref="K7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4AC9B-B88B-4851-AE0B-4492863AEFBA}">
  <dimension ref="A1:H20"/>
  <sheetViews>
    <sheetView showGridLines="0" tabSelected="1" topLeftCell="A5" zoomScale="170" zoomScaleNormal="170" workbookViewId="0">
      <selection activeCell="J12" sqref="J12"/>
    </sheetView>
  </sheetViews>
  <sheetFormatPr defaultRowHeight="14.4" x14ac:dyDescent="0.3"/>
  <cols>
    <col min="1" max="1" width="2.33203125" customWidth="1"/>
    <col min="2" max="2" width="5.33203125" bestFit="1" customWidth="1"/>
    <col min="3" max="3" width="22.6640625" bestFit="1" customWidth="1"/>
    <col min="4" max="4" width="12" bestFit="1" customWidth="1"/>
    <col min="5" max="5" width="12.6640625" bestFit="1" customWidth="1"/>
    <col min="6" max="6" width="11" bestFit="1" customWidth="1"/>
    <col min="7" max="8" width="12" bestFit="1" customWidth="1"/>
  </cols>
  <sheetData>
    <row r="1" spans="1:8" x14ac:dyDescent="0.3">
      <c r="A1" s="10" t="s">
        <v>40</v>
      </c>
    </row>
    <row r="2" spans="1:8" x14ac:dyDescent="0.3">
      <c r="A2" s="10" t="s">
        <v>41</v>
      </c>
    </row>
    <row r="3" spans="1:8" x14ac:dyDescent="0.3">
      <c r="A3" s="10" t="s">
        <v>42</v>
      </c>
    </row>
    <row r="6" spans="1:8" ht="15" thickBot="1" x14ac:dyDescent="0.35">
      <c r="A6" t="s">
        <v>43</v>
      </c>
    </row>
    <row r="7" spans="1:8" x14ac:dyDescent="0.3">
      <c r="B7" s="13"/>
      <c r="C7" s="13"/>
      <c r="D7" s="13" t="s">
        <v>46</v>
      </c>
      <c r="E7" s="13" t="s">
        <v>48</v>
      </c>
      <c r="F7" s="13" t="s">
        <v>50</v>
      </c>
      <c r="G7" s="13" t="s">
        <v>52</v>
      </c>
      <c r="H7" s="13" t="s">
        <v>52</v>
      </c>
    </row>
    <row r="8" spans="1:8" ht="15" thickBot="1" x14ac:dyDescent="0.35">
      <c r="B8" s="14" t="s">
        <v>44</v>
      </c>
      <c r="C8" s="14" t="s">
        <v>45</v>
      </c>
      <c r="D8" s="14" t="s">
        <v>47</v>
      </c>
      <c r="E8" s="14" t="s">
        <v>49</v>
      </c>
      <c r="F8" s="14" t="s">
        <v>51</v>
      </c>
      <c r="G8" s="14" t="s">
        <v>53</v>
      </c>
      <c r="H8" s="14" t="s">
        <v>54</v>
      </c>
    </row>
    <row r="9" spans="1:8" x14ac:dyDescent="0.3">
      <c r="B9" s="11" t="s">
        <v>59</v>
      </c>
      <c r="C9" s="11" t="s">
        <v>60</v>
      </c>
      <c r="D9" s="11">
        <v>0</v>
      </c>
      <c r="E9" s="11">
        <v>-110.07152372142198</v>
      </c>
      <c r="F9" s="11">
        <v>169.99</v>
      </c>
      <c r="G9" s="11">
        <v>110.07152372142198</v>
      </c>
      <c r="H9" s="11">
        <v>1E+30</v>
      </c>
    </row>
    <row r="10" spans="1:8" x14ac:dyDescent="0.3">
      <c r="B10" s="11" t="s">
        <v>61</v>
      </c>
      <c r="C10" s="11" t="s">
        <v>62</v>
      </c>
      <c r="D10" s="11">
        <v>155.1790670014536</v>
      </c>
      <c r="E10" s="11">
        <v>0</v>
      </c>
      <c r="F10" s="11">
        <v>359.99</v>
      </c>
      <c r="G10" s="11">
        <v>205.84024390243923</v>
      </c>
      <c r="H10" s="11">
        <v>76.738785638859468</v>
      </c>
    </row>
    <row r="11" spans="1:8" x14ac:dyDescent="0.3">
      <c r="B11" s="11" t="s">
        <v>63</v>
      </c>
      <c r="C11" s="11" t="s">
        <v>64</v>
      </c>
      <c r="D11" s="11">
        <v>237.76926126602362</v>
      </c>
      <c r="E11" s="11">
        <v>0</v>
      </c>
      <c r="F11" s="11">
        <v>290.99</v>
      </c>
      <c r="G11" s="11">
        <v>98.20490540540527</v>
      </c>
      <c r="H11" s="11">
        <v>131.86640625000007</v>
      </c>
    </row>
    <row r="12" spans="1:8" ht="15" thickBot="1" x14ac:dyDescent="0.35">
      <c r="B12" s="12" t="s">
        <v>65</v>
      </c>
      <c r="C12" s="12" t="s">
        <v>66</v>
      </c>
      <c r="D12" s="12">
        <v>118.88463063301181</v>
      </c>
      <c r="E12" s="12">
        <v>0</v>
      </c>
      <c r="F12" s="12">
        <v>142.99</v>
      </c>
      <c r="G12" s="12">
        <v>196.40981081081054</v>
      </c>
      <c r="H12" s="12">
        <v>89.119657342657547</v>
      </c>
    </row>
    <row r="14" spans="1:8" ht="15" thickBot="1" x14ac:dyDescent="0.35">
      <c r="A14" t="s">
        <v>22</v>
      </c>
    </row>
    <row r="15" spans="1:8" x14ac:dyDescent="0.3">
      <c r="B15" s="13"/>
      <c r="C15" s="13"/>
      <c r="D15" s="13" t="s">
        <v>46</v>
      </c>
      <c r="E15" s="13" t="s">
        <v>55</v>
      </c>
      <c r="F15" s="13" t="s">
        <v>57</v>
      </c>
      <c r="G15" s="13" t="s">
        <v>52</v>
      </c>
      <c r="H15" s="13" t="s">
        <v>52</v>
      </c>
    </row>
    <row r="16" spans="1:8" ht="15" thickBot="1" x14ac:dyDescent="0.35">
      <c r="B16" s="14" t="s">
        <v>44</v>
      </c>
      <c r="C16" s="14" t="s">
        <v>45</v>
      </c>
      <c r="D16" s="14" t="s">
        <v>47</v>
      </c>
      <c r="E16" s="14" t="s">
        <v>56</v>
      </c>
      <c r="F16" s="14" t="s">
        <v>58</v>
      </c>
      <c r="G16" s="14" t="s">
        <v>53</v>
      </c>
      <c r="H16" s="14" t="s">
        <v>54</v>
      </c>
    </row>
    <row r="17" spans="2:8" x14ac:dyDescent="0.3">
      <c r="B17" s="11" t="s">
        <v>67</v>
      </c>
      <c r="C17" s="11" t="s">
        <v>68</v>
      </c>
      <c r="D17" s="11">
        <v>170000.00000000003</v>
      </c>
      <c r="E17" s="11">
        <v>0.55764834148275455</v>
      </c>
      <c r="F17" s="11">
        <v>170000</v>
      </c>
      <c r="G17" s="11">
        <v>428.79999999996585</v>
      </c>
      <c r="H17" s="11">
        <v>56225.000000000007</v>
      </c>
    </row>
    <row r="18" spans="2:8" x14ac:dyDescent="0.3">
      <c r="B18" s="11" t="s">
        <v>69</v>
      </c>
      <c r="C18" s="11" t="s">
        <v>70</v>
      </c>
      <c r="D18" s="11">
        <v>81.999999999999986</v>
      </c>
      <c r="E18" s="11">
        <v>576.22542619267801</v>
      </c>
      <c r="F18" s="11">
        <v>82</v>
      </c>
      <c r="G18" s="11">
        <v>40.522522522522536</v>
      </c>
      <c r="H18" s="11">
        <v>0.20631254811391742</v>
      </c>
    </row>
    <row r="19" spans="2:8" x14ac:dyDescent="0.3">
      <c r="B19" s="11" t="s">
        <v>71</v>
      </c>
      <c r="C19" s="11" t="s">
        <v>72</v>
      </c>
      <c r="D19" s="11">
        <v>1.6291793313068936</v>
      </c>
      <c r="E19" s="11">
        <v>0</v>
      </c>
      <c r="F19" s="11">
        <v>0</v>
      </c>
      <c r="G19" s="11">
        <v>1.6291793313068614</v>
      </c>
      <c r="H19" s="11">
        <v>1E+30</v>
      </c>
    </row>
    <row r="20" spans="2:8" ht="15" thickBot="1" x14ac:dyDescent="0.35">
      <c r="B20" s="12" t="s">
        <v>73</v>
      </c>
      <c r="C20" s="12" t="s">
        <v>72</v>
      </c>
      <c r="D20" s="12">
        <v>0</v>
      </c>
      <c r="E20" s="12">
        <v>-33.683391040042366</v>
      </c>
      <c r="F20" s="12">
        <v>0</v>
      </c>
      <c r="G20" s="12">
        <v>27.916666666664472</v>
      </c>
      <c r="H20" s="12">
        <v>974.12019491066678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D8F4D-6ADB-4AC3-86F6-A36272F4F6B6}">
  <dimension ref="A1:P21"/>
  <sheetViews>
    <sheetView workbookViewId="0">
      <selection activeCell="I1" sqref="I1"/>
    </sheetView>
  </sheetViews>
  <sheetFormatPr defaultRowHeight="14.4" x14ac:dyDescent="0.3"/>
  <cols>
    <col min="1" max="1" width="59.33203125" bestFit="1" customWidth="1"/>
    <col min="2" max="2" width="19.5546875" bestFit="1" customWidth="1"/>
    <col min="3" max="3" width="14.33203125" bestFit="1" customWidth="1"/>
    <col min="4" max="4" width="21.21875" bestFit="1" customWidth="1"/>
    <col min="5" max="5" width="15.109375" bestFit="1" customWidth="1"/>
    <col min="6" max="6" width="16.21875" bestFit="1" customWidth="1"/>
    <col min="7" max="7" width="22.6640625" bestFit="1" customWidth="1"/>
    <col min="9" max="9" width="19.88671875" bestFit="1" customWidth="1"/>
    <col min="14" max="14" width="13.44140625" bestFit="1" customWidth="1"/>
    <col min="15" max="15" width="11" bestFit="1" customWidth="1"/>
    <col min="16" max="16" width="13.44140625" bestFit="1" customWidth="1"/>
  </cols>
  <sheetData>
    <row r="1" spans="1:16" x14ac:dyDescent="0.3">
      <c r="A1" t="s">
        <v>0</v>
      </c>
      <c r="I1" t="s">
        <v>75</v>
      </c>
    </row>
    <row r="2" spans="1:16" x14ac:dyDescent="0.3">
      <c r="A2" s="1" t="s">
        <v>1</v>
      </c>
      <c r="B2" s="2" t="s">
        <v>2</v>
      </c>
      <c r="C2" s="2" t="s">
        <v>7</v>
      </c>
      <c r="D2" s="2" t="s">
        <v>8</v>
      </c>
      <c r="E2" s="2" t="s">
        <v>9</v>
      </c>
      <c r="F2" s="2" t="s">
        <v>10</v>
      </c>
      <c r="G2" s="19" t="s">
        <v>74</v>
      </c>
      <c r="I2" s="20" t="s">
        <v>31</v>
      </c>
    </row>
    <row r="3" spans="1:16" x14ac:dyDescent="0.3">
      <c r="A3" s="3"/>
      <c r="B3" s="2" t="s">
        <v>11</v>
      </c>
      <c r="C3" s="2">
        <v>330</v>
      </c>
      <c r="D3" s="2">
        <v>499.99</v>
      </c>
      <c r="E3" s="2">
        <f>D3-C3</f>
        <v>169.99</v>
      </c>
      <c r="F3" s="2" t="s">
        <v>3</v>
      </c>
      <c r="G3" s="18">
        <v>0</v>
      </c>
      <c r="I3" s="17">
        <f>SUMPRODUCT(G3:G6,E3:E6)</f>
        <v>141926.89000000001</v>
      </c>
    </row>
    <row r="4" spans="1:16" x14ac:dyDescent="0.3">
      <c r="A4" s="3"/>
      <c r="B4" s="2" t="s">
        <v>12</v>
      </c>
      <c r="C4" s="2">
        <v>370</v>
      </c>
      <c r="D4" s="2">
        <v>729.99</v>
      </c>
      <c r="E4" s="2">
        <f t="shared" ref="E4:E6" si="0">D4-C4</f>
        <v>359.99</v>
      </c>
      <c r="F4" s="2" t="s">
        <v>4</v>
      </c>
      <c r="G4" s="18">
        <v>155</v>
      </c>
    </row>
    <row r="5" spans="1:16" x14ac:dyDescent="0.3">
      <c r="A5" s="3"/>
      <c r="B5" s="2" t="s">
        <v>13</v>
      </c>
      <c r="C5" s="2">
        <v>410</v>
      </c>
      <c r="D5" s="2">
        <v>700.99</v>
      </c>
      <c r="E5" s="2">
        <f t="shared" si="0"/>
        <v>290.99</v>
      </c>
      <c r="F5" s="2" t="s">
        <v>5</v>
      </c>
      <c r="G5" s="18">
        <v>238</v>
      </c>
      <c r="I5" s="16" t="s">
        <v>22</v>
      </c>
      <c r="J5" s="9"/>
      <c r="K5" s="9"/>
      <c r="L5" s="9"/>
      <c r="M5" s="9"/>
      <c r="N5" s="9" t="s">
        <v>35</v>
      </c>
      <c r="O5" s="9" t="s">
        <v>36</v>
      </c>
      <c r="P5" s="9" t="s">
        <v>37</v>
      </c>
    </row>
    <row r="6" spans="1:16" x14ac:dyDescent="0.3">
      <c r="A6" s="3"/>
      <c r="B6" s="2" t="s">
        <v>14</v>
      </c>
      <c r="C6" s="2">
        <f>635/5</f>
        <v>127</v>
      </c>
      <c r="D6" s="2">
        <v>269.99</v>
      </c>
      <c r="E6" s="2">
        <f t="shared" si="0"/>
        <v>142.99</v>
      </c>
      <c r="F6" s="2" t="s">
        <v>6</v>
      </c>
      <c r="G6" s="18">
        <v>118</v>
      </c>
      <c r="I6" s="9" t="s">
        <v>32</v>
      </c>
      <c r="J6" s="15">
        <v>330</v>
      </c>
      <c r="K6" s="15">
        <v>370</v>
      </c>
      <c r="L6" s="15">
        <v>410</v>
      </c>
      <c r="M6" s="15">
        <v>127</v>
      </c>
      <c r="N6" s="9" cm="1">
        <f t="array" ref="N6">SUMPRODUCT(J6:M6, TRANSPOSE(G3:G6))</f>
        <v>169916</v>
      </c>
      <c r="O6" s="2" t="s">
        <v>38</v>
      </c>
      <c r="P6" s="15">
        <v>170000</v>
      </c>
    </row>
    <row r="7" spans="1:16" x14ac:dyDescent="0.3">
      <c r="I7" s="9" t="s">
        <v>33</v>
      </c>
      <c r="J7" s="15">
        <f>5/30</f>
        <v>0.16666666666666666</v>
      </c>
      <c r="K7" s="15">
        <f>8/30</f>
        <v>0.26666666666666666</v>
      </c>
      <c r="L7" s="15">
        <f>5/30</f>
        <v>0.16666666666666666</v>
      </c>
      <c r="M7" s="15">
        <f>0.25/30</f>
        <v>8.3333333333333332E-3</v>
      </c>
      <c r="N7" s="9" cm="1">
        <f t="array" ref="N7">SUMPRODUCT(J7:M7, TRANSPOSE(G3:G6))</f>
        <v>81.983333333333334</v>
      </c>
      <c r="O7" s="2" t="s">
        <v>38</v>
      </c>
      <c r="P7" s="15">
        <v>82</v>
      </c>
    </row>
    <row r="8" spans="1:16" x14ac:dyDescent="0.3">
      <c r="A8" s="1" t="s">
        <v>16</v>
      </c>
      <c r="I8" s="9" t="s">
        <v>34</v>
      </c>
      <c r="J8" s="15">
        <v>0.7</v>
      </c>
      <c r="K8" s="15">
        <v>0.7</v>
      </c>
      <c r="L8" s="15">
        <v>-0.3</v>
      </c>
      <c r="M8" s="15">
        <v>-0.3</v>
      </c>
      <c r="N8" s="9" cm="1">
        <f t="array" ref="N8">SUMPRODUCT(J8:M8, TRANSPOSE(G3:G6))</f>
        <v>1.7000000000000099</v>
      </c>
      <c r="O8" s="2" t="s">
        <v>39</v>
      </c>
      <c r="P8" s="15">
        <v>0</v>
      </c>
    </row>
    <row r="9" spans="1:16" x14ac:dyDescent="0.3">
      <c r="A9" s="6" t="s">
        <v>23</v>
      </c>
      <c r="I9" s="9" t="s">
        <v>34</v>
      </c>
      <c r="J9" s="15">
        <v>0</v>
      </c>
      <c r="K9" s="15">
        <v>0</v>
      </c>
      <c r="L9" s="15">
        <v>1</v>
      </c>
      <c r="M9" s="15">
        <v>-2</v>
      </c>
      <c r="N9" s="9" cm="1">
        <f t="array" ref="N9">SUMPRODUCT(J9:M9, TRANSPOSE(G3:G6))</f>
        <v>2</v>
      </c>
      <c r="O9" s="2" t="s">
        <v>39</v>
      </c>
      <c r="P9" s="15">
        <v>0</v>
      </c>
    </row>
    <row r="10" spans="1:16" x14ac:dyDescent="0.3">
      <c r="A10" s="5" t="s">
        <v>17</v>
      </c>
    </row>
    <row r="11" spans="1:16" x14ac:dyDescent="0.3">
      <c r="A11" s="5" t="s">
        <v>18</v>
      </c>
    </row>
    <row r="12" spans="1:16" x14ac:dyDescent="0.3">
      <c r="A12" s="5" t="s">
        <v>19</v>
      </c>
    </row>
    <row r="13" spans="1:16" x14ac:dyDescent="0.3">
      <c r="A13" s="5" t="s">
        <v>20</v>
      </c>
    </row>
    <row r="14" spans="1:16" x14ac:dyDescent="0.3">
      <c r="A14" s="6" t="s">
        <v>24</v>
      </c>
    </row>
    <row r="15" spans="1:16" x14ac:dyDescent="0.3">
      <c r="A15" s="7" t="s">
        <v>21</v>
      </c>
    </row>
    <row r="16" spans="1:16" x14ac:dyDescent="0.3">
      <c r="A16" s="8" t="s">
        <v>25</v>
      </c>
    </row>
    <row r="17" spans="1:1" x14ac:dyDescent="0.3">
      <c r="A17" t="s">
        <v>26</v>
      </c>
    </row>
    <row r="18" spans="1:1" x14ac:dyDescent="0.3">
      <c r="A18" t="s">
        <v>27</v>
      </c>
    </row>
    <row r="19" spans="1:1" x14ac:dyDescent="0.3">
      <c r="A19" t="s">
        <v>28</v>
      </c>
    </row>
    <row r="20" spans="1:1" x14ac:dyDescent="0.3">
      <c r="A20" t="s">
        <v>30</v>
      </c>
    </row>
    <row r="21" spans="1:1" x14ac:dyDescent="0.3">
      <c r="A21" t="s">
        <v>29</v>
      </c>
    </row>
  </sheetData>
  <conditionalFormatting sqref="F2:F6">
    <cfRule type="duplicateValues" dxfId="1" priority="2"/>
  </conditionalFormatting>
  <conditionalFormatting sqref="A10:A13 A15:A1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Sensitivity Report 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Yinan Zhou</dc:creator>
  <cp:lastModifiedBy>Yinan Zhou</cp:lastModifiedBy>
  <dcterms:created xsi:type="dcterms:W3CDTF">2024-06-23T18:17:54Z</dcterms:created>
  <dcterms:modified xsi:type="dcterms:W3CDTF">2024-06-24T01:36:48Z</dcterms:modified>
</cp:coreProperties>
</file>