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564\Desktop\Yinan_Zhou\Analytics\ALY6050\module6_project\"/>
    </mc:Choice>
  </mc:AlternateContent>
  <xr:revisionPtr revIDLastSave="0" documentId="8_{4FFFEF6D-6002-4F87-B216-EF2FA06D404A}" xr6:coauthVersionLast="47" xr6:coauthVersionMax="47" xr10:uidLastSave="{00000000-0000-0000-0000-000000000000}"/>
  <bookViews>
    <workbookView xWindow="28680" yWindow="-105" windowWidth="29040" windowHeight="15840" activeTab="1" xr2:uid="{7AEC5213-303D-0540-92AB-43C9CF7CF98F}"/>
  </bookViews>
  <sheets>
    <sheet name="Part 1" sheetId="1" r:id="rId1"/>
    <sheet name="Part 2" sheetId="2" r:id="rId2"/>
  </sheets>
  <definedNames>
    <definedName name="solver_adj" localSheetId="0" hidden="1">'Part 1'!$P$39:$AA$53</definedName>
    <definedName name="solver_adj" localSheetId="1" hidden="1">'Part 2'!$Q$28:$Q$33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'Part 1'!$AB$39:$AB$44</definedName>
    <definedName name="solver_lhs1" localSheetId="1" hidden="1">'Part 2'!$H$48</definedName>
    <definedName name="solver_lhs10" localSheetId="0" hidden="1">'Part 1'!$W$54</definedName>
    <definedName name="solver_lhs11" localSheetId="0" hidden="1">'Part 1'!$X$54</definedName>
    <definedName name="solver_lhs12" localSheetId="0" hidden="1">'Part 1'!$Y$54:$AA$54</definedName>
    <definedName name="solver_lhs2" localSheetId="0" hidden="1">'Part 1'!$P$39:$AA$53</definedName>
    <definedName name="solver_lhs2" localSheetId="1" hidden="1">'Part 2'!$Q$34</definedName>
    <definedName name="solver_lhs3" localSheetId="0" hidden="1">'Part 1'!$P$54</definedName>
    <definedName name="solver_lhs4" localSheetId="0" hidden="1">'Part 1'!$Q$54</definedName>
    <definedName name="solver_lhs5" localSheetId="0" hidden="1">'Part 1'!$R$54</definedName>
    <definedName name="solver_lhs6" localSheetId="0" hidden="1">'Part 1'!$S$54</definedName>
    <definedName name="solver_lhs7" localSheetId="0" hidden="1">'Part 1'!$T$54</definedName>
    <definedName name="solver_lhs8" localSheetId="0" hidden="1">'Part 1'!$U$54</definedName>
    <definedName name="solver_lhs9" localSheetId="0" hidden="1">'Part 1'!$V$54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'Part 1'!$O$58</definedName>
    <definedName name="solver_opt" localSheetId="1" hidden="1">'Part 2'!$G$48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2</definedName>
    <definedName name="solver_rel1" localSheetId="1" hidden="1">3</definedName>
    <definedName name="solver_rel10" localSheetId="0" hidden="1">2</definedName>
    <definedName name="solver_rel11" localSheetId="0" hidden="1">2</definedName>
    <definedName name="solver_rel12" localSheetId="0" hidden="1">1</definedName>
    <definedName name="solver_rel2" localSheetId="0" hidden="1">4</definedName>
    <definedName name="solver_rel2" localSheetId="1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'Part 1'!$AD$39:$AD$44</definedName>
    <definedName name="solver_rhs1" localSheetId="1" hidden="1">'Part 2'!$J$48</definedName>
    <definedName name="solver_rhs10" localSheetId="0" hidden="1">'Part 1'!$AB$52</definedName>
    <definedName name="solver_rhs11" localSheetId="0" hidden="1">'Part 1'!$AB$53</definedName>
    <definedName name="solver_rhs12" localSheetId="0" hidden="1">'Part 1'!$Y$56:$AA$56</definedName>
    <definedName name="solver_rhs2" localSheetId="0" hidden="1">"integer"</definedName>
    <definedName name="solver_rhs2" localSheetId="1" hidden="1">'Part 2'!$Q$36</definedName>
    <definedName name="solver_rhs3" localSheetId="0" hidden="1">'Part 1'!$AB$45</definedName>
    <definedName name="solver_rhs4" localSheetId="0" hidden="1">'Part 1'!$AB$46</definedName>
    <definedName name="solver_rhs5" localSheetId="0" hidden="1">'Part 1'!$AB$47</definedName>
    <definedName name="solver_rhs6" localSheetId="0" hidden="1">'Part 1'!$AB$48</definedName>
    <definedName name="solver_rhs7" localSheetId="0" hidden="1">'Part 1'!$AB$49</definedName>
    <definedName name="solver_rhs8" localSheetId="0" hidden="1">'Part 1'!$AB$50</definedName>
    <definedName name="solver_rhs9" localSheetId="0" hidden="1">'Part 1'!$AB$51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 a="1"/>
  <c r="C29" i="2" s="1"/>
  <c r="O15" i="1"/>
  <c r="G41" i="2" l="1" a="1"/>
  <c r="G41" i="2" s="1"/>
  <c r="G46" i="2" a="1"/>
  <c r="G46" i="2" s="1"/>
  <c r="H34" i="2"/>
  <c r="Q22" i="2"/>
  <c r="G44" i="2" a="1"/>
  <c r="G44" i="2" s="1"/>
  <c r="H44" i="2"/>
  <c r="H42" i="2"/>
  <c r="H43" i="2"/>
  <c r="K34" i="2"/>
  <c r="N34" i="2"/>
  <c r="Q34" i="2"/>
  <c r="N22" i="2"/>
  <c r="K22" i="2"/>
  <c r="H22" i="2"/>
  <c r="C26" i="2"/>
  <c r="H41" i="2"/>
  <c r="G42" i="2" a="1"/>
  <c r="G42" i="2" s="1"/>
  <c r="G48" i="2" a="1"/>
  <c r="G48" i="2" s="1"/>
  <c r="G47" i="2" a="1"/>
  <c r="G47" i="2" s="1"/>
  <c r="G45" i="2" a="1"/>
  <c r="G45" i="2" s="1"/>
  <c r="G43" i="2" a="1"/>
  <c r="G43" i="2" s="1"/>
  <c r="H48" i="2"/>
  <c r="H47" i="2"/>
  <c r="H46" i="2"/>
  <c r="H45" i="2"/>
  <c r="C22" i="2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39" i="1"/>
  <c r="O58" i="1"/>
  <c r="S54" i="1"/>
  <c r="Q54" i="1"/>
  <c r="R54" i="1"/>
  <c r="T54" i="1"/>
  <c r="U54" i="1"/>
  <c r="V54" i="1"/>
  <c r="W54" i="1"/>
  <c r="X54" i="1"/>
  <c r="P54" i="1"/>
  <c r="Y54" i="1"/>
  <c r="Z54" i="1"/>
  <c r="AA54" i="1"/>
  <c r="R5" i="1"/>
  <c r="R4" i="1"/>
  <c r="T5" i="1"/>
  <c r="T6" i="1"/>
  <c r="T7" i="1"/>
  <c r="T8" i="1"/>
  <c r="T9" i="1"/>
  <c r="T4" i="1"/>
  <c r="Q12" i="1"/>
  <c r="P12" i="1"/>
  <c r="O12" i="1"/>
  <c r="P10" i="1"/>
  <c r="Q10" i="1"/>
  <c r="O10" i="1"/>
  <c r="R6" i="1"/>
  <c r="R7" i="1"/>
  <c r="R8" i="1"/>
  <c r="R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<sst xmlns="http://schemas.openxmlformats.org/spreadsheetml/2006/main" count="317" uniqueCount="68">
  <si>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</si>
  <si>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</si>
  <si>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</si>
  <si>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</si>
  <si>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</si>
  <si>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</si>
  <si>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</si>
  <si>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</si>
  <si>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</si>
  <si>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</si>
  <si>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</si>
  <si>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</si>
  <si>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</si>
  <si>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</si>
  <si>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</si>
  <si>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</si>
  <si>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</si>
  <si>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</si>
  <si>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</si>
  <si>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</si>
  <si>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</si>
  <si>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</si>
  <si>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</si>
  <si>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</si>
  <si>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</si>
  <si>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</si>
  <si>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</si>
  <si>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</si>
  <si>
    <t>Cost Matrix from Plants to Waste Disposal Sites:</t>
  </si>
  <si>
    <t>Supply (Waste Generated):</t>
  </si>
  <si>
    <t>Capacity of Waste Disposal Sites:</t>
  </si>
  <si>
    <t>Minimize the total transportation cost</t>
  </si>
  <si>
    <t>Constraints:</t>
  </si>
  <si>
    <t>Decision Variables:</t>
  </si>
  <si>
    <t>Objective Function:</t>
  </si>
  <si>
    <t>Ship From</t>
  </si>
  <si>
    <t>Ship To</t>
  </si>
  <si>
    <t>Supply</t>
  </si>
  <si>
    <t>&lt;=</t>
  </si>
  <si>
    <t>=</t>
  </si>
  <si>
    <t>Transportation</t>
  </si>
  <si>
    <t>Solution:</t>
  </si>
  <si>
    <t xml:space="preserve">Transshipment </t>
  </si>
  <si>
    <t>Intermediates</t>
  </si>
  <si>
    <t>Destinations</t>
  </si>
  <si>
    <t>Data Input:</t>
  </si>
  <si>
    <t>Origins</t>
  </si>
  <si>
    <t>Shipping costs</t>
  </si>
  <si>
    <t>Investment Fraction</t>
  </si>
  <si>
    <t>Constraint:</t>
  </si>
  <si>
    <t>Sum</t>
  </si>
  <si>
    <t>&gt;=</t>
  </si>
  <si>
    <t>Minimize the total risk</t>
  </si>
  <si>
    <t>Total Expected Return</t>
  </si>
  <si>
    <t>(i) Investment Allocation:</t>
  </si>
  <si>
    <t>(ii) Investment Allocation:</t>
  </si>
  <si>
    <t>Baseline return = 10%</t>
  </si>
  <si>
    <t>Baseline return = 11%</t>
  </si>
  <si>
    <t>Baseline return = 10.5%</t>
  </si>
  <si>
    <t>Baseline return = 11.5%</t>
  </si>
  <si>
    <t>Baseline return = 12%</t>
  </si>
  <si>
    <t>Baseline return = 12.5%</t>
  </si>
  <si>
    <t>Baseline return = 13%</t>
  </si>
  <si>
    <t>Baseline return = 13.5%</t>
  </si>
  <si>
    <t>Baseline return</t>
  </si>
  <si>
    <t>r (risk)</t>
  </si>
  <si>
    <t>e (expected return)</t>
  </si>
  <si>
    <t>Plot: Expected Return vs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</si>
</sst>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8" formatCode="&quot;$&quot;#,##0.00"/>
    <numFmt numFmtId="172" formatCode="0.0000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6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9" fontId="9" fillId="0" borderId="1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1" fillId="0" borderId="0" xfId="0" applyFont="1"/>
    <xf numFmtId="0" fontId="11" fillId="0" borderId="19" xfId="0" applyFont="1" applyBorder="1" applyAlignment="1">
      <alignment horizontal="center" vertical="center" wrapText="1"/>
    </xf>
    <xf numFmtId="0" fontId="0" fillId="0" borderId="19" xfId="0" applyFill="1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0" fillId="0" borderId="19" xfId="0" applyBorder="1"/>
    <xf numFmtId="0" fontId="0" fillId="3" borderId="2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168" fontId="11" fillId="2" borderId="19" xfId="0" applyNumberFormat="1" applyFont="1" applyFill="1" applyBorder="1"/>
    <xf numFmtId="0" fontId="0" fillId="0" borderId="19" xfId="0" applyFont="1" applyBorder="1" applyAlignment="1">
      <alignment horizontal="center" vertical="center" wrapText="1"/>
    </xf>
    <xf numFmtId="0" fontId="13" fillId="0" borderId="0" xfId="0" applyFont="1"/>
    <xf numFmtId="0" fontId="0" fillId="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12" fillId="7" borderId="32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3" borderId="3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11" fillId="0" borderId="0" xfId="0" applyFont="1" applyAlignment="1">
      <alignment horizontal="center"/>
    </xf>
    <xf numFmtId="0" fontId="0" fillId="7" borderId="19" xfId="0" applyFill="1" applyBorder="1" applyAlignment="1">
      <alignment horizontal="center"/>
    </xf>
    <xf numFmtId="0" fontId="14" fillId="0" borderId="19" xfId="0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9" fontId="14" fillId="2" borderId="19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9" fontId="14" fillId="7" borderId="0" xfId="0" applyNumberFormat="1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9" fontId="14" fillId="7" borderId="19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11" fillId="7" borderId="19" xfId="0" applyFont="1" applyFill="1" applyBorder="1" applyAlignment="1">
      <alignment horizontal="center" vertical="center"/>
    </xf>
    <xf numFmtId="10" fontId="0" fillId="0" borderId="19" xfId="0" applyNumberFormat="1" applyBorder="1" applyAlignment="1">
      <alignment horizontal="center"/>
    </xf>
    <xf numFmtId="0" fontId="15" fillId="0" borderId="0" xfId="0" applyFont="1"/>
    <xf numFmtId="172" fontId="0" fillId="2" borderId="19" xfId="0" applyNumberFormat="1" applyFill="1" applyBorder="1" applyAlignment="1">
      <alignment horizontal="center"/>
    </xf>
    <xf numFmtId="172" fontId="0" fillId="2" borderId="19" xfId="0" applyNumberFormat="1" applyFill="1" applyBorder="1"/>
    <xf numFmtId="0" fontId="12" fillId="3" borderId="0" xfId="0" applyFont="1" applyFill="1" applyBorder="1" applyAlignment="1">
      <alignment horizontal="left" vertical="center"/>
    </xf>
    <xf numFmtId="0" fontId="11" fillId="0" borderId="19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Expected Return vs Risk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2'!$H$40</c:f>
              <c:strCache>
                <c:ptCount val="1"/>
                <c:pt idx="0">
                  <c:v>e (expected return)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2'!$G$41:$G$48</c:f>
              <c:numCache>
                <c:formatCode>0.00000</c:formatCode>
                <c:ptCount val="8"/>
                <c:pt idx="0">
                  <c:v>5.1390652151757268E-4</c:v>
                </c:pt>
                <c:pt idx="1">
                  <c:v>6.0327270166181499E-4</c:v>
                </c:pt>
                <c:pt idx="2">
                  <c:v>7.3563427163961324E-4</c:v>
                </c:pt>
                <c:pt idx="3">
                  <c:v>9.1099486573725547E-4</c:v>
                </c:pt>
                <c:pt idx="4">
                  <c:v>1.1293508184279566E-3</c:v>
                </c:pt>
                <c:pt idx="5">
                  <c:v>1.463497726455359E-3</c:v>
                </c:pt>
                <c:pt idx="6">
                  <c:v>2.0979200543973248E-3</c:v>
                </c:pt>
                <c:pt idx="7">
                  <c:v>3.4962481700942915E-3</c:v>
                </c:pt>
              </c:numCache>
            </c:numRef>
          </c:xVal>
          <c:yVal>
            <c:numRef>
              <c:f>'Part 2'!$H$41:$H$48</c:f>
              <c:numCache>
                <c:formatCode>0.00%</c:formatCode>
                <c:ptCount val="8"/>
                <c:pt idx="0">
                  <c:v>0.10000000005937813</c:v>
                </c:pt>
                <c:pt idx="1">
                  <c:v>0.10500000000367279</c:v>
                </c:pt>
                <c:pt idx="2">
                  <c:v>0.11000000005722585</c:v>
                </c:pt>
                <c:pt idx="3">
                  <c:v>0.1150000005087214</c:v>
                </c:pt>
                <c:pt idx="4">
                  <c:v>0.12000000019556932</c:v>
                </c:pt>
                <c:pt idx="5">
                  <c:v>0.12500000029140421</c:v>
                </c:pt>
                <c:pt idx="6">
                  <c:v>0.13000000002283718</c:v>
                </c:pt>
                <c:pt idx="7">
                  <c:v>0.13499999997476869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8B-4960-B3E4-F02879B2F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210240"/>
        <c:axId val="1797224640"/>
      </c:scatterChart>
      <c:valAx>
        <c:axId val="179721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</a:t>
                </a:r>
                <a:r>
                  <a:rPr lang="en-US" b="1" baseline="0"/>
                  <a:t> (risk)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224640"/>
        <c:crosses val="autoZero"/>
        <c:crossBetween val="midCat"/>
      </c:valAx>
      <c:valAx>
        <c:axId val="17972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000" b="1" i="0" u="none" strike="noStrike" baseline="0">
                    <a:effectLst/>
                  </a:rPr>
                  <a:t>e (expected return)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21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951</xdr:colOff>
      <xdr:row>38</xdr:row>
      <xdr:rowOff>9524</xdr:rowOff>
    </xdr:from>
    <xdr:to>
      <xdr:col>15</xdr:col>
      <xdr:colOff>1571625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0C8A4-4457-18E4-32F7-8D78BA9D2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B1:AD58"/>
  <sheetViews>
    <sheetView topLeftCell="C10" workbookViewId="0">
      <selection activeCell="P20" sqref="P20"/>
    </sheetView>
  </sheetViews>
  <sheetFormatPr defaultColWidth="11.19921875" defaultRowHeight="15.6" x14ac:dyDescent="0.3"/>
  <cols>
    <col min="3" max="3" width="18.296875" customWidth="1"/>
    <col min="4" max="9" width="16.296875" customWidth="1"/>
    <col min="10" max="10" width="18" customWidth="1"/>
    <col min="11" max="16" width="15.796875" customWidth="1"/>
  </cols>
  <sheetData>
    <row r="1" spans="2:20" x14ac:dyDescent="0.3">
      <c r="M1" s="59"/>
      <c r="N1" s="56" t="s">
        <v>40</v>
      </c>
    </row>
    <row r="2" spans="2:20" ht="16.2" thickBot="1" x14ac:dyDescent="0.35">
      <c r="B2" s="59" t="s">
        <v>45</v>
      </c>
      <c r="C2" t="s">
        <v>28</v>
      </c>
      <c r="M2" s="104" t="s">
        <v>41</v>
      </c>
      <c r="N2" s="44" t="s">
        <v>33</v>
      </c>
      <c r="R2" s="44"/>
    </row>
    <row r="3" spans="2:20" ht="18" thickBot="1" x14ac:dyDescent="0.35">
      <c r="C3" s="1"/>
      <c r="D3" s="25" t="s">
        <v>0</v>
      </c>
      <c r="E3" s="26"/>
      <c r="F3" s="27"/>
      <c r="H3" t="s">
        <v>29</v>
      </c>
      <c r="K3" t="s">
        <v>30</v>
      </c>
      <c r="N3" s="45"/>
      <c r="O3" s="58" t="s">
        <v>2</v>
      </c>
      <c r="P3" s="58" t="s">
        <v>3</v>
      </c>
      <c r="Q3" s="58" t="s">
        <v>4</v>
      </c>
      <c r="R3" s="48" t="s">
        <v>35</v>
      </c>
      <c r="S3" s="81" t="s">
        <v>32</v>
      </c>
      <c r="T3" s="48" t="s">
        <v>37</v>
      </c>
    </row>
    <row r="4" spans="2:20" ht="36" thickTop="1" thickBot="1" x14ac:dyDescent="0.35">
      <c r="C4" s="2" t="s">
        <v>1</v>
      </c>
      <c r="D4" s="3" t="s">
        <v>2</v>
      </c>
      <c r="E4" s="3" t="s">
        <v>3</v>
      </c>
      <c r="F4" s="3" t="s">
        <v>4</v>
      </c>
      <c r="H4" s="18" t="s">
        <v>1</v>
      </c>
      <c r="I4" s="19" t="s">
        <v>11</v>
      </c>
      <c r="K4" s="38" t="s">
        <v>16</v>
      </c>
      <c r="L4" s="39" t="s">
        <v>11</v>
      </c>
      <c r="N4" s="47" t="s">
        <v>5</v>
      </c>
      <c r="O4" s="51">
        <v>42</v>
      </c>
      <c r="P4" s="51">
        <v>1</v>
      </c>
      <c r="Q4" s="51">
        <v>2</v>
      </c>
      <c r="R4" s="37">
        <f>SUM(O4:Q4)</f>
        <v>45</v>
      </c>
      <c r="S4" s="53" t="s">
        <v>39</v>
      </c>
      <c r="T4" s="37">
        <f>I5</f>
        <v>45</v>
      </c>
    </row>
    <row r="5" spans="2:20" ht="18" thickBot="1" x14ac:dyDescent="0.35">
      <c r="C5" s="4" t="s">
        <v>5</v>
      </c>
      <c r="D5" s="5">
        <v>12</v>
      </c>
      <c r="E5" s="5">
        <v>15</v>
      </c>
      <c r="F5" s="5">
        <v>17</v>
      </c>
      <c r="H5" s="20" t="s">
        <v>5</v>
      </c>
      <c r="I5" s="21">
        <v>45</v>
      </c>
      <c r="K5" s="40" t="s">
        <v>2</v>
      </c>
      <c r="L5" s="41">
        <v>65</v>
      </c>
      <c r="N5" s="47" t="s">
        <v>6</v>
      </c>
      <c r="O5" s="51">
        <v>0</v>
      </c>
      <c r="P5" s="51">
        <v>0</v>
      </c>
      <c r="Q5" s="51">
        <v>26</v>
      </c>
      <c r="R5" s="37">
        <f>SUM(O5:Q5)</f>
        <v>26</v>
      </c>
      <c r="S5" s="53" t="s">
        <v>39</v>
      </c>
      <c r="T5" s="37">
        <f t="shared" ref="T5:T9" si="0">I6</f>
        <v>26</v>
      </c>
    </row>
    <row r="6" spans="2:20" ht="24" customHeight="1" thickBot="1" x14ac:dyDescent="0.35">
      <c r="C6" s="4" t="s">
        <v>6</v>
      </c>
      <c r="D6" s="6">
        <v>14</v>
      </c>
      <c r="E6" s="6">
        <v>9</v>
      </c>
      <c r="F6" s="6">
        <v>10</v>
      </c>
      <c r="H6" s="20" t="s">
        <v>6</v>
      </c>
      <c r="I6" s="21">
        <v>26</v>
      </c>
      <c r="K6" s="40" t="s">
        <v>3</v>
      </c>
      <c r="L6" s="41">
        <v>80</v>
      </c>
      <c r="N6" s="47" t="s">
        <v>7</v>
      </c>
      <c r="O6" s="51">
        <v>0</v>
      </c>
      <c r="P6" s="51">
        <v>0</v>
      </c>
      <c r="Q6" s="51">
        <v>42</v>
      </c>
      <c r="R6" s="37">
        <f t="shared" ref="R5:R9" si="1">SUM(O6:Q6)</f>
        <v>42</v>
      </c>
      <c r="S6" s="53" t="s">
        <v>39</v>
      </c>
      <c r="T6" s="37">
        <f t="shared" si="0"/>
        <v>42</v>
      </c>
    </row>
    <row r="7" spans="2:20" ht="25.05" customHeight="1" thickBot="1" x14ac:dyDescent="0.35">
      <c r="C7" s="4" t="s">
        <v>7</v>
      </c>
      <c r="D7" s="6">
        <v>13</v>
      </c>
      <c r="E7" s="6">
        <v>20</v>
      </c>
      <c r="F7" s="6">
        <v>11</v>
      </c>
      <c r="H7" s="20" t="s">
        <v>7</v>
      </c>
      <c r="I7" s="21">
        <v>42</v>
      </c>
      <c r="K7" s="42" t="s">
        <v>4</v>
      </c>
      <c r="L7" s="43">
        <v>105</v>
      </c>
      <c r="N7" s="47" t="s">
        <v>8</v>
      </c>
      <c r="O7" s="51">
        <v>0</v>
      </c>
      <c r="P7" s="51">
        <v>53</v>
      </c>
      <c r="Q7" s="51">
        <v>0</v>
      </c>
      <c r="R7" s="37">
        <f t="shared" si="1"/>
        <v>53</v>
      </c>
      <c r="S7" s="53" t="s">
        <v>39</v>
      </c>
      <c r="T7" s="37">
        <f t="shared" si="0"/>
        <v>53</v>
      </c>
    </row>
    <row r="8" spans="2:20" ht="18" thickBot="1" x14ac:dyDescent="0.35">
      <c r="C8" s="4" t="s">
        <v>8</v>
      </c>
      <c r="D8" s="6">
        <v>17</v>
      </c>
      <c r="E8" s="6">
        <v>16</v>
      </c>
      <c r="F8" s="6">
        <v>19</v>
      </c>
      <c r="H8" s="20" t="s">
        <v>8</v>
      </c>
      <c r="I8" s="21">
        <v>53</v>
      </c>
      <c r="N8" s="47" t="s">
        <v>9</v>
      </c>
      <c r="O8" s="51">
        <v>23</v>
      </c>
      <c r="P8" s="51">
        <v>0</v>
      </c>
      <c r="Q8" s="51">
        <v>6</v>
      </c>
      <c r="R8" s="37">
        <f t="shared" si="1"/>
        <v>29</v>
      </c>
      <c r="S8" s="53" t="s">
        <v>39</v>
      </c>
      <c r="T8" s="37">
        <f t="shared" si="0"/>
        <v>29</v>
      </c>
    </row>
    <row r="9" spans="2:20" ht="18" thickBot="1" x14ac:dyDescent="0.35">
      <c r="C9" s="4" t="s">
        <v>9</v>
      </c>
      <c r="D9" s="6">
        <v>7</v>
      </c>
      <c r="E9" s="6">
        <v>14</v>
      </c>
      <c r="F9" s="6">
        <v>12</v>
      </c>
      <c r="H9" s="20" t="s">
        <v>9</v>
      </c>
      <c r="I9" s="21">
        <v>29</v>
      </c>
      <c r="N9" s="47" t="s">
        <v>10</v>
      </c>
      <c r="O9" s="51">
        <v>0</v>
      </c>
      <c r="P9" s="51">
        <v>26</v>
      </c>
      <c r="Q9" s="51">
        <v>12</v>
      </c>
      <c r="R9" s="37">
        <f t="shared" si="1"/>
        <v>38</v>
      </c>
      <c r="S9" s="53" t="s">
        <v>39</v>
      </c>
      <c r="T9" s="37">
        <f t="shared" si="0"/>
        <v>38</v>
      </c>
    </row>
    <row r="10" spans="2:20" ht="18" thickBot="1" x14ac:dyDescent="0.35">
      <c r="C10" s="4" t="s">
        <v>10</v>
      </c>
      <c r="D10" s="6">
        <v>22</v>
      </c>
      <c r="E10" s="6">
        <v>16</v>
      </c>
      <c r="F10" s="6">
        <v>18</v>
      </c>
      <c r="H10" s="22" t="s">
        <v>10</v>
      </c>
      <c r="I10" s="23">
        <v>38</v>
      </c>
      <c r="M10" s="44"/>
      <c r="N10" s="54" t="s">
        <v>36</v>
      </c>
      <c r="O10" s="37">
        <f>SUM(O4:O9)</f>
        <v>65</v>
      </c>
      <c r="P10" s="37">
        <f t="shared" ref="P10:Q10" si="2">SUM(P4:P9)</f>
        <v>80</v>
      </c>
      <c r="Q10" s="37">
        <f t="shared" si="2"/>
        <v>88</v>
      </c>
      <c r="R10" s="36"/>
      <c r="S10" s="36"/>
      <c r="T10" s="36"/>
    </row>
    <row r="11" spans="2:20" x14ac:dyDescent="0.3">
      <c r="C11" s="24" t="s">
        <v>12</v>
      </c>
      <c r="D11" s="24"/>
      <c r="E11" s="24"/>
      <c r="F11" s="24"/>
      <c r="N11" s="81" t="s">
        <v>32</v>
      </c>
      <c r="O11" s="55" t="s">
        <v>38</v>
      </c>
      <c r="P11" s="55" t="s">
        <v>38</v>
      </c>
      <c r="Q11" s="55" t="s">
        <v>38</v>
      </c>
      <c r="R11" s="36"/>
      <c r="S11" s="36"/>
      <c r="T11" s="36"/>
    </row>
    <row r="12" spans="2:20" x14ac:dyDescent="0.3">
      <c r="N12" s="52"/>
      <c r="O12" s="37">
        <f>L5</f>
        <v>65</v>
      </c>
      <c r="P12" s="37">
        <f>L6</f>
        <v>80</v>
      </c>
      <c r="Q12" s="37">
        <f>L7</f>
        <v>105</v>
      </c>
      <c r="R12" s="36"/>
      <c r="S12" s="36"/>
      <c r="T12" s="36"/>
    </row>
    <row r="14" spans="2:20" ht="16.2" thickBot="1" x14ac:dyDescent="0.35">
      <c r="N14" s="44" t="s">
        <v>34</v>
      </c>
    </row>
    <row r="15" spans="2:20" ht="63" thickBot="1" x14ac:dyDescent="0.35">
      <c r="C15" s="1"/>
      <c r="D15" s="28" t="s">
        <v>13</v>
      </c>
      <c r="E15" s="29"/>
      <c r="F15" s="29"/>
      <c r="G15" s="29"/>
      <c r="H15" s="29"/>
      <c r="I15" s="30"/>
      <c r="N15" s="46" t="s">
        <v>31</v>
      </c>
      <c r="O15" s="57">
        <f>SUMPRODUCT(D5:F10,O4:Q9)</f>
        <v>2988</v>
      </c>
    </row>
    <row r="16" spans="2:20" ht="18.600000000000001" thickTop="1" thickBot="1" x14ac:dyDescent="0.35">
      <c r="C16" s="2" t="s">
        <v>1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9</v>
      </c>
      <c r="I16" s="7" t="s">
        <v>10</v>
      </c>
    </row>
    <row r="17" spans="3:27" ht="18" thickBot="1" x14ac:dyDescent="0.35">
      <c r="C17" s="4" t="s">
        <v>5</v>
      </c>
      <c r="D17" s="6" t="s">
        <v>14</v>
      </c>
      <c r="E17" s="5">
        <v>3</v>
      </c>
      <c r="F17" s="5">
        <v>4</v>
      </c>
      <c r="G17" s="5">
        <v>9</v>
      </c>
      <c r="H17" s="5">
        <v>5</v>
      </c>
      <c r="I17" s="5">
        <v>4</v>
      </c>
      <c r="N17" s="56" t="s">
        <v>42</v>
      </c>
    </row>
    <row r="18" spans="3:27" ht="18" thickBot="1" x14ac:dyDescent="0.35">
      <c r="C18" s="4" t="s">
        <v>6</v>
      </c>
      <c r="D18" s="6">
        <v>6</v>
      </c>
      <c r="E18" s="6" t="s">
        <v>15</v>
      </c>
      <c r="F18" s="6">
        <v>7</v>
      </c>
      <c r="G18" s="6">
        <v>6</v>
      </c>
      <c r="H18" s="6">
        <v>9</v>
      </c>
      <c r="I18" s="6">
        <v>4</v>
      </c>
      <c r="M18" s="104" t="s">
        <v>45</v>
      </c>
      <c r="N18" s="77"/>
      <c r="O18" s="63"/>
      <c r="P18" s="60" t="s">
        <v>43</v>
      </c>
      <c r="Q18" s="60"/>
      <c r="R18" s="60"/>
      <c r="S18" s="60"/>
      <c r="T18" s="60"/>
      <c r="U18" s="60"/>
      <c r="V18" s="60"/>
      <c r="W18" s="60"/>
      <c r="X18" s="60"/>
      <c r="Y18" s="61" t="s">
        <v>44</v>
      </c>
      <c r="Z18" s="61"/>
      <c r="AA18" s="61"/>
    </row>
    <row r="19" spans="3:27" ht="18" thickBot="1" x14ac:dyDescent="0.35">
      <c r="C19" s="4" t="s">
        <v>7</v>
      </c>
      <c r="D19" s="6">
        <v>5</v>
      </c>
      <c r="E19" s="6">
        <v>7</v>
      </c>
      <c r="F19" s="6" t="s">
        <v>15</v>
      </c>
      <c r="G19" s="6">
        <v>3</v>
      </c>
      <c r="H19" s="6">
        <v>4</v>
      </c>
      <c r="I19" s="6">
        <v>9</v>
      </c>
      <c r="M19" s="36" t="s">
        <v>47</v>
      </c>
      <c r="N19" s="78"/>
      <c r="O19" s="64"/>
      <c r="P19" s="37" t="s">
        <v>5</v>
      </c>
      <c r="Q19" s="37" t="s">
        <v>6</v>
      </c>
      <c r="R19" s="37" t="s">
        <v>7</v>
      </c>
      <c r="S19" s="37" t="s">
        <v>8</v>
      </c>
      <c r="T19" s="37" t="s">
        <v>9</v>
      </c>
      <c r="U19" s="37" t="s">
        <v>10</v>
      </c>
      <c r="V19" s="37" t="s">
        <v>2</v>
      </c>
      <c r="W19" s="37" t="s">
        <v>3</v>
      </c>
      <c r="X19" s="37" t="s">
        <v>4</v>
      </c>
      <c r="Y19" s="37" t="s">
        <v>2</v>
      </c>
      <c r="Z19" s="37" t="s">
        <v>3</v>
      </c>
      <c r="AA19" s="37" t="s">
        <v>4</v>
      </c>
    </row>
    <row r="20" spans="3:27" ht="18" thickBot="1" x14ac:dyDescent="0.35">
      <c r="C20" s="4" t="s">
        <v>8</v>
      </c>
      <c r="D20" s="6">
        <v>5</v>
      </c>
      <c r="E20" s="6">
        <v>4</v>
      </c>
      <c r="F20" s="6">
        <v>3</v>
      </c>
      <c r="G20" s="6" t="s">
        <v>15</v>
      </c>
      <c r="H20" s="6">
        <v>3</v>
      </c>
      <c r="I20" s="6">
        <v>11</v>
      </c>
      <c r="N20" s="62" t="s">
        <v>46</v>
      </c>
      <c r="O20" s="37" t="s">
        <v>5</v>
      </c>
      <c r="P20" s="37">
        <v>1000</v>
      </c>
      <c r="Q20" s="37">
        <v>3</v>
      </c>
      <c r="R20" s="37">
        <v>4</v>
      </c>
      <c r="S20" s="37">
        <v>9</v>
      </c>
      <c r="T20" s="37">
        <v>5</v>
      </c>
      <c r="U20" s="37">
        <v>4</v>
      </c>
      <c r="V20" s="37">
        <v>12</v>
      </c>
      <c r="W20" s="37">
        <v>15</v>
      </c>
      <c r="X20" s="37">
        <v>17</v>
      </c>
      <c r="Y20" s="37">
        <v>12</v>
      </c>
      <c r="Z20" s="37">
        <v>15</v>
      </c>
      <c r="AA20" s="37">
        <v>17</v>
      </c>
    </row>
    <row r="21" spans="3:27" ht="18" thickBot="1" x14ac:dyDescent="0.35">
      <c r="C21" s="4" t="s">
        <v>9</v>
      </c>
      <c r="D21" s="6">
        <v>5</v>
      </c>
      <c r="E21" s="6">
        <v>9</v>
      </c>
      <c r="F21" s="6">
        <v>5</v>
      </c>
      <c r="G21" s="6">
        <v>3</v>
      </c>
      <c r="H21" s="6" t="s">
        <v>15</v>
      </c>
      <c r="I21" s="6">
        <v>14</v>
      </c>
      <c r="N21" s="62"/>
      <c r="O21" s="37" t="s">
        <v>6</v>
      </c>
      <c r="P21" s="37">
        <v>6</v>
      </c>
      <c r="Q21" s="37">
        <v>1000</v>
      </c>
      <c r="R21" s="37">
        <v>7</v>
      </c>
      <c r="S21" s="37">
        <v>6</v>
      </c>
      <c r="T21" s="37">
        <v>9</v>
      </c>
      <c r="U21" s="37">
        <v>4</v>
      </c>
      <c r="V21" s="37">
        <v>14</v>
      </c>
      <c r="W21" s="37">
        <v>9</v>
      </c>
      <c r="X21" s="37">
        <v>10</v>
      </c>
      <c r="Y21" s="37">
        <v>14</v>
      </c>
      <c r="Z21" s="37">
        <v>9</v>
      </c>
      <c r="AA21" s="37">
        <v>10</v>
      </c>
    </row>
    <row r="22" spans="3:27" ht="22.05" customHeight="1" thickBot="1" x14ac:dyDescent="0.35">
      <c r="C22" s="4" t="s">
        <v>10</v>
      </c>
      <c r="D22" s="6">
        <v>4</v>
      </c>
      <c r="E22" s="6">
        <v>7</v>
      </c>
      <c r="F22" s="6">
        <v>11</v>
      </c>
      <c r="G22" s="6">
        <v>12</v>
      </c>
      <c r="H22" s="6">
        <v>8</v>
      </c>
      <c r="I22" s="6" t="s">
        <v>15</v>
      </c>
      <c r="N22" s="62"/>
      <c r="O22" s="37" t="s">
        <v>7</v>
      </c>
      <c r="P22" s="37">
        <v>5</v>
      </c>
      <c r="Q22" s="37">
        <v>7</v>
      </c>
      <c r="R22" s="37">
        <v>1000</v>
      </c>
      <c r="S22" s="37">
        <v>3</v>
      </c>
      <c r="T22" s="37">
        <v>4</v>
      </c>
      <c r="U22" s="37">
        <v>9</v>
      </c>
      <c r="V22" s="37">
        <v>13</v>
      </c>
      <c r="W22" s="37">
        <v>20</v>
      </c>
      <c r="X22" s="37">
        <v>11</v>
      </c>
      <c r="Y22" s="37">
        <v>13</v>
      </c>
      <c r="Z22" s="37">
        <v>20</v>
      </c>
      <c r="AA22" s="37">
        <v>11</v>
      </c>
    </row>
    <row r="23" spans="3:27" x14ac:dyDescent="0.3">
      <c r="C23" s="31" t="s">
        <v>27</v>
      </c>
      <c r="D23" s="31"/>
      <c r="E23" s="31"/>
      <c r="F23" s="31"/>
      <c r="G23" s="31"/>
      <c r="H23" s="31"/>
      <c r="I23" s="31"/>
      <c r="N23" s="62"/>
      <c r="O23" s="37" t="s">
        <v>8</v>
      </c>
      <c r="P23" s="37">
        <v>5</v>
      </c>
      <c r="Q23" s="37">
        <v>4</v>
      </c>
      <c r="R23" s="37">
        <v>3</v>
      </c>
      <c r="S23" s="37">
        <v>1000</v>
      </c>
      <c r="T23" s="37">
        <v>3</v>
      </c>
      <c r="U23" s="37">
        <v>11</v>
      </c>
      <c r="V23" s="37">
        <v>17</v>
      </c>
      <c r="W23" s="37">
        <v>16</v>
      </c>
      <c r="X23" s="37">
        <v>19</v>
      </c>
      <c r="Y23" s="37">
        <v>17</v>
      </c>
      <c r="Z23" s="37">
        <v>16</v>
      </c>
      <c r="AA23" s="37">
        <v>19</v>
      </c>
    </row>
    <row r="24" spans="3:27" x14ac:dyDescent="0.3">
      <c r="N24" s="62"/>
      <c r="O24" s="37" t="s">
        <v>9</v>
      </c>
      <c r="P24" s="37">
        <v>5</v>
      </c>
      <c r="Q24" s="37">
        <v>9</v>
      </c>
      <c r="R24" s="37">
        <v>5</v>
      </c>
      <c r="S24" s="37">
        <v>3</v>
      </c>
      <c r="T24" s="37">
        <v>1000</v>
      </c>
      <c r="U24" s="37">
        <v>14</v>
      </c>
      <c r="V24" s="37">
        <v>7</v>
      </c>
      <c r="W24" s="37">
        <v>14</v>
      </c>
      <c r="X24" s="37">
        <v>12</v>
      </c>
      <c r="Y24" s="37">
        <v>7</v>
      </c>
      <c r="Z24" s="37">
        <v>14</v>
      </c>
      <c r="AA24" s="37">
        <v>12</v>
      </c>
    </row>
    <row r="25" spans="3:27" ht="16.2" thickBot="1" x14ac:dyDescent="0.35">
      <c r="N25" s="62"/>
      <c r="O25" s="37" t="s">
        <v>10</v>
      </c>
      <c r="P25" s="37">
        <v>4</v>
      </c>
      <c r="Q25" s="37">
        <v>7</v>
      </c>
      <c r="R25" s="37">
        <v>11</v>
      </c>
      <c r="S25" s="37">
        <v>12</v>
      </c>
      <c r="T25" s="37">
        <v>8</v>
      </c>
      <c r="U25" s="37">
        <v>1000</v>
      </c>
      <c r="V25" s="37">
        <v>22</v>
      </c>
      <c r="W25" s="37">
        <v>16</v>
      </c>
      <c r="X25" s="37">
        <v>18</v>
      </c>
      <c r="Y25" s="37">
        <v>22</v>
      </c>
      <c r="Z25" s="37">
        <v>16</v>
      </c>
      <c r="AA25" s="37">
        <v>18</v>
      </c>
    </row>
    <row r="26" spans="3:27" ht="18" thickBot="1" x14ac:dyDescent="0.35">
      <c r="C26" s="1"/>
      <c r="D26" s="28" t="s">
        <v>0</v>
      </c>
      <c r="E26" s="29"/>
      <c r="F26" s="30"/>
      <c r="N26" s="60" t="s">
        <v>43</v>
      </c>
      <c r="O26" s="37" t="s">
        <v>5</v>
      </c>
      <c r="P26" s="37">
        <v>1000</v>
      </c>
      <c r="Q26" s="37">
        <v>3</v>
      </c>
      <c r="R26" s="37">
        <v>4</v>
      </c>
      <c r="S26" s="37">
        <v>9</v>
      </c>
      <c r="T26" s="37">
        <v>5</v>
      </c>
      <c r="U26" s="37">
        <v>4</v>
      </c>
      <c r="V26" s="37">
        <v>12</v>
      </c>
      <c r="W26" s="37">
        <v>15</v>
      </c>
      <c r="X26" s="37">
        <v>17</v>
      </c>
      <c r="Y26" s="37">
        <v>12</v>
      </c>
      <c r="Z26" s="37">
        <v>15</v>
      </c>
      <c r="AA26" s="37">
        <v>17</v>
      </c>
    </row>
    <row r="27" spans="3:27" ht="36" thickTop="1" thickBot="1" x14ac:dyDescent="0.35">
      <c r="C27" s="2" t="s">
        <v>16</v>
      </c>
      <c r="D27" s="7" t="s">
        <v>2</v>
      </c>
      <c r="E27" s="7" t="s">
        <v>3</v>
      </c>
      <c r="F27" s="7" t="s">
        <v>4</v>
      </c>
      <c r="N27" s="60"/>
      <c r="O27" s="37" t="s">
        <v>6</v>
      </c>
      <c r="P27" s="37">
        <v>6</v>
      </c>
      <c r="Q27" s="37">
        <v>1000</v>
      </c>
      <c r="R27" s="37">
        <v>7</v>
      </c>
      <c r="S27" s="37">
        <v>6</v>
      </c>
      <c r="T27" s="37">
        <v>9</v>
      </c>
      <c r="U27" s="37">
        <v>4</v>
      </c>
      <c r="V27" s="37">
        <v>14</v>
      </c>
      <c r="W27" s="37">
        <v>9</v>
      </c>
      <c r="X27" s="37">
        <v>10</v>
      </c>
      <c r="Y27" s="37">
        <v>14</v>
      </c>
      <c r="Z27" s="37">
        <v>9</v>
      </c>
      <c r="AA27" s="37">
        <v>10</v>
      </c>
    </row>
    <row r="28" spans="3:27" ht="18" thickBot="1" x14ac:dyDescent="0.35">
      <c r="C28" s="4" t="s">
        <v>2</v>
      </c>
      <c r="D28" s="6" t="s">
        <v>14</v>
      </c>
      <c r="E28" s="5">
        <v>12</v>
      </c>
      <c r="F28" s="5">
        <v>10</v>
      </c>
      <c r="N28" s="60"/>
      <c r="O28" s="37" t="s">
        <v>7</v>
      </c>
      <c r="P28" s="37">
        <v>5</v>
      </c>
      <c r="Q28" s="37">
        <v>7</v>
      </c>
      <c r="R28" s="37">
        <v>1000</v>
      </c>
      <c r="S28" s="37">
        <v>3</v>
      </c>
      <c r="T28" s="37">
        <v>4</v>
      </c>
      <c r="U28" s="37">
        <v>9</v>
      </c>
      <c r="V28" s="37">
        <v>13</v>
      </c>
      <c r="W28" s="37">
        <v>20</v>
      </c>
      <c r="X28" s="37">
        <v>11</v>
      </c>
      <c r="Y28" s="37">
        <v>13</v>
      </c>
      <c r="Z28" s="37">
        <v>20</v>
      </c>
      <c r="AA28" s="37">
        <v>11</v>
      </c>
    </row>
    <row r="29" spans="3:27" ht="18" thickBot="1" x14ac:dyDescent="0.35">
      <c r="C29" s="4" t="s">
        <v>3</v>
      </c>
      <c r="D29" s="6">
        <v>12</v>
      </c>
      <c r="E29" s="6" t="s">
        <v>15</v>
      </c>
      <c r="F29" s="6">
        <v>15</v>
      </c>
      <c r="N29" s="60"/>
      <c r="O29" s="37" t="s">
        <v>8</v>
      </c>
      <c r="P29" s="37">
        <v>5</v>
      </c>
      <c r="Q29" s="37">
        <v>4</v>
      </c>
      <c r="R29" s="37">
        <v>3</v>
      </c>
      <c r="S29" s="37">
        <v>1000</v>
      </c>
      <c r="T29" s="37">
        <v>3</v>
      </c>
      <c r="U29" s="37">
        <v>11</v>
      </c>
      <c r="V29" s="37">
        <v>17</v>
      </c>
      <c r="W29" s="37">
        <v>16</v>
      </c>
      <c r="X29" s="37">
        <v>19</v>
      </c>
      <c r="Y29" s="37">
        <v>17</v>
      </c>
      <c r="Z29" s="37">
        <v>16</v>
      </c>
      <c r="AA29" s="37">
        <v>19</v>
      </c>
    </row>
    <row r="30" spans="3:27" ht="18" thickBot="1" x14ac:dyDescent="0.35">
      <c r="C30" s="4" t="s">
        <v>4</v>
      </c>
      <c r="D30" s="6">
        <v>10</v>
      </c>
      <c r="E30" s="6">
        <v>15</v>
      </c>
      <c r="F30" s="6" t="s">
        <v>15</v>
      </c>
      <c r="N30" s="60"/>
      <c r="O30" s="37" t="s">
        <v>9</v>
      </c>
      <c r="P30" s="37">
        <v>5</v>
      </c>
      <c r="Q30" s="37">
        <v>9</v>
      </c>
      <c r="R30" s="37">
        <v>5</v>
      </c>
      <c r="S30" s="37">
        <v>3</v>
      </c>
      <c r="T30" s="37">
        <v>1000</v>
      </c>
      <c r="U30" s="37">
        <v>14</v>
      </c>
      <c r="V30" s="37">
        <v>7</v>
      </c>
      <c r="W30" s="37">
        <v>14</v>
      </c>
      <c r="X30" s="37">
        <v>12</v>
      </c>
      <c r="Y30" s="37">
        <v>7</v>
      </c>
      <c r="Z30" s="37">
        <v>14</v>
      </c>
      <c r="AA30" s="37">
        <v>12</v>
      </c>
    </row>
    <row r="31" spans="3:27" x14ac:dyDescent="0.3">
      <c r="C31" s="24" t="s">
        <v>17</v>
      </c>
      <c r="D31" s="24"/>
      <c r="E31" s="24"/>
      <c r="F31" s="24"/>
      <c r="N31" s="60"/>
      <c r="O31" s="37" t="s">
        <v>10</v>
      </c>
      <c r="P31" s="37">
        <v>4</v>
      </c>
      <c r="Q31" s="37">
        <v>7</v>
      </c>
      <c r="R31" s="37">
        <v>11</v>
      </c>
      <c r="S31" s="37">
        <v>12</v>
      </c>
      <c r="T31" s="37">
        <v>8</v>
      </c>
      <c r="U31" s="37">
        <v>1000</v>
      </c>
      <c r="V31" s="37">
        <v>22</v>
      </c>
      <c r="W31" s="37">
        <v>16</v>
      </c>
      <c r="X31" s="37">
        <v>18</v>
      </c>
      <c r="Y31" s="37">
        <v>22</v>
      </c>
      <c r="Z31" s="37">
        <v>16</v>
      </c>
      <c r="AA31" s="37">
        <v>18</v>
      </c>
    </row>
    <row r="32" spans="3:27" x14ac:dyDescent="0.3">
      <c r="N32" s="60"/>
      <c r="O32" s="37" t="s">
        <v>2</v>
      </c>
      <c r="P32" s="37">
        <v>12</v>
      </c>
      <c r="Q32" s="37">
        <v>14</v>
      </c>
      <c r="R32" s="37">
        <v>13</v>
      </c>
      <c r="S32" s="37">
        <v>17</v>
      </c>
      <c r="T32" s="37">
        <v>7</v>
      </c>
      <c r="U32" s="37">
        <v>22</v>
      </c>
      <c r="V32" s="37">
        <v>1000</v>
      </c>
      <c r="W32" s="37">
        <v>12</v>
      </c>
      <c r="X32" s="37">
        <v>10</v>
      </c>
      <c r="Y32" s="37">
        <v>1000</v>
      </c>
      <c r="Z32" s="37">
        <v>12</v>
      </c>
      <c r="AA32" s="37">
        <v>10</v>
      </c>
    </row>
    <row r="33" spans="13:30" x14ac:dyDescent="0.3">
      <c r="N33" s="60"/>
      <c r="O33" s="37" t="s">
        <v>3</v>
      </c>
      <c r="P33" s="37">
        <v>15</v>
      </c>
      <c r="Q33" s="37">
        <v>9</v>
      </c>
      <c r="R33" s="37">
        <v>20</v>
      </c>
      <c r="S33" s="37">
        <v>16</v>
      </c>
      <c r="T33" s="37">
        <v>14</v>
      </c>
      <c r="U33" s="37">
        <v>16</v>
      </c>
      <c r="V33" s="37">
        <v>12</v>
      </c>
      <c r="W33" s="37">
        <v>1000</v>
      </c>
      <c r="X33" s="37">
        <v>15</v>
      </c>
      <c r="Y33" s="37">
        <v>12</v>
      </c>
      <c r="Z33" s="37">
        <v>1000</v>
      </c>
      <c r="AA33" s="37">
        <v>15</v>
      </c>
    </row>
    <row r="34" spans="13:30" x14ac:dyDescent="0.3">
      <c r="N34" s="60"/>
      <c r="O34" s="37" t="s">
        <v>4</v>
      </c>
      <c r="P34" s="37">
        <v>17</v>
      </c>
      <c r="Q34" s="37">
        <v>10</v>
      </c>
      <c r="R34" s="37">
        <v>11</v>
      </c>
      <c r="S34" s="37">
        <v>19</v>
      </c>
      <c r="T34" s="37">
        <v>12</v>
      </c>
      <c r="U34" s="37">
        <v>18</v>
      </c>
      <c r="V34" s="37">
        <v>10</v>
      </c>
      <c r="W34" s="37">
        <v>15</v>
      </c>
      <c r="X34" s="37">
        <v>1000</v>
      </c>
      <c r="Y34" s="37">
        <v>10</v>
      </c>
      <c r="Z34" s="37">
        <v>15</v>
      </c>
      <c r="AA34" s="37">
        <v>1000</v>
      </c>
    </row>
    <row r="36" spans="13:30" x14ac:dyDescent="0.3">
      <c r="M36" s="59" t="s">
        <v>41</v>
      </c>
      <c r="N36" s="44" t="s">
        <v>33</v>
      </c>
    </row>
    <row r="37" spans="13:30" x14ac:dyDescent="0.3">
      <c r="N37" s="77"/>
      <c r="O37" s="63"/>
      <c r="P37" s="68" t="s">
        <v>43</v>
      </c>
      <c r="Q37" s="69"/>
      <c r="R37" s="69"/>
      <c r="S37" s="69"/>
      <c r="T37" s="69"/>
      <c r="U37" s="69"/>
      <c r="V37" s="69"/>
      <c r="W37" s="69"/>
      <c r="X37" s="70"/>
      <c r="Y37" s="65" t="s">
        <v>44</v>
      </c>
      <c r="Z37" s="66"/>
      <c r="AA37" s="67"/>
      <c r="AB37" s="36"/>
      <c r="AC37" s="36"/>
      <c r="AD37" s="36"/>
    </row>
    <row r="38" spans="13:30" x14ac:dyDescent="0.3">
      <c r="N38" s="78"/>
      <c r="O38" s="64"/>
      <c r="P38" s="37" t="s">
        <v>5</v>
      </c>
      <c r="Q38" s="37" t="s">
        <v>6</v>
      </c>
      <c r="R38" s="37" t="s">
        <v>7</v>
      </c>
      <c r="S38" s="37" t="s">
        <v>8</v>
      </c>
      <c r="T38" s="37" t="s">
        <v>9</v>
      </c>
      <c r="U38" s="37" t="s">
        <v>10</v>
      </c>
      <c r="V38" s="37" t="s">
        <v>2</v>
      </c>
      <c r="W38" s="37" t="s">
        <v>3</v>
      </c>
      <c r="X38" s="37" t="s">
        <v>4</v>
      </c>
      <c r="Y38" s="37" t="s">
        <v>2</v>
      </c>
      <c r="Z38" s="37" t="s">
        <v>3</v>
      </c>
      <c r="AA38" s="37" t="s">
        <v>4</v>
      </c>
      <c r="AB38" s="48" t="s">
        <v>35</v>
      </c>
      <c r="AC38" s="81" t="s">
        <v>32</v>
      </c>
      <c r="AD38" s="48" t="s">
        <v>37</v>
      </c>
    </row>
    <row r="39" spans="13:30" x14ac:dyDescent="0.3">
      <c r="N39" s="74" t="s">
        <v>46</v>
      </c>
      <c r="O39" s="37" t="s">
        <v>5</v>
      </c>
      <c r="P39" s="80">
        <v>0</v>
      </c>
      <c r="Q39" s="80">
        <v>45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37">
        <f>SUM(P39:AA39)</f>
        <v>45</v>
      </c>
      <c r="AC39" s="55" t="s">
        <v>39</v>
      </c>
      <c r="AD39" s="37">
        <v>45</v>
      </c>
    </row>
    <row r="40" spans="13:30" x14ac:dyDescent="0.3">
      <c r="N40" s="75"/>
      <c r="O40" s="37" t="s">
        <v>6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26</v>
      </c>
      <c r="AB40" s="37">
        <f>SUM(P40:AA40)</f>
        <v>26</v>
      </c>
      <c r="AC40" s="55" t="s">
        <v>39</v>
      </c>
      <c r="AD40" s="37">
        <v>26</v>
      </c>
    </row>
    <row r="41" spans="13:30" x14ac:dyDescent="0.3">
      <c r="N41" s="75"/>
      <c r="O41" s="37" t="s">
        <v>7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42</v>
      </c>
      <c r="AB41" s="37">
        <f t="shared" ref="AB40:AB53" si="3">SUM(P41:AA41)</f>
        <v>42</v>
      </c>
      <c r="AC41" s="55" t="s">
        <v>39</v>
      </c>
      <c r="AD41" s="37">
        <v>42</v>
      </c>
    </row>
    <row r="42" spans="13:30" x14ac:dyDescent="0.3">
      <c r="N42" s="75"/>
      <c r="O42" s="37" t="s">
        <v>8</v>
      </c>
      <c r="P42" s="80">
        <v>0</v>
      </c>
      <c r="Q42" s="80">
        <v>0</v>
      </c>
      <c r="R42" s="80">
        <v>17</v>
      </c>
      <c r="S42" s="80">
        <v>0</v>
      </c>
      <c r="T42" s="80">
        <v>36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37">
        <f t="shared" si="3"/>
        <v>53</v>
      </c>
      <c r="AC42" s="55" t="s">
        <v>39</v>
      </c>
      <c r="AD42" s="37">
        <v>53</v>
      </c>
    </row>
    <row r="43" spans="13:30" x14ac:dyDescent="0.3">
      <c r="N43" s="75"/>
      <c r="O43" s="37" t="s">
        <v>9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29</v>
      </c>
      <c r="Z43" s="80">
        <v>0</v>
      </c>
      <c r="AA43" s="80">
        <v>0</v>
      </c>
      <c r="AB43" s="37">
        <f t="shared" si="3"/>
        <v>29</v>
      </c>
      <c r="AC43" s="79" t="s">
        <v>39</v>
      </c>
      <c r="AD43" s="37">
        <v>29</v>
      </c>
    </row>
    <row r="44" spans="13:30" x14ac:dyDescent="0.3">
      <c r="N44" s="76"/>
      <c r="O44" s="37" t="s">
        <v>10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38</v>
      </c>
      <c r="AA44" s="80">
        <v>0</v>
      </c>
      <c r="AB44" s="37">
        <f t="shared" si="3"/>
        <v>38</v>
      </c>
      <c r="AC44" s="79" t="s">
        <v>39</v>
      </c>
      <c r="AD44" s="37">
        <v>38</v>
      </c>
    </row>
    <row r="45" spans="13:30" x14ac:dyDescent="0.3">
      <c r="N45" s="71" t="s">
        <v>43</v>
      </c>
      <c r="O45" s="37" t="s">
        <v>5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37">
        <f t="shared" si="3"/>
        <v>0</v>
      </c>
      <c r="AC45" s="36"/>
      <c r="AD45" s="36"/>
    </row>
    <row r="46" spans="13:30" x14ac:dyDescent="0.3">
      <c r="N46" s="72"/>
      <c r="O46" s="37" t="s">
        <v>6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  <c r="X46" s="80">
        <v>0</v>
      </c>
      <c r="Y46" s="80">
        <v>0</v>
      </c>
      <c r="Z46" s="80">
        <v>42</v>
      </c>
      <c r="AA46" s="80">
        <v>3</v>
      </c>
      <c r="AB46" s="37">
        <f t="shared" si="3"/>
        <v>45</v>
      </c>
      <c r="AC46" s="36"/>
      <c r="AD46" s="36"/>
    </row>
    <row r="47" spans="13:30" x14ac:dyDescent="0.3">
      <c r="N47" s="72"/>
      <c r="O47" s="37" t="s">
        <v>7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17</v>
      </c>
      <c r="AB47" s="37">
        <f t="shared" si="3"/>
        <v>17</v>
      </c>
      <c r="AC47" s="36"/>
      <c r="AD47" s="36"/>
    </row>
    <row r="48" spans="13:30" x14ac:dyDescent="0.3">
      <c r="N48" s="72"/>
      <c r="O48" s="37" t="s">
        <v>8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37">
        <f t="shared" si="3"/>
        <v>0</v>
      </c>
      <c r="AC48" s="36"/>
      <c r="AD48" s="36"/>
    </row>
    <row r="49" spans="14:30" x14ac:dyDescent="0.3">
      <c r="N49" s="72"/>
      <c r="O49" s="37" t="s">
        <v>9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36</v>
      </c>
      <c r="Z49" s="80">
        <v>0</v>
      </c>
      <c r="AA49" s="80">
        <v>0</v>
      </c>
      <c r="AB49" s="37">
        <f t="shared" si="3"/>
        <v>36</v>
      </c>
      <c r="AC49" s="36"/>
      <c r="AD49" s="36"/>
    </row>
    <row r="50" spans="14:30" x14ac:dyDescent="0.3">
      <c r="N50" s="72"/>
      <c r="O50" s="37" t="s">
        <v>10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0</v>
      </c>
      <c r="W50" s="80">
        <v>0</v>
      </c>
      <c r="X50" s="80">
        <v>0</v>
      </c>
      <c r="Y50" s="80">
        <v>0</v>
      </c>
      <c r="Z50" s="80">
        <v>0</v>
      </c>
      <c r="AA50" s="80">
        <v>0</v>
      </c>
      <c r="AB50" s="37">
        <f t="shared" si="3"/>
        <v>0</v>
      </c>
      <c r="AC50" s="36"/>
      <c r="AD50" s="36"/>
    </row>
    <row r="51" spans="14:30" x14ac:dyDescent="0.3">
      <c r="N51" s="72"/>
      <c r="O51" s="37" t="s">
        <v>2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37">
        <f t="shared" si="3"/>
        <v>0</v>
      </c>
      <c r="AC51" s="36"/>
      <c r="AD51" s="36"/>
    </row>
    <row r="52" spans="14:30" x14ac:dyDescent="0.3">
      <c r="N52" s="72"/>
      <c r="O52" s="37" t="s">
        <v>3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37">
        <f t="shared" si="3"/>
        <v>0</v>
      </c>
      <c r="AC52" s="36"/>
      <c r="AD52" s="36"/>
    </row>
    <row r="53" spans="14:30" x14ac:dyDescent="0.3">
      <c r="N53" s="73"/>
      <c r="O53" s="37" t="s">
        <v>4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37">
        <f t="shared" si="3"/>
        <v>0</v>
      </c>
      <c r="AC53" s="36"/>
      <c r="AD53" s="36"/>
    </row>
    <row r="54" spans="14:30" x14ac:dyDescent="0.3">
      <c r="N54" s="36"/>
      <c r="O54" s="48" t="s">
        <v>36</v>
      </c>
      <c r="P54" s="82">
        <f>SUM(P39:P53)</f>
        <v>0</v>
      </c>
      <c r="Q54" s="82">
        <f t="shared" ref="Q54:X54" si="4">SUM(Q39:Q53)</f>
        <v>45</v>
      </c>
      <c r="R54" s="82">
        <f t="shared" si="4"/>
        <v>17</v>
      </c>
      <c r="S54" s="82">
        <f>SUM(S39:S53)</f>
        <v>0</v>
      </c>
      <c r="T54" s="82">
        <f t="shared" si="4"/>
        <v>36</v>
      </c>
      <c r="U54" s="82">
        <f t="shared" si="4"/>
        <v>0</v>
      </c>
      <c r="V54" s="82">
        <f t="shared" si="4"/>
        <v>0</v>
      </c>
      <c r="W54" s="82">
        <f t="shared" si="4"/>
        <v>0</v>
      </c>
      <c r="X54" s="82">
        <f t="shared" si="4"/>
        <v>0</v>
      </c>
      <c r="Y54" s="82">
        <f t="shared" ref="Q54:AA54" si="5">SUM(Y39:Y53)</f>
        <v>65</v>
      </c>
      <c r="Z54" s="82">
        <f t="shared" si="5"/>
        <v>80</v>
      </c>
      <c r="AA54" s="82">
        <f t="shared" si="5"/>
        <v>88</v>
      </c>
      <c r="AB54" s="36"/>
      <c r="AC54" s="36"/>
      <c r="AD54" s="36"/>
    </row>
    <row r="55" spans="14:30" x14ac:dyDescent="0.3"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81" t="s">
        <v>32</v>
      </c>
      <c r="Y55" s="50" t="s">
        <v>38</v>
      </c>
      <c r="Z55" s="50" t="s">
        <v>38</v>
      </c>
      <c r="AA55" s="50" t="s">
        <v>38</v>
      </c>
      <c r="AB55" s="36"/>
      <c r="AC55" s="36"/>
      <c r="AD55" s="36"/>
    </row>
    <row r="56" spans="14:30" x14ac:dyDescent="0.3"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7">
        <v>65</v>
      </c>
      <c r="Z56" s="37">
        <v>80</v>
      </c>
      <c r="AA56" s="37">
        <v>105</v>
      </c>
      <c r="AB56" s="36"/>
      <c r="AC56" s="36"/>
      <c r="AD56" s="36"/>
    </row>
    <row r="57" spans="14:30" x14ac:dyDescent="0.3">
      <c r="N57" s="44" t="s">
        <v>34</v>
      </c>
    </row>
    <row r="58" spans="14:30" ht="62.4" x14ac:dyDescent="0.3">
      <c r="N58" s="46" t="s">
        <v>31</v>
      </c>
      <c r="O58" s="57">
        <f>SUMPRODUCT(P20:AA34,P39:AA53)</f>
        <v>2674</v>
      </c>
    </row>
  </sheetData>
  <mergeCells count="14">
    <mergeCell ref="N39:N44"/>
    <mergeCell ref="N45:N53"/>
    <mergeCell ref="P18:X18"/>
    <mergeCell ref="Y18:AA18"/>
    <mergeCell ref="N20:N25"/>
    <mergeCell ref="N26:N34"/>
    <mergeCell ref="P37:X37"/>
    <mergeCell ref="Y37:AA37"/>
    <mergeCell ref="C31:F31"/>
    <mergeCell ref="D3:F3"/>
    <mergeCell ref="C11:F11"/>
    <mergeCell ref="D15:I15"/>
    <mergeCell ref="C23:I23"/>
    <mergeCell ref="D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A4:Q48"/>
  <sheetViews>
    <sheetView tabSelected="1" topLeftCell="B1" workbookViewId="0">
      <selection activeCell="K43" sqref="K43"/>
    </sheetView>
  </sheetViews>
  <sheetFormatPr defaultColWidth="11.19921875" defaultRowHeight="15.6" x14ac:dyDescent="0.3"/>
  <cols>
    <col min="2" max="2" width="20" customWidth="1"/>
    <col min="3" max="3" width="22" customWidth="1"/>
    <col min="5" max="5" width="14.19921875" customWidth="1"/>
    <col min="6" max="6" width="16.19921875" customWidth="1"/>
    <col min="7" max="7" width="19.296875" bestFit="1" customWidth="1"/>
    <col min="8" max="8" width="20" bestFit="1" customWidth="1"/>
    <col min="9" max="9" width="16.19921875" customWidth="1"/>
    <col min="10" max="10" width="20.796875" bestFit="1" customWidth="1"/>
    <col min="11" max="11" width="17.796875" bestFit="1" customWidth="1"/>
    <col min="12" max="12" width="20" bestFit="1" customWidth="1"/>
    <col min="13" max="13" width="20.796875" bestFit="1" customWidth="1"/>
    <col min="14" max="14" width="17.796875" bestFit="1" customWidth="1"/>
    <col min="16" max="16" width="20.796875" bestFit="1" customWidth="1"/>
    <col min="17" max="17" width="17.796875" bestFit="1" customWidth="1"/>
  </cols>
  <sheetData>
    <row r="4" spans="1:17" ht="18" x14ac:dyDescent="0.5">
      <c r="A4" s="59" t="s">
        <v>45</v>
      </c>
      <c r="E4" s="13"/>
      <c r="F4" s="33" t="s">
        <v>19</v>
      </c>
      <c r="G4" s="34" t="s">
        <v>20</v>
      </c>
      <c r="H4" s="34" t="s">
        <v>21</v>
      </c>
      <c r="I4" s="34" t="s">
        <v>22</v>
      </c>
      <c r="J4" s="34" t="s">
        <v>23</v>
      </c>
      <c r="K4" s="34" t="s">
        <v>24</v>
      </c>
    </row>
    <row r="5" spans="1:17" ht="18.600000000000001" thickBot="1" x14ac:dyDescent="0.35">
      <c r="B5" s="9"/>
      <c r="C5" s="10" t="s">
        <v>18</v>
      </c>
      <c r="E5" s="14"/>
      <c r="F5" s="85"/>
      <c r="G5" s="35"/>
      <c r="H5" s="35"/>
      <c r="I5" s="35"/>
      <c r="J5" s="35"/>
      <c r="K5" s="35"/>
    </row>
    <row r="6" spans="1:17" ht="16.8" thickTop="1" thickBot="1" x14ac:dyDescent="0.35">
      <c r="B6" s="11" t="s">
        <v>19</v>
      </c>
      <c r="C6" s="12">
        <v>7.0000000000000007E-2</v>
      </c>
      <c r="E6" s="15" t="s">
        <v>19</v>
      </c>
      <c r="F6" s="86">
        <v>1E-3</v>
      </c>
      <c r="G6" s="17">
        <v>2.9999999999999997E-4</v>
      </c>
      <c r="H6" s="17">
        <v>-2.9999999999999997E-4</v>
      </c>
      <c r="I6" s="17">
        <v>3.5E-4</v>
      </c>
      <c r="J6" s="17">
        <v>-3.5E-4</v>
      </c>
      <c r="K6" s="17">
        <v>4.0000000000000002E-4</v>
      </c>
    </row>
    <row r="7" spans="1:17" ht="16.2" thickBot="1" x14ac:dyDescent="0.35">
      <c r="B7" s="11" t="s">
        <v>20</v>
      </c>
      <c r="C7" s="12">
        <v>0.12</v>
      </c>
      <c r="E7" s="15" t="s">
        <v>20</v>
      </c>
      <c r="F7" s="16">
        <v>2.9999999999999997E-4</v>
      </c>
      <c r="G7" s="17">
        <v>8.9999999999999993E-3</v>
      </c>
      <c r="H7" s="17">
        <v>4.0000000000000002E-4</v>
      </c>
      <c r="I7" s="17">
        <v>1.6000000000000001E-3</v>
      </c>
      <c r="J7" s="17">
        <v>-1.6000000000000001E-3</v>
      </c>
      <c r="K7" s="17">
        <v>5.9999999999999995E-4</v>
      </c>
      <c r="M7" t="s">
        <v>25</v>
      </c>
    </row>
    <row r="8" spans="1:17" ht="16.2" thickBot="1" x14ac:dyDescent="0.35">
      <c r="B8" s="11" t="s">
        <v>21</v>
      </c>
      <c r="C8" s="12">
        <v>0.11</v>
      </c>
      <c r="E8" s="15" t="s">
        <v>21</v>
      </c>
      <c r="F8" s="16">
        <v>-2.9999999999999997E-4</v>
      </c>
      <c r="G8" s="17">
        <v>4.0000000000000002E-4</v>
      </c>
      <c r="H8" s="17">
        <v>8.0000000000000002E-3</v>
      </c>
      <c r="I8" s="17">
        <v>1.5E-3</v>
      </c>
      <c r="J8" s="17">
        <v>-5.4999999999999997E-3</v>
      </c>
      <c r="K8" s="17">
        <v>-6.9999999999999999E-4</v>
      </c>
    </row>
    <row r="9" spans="1:17" ht="16.2" thickBot="1" x14ac:dyDescent="0.35">
      <c r="B9" s="11" t="s">
        <v>22</v>
      </c>
      <c r="C9" s="12">
        <v>0.14000000000000001</v>
      </c>
      <c r="E9" s="15" t="s">
        <v>22</v>
      </c>
      <c r="F9" s="16">
        <v>3.5E-4</v>
      </c>
      <c r="G9" s="17">
        <v>1.6000000000000001E-3</v>
      </c>
      <c r="H9" s="17">
        <v>1.5E-3</v>
      </c>
      <c r="I9" s="17">
        <v>1.2E-2</v>
      </c>
      <c r="J9" s="17">
        <v>-5.0000000000000001E-4</v>
      </c>
      <c r="K9" s="17">
        <v>8.0000000000000004E-4</v>
      </c>
    </row>
    <row r="10" spans="1:17" ht="16.2" thickBot="1" x14ac:dyDescent="0.35">
      <c r="B10" s="11" t="s">
        <v>23</v>
      </c>
      <c r="C10" s="12">
        <v>0.14000000000000001</v>
      </c>
      <c r="E10" s="15" t="s">
        <v>23</v>
      </c>
      <c r="F10" s="16">
        <v>-3.5E-4</v>
      </c>
      <c r="G10" s="17">
        <v>-1.6000000000000001E-3</v>
      </c>
      <c r="H10" s="17">
        <v>-5.4999999999999997E-3</v>
      </c>
      <c r="I10" s="17">
        <v>-5.0000000000000001E-4</v>
      </c>
      <c r="J10" s="17">
        <v>1.2E-2</v>
      </c>
      <c r="K10" s="17">
        <v>-8.0000000000000004E-4</v>
      </c>
    </row>
    <row r="11" spans="1:17" ht="16.2" thickBot="1" x14ac:dyDescent="0.35">
      <c r="B11" s="11" t="s">
        <v>24</v>
      </c>
      <c r="C11" s="12">
        <v>0.09</v>
      </c>
      <c r="E11" s="15" t="s">
        <v>24</v>
      </c>
      <c r="F11" s="16">
        <v>4.0000000000000002E-4</v>
      </c>
      <c r="G11" s="17">
        <v>5.9999999999999995E-4</v>
      </c>
      <c r="H11" s="17">
        <v>-6.9999999999999999E-4</v>
      </c>
      <c r="I11" s="17">
        <v>8.0000000000000004E-4</v>
      </c>
      <c r="J11" s="17">
        <v>-8.0000000000000004E-4</v>
      </c>
      <c r="K11" s="17">
        <v>5.0000000000000001E-3</v>
      </c>
    </row>
    <row r="12" spans="1:17" ht="17.399999999999999" x14ac:dyDescent="0.3">
      <c r="E12" s="8"/>
      <c r="F12" s="32" t="s">
        <v>26</v>
      </c>
      <c r="G12" s="32"/>
      <c r="H12" s="32"/>
      <c r="I12" s="32"/>
      <c r="J12" s="32"/>
      <c r="K12" s="32"/>
    </row>
    <row r="13" spans="1:17" x14ac:dyDescent="0.3">
      <c r="A13" s="59" t="s">
        <v>41</v>
      </c>
      <c r="B13" s="102" t="s">
        <v>54</v>
      </c>
      <c r="C13" s="102"/>
      <c r="G13" s="102" t="s">
        <v>55</v>
      </c>
      <c r="H13" s="102"/>
    </row>
    <row r="14" spans="1:17" x14ac:dyDescent="0.3">
      <c r="B14" s="84" t="s">
        <v>33</v>
      </c>
      <c r="G14" s="99" t="s">
        <v>56</v>
      </c>
      <c r="J14" s="99" t="s">
        <v>58</v>
      </c>
      <c r="M14" s="99" t="s">
        <v>57</v>
      </c>
      <c r="P14" s="99" t="s">
        <v>59</v>
      </c>
    </row>
    <row r="15" spans="1:17" x14ac:dyDescent="0.3">
      <c r="B15" s="83"/>
      <c r="C15" s="83" t="s">
        <v>48</v>
      </c>
      <c r="G15" s="83"/>
      <c r="H15" s="83" t="s">
        <v>48</v>
      </c>
      <c r="J15" s="83"/>
      <c r="K15" s="83" t="s">
        <v>48</v>
      </c>
      <c r="M15" s="83"/>
      <c r="N15" s="83" t="s">
        <v>48</v>
      </c>
      <c r="P15" s="83"/>
      <c r="Q15" s="83" t="s">
        <v>48</v>
      </c>
    </row>
    <row r="16" spans="1:17" x14ac:dyDescent="0.3">
      <c r="B16" s="83" t="s">
        <v>19</v>
      </c>
      <c r="C16" s="87">
        <v>0.18980729171589952</v>
      </c>
      <c r="G16" s="83" t="s">
        <v>19</v>
      </c>
      <c r="H16" s="87">
        <v>0.37446282375556811</v>
      </c>
      <c r="J16" s="83" t="s">
        <v>19</v>
      </c>
      <c r="K16" s="87">
        <v>0.28213435891400307</v>
      </c>
      <c r="M16" s="83" t="s">
        <v>19</v>
      </c>
      <c r="N16" s="87">
        <v>0.18980729171589952</v>
      </c>
      <c r="P16" s="83" t="s">
        <v>19</v>
      </c>
      <c r="Q16" s="87">
        <v>9.7477416989758287E-2</v>
      </c>
    </row>
    <row r="17" spans="1:17" x14ac:dyDescent="0.3">
      <c r="B17" s="83" t="s">
        <v>20</v>
      </c>
      <c r="C17" s="87">
        <v>0.10863025477726242</v>
      </c>
      <c r="G17" s="83" t="s">
        <v>20</v>
      </c>
      <c r="H17" s="87">
        <v>7.4372997530949558E-2</v>
      </c>
      <c r="J17" s="83" t="s">
        <v>20</v>
      </c>
      <c r="K17" s="87">
        <v>9.1501714082496854E-2</v>
      </c>
      <c r="M17" s="83" t="s">
        <v>20</v>
      </c>
      <c r="N17" s="87">
        <v>0.10863025477726242</v>
      </c>
      <c r="P17" s="83" t="s">
        <v>20</v>
      </c>
      <c r="Q17" s="87">
        <v>0.12575913987115939</v>
      </c>
    </row>
    <row r="18" spans="1:17" x14ac:dyDescent="0.3">
      <c r="B18" s="83" t="s">
        <v>21</v>
      </c>
      <c r="C18" s="87">
        <v>0.27082773883967315</v>
      </c>
      <c r="G18" s="83" t="s">
        <v>21</v>
      </c>
      <c r="H18" s="87">
        <v>0.22541851541934815</v>
      </c>
      <c r="J18" s="83" t="s">
        <v>21</v>
      </c>
      <c r="K18" s="87">
        <v>0.24812319407473621</v>
      </c>
      <c r="M18" s="83" t="s">
        <v>21</v>
      </c>
      <c r="N18" s="87">
        <v>0.27082773883967315</v>
      </c>
      <c r="P18" s="83" t="s">
        <v>21</v>
      </c>
      <c r="Q18" s="87">
        <v>0.29353256790144155</v>
      </c>
    </row>
    <row r="19" spans="1:17" x14ac:dyDescent="0.3">
      <c r="B19" s="83" t="s">
        <v>22</v>
      </c>
      <c r="C19" s="87">
        <v>4.7942563846991956E-2</v>
      </c>
      <c r="G19" s="83" t="s">
        <v>22</v>
      </c>
      <c r="H19" s="87">
        <v>1.7286963279095263E-2</v>
      </c>
      <c r="J19" s="83" t="s">
        <v>22</v>
      </c>
      <c r="K19" s="87">
        <v>3.2614855102697092E-2</v>
      </c>
      <c r="M19" s="83" t="s">
        <v>22</v>
      </c>
      <c r="N19" s="87">
        <v>4.7942563846991956E-2</v>
      </c>
      <c r="P19" s="83" t="s">
        <v>22</v>
      </c>
      <c r="Q19" s="87">
        <v>6.3270639020347422E-2</v>
      </c>
    </row>
    <row r="20" spans="1:17" x14ac:dyDescent="0.3">
      <c r="B20" s="83" t="s">
        <v>23</v>
      </c>
      <c r="C20" s="87">
        <v>0.25446997055650894</v>
      </c>
      <c r="G20" s="83" t="s">
        <v>23</v>
      </c>
      <c r="H20" s="87">
        <v>0.19770696272438579</v>
      </c>
      <c r="J20" s="83" t="s">
        <v>23</v>
      </c>
      <c r="K20" s="87">
        <v>0.22608858245696756</v>
      </c>
      <c r="M20" s="83" t="s">
        <v>23</v>
      </c>
      <c r="N20" s="87">
        <v>0.25446997055650894</v>
      </c>
      <c r="P20" s="83" t="s">
        <v>23</v>
      </c>
      <c r="Q20" s="87">
        <v>0.28285182686671217</v>
      </c>
    </row>
    <row r="21" spans="1:17" x14ac:dyDescent="0.3">
      <c r="B21" s="83" t="s">
        <v>24</v>
      </c>
      <c r="C21" s="87">
        <v>0.12832281083319122</v>
      </c>
      <c r="G21" s="83" t="s">
        <v>24</v>
      </c>
      <c r="H21" s="87">
        <v>0.11075173729065306</v>
      </c>
      <c r="J21" s="83" t="s">
        <v>24</v>
      </c>
      <c r="K21" s="87">
        <v>0.1195372953690991</v>
      </c>
      <c r="M21" s="83" t="s">
        <v>24</v>
      </c>
      <c r="N21" s="87">
        <v>0.12832281083319122</v>
      </c>
      <c r="P21" s="83" t="s">
        <v>24</v>
      </c>
      <c r="Q21" s="87">
        <v>0.13710840935058111</v>
      </c>
    </row>
    <row r="22" spans="1:17" x14ac:dyDescent="0.3">
      <c r="B22" s="91" t="s">
        <v>50</v>
      </c>
      <c r="C22" s="89">
        <f>SUM(C16:C21)</f>
        <v>1.0000006305695273</v>
      </c>
      <c r="G22" s="91" t="s">
        <v>50</v>
      </c>
      <c r="H22" s="92">
        <f>SUM(H16:H21)</f>
        <v>0.99999999999999989</v>
      </c>
      <c r="J22" s="91" t="s">
        <v>50</v>
      </c>
      <c r="K22" s="92">
        <f>SUM(K16:K21)</f>
        <v>0.99999999999999989</v>
      </c>
      <c r="M22" s="91" t="s">
        <v>50</v>
      </c>
      <c r="N22" s="92">
        <f>SUM(N16:N21)</f>
        <v>1.0000006305695273</v>
      </c>
      <c r="P22" s="91" t="s">
        <v>50</v>
      </c>
      <c r="Q22" s="92">
        <f>SUM(Q16:Q21)</f>
        <v>1</v>
      </c>
    </row>
    <row r="23" spans="1:17" x14ac:dyDescent="0.3">
      <c r="A23" s="93"/>
      <c r="B23" s="95" t="s">
        <v>49</v>
      </c>
      <c r="C23" s="88" t="s">
        <v>39</v>
      </c>
      <c r="G23" s="95" t="s">
        <v>49</v>
      </c>
      <c r="H23" s="88" t="s">
        <v>39</v>
      </c>
      <c r="J23" s="95" t="s">
        <v>49</v>
      </c>
      <c r="K23" s="88" t="s">
        <v>39</v>
      </c>
      <c r="M23" s="95" t="s">
        <v>49</v>
      </c>
      <c r="N23" s="88" t="s">
        <v>39</v>
      </c>
      <c r="P23" s="95" t="s">
        <v>49</v>
      </c>
      <c r="Q23" s="88" t="s">
        <v>39</v>
      </c>
    </row>
    <row r="24" spans="1:17" x14ac:dyDescent="0.3">
      <c r="A24" s="93"/>
      <c r="B24" s="94"/>
      <c r="C24" s="92">
        <v>1</v>
      </c>
      <c r="G24" s="94"/>
      <c r="H24" s="92">
        <v>1</v>
      </c>
      <c r="J24" s="94"/>
      <c r="K24" s="92">
        <v>1</v>
      </c>
      <c r="M24" s="94"/>
      <c r="N24" s="92">
        <v>1</v>
      </c>
      <c r="P24" s="94"/>
      <c r="Q24" s="92">
        <v>1</v>
      </c>
    </row>
    <row r="25" spans="1:17" x14ac:dyDescent="0.3">
      <c r="D25" s="95" t="s">
        <v>49</v>
      </c>
    </row>
    <row r="26" spans="1:17" x14ac:dyDescent="0.3">
      <c r="B26" s="37" t="s">
        <v>53</v>
      </c>
      <c r="C26" s="37">
        <f>SUMPRODUCT(C6:C11,C16:C21)</f>
        <v>0.11000000005722585</v>
      </c>
      <c r="D26" s="88" t="s">
        <v>51</v>
      </c>
      <c r="E26" s="89">
        <v>0.11</v>
      </c>
      <c r="G26" s="99" t="s">
        <v>60</v>
      </c>
      <c r="J26" s="99" t="s">
        <v>61</v>
      </c>
      <c r="M26" s="99" t="s">
        <v>62</v>
      </c>
      <c r="P26" s="99" t="s">
        <v>63</v>
      </c>
    </row>
    <row r="27" spans="1:17" x14ac:dyDescent="0.3">
      <c r="G27" s="83"/>
      <c r="H27" s="83" t="s">
        <v>48</v>
      </c>
      <c r="J27" s="83"/>
      <c r="K27" s="83" t="s">
        <v>48</v>
      </c>
      <c r="M27" s="83"/>
      <c r="N27" s="83" t="s">
        <v>48</v>
      </c>
      <c r="P27" s="83"/>
      <c r="Q27" s="83" t="s">
        <v>48</v>
      </c>
    </row>
    <row r="28" spans="1:17" x14ac:dyDescent="0.3">
      <c r="B28" s="44" t="s">
        <v>34</v>
      </c>
      <c r="G28" s="83" t="s">
        <v>19</v>
      </c>
      <c r="H28" s="87">
        <v>5.1491434855770665E-3</v>
      </c>
      <c r="J28" s="83" t="s">
        <v>19</v>
      </c>
      <c r="K28" s="87">
        <v>0</v>
      </c>
      <c r="M28" s="83" t="s">
        <v>19</v>
      </c>
      <c r="N28" s="87">
        <v>0</v>
      </c>
      <c r="P28" s="83" t="s">
        <v>19</v>
      </c>
      <c r="Q28" s="87">
        <v>0</v>
      </c>
    </row>
    <row r="29" spans="1:17" x14ac:dyDescent="0.3">
      <c r="B29" s="49" t="s">
        <v>52</v>
      </c>
      <c r="C29" s="101" cm="1">
        <f t="array" ref="C29">MMULT(TRANSPOSE(C16:C21),MMULT(F6:K11,C16:C21))</f>
        <v>7.3563427163961324E-4</v>
      </c>
      <c r="G29" s="83" t="s">
        <v>20</v>
      </c>
      <c r="H29" s="87">
        <v>0.14288717538201992</v>
      </c>
      <c r="J29" s="83" t="s">
        <v>20</v>
      </c>
      <c r="K29" s="87">
        <v>0.16089633285080426</v>
      </c>
      <c r="M29" s="83" t="s">
        <v>20</v>
      </c>
      <c r="N29" s="87">
        <v>0.14326509528340356</v>
      </c>
      <c r="P29" s="83" t="s">
        <v>20</v>
      </c>
      <c r="Q29" s="87">
        <v>9.6590808489653721E-2</v>
      </c>
    </row>
    <row r="30" spans="1:17" x14ac:dyDescent="0.3">
      <c r="G30" s="83" t="s">
        <v>21</v>
      </c>
      <c r="H30" s="87">
        <v>0.31623930640255693</v>
      </c>
      <c r="J30" s="83" t="s">
        <v>21</v>
      </c>
      <c r="K30" s="87">
        <v>0.31415174797172563</v>
      </c>
      <c r="M30" s="83" t="s">
        <v>21</v>
      </c>
      <c r="N30" s="87">
        <v>0.23782326904982459</v>
      </c>
      <c r="P30" s="83" t="s">
        <v>21</v>
      </c>
      <c r="Q30" s="87">
        <v>0.10227279518127501</v>
      </c>
    </row>
    <row r="31" spans="1:17" x14ac:dyDescent="0.3">
      <c r="G31" s="83" t="s">
        <v>22</v>
      </c>
      <c r="H31" s="87">
        <v>7.8599073013102122E-2</v>
      </c>
      <c r="J31" s="83" t="s">
        <v>22</v>
      </c>
      <c r="K31" s="87">
        <v>0.12732590324451695</v>
      </c>
      <c r="M31" s="83" t="s">
        <v>22</v>
      </c>
      <c r="N31" s="87">
        <v>0.22452733497622454</v>
      </c>
      <c r="P31" s="83" t="s">
        <v>22</v>
      </c>
      <c r="Q31" s="87">
        <v>0.35956819239375271</v>
      </c>
    </row>
    <row r="32" spans="1:17" x14ac:dyDescent="0.3">
      <c r="G32" s="83" t="s">
        <v>23</v>
      </c>
      <c r="H32" s="87">
        <v>0.31123256050228038</v>
      </c>
      <c r="J32" s="83" t="s">
        <v>23</v>
      </c>
      <c r="K32" s="87">
        <v>0.35047560368439412</v>
      </c>
      <c r="M32" s="83" t="s">
        <v>23</v>
      </c>
      <c r="N32" s="87">
        <v>0.39438430069054731</v>
      </c>
      <c r="P32" s="83" t="s">
        <v>23</v>
      </c>
      <c r="Q32" s="87">
        <v>0.44156820393531865</v>
      </c>
    </row>
    <row r="33" spans="7:17" x14ac:dyDescent="0.3">
      <c r="G33" s="83" t="s">
        <v>24</v>
      </c>
      <c r="H33" s="87">
        <v>0.14589274121446361</v>
      </c>
      <c r="J33" s="83" t="s">
        <v>24</v>
      </c>
      <c r="K33" s="87">
        <v>4.7150412248559051E-2</v>
      </c>
      <c r="M33" s="83" t="s">
        <v>24</v>
      </c>
      <c r="N33" s="87">
        <v>0</v>
      </c>
      <c r="P33" s="83" t="s">
        <v>24</v>
      </c>
      <c r="Q33" s="87">
        <v>0</v>
      </c>
    </row>
    <row r="34" spans="7:17" x14ac:dyDescent="0.3">
      <c r="G34" s="91" t="s">
        <v>50</v>
      </c>
      <c r="H34" s="92">
        <f>SUM(H28:H33)</f>
        <v>1</v>
      </c>
      <c r="J34" s="91" t="s">
        <v>50</v>
      </c>
      <c r="K34" s="92">
        <f>SUM(K28:K33)</f>
        <v>1</v>
      </c>
      <c r="M34" s="91" t="s">
        <v>50</v>
      </c>
      <c r="N34" s="92">
        <f>SUM(N28:N33)</f>
        <v>1</v>
      </c>
      <c r="P34" s="91" t="s">
        <v>50</v>
      </c>
      <c r="Q34" s="92">
        <f>SUM(Q28:Q33)</f>
        <v>1</v>
      </c>
    </row>
    <row r="35" spans="7:17" x14ac:dyDescent="0.3">
      <c r="G35" s="95" t="s">
        <v>49</v>
      </c>
      <c r="H35" s="88" t="s">
        <v>39</v>
      </c>
      <c r="J35" s="95" t="s">
        <v>49</v>
      </c>
      <c r="K35" s="88" t="s">
        <v>39</v>
      </c>
      <c r="M35" s="95" t="s">
        <v>49</v>
      </c>
      <c r="N35" s="88" t="s">
        <v>39</v>
      </c>
      <c r="P35" s="95" t="s">
        <v>49</v>
      </c>
      <c r="Q35" s="88" t="s">
        <v>39</v>
      </c>
    </row>
    <row r="36" spans="7:17" x14ac:dyDescent="0.3">
      <c r="G36" s="94"/>
      <c r="H36" s="92">
        <v>1</v>
      </c>
      <c r="J36" s="94"/>
      <c r="K36" s="92">
        <v>1</v>
      </c>
      <c r="M36" s="94"/>
      <c r="N36" s="92">
        <v>1</v>
      </c>
      <c r="P36" s="94"/>
      <c r="Q36" s="92">
        <v>1</v>
      </c>
    </row>
    <row r="37" spans="7:17" x14ac:dyDescent="0.3">
      <c r="G37" s="94"/>
      <c r="H37" s="90"/>
      <c r="J37" s="94"/>
      <c r="K37" s="90">
        <v>0</v>
      </c>
      <c r="M37" s="94"/>
      <c r="N37" s="90"/>
      <c r="P37" s="94"/>
      <c r="Q37" s="90"/>
    </row>
    <row r="38" spans="7:17" x14ac:dyDescent="0.3">
      <c r="G38" s="44" t="s">
        <v>34</v>
      </c>
      <c r="L38" s="44" t="s">
        <v>67</v>
      </c>
    </row>
    <row r="39" spans="7:17" x14ac:dyDescent="0.3">
      <c r="G39" t="s">
        <v>52</v>
      </c>
    </row>
    <row r="40" spans="7:17" x14ac:dyDescent="0.3">
      <c r="G40" s="97" t="s">
        <v>65</v>
      </c>
      <c r="H40" s="97" t="s">
        <v>66</v>
      </c>
      <c r="I40" s="95" t="s">
        <v>32</v>
      </c>
      <c r="J40" s="103" t="s">
        <v>64</v>
      </c>
    </row>
    <row r="41" spans="7:17" x14ac:dyDescent="0.3">
      <c r="G41" s="100" cm="1">
        <f t="array" ref="G41">MMULT(TRANSPOSE(H16:H21), MMULT(F6:K11,H16:H21))</f>
        <v>5.1390652151757268E-4</v>
      </c>
      <c r="H41" s="98">
        <f>SUMPRODUCT(C6:C11,H16:H21)</f>
        <v>0.10000000005937813</v>
      </c>
      <c r="I41" s="96" t="s">
        <v>51</v>
      </c>
      <c r="J41" s="98">
        <v>0.1</v>
      </c>
    </row>
    <row r="42" spans="7:17" x14ac:dyDescent="0.3">
      <c r="G42" s="100" cm="1">
        <f t="array" ref="G42">MMULT(TRANSPOSE(K16:K21), MMULT(F6:K11,K16:K21))</f>
        <v>6.0327270166181499E-4</v>
      </c>
      <c r="H42" s="98">
        <f>SUMPRODUCT(C6:C11,K16:K21)</f>
        <v>0.10500000000367279</v>
      </c>
      <c r="I42" s="96" t="s">
        <v>51</v>
      </c>
      <c r="J42" s="98">
        <v>0.105</v>
      </c>
    </row>
    <row r="43" spans="7:17" x14ac:dyDescent="0.3">
      <c r="G43" s="100" cm="1">
        <f t="array" ref="G43">MMULT(TRANSPOSE(N16:N21), MMULT(F6:K11,N16:N21))</f>
        <v>7.3563427163961324E-4</v>
      </c>
      <c r="H43" s="98">
        <f>SUMPRODUCT(C6:C11,N16:N21)</f>
        <v>0.11000000005722585</v>
      </c>
      <c r="I43" s="96" t="s">
        <v>51</v>
      </c>
      <c r="J43" s="98">
        <v>0.11</v>
      </c>
    </row>
    <row r="44" spans="7:17" x14ac:dyDescent="0.3">
      <c r="G44" s="100" cm="1">
        <f t="array" ref="G44">MMULT(TRANSPOSE(Q16:Q21), MMULT(F6:K11,Q16:Q21))</f>
        <v>9.1099486573725547E-4</v>
      </c>
      <c r="H44" s="98">
        <f>SUMPRODUCT(C6:C11,Q16:Q21)</f>
        <v>0.1150000005087214</v>
      </c>
      <c r="I44" s="96" t="s">
        <v>51</v>
      </c>
      <c r="J44" s="98">
        <v>0.115</v>
      </c>
    </row>
    <row r="45" spans="7:17" x14ac:dyDescent="0.3">
      <c r="G45" s="100" cm="1">
        <f t="array" ref="G45">MMULT(TRANSPOSE(H28:H33), MMULT(F6:K11,H28:H33))</f>
        <v>1.1293508184279566E-3</v>
      </c>
      <c r="H45" s="98">
        <f>SUMPRODUCT(C6:C11,H28:H33)</f>
        <v>0.12000000019556932</v>
      </c>
      <c r="I45" s="96" t="s">
        <v>51</v>
      </c>
      <c r="J45" s="98">
        <v>0.12</v>
      </c>
    </row>
    <row r="46" spans="7:17" x14ac:dyDescent="0.3">
      <c r="G46" s="100" cm="1">
        <f t="array" ref="G46">MMULT(TRANSPOSE(K28:K33), MMULT(F6:K11,K28:K33))</f>
        <v>1.463497726455359E-3</v>
      </c>
      <c r="H46" s="98">
        <f>SUMPRODUCT(C6:C11,K28:K33)</f>
        <v>0.12500000029140421</v>
      </c>
      <c r="I46" s="96" t="s">
        <v>51</v>
      </c>
      <c r="J46" s="98">
        <v>0.125</v>
      </c>
    </row>
    <row r="47" spans="7:17" x14ac:dyDescent="0.3">
      <c r="G47" s="100" cm="1">
        <f t="array" ref="G47">MMULT(TRANSPOSE(N28:N33), MMULT(F6:K11,N28:N33))</f>
        <v>2.0979200543973248E-3</v>
      </c>
      <c r="H47" s="98">
        <f>SUMPRODUCT(C6:C11,N28:N33)</f>
        <v>0.13000000002283718</v>
      </c>
      <c r="I47" s="96" t="s">
        <v>51</v>
      </c>
      <c r="J47" s="98">
        <v>0.13</v>
      </c>
    </row>
    <row r="48" spans="7:17" x14ac:dyDescent="0.3">
      <c r="G48" s="100" cm="1">
        <f t="array" ref="G48">MMULT(TRANSPOSE(Q28:Q33), MMULT(F6:K11,Q28:Q33))</f>
        <v>3.4962481700942915E-3</v>
      </c>
      <c r="H48" s="98">
        <f>SUMPRODUCT(C6:C11,Q28:Q33)</f>
        <v>0.13499999997476869</v>
      </c>
      <c r="I48" s="96" t="s">
        <v>51</v>
      </c>
      <c r="J48" s="98">
        <v>0.13500000000000001</v>
      </c>
    </row>
  </sheetData>
  <mergeCells count="9">
    <mergeCell ref="B13:C13"/>
    <mergeCell ref="G13:H13"/>
    <mergeCell ref="F12:K12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Yinan Zhou</cp:lastModifiedBy>
  <dcterms:created xsi:type="dcterms:W3CDTF">2020-12-01T18:44:30Z</dcterms:created>
  <dcterms:modified xsi:type="dcterms:W3CDTF">2024-06-30T04:06:13Z</dcterms:modified>
</cp:coreProperties>
</file>