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P:\BowenDu\Bight 18\QA and Intercalibration\Data submission and analysis\Data submission\"/>
    </mc:Choice>
  </mc:AlternateContent>
  <xr:revisionPtr revIDLastSave="0" documentId="13_ncr:1_{60F0789B-7D9C-4DC6-88F2-6D64EFD3119C}" xr6:coauthVersionLast="36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Grabs" sheetId="1" r:id="rId1"/>
    <sheet name="Trawls" sheetId="2" r:id="rId2"/>
    <sheet name="areas" sheetId="3" r:id="rId3"/>
  </sheets>
  <definedNames>
    <definedName name="_xlnm._FilterDatabase" localSheetId="0" hidden="1">Grabs!$A$1:$S$408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6" i="1" l="1"/>
  <c r="N55" i="1"/>
  <c r="N54" i="1"/>
  <c r="N53" i="1"/>
  <c r="N52" i="1"/>
  <c r="N51" i="1"/>
  <c r="N50" i="1"/>
  <c r="N49" i="1"/>
  <c r="N48" i="1"/>
  <c r="N47" i="1"/>
  <c r="N46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336" i="1" l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6" i="1"/>
  <c r="N305" i="1"/>
  <c r="N304" i="1"/>
  <c r="N303" i="1"/>
  <c r="N302" i="1"/>
  <c r="N301" i="1"/>
  <c r="N300" i="1"/>
  <c r="N299" i="1"/>
  <c r="N298" i="1"/>
  <c r="N296" i="1"/>
  <c r="N295" i="1"/>
  <c r="N294" i="1"/>
  <c r="N292" i="1"/>
  <c r="N223" i="1"/>
  <c r="N205" i="1"/>
  <c r="N204" i="1"/>
  <c r="N203" i="1"/>
  <c r="N202" i="1"/>
  <c r="N201" i="1"/>
  <c r="N200" i="1"/>
  <c r="N196" i="1"/>
  <c r="N195" i="1"/>
  <c r="N194" i="1"/>
  <c r="N193" i="1"/>
  <c r="N192" i="1"/>
  <c r="N191" i="1"/>
  <c r="N190" i="1"/>
  <c r="N188" i="1"/>
  <c r="N187" i="1"/>
  <c r="N182" i="1"/>
  <c r="N181" i="1"/>
  <c r="N180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199" i="1"/>
  <c r="N198" i="1"/>
  <c r="N197" i="1"/>
  <c r="N186" i="1"/>
  <c r="N185" i="1"/>
  <c r="N184" i="1"/>
  <c r="N183" i="1"/>
  <c r="N116" i="1"/>
  <c r="N114" i="1"/>
  <c r="N113" i="1"/>
  <c r="N112" i="1"/>
  <c r="N111" i="1"/>
  <c r="N110" i="1"/>
  <c r="N109" i="1"/>
  <c r="N108" i="1"/>
  <c r="N107" i="1"/>
  <c r="N106" i="1"/>
  <c r="N105" i="1"/>
  <c r="N104" i="1"/>
  <c r="N99" i="1"/>
  <c r="N98" i="1"/>
  <c r="N97" i="1"/>
  <c r="N88" i="1"/>
  <c r="N87" i="1"/>
  <c r="N86" i="1"/>
  <c r="N74" i="1"/>
  <c r="N75" i="1"/>
  <c r="N76" i="1"/>
  <c r="N77" i="1"/>
  <c r="N78" i="1"/>
  <c r="N79" i="1"/>
  <c r="N73" i="1"/>
  <c r="N72" i="1"/>
  <c r="N115" i="1"/>
  <c r="N103" i="1"/>
  <c r="N102" i="1"/>
  <c r="N101" i="1"/>
  <c r="N100" i="1"/>
  <c r="N96" i="1"/>
  <c r="N95" i="1"/>
  <c r="N94" i="1"/>
  <c r="N93" i="1"/>
  <c r="N92" i="1"/>
  <c r="N91" i="1"/>
  <c r="N90" i="1"/>
  <c r="N85" i="1"/>
  <c r="N81" i="1"/>
  <c r="N80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22" i="1"/>
  <c r="N17" i="1"/>
  <c r="N18" i="1"/>
  <c r="N19" i="1"/>
  <c r="N20" i="1"/>
  <c r="N21" i="1"/>
  <c r="N15" i="1"/>
  <c r="N14" i="1"/>
  <c r="N3" i="1"/>
  <c r="N4" i="1"/>
  <c r="N5" i="1"/>
  <c r="N6" i="1"/>
  <c r="N7" i="1"/>
  <c r="N8" i="1"/>
  <c r="N9" i="1"/>
  <c r="N10" i="1"/>
  <c r="N11" i="1"/>
  <c r="N12" i="1"/>
  <c r="N2" i="1"/>
  <c r="N16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293" i="1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" i="2"/>
  <c r="M115" i="1" l="1"/>
  <c r="M100" i="1"/>
  <c r="M101" i="1"/>
  <c r="M102" i="1"/>
  <c r="M103" i="1"/>
  <c r="M16" i="3"/>
  <c r="M31" i="3" l="1"/>
  <c r="M30" i="3"/>
  <c r="M29" i="3"/>
  <c r="M28" i="3"/>
  <c r="M32" i="3" s="1"/>
  <c r="M27" i="3"/>
  <c r="I13" i="3"/>
  <c r="I12" i="3"/>
  <c r="I11" i="3"/>
  <c r="I10" i="3"/>
  <c r="I9" i="3"/>
  <c r="I8" i="3"/>
  <c r="I7" i="3"/>
  <c r="I6" i="3"/>
  <c r="I5" i="3"/>
  <c r="I4" i="3"/>
  <c r="M17" i="3" s="1"/>
  <c r="I3" i="3"/>
  <c r="M22" i="3"/>
  <c r="M292" i="1" s="1"/>
  <c r="M21" i="3"/>
  <c r="M20" i="3"/>
  <c r="M90" i="1"/>
  <c r="M85" i="1"/>
  <c r="M4" i="3"/>
  <c r="M3" i="3"/>
  <c r="M2" i="3"/>
  <c r="M23" i="3" l="1"/>
  <c r="M316" i="1"/>
  <c r="M320" i="1"/>
  <c r="M324" i="1"/>
  <c r="M328" i="1"/>
  <c r="M332" i="1"/>
  <c r="M336" i="1"/>
  <c r="M340" i="1"/>
  <c r="M344" i="1"/>
  <c r="M315" i="1"/>
  <c r="M319" i="1"/>
  <c r="M331" i="1"/>
  <c r="M343" i="1"/>
  <c r="M317" i="1"/>
  <c r="M321" i="1"/>
  <c r="M325" i="1"/>
  <c r="M329" i="1"/>
  <c r="M333" i="1"/>
  <c r="M337" i="1"/>
  <c r="M341" i="1"/>
  <c r="M345" i="1"/>
  <c r="M323" i="1"/>
  <c r="M335" i="1"/>
  <c r="M347" i="1"/>
  <c r="M318" i="1"/>
  <c r="M322" i="1"/>
  <c r="M326" i="1"/>
  <c r="M330" i="1"/>
  <c r="M334" i="1"/>
  <c r="M338" i="1"/>
  <c r="M342" i="1"/>
  <c r="M346" i="1"/>
  <c r="M327" i="1"/>
  <c r="M339" i="1"/>
  <c r="M78" i="1"/>
  <c r="M74" i="1"/>
  <c r="M114" i="1"/>
  <c r="M110" i="1"/>
  <c r="M106" i="1"/>
  <c r="M98" i="1"/>
  <c r="M89" i="1"/>
  <c r="M72" i="1"/>
  <c r="M108" i="1"/>
  <c r="M87" i="1"/>
  <c r="M75" i="1"/>
  <c r="M111" i="1"/>
  <c r="M99" i="1"/>
  <c r="M77" i="1"/>
  <c r="M73" i="1"/>
  <c r="M113" i="1"/>
  <c r="M109" i="1"/>
  <c r="M105" i="1"/>
  <c r="M97" i="1"/>
  <c r="M86" i="1"/>
  <c r="M76" i="1"/>
  <c r="M112" i="1"/>
  <c r="M104" i="1"/>
  <c r="M79" i="1"/>
  <c r="M116" i="1"/>
  <c r="M88" i="1"/>
  <c r="M107" i="1"/>
  <c r="M352" i="1"/>
  <c r="M356" i="1"/>
  <c r="M360" i="1"/>
  <c r="M364" i="1"/>
  <c r="M368" i="1"/>
  <c r="M372" i="1"/>
  <c r="M376" i="1"/>
  <c r="M350" i="1"/>
  <c r="M358" i="1"/>
  <c r="M366" i="1"/>
  <c r="M374" i="1"/>
  <c r="M359" i="1"/>
  <c r="M367" i="1"/>
  <c r="M349" i="1"/>
  <c r="M353" i="1"/>
  <c r="M357" i="1"/>
  <c r="M361" i="1"/>
  <c r="M365" i="1"/>
  <c r="M369" i="1"/>
  <c r="M373" i="1"/>
  <c r="M377" i="1"/>
  <c r="M354" i="1"/>
  <c r="M362" i="1"/>
  <c r="M370" i="1"/>
  <c r="M348" i="1"/>
  <c r="M351" i="1"/>
  <c r="M355" i="1"/>
  <c r="M363" i="1"/>
  <c r="M371" i="1"/>
  <c r="M375" i="1"/>
  <c r="M119" i="2"/>
  <c r="M123" i="2"/>
  <c r="M127" i="2"/>
  <c r="M131" i="2"/>
  <c r="M135" i="2"/>
  <c r="M139" i="2"/>
  <c r="M118" i="2"/>
  <c r="M130" i="2"/>
  <c r="M120" i="2"/>
  <c r="M124" i="2"/>
  <c r="M128" i="2"/>
  <c r="M132" i="2"/>
  <c r="M136" i="2"/>
  <c r="M115" i="2"/>
  <c r="M116" i="2"/>
  <c r="M126" i="2"/>
  <c r="M138" i="2"/>
  <c r="M121" i="2"/>
  <c r="M125" i="2"/>
  <c r="M129" i="2"/>
  <c r="M133" i="2"/>
  <c r="M137" i="2"/>
  <c r="M122" i="2"/>
  <c r="M134" i="2"/>
  <c r="M117" i="2"/>
  <c r="M58" i="2"/>
  <c r="M208" i="1"/>
  <c r="M207" i="1"/>
  <c r="M209" i="1"/>
  <c r="M206" i="1"/>
  <c r="M95" i="2"/>
  <c r="M99" i="2"/>
  <c r="M103" i="2"/>
  <c r="M107" i="2"/>
  <c r="M111" i="2"/>
  <c r="M89" i="2"/>
  <c r="M106" i="2"/>
  <c r="M92" i="2"/>
  <c r="M96" i="2"/>
  <c r="M100" i="2"/>
  <c r="M104" i="2"/>
  <c r="M108" i="2"/>
  <c r="M112" i="2"/>
  <c r="M90" i="2"/>
  <c r="M98" i="2"/>
  <c r="M114" i="2"/>
  <c r="M93" i="2"/>
  <c r="M97" i="2"/>
  <c r="M101" i="2"/>
  <c r="M105" i="2"/>
  <c r="M109" i="2"/>
  <c r="M113" i="2"/>
  <c r="M91" i="2"/>
  <c r="M94" i="2"/>
  <c r="M102" i="2"/>
  <c r="M110" i="2"/>
  <c r="M30" i="2"/>
  <c r="M34" i="2"/>
  <c r="M38" i="2"/>
  <c r="M42" i="2"/>
  <c r="M46" i="2"/>
  <c r="M50" i="2"/>
  <c r="M54" i="2"/>
  <c r="M33" i="2"/>
  <c r="M41" i="2"/>
  <c r="M49" i="2"/>
  <c r="M31" i="2"/>
  <c r="M35" i="2"/>
  <c r="M39" i="2"/>
  <c r="M43" i="2"/>
  <c r="M47" i="2"/>
  <c r="M51" i="2"/>
  <c r="M55" i="2"/>
  <c r="M29" i="2"/>
  <c r="M45" i="2"/>
  <c r="M53" i="2"/>
  <c r="M32" i="2"/>
  <c r="M36" i="2"/>
  <c r="M40" i="2"/>
  <c r="M44" i="2"/>
  <c r="M48" i="2"/>
  <c r="M52" i="2"/>
  <c r="M56" i="2"/>
  <c r="M37" i="2"/>
  <c r="M28" i="2"/>
  <c r="M155" i="1"/>
  <c r="M159" i="1"/>
  <c r="M163" i="1"/>
  <c r="M167" i="1"/>
  <c r="M171" i="1"/>
  <c r="M175" i="1"/>
  <c r="M179" i="1"/>
  <c r="M161" i="1"/>
  <c r="M169" i="1"/>
  <c r="M177" i="1"/>
  <c r="M154" i="1"/>
  <c r="M162" i="1"/>
  <c r="M166" i="1"/>
  <c r="M170" i="1"/>
  <c r="M178" i="1"/>
  <c r="M156" i="1"/>
  <c r="M160" i="1"/>
  <c r="M164" i="1"/>
  <c r="M168" i="1"/>
  <c r="M172" i="1"/>
  <c r="M176" i="1"/>
  <c r="M153" i="1"/>
  <c r="M157" i="1"/>
  <c r="M165" i="1"/>
  <c r="M173" i="1"/>
  <c r="M158" i="1"/>
  <c r="M174" i="1"/>
  <c r="M57" i="2"/>
  <c r="M186" i="1"/>
  <c r="M183" i="1"/>
  <c r="M185" i="1"/>
  <c r="M184" i="1"/>
  <c r="M60" i="2"/>
  <c r="M64" i="2"/>
  <c r="M68" i="2"/>
  <c r="M72" i="2"/>
  <c r="M76" i="2"/>
  <c r="M80" i="2"/>
  <c r="M84" i="2"/>
  <c r="M88" i="2"/>
  <c r="M63" i="2"/>
  <c r="M83" i="2"/>
  <c r="M61" i="2"/>
  <c r="M65" i="2"/>
  <c r="M69" i="2"/>
  <c r="M73" i="2"/>
  <c r="M77" i="2"/>
  <c r="M81" i="2"/>
  <c r="M85" i="2"/>
  <c r="M71" i="2"/>
  <c r="M75" i="2"/>
  <c r="M87" i="2"/>
  <c r="M62" i="2"/>
  <c r="M66" i="2"/>
  <c r="M70" i="2"/>
  <c r="M74" i="2"/>
  <c r="M78" i="2"/>
  <c r="M82" i="2"/>
  <c r="M86" i="2"/>
  <c r="M67" i="2"/>
  <c r="M79" i="2"/>
  <c r="M59" i="2"/>
  <c r="M199" i="1"/>
  <c r="M197" i="1"/>
  <c r="M198" i="1"/>
  <c r="M213" i="1"/>
  <c r="M217" i="1"/>
  <c r="M221" i="1"/>
  <c r="M212" i="1"/>
  <c r="M214" i="1"/>
  <c r="M218" i="1"/>
  <c r="M222" i="1"/>
  <c r="M220" i="1"/>
  <c r="M211" i="1"/>
  <c r="M215" i="1"/>
  <c r="M219" i="1"/>
  <c r="M210" i="1"/>
  <c r="M216" i="1"/>
  <c r="M84" i="1"/>
  <c r="M83" i="1"/>
  <c r="M82" i="1"/>
  <c r="M24" i="3"/>
  <c r="M60" i="1"/>
  <c r="M64" i="1"/>
  <c r="M68" i="1"/>
  <c r="M57" i="1"/>
  <c r="M59" i="1"/>
  <c r="M71" i="1"/>
  <c r="M61" i="1"/>
  <c r="M65" i="1"/>
  <c r="M69" i="1"/>
  <c r="M67" i="1"/>
  <c r="M58" i="1"/>
  <c r="M62" i="1"/>
  <c r="M66" i="1"/>
  <c r="M70" i="1"/>
  <c r="M63" i="1"/>
  <c r="M17" i="1"/>
  <c r="M21" i="1"/>
  <c r="M20" i="1"/>
  <c r="M18" i="1"/>
  <c r="M16" i="1"/>
  <c r="M19" i="1"/>
  <c r="M5" i="1"/>
  <c r="M9" i="1"/>
  <c r="M13" i="1"/>
  <c r="M14" i="1"/>
  <c r="M12" i="1"/>
  <c r="M6" i="1"/>
  <c r="M10" i="1"/>
  <c r="M8" i="1"/>
  <c r="M3" i="1"/>
  <c r="M7" i="1"/>
  <c r="M11" i="1"/>
  <c r="M15" i="1"/>
  <c r="M4" i="1"/>
  <c r="M2" i="1"/>
  <c r="M94" i="1"/>
  <c r="M91" i="1"/>
  <c r="M95" i="1"/>
  <c r="M92" i="1"/>
  <c r="M96" i="1"/>
  <c r="M93" i="1"/>
  <c r="M25" i="1"/>
  <c r="M29" i="1"/>
  <c r="M33" i="1"/>
  <c r="M37" i="1"/>
  <c r="M41" i="1"/>
  <c r="M24" i="1"/>
  <c r="M36" i="1"/>
  <c r="M22" i="1"/>
  <c r="M26" i="1"/>
  <c r="M30" i="1"/>
  <c r="M34" i="1"/>
  <c r="M38" i="1"/>
  <c r="M42" i="1"/>
  <c r="M32" i="1"/>
  <c r="M44" i="1"/>
  <c r="M23" i="1"/>
  <c r="M27" i="1"/>
  <c r="M31" i="1"/>
  <c r="M35" i="1"/>
  <c r="M39" i="1"/>
  <c r="M43" i="1"/>
  <c r="M28" i="1"/>
  <c r="M40" i="1"/>
  <c r="I2" i="3"/>
  <c r="M49" i="1"/>
  <c r="M53" i="1"/>
  <c r="M45" i="1"/>
  <c r="M52" i="1"/>
  <c r="M46" i="1"/>
  <c r="M50" i="1"/>
  <c r="M54" i="1"/>
  <c r="M56" i="1"/>
  <c r="M47" i="1"/>
  <c r="M51" i="1"/>
  <c r="M55" i="1"/>
  <c r="M48" i="1"/>
  <c r="M81" i="1"/>
  <c r="M80" i="1"/>
  <c r="M33" i="3"/>
  <c r="M5" i="3"/>
  <c r="M6" i="3" s="1"/>
  <c r="M38" i="3"/>
  <c r="M36" i="3"/>
  <c r="M40" i="3"/>
  <c r="M39" i="3" l="1"/>
  <c r="M255" i="1"/>
  <c r="M251" i="1"/>
  <c r="M235" i="1"/>
  <c r="M234" i="1"/>
  <c r="M254" i="1"/>
  <c r="M250" i="1"/>
  <c r="M236" i="1"/>
  <c r="M256" i="1"/>
  <c r="M233" i="1"/>
  <c r="M257" i="1"/>
  <c r="M253" i="1"/>
  <c r="M249" i="1"/>
  <c r="M237" i="1"/>
  <c r="M252" i="1"/>
  <c r="M37" i="3"/>
  <c r="M149" i="1"/>
  <c r="M132" i="1"/>
  <c r="M131" i="1"/>
  <c r="M148" i="1"/>
  <c r="M133" i="1"/>
  <c r="M130" i="1"/>
  <c r="M151" i="1"/>
  <c r="M138" i="1"/>
  <c r="M134" i="1"/>
  <c r="M150" i="1"/>
  <c r="M41" i="3"/>
  <c r="M278" i="1"/>
  <c r="M286" i="1"/>
  <c r="M285" i="1"/>
  <c r="M276" i="1"/>
  <c r="M287" i="1"/>
  <c r="M204" i="1"/>
  <c r="M200" i="1"/>
  <c r="M193" i="1"/>
  <c r="M189" i="1"/>
  <c r="M182" i="1"/>
  <c r="M194" i="1"/>
  <c r="M181" i="1"/>
  <c r="M203" i="1"/>
  <c r="M196" i="1"/>
  <c r="M192" i="1"/>
  <c r="M188" i="1"/>
  <c r="M180" i="1"/>
  <c r="M201" i="1"/>
  <c r="M223" i="1"/>
  <c r="M202" i="1"/>
  <c r="M195" i="1"/>
  <c r="M191" i="1"/>
  <c r="M187" i="1"/>
  <c r="M205" i="1"/>
  <c r="M190" i="1"/>
  <c r="M152" i="1" l="1"/>
  <c r="M144" i="1"/>
  <c r="M140" i="1"/>
  <c r="M135" i="1"/>
  <c r="M121" i="1"/>
  <c r="M125" i="1"/>
  <c r="M129" i="1"/>
  <c r="M141" i="1"/>
  <c r="M128" i="1"/>
  <c r="M147" i="1"/>
  <c r="M143" i="1"/>
  <c r="M139" i="1"/>
  <c r="M118" i="1"/>
  <c r="M122" i="1"/>
  <c r="M126" i="1"/>
  <c r="M117" i="1"/>
  <c r="M127" i="1"/>
  <c r="M136" i="1"/>
  <c r="M124" i="1"/>
  <c r="M146" i="1"/>
  <c r="M142" i="1"/>
  <c r="M137" i="1"/>
  <c r="M119" i="1"/>
  <c r="M123" i="1"/>
  <c r="M145" i="1"/>
  <c r="M120" i="1"/>
  <c r="M273" i="1"/>
  <c r="M269" i="1"/>
  <c r="M265" i="1"/>
  <c r="M261" i="1"/>
  <c r="M283" i="1"/>
  <c r="M279" i="1"/>
  <c r="M290" i="1"/>
  <c r="M271" i="1"/>
  <c r="M263" i="1"/>
  <c r="M281" i="1"/>
  <c r="M270" i="1"/>
  <c r="M262" i="1"/>
  <c r="M280" i="1"/>
  <c r="M272" i="1"/>
  <c r="M268" i="1"/>
  <c r="M264" i="1"/>
  <c r="M260" i="1"/>
  <c r="M282" i="1"/>
  <c r="M289" i="1"/>
  <c r="M275" i="1"/>
  <c r="M267" i="1"/>
  <c r="M277" i="1"/>
  <c r="M288" i="1"/>
  <c r="M274" i="1"/>
  <c r="M266" i="1"/>
  <c r="M284" i="1"/>
  <c r="M291" i="1"/>
  <c r="M259" i="1"/>
  <c r="M246" i="1"/>
  <c r="M242" i="1"/>
  <c r="M238" i="1"/>
  <c r="M228" i="1"/>
  <c r="M232" i="1"/>
  <c r="M243" i="1"/>
  <c r="M258" i="1"/>
  <c r="M245" i="1"/>
  <c r="M241" i="1"/>
  <c r="M225" i="1"/>
  <c r="M229" i="1"/>
  <c r="M224" i="1"/>
  <c r="M239" i="1"/>
  <c r="M231" i="1"/>
  <c r="M248" i="1"/>
  <c r="M244" i="1"/>
  <c r="M240" i="1"/>
  <c r="M226" i="1"/>
  <c r="M230" i="1"/>
  <c r="M247" i="1"/>
  <c r="M227" i="1"/>
</calcChain>
</file>

<file path=xl/sharedStrings.xml><?xml version="1.0" encoding="utf-8"?>
<sst xmlns="http://schemas.openxmlformats.org/spreadsheetml/2006/main" count="4934" uniqueCount="655">
  <si>
    <t>stationid</t>
  </si>
  <si>
    <t>lat</t>
  </si>
  <si>
    <t>lon</t>
  </si>
  <si>
    <t>stratum</t>
  </si>
  <si>
    <t>FinalStratum</t>
  </si>
  <si>
    <t>Type</t>
  </si>
  <si>
    <t>Replaces</t>
  </si>
  <si>
    <t>depth</t>
  </si>
  <si>
    <t>salinity</t>
  </si>
  <si>
    <t>B18-10000</t>
  </si>
  <si>
    <t>Bays</t>
  </si>
  <si>
    <t>Revisit</t>
  </si>
  <si>
    <t>No</t>
  </si>
  <si>
    <t>City of Los Angeles Environmental Monitoring Division</t>
  </si>
  <si>
    <t>B18-10001</t>
  </si>
  <si>
    <t>New Site</t>
  </si>
  <si>
    <t>B18-10002</t>
  </si>
  <si>
    <t>B18-10003</t>
  </si>
  <si>
    <t>Anchor QEA</t>
  </si>
  <si>
    <t>B18-10004</t>
  </si>
  <si>
    <t>B18-10005</t>
  </si>
  <si>
    <t>B18-10006</t>
  </si>
  <si>
    <t>B18-10007</t>
  </si>
  <si>
    <t>B18-10011</t>
  </si>
  <si>
    <t>B18-10012</t>
  </si>
  <si>
    <t>B18-10013</t>
  </si>
  <si>
    <t>B18-10014</t>
  </si>
  <si>
    <t>B18-10015</t>
  </si>
  <si>
    <t>AMEC, Foster, &amp; Wheeler / WOOD</t>
  </si>
  <si>
    <t>B18-10016</t>
  </si>
  <si>
    <t>B18-10017</t>
  </si>
  <si>
    <t>B18-10019</t>
  </si>
  <si>
    <t>B18-10020</t>
  </si>
  <si>
    <t>B18-10022</t>
  </si>
  <si>
    <t>B18-10023</t>
  </si>
  <si>
    <t>B18-10024</t>
  </si>
  <si>
    <t>B18-10026</t>
  </si>
  <si>
    <t>Space and Naval Warfare Systems Command</t>
  </si>
  <si>
    <t>B18-10027</t>
  </si>
  <si>
    <t>B18-10028</t>
  </si>
  <si>
    <t>B18-10029</t>
  </si>
  <si>
    <t>B18-10030</t>
  </si>
  <si>
    <t>B18-10031</t>
  </si>
  <si>
    <t>B18-10032</t>
  </si>
  <si>
    <t>B18-10034</t>
  </si>
  <si>
    <t>B18-10035</t>
  </si>
  <si>
    <t>B18-10036</t>
  </si>
  <si>
    <t>B18-10037</t>
  </si>
  <si>
    <t>B18-10038</t>
  </si>
  <si>
    <t>B18-10039</t>
  </si>
  <si>
    <t>B18-10040</t>
  </si>
  <si>
    <t>B18-10041</t>
  </si>
  <si>
    <t>B18-10042</t>
  </si>
  <si>
    <t>B18-10043</t>
  </si>
  <si>
    <t>B18-10044</t>
  </si>
  <si>
    <t>B18-10411</t>
  </si>
  <si>
    <t>Overdraw</t>
  </si>
  <si>
    <t>B18-10010</t>
  </si>
  <si>
    <t>B18-10417</t>
  </si>
  <si>
    <t>B18-10009</t>
  </si>
  <si>
    <t>B18-10438</t>
  </si>
  <si>
    <t>B18-10018</t>
  </si>
  <si>
    <t>B18-10447</t>
  </si>
  <si>
    <t>B18-10025</t>
  </si>
  <si>
    <t>B18-10465</t>
  </si>
  <si>
    <t>B18-10033</t>
  </si>
  <si>
    <t>B18-10184</t>
  </si>
  <si>
    <t>Brackish Estuaries</t>
  </si>
  <si>
    <t>Aquatic Bioassay and Consulting Laboratories</t>
  </si>
  <si>
    <t>B18-10188</t>
  </si>
  <si>
    <t>Marine Biological Consulting</t>
  </si>
  <si>
    <t>B18-10192</t>
  </si>
  <si>
    <t>B18-10193</t>
  </si>
  <si>
    <t>Weston Solutions</t>
  </si>
  <si>
    <t>B18-10194</t>
  </si>
  <si>
    <t>Estuaries</t>
  </si>
  <si>
    <t>B18-10195</t>
  </si>
  <si>
    <t>B18-10196</t>
  </si>
  <si>
    <t>B18-10197</t>
  </si>
  <si>
    <t>B18-10198</t>
  </si>
  <si>
    <t>B18-10199</t>
  </si>
  <si>
    <t>B18-10200</t>
  </si>
  <si>
    <t>B18-10201</t>
  </si>
  <si>
    <t>B18-10397</t>
  </si>
  <si>
    <t>B18-10189</t>
  </si>
  <si>
    <t>City of Los Angeles Watershed Protection Division</t>
  </si>
  <si>
    <t>B18-10740</t>
  </si>
  <si>
    <t>extra</t>
  </si>
  <si>
    <t>B18-10741</t>
  </si>
  <si>
    <t>B18-10185</t>
  </si>
  <si>
    <t>B18-10760</t>
  </si>
  <si>
    <t>B18-10190</t>
  </si>
  <si>
    <t>B18-10772</t>
  </si>
  <si>
    <t>B18-10187</t>
  </si>
  <si>
    <t>B18-10774</t>
  </si>
  <si>
    <t>B18-10183</t>
  </si>
  <si>
    <t>B18-10776</t>
  </si>
  <si>
    <t>B18-10186</t>
  </si>
  <si>
    <t>B18-10778</t>
  </si>
  <si>
    <t>B18-10191</t>
  </si>
  <si>
    <t>B18-10824</t>
  </si>
  <si>
    <t>B18-10202</t>
  </si>
  <si>
    <t>B18-10382</t>
  </si>
  <si>
    <t>Channel Islands</t>
  </si>
  <si>
    <t>Southern California Coastal Water Research Project</t>
  </si>
  <si>
    <t>B18-10383</t>
  </si>
  <si>
    <t>B18-10384</t>
  </si>
  <si>
    <t>B18-10385</t>
  </si>
  <si>
    <t>B18-10386</t>
  </si>
  <si>
    <t>B18-10387</t>
  </si>
  <si>
    <t>B18-10388</t>
  </si>
  <si>
    <t>B18-10389</t>
  </si>
  <si>
    <t>B18-10390</t>
  </si>
  <si>
    <t>B18-10391</t>
  </si>
  <si>
    <t>B18-10392</t>
  </si>
  <si>
    <t>B18-10393</t>
  </si>
  <si>
    <t>B18-10394</t>
  </si>
  <si>
    <t>B18-10395</t>
  </si>
  <si>
    <t>B18-10396</t>
  </si>
  <si>
    <t>B18-10146</t>
  </si>
  <si>
    <t>B18-10148</t>
  </si>
  <si>
    <t>B18-10149</t>
  </si>
  <si>
    <t>B18-10150</t>
  </si>
  <si>
    <t>B18-10151</t>
  </si>
  <si>
    <t>B18-10152</t>
  </si>
  <si>
    <t>B18-10155</t>
  </si>
  <si>
    <t>B18-10156</t>
  </si>
  <si>
    <t>B18-10158</t>
  </si>
  <si>
    <t>B18-10159</t>
  </si>
  <si>
    <t>B18-10161</t>
  </si>
  <si>
    <t>B18-10162</t>
  </si>
  <si>
    <t>B18-10163</t>
  </si>
  <si>
    <t>B18-10164</t>
  </si>
  <si>
    <t>B18-10165</t>
  </si>
  <si>
    <t>B18-10166</t>
  </si>
  <si>
    <t>B18-10167</t>
  </si>
  <si>
    <t>B18-10168</t>
  </si>
  <si>
    <t>B18-10169</t>
  </si>
  <si>
    <t>B18-10170</t>
  </si>
  <si>
    <t>B18-10171</t>
  </si>
  <si>
    <t>B18-10172</t>
  </si>
  <si>
    <t>B18-10173</t>
  </si>
  <si>
    <t>B18-10174</t>
  </si>
  <si>
    <t>B18-10175</t>
  </si>
  <si>
    <t>B18-10176</t>
  </si>
  <si>
    <t>B18-10177</t>
  </si>
  <si>
    <t>B18-10178</t>
  </si>
  <si>
    <t>B18-10179</t>
  </si>
  <si>
    <t>B18-10180</t>
  </si>
  <si>
    <t>B18-10181</t>
  </si>
  <si>
    <t>B18-10182</t>
  </si>
  <si>
    <t>B18-10658</t>
  </si>
  <si>
    <t>B18-10153</t>
  </si>
  <si>
    <t>B18-10672</t>
  </si>
  <si>
    <t>B18-10145</t>
  </si>
  <si>
    <t>B18-10674</t>
  </si>
  <si>
    <t>Additional 3rd DMC site (targeted)</t>
  </si>
  <si>
    <t>B18-10677</t>
  </si>
  <si>
    <t>B18-10147</t>
  </si>
  <si>
    <t>B18-10203</t>
  </si>
  <si>
    <t>Inner Shelf</t>
  </si>
  <si>
    <t>B18-10206</t>
  </si>
  <si>
    <t>B18-10207</t>
  </si>
  <si>
    <t>B18-10208</t>
  </si>
  <si>
    <t>B18-10209</t>
  </si>
  <si>
    <t>B18-10210</t>
  </si>
  <si>
    <t>B18-10211</t>
  </si>
  <si>
    <t>B18-10212</t>
  </si>
  <si>
    <t>B18-10213</t>
  </si>
  <si>
    <t>B18-10214</t>
  </si>
  <si>
    <t>B18-10215</t>
  </si>
  <si>
    <t>B18-10216</t>
  </si>
  <si>
    <t>B18-10217</t>
  </si>
  <si>
    <t>B18-10218</t>
  </si>
  <si>
    <t>B18-10219</t>
  </si>
  <si>
    <t>B18-10220</t>
  </si>
  <si>
    <t>Orange County Sanitation Districts</t>
  </si>
  <si>
    <t>B18-10222</t>
  </si>
  <si>
    <t>B18-10223</t>
  </si>
  <si>
    <t>B18-10224</t>
  </si>
  <si>
    <t>Los Angeles County Sanitation Districts</t>
  </si>
  <si>
    <t>B18-10225</t>
  </si>
  <si>
    <t>B18-10226</t>
  </si>
  <si>
    <t>B18-10227</t>
  </si>
  <si>
    <t>B18-10228</t>
  </si>
  <si>
    <t>B18-10229</t>
  </si>
  <si>
    <t>B18-10230</t>
  </si>
  <si>
    <t>B18-10231</t>
  </si>
  <si>
    <t>City of San Diego</t>
  </si>
  <si>
    <t>B18-10232</t>
  </si>
  <si>
    <t>B18-10233</t>
  </si>
  <si>
    <t>B18-10237</t>
  </si>
  <si>
    <t>B18-10238</t>
  </si>
  <si>
    <t>B18-10239</t>
  </si>
  <si>
    <t>B18-10240</t>
  </si>
  <si>
    <t>B18-10838</t>
  </si>
  <si>
    <t>B18-10204</t>
  </si>
  <si>
    <t>B18-10875</t>
  </si>
  <si>
    <t>B18-10234</t>
  </si>
  <si>
    <t>B18-10876</t>
  </si>
  <si>
    <t>B18-10236</t>
  </si>
  <si>
    <t>B18-10880</t>
  </si>
  <si>
    <t>B18-10235</t>
  </si>
  <si>
    <t>B18-10352</t>
  </si>
  <si>
    <t>Lower Slope</t>
  </si>
  <si>
    <t>B18-10353</t>
  </si>
  <si>
    <t>B18-10354</t>
  </si>
  <si>
    <t>B18-10355</t>
  </si>
  <si>
    <t>B18-10357</t>
  </si>
  <si>
    <t>B18-10358</t>
  </si>
  <si>
    <t>B18-10359</t>
  </si>
  <si>
    <t>B18-10361</t>
  </si>
  <si>
    <t>B18-10362</t>
  </si>
  <si>
    <t>B18-10363</t>
  </si>
  <si>
    <t>B18-10364</t>
  </si>
  <si>
    <t>B18-10365</t>
  </si>
  <si>
    <t>B18-10366</t>
  </si>
  <si>
    <t>B18-10367</t>
  </si>
  <si>
    <t>B18-10368</t>
  </si>
  <si>
    <t>B18-10369</t>
  </si>
  <si>
    <t>B18-10370</t>
  </si>
  <si>
    <t>B18-10371</t>
  </si>
  <si>
    <t>B18-10372</t>
  </si>
  <si>
    <t>B18-10373</t>
  </si>
  <si>
    <t>B18-10374</t>
  </si>
  <si>
    <t>B18-10375</t>
  </si>
  <si>
    <t>B18-10376</t>
  </si>
  <si>
    <t>B18-10377</t>
  </si>
  <si>
    <t>B18-10378</t>
  </si>
  <si>
    <t>B18-10379</t>
  </si>
  <si>
    <t>B18-10380</t>
  </si>
  <si>
    <t>B18-10381</t>
  </si>
  <si>
    <t>B18-10045</t>
  </si>
  <si>
    <t>Marinas</t>
  </si>
  <si>
    <t>B18-10046</t>
  </si>
  <si>
    <t>B18-10047</t>
  </si>
  <si>
    <t>B18-10048</t>
  </si>
  <si>
    <t>B18-10049</t>
  </si>
  <si>
    <t>B18-10050</t>
  </si>
  <si>
    <t>B18-10051</t>
  </si>
  <si>
    <t>B18-10052</t>
  </si>
  <si>
    <t>B18-10053</t>
  </si>
  <si>
    <t>B18-10054</t>
  </si>
  <si>
    <t>B18-10055</t>
  </si>
  <si>
    <t>B18-10056</t>
  </si>
  <si>
    <t>B18-10057</t>
  </si>
  <si>
    <t>B18-10058</t>
  </si>
  <si>
    <t>B18-10059</t>
  </si>
  <si>
    <t>B18-10060</t>
  </si>
  <si>
    <t>B18-10061</t>
  </si>
  <si>
    <t>B18-10062</t>
  </si>
  <si>
    <t>B18-10063</t>
  </si>
  <si>
    <t>B18-10064</t>
  </si>
  <si>
    <t>B18-10065</t>
  </si>
  <si>
    <t>B18-10066</t>
  </si>
  <si>
    <t>B18-10067</t>
  </si>
  <si>
    <t>B18-10068</t>
  </si>
  <si>
    <t>B18-10069</t>
  </si>
  <si>
    <t>B18-10070</t>
  </si>
  <si>
    <t>B18-10071</t>
  </si>
  <si>
    <t>B18-10072</t>
  </si>
  <si>
    <t>B18-10073</t>
  </si>
  <si>
    <t>B18-10074</t>
  </si>
  <si>
    <t>B18-10075</t>
  </si>
  <si>
    <t>B18-10076</t>
  </si>
  <si>
    <t>B18-10077</t>
  </si>
  <si>
    <t>B18-10078</t>
  </si>
  <si>
    <t>B18-10079</t>
  </si>
  <si>
    <t>B18-10080</t>
  </si>
  <si>
    <t>B18-10081</t>
  </si>
  <si>
    <t>B18-10082</t>
  </si>
  <si>
    <t>B18-10083</t>
  </si>
  <si>
    <t>B18-10084</t>
  </si>
  <si>
    <t>B18-10085</t>
  </si>
  <si>
    <t>B18-10086</t>
  </si>
  <si>
    <t>B18-10087</t>
  </si>
  <si>
    <t>B18-10088</t>
  </si>
  <si>
    <t>B18-10241</t>
  </si>
  <si>
    <t>Mid Shelf</t>
  </si>
  <si>
    <t>B18-10242</t>
  </si>
  <si>
    <t>B18-10243</t>
  </si>
  <si>
    <t>B18-10244</t>
  </si>
  <si>
    <t>B18-10245</t>
  </si>
  <si>
    <t>B18-10246</t>
  </si>
  <si>
    <t>B18-10247</t>
  </si>
  <si>
    <t>B18-10248</t>
  </si>
  <si>
    <t>B18-10249</t>
  </si>
  <si>
    <t>B18-10250</t>
  </si>
  <si>
    <t>B18-10251</t>
  </si>
  <si>
    <t>B18-10252</t>
  </si>
  <si>
    <t>B18-10253</t>
  </si>
  <si>
    <t>B18-10255</t>
  </si>
  <si>
    <t>B18-10257</t>
  </si>
  <si>
    <t>B18-10258</t>
  </si>
  <si>
    <t>B18-10259</t>
  </si>
  <si>
    <t>B18-10260</t>
  </si>
  <si>
    <t>B18-10262</t>
  </si>
  <si>
    <t>B18-10263</t>
  </si>
  <si>
    <t>B18-10264</t>
  </si>
  <si>
    <t>B18-10265</t>
  </si>
  <si>
    <t>B18-10266</t>
  </si>
  <si>
    <t>B18-10267</t>
  </si>
  <si>
    <t>B18-10268</t>
  </si>
  <si>
    <t>B18-10269</t>
  </si>
  <si>
    <t>B18-10270</t>
  </si>
  <si>
    <t>B18-10271</t>
  </si>
  <si>
    <t>B18-10272</t>
  </si>
  <si>
    <t>B18-10273</t>
  </si>
  <si>
    <t>B18-10274</t>
  </si>
  <si>
    <t>B18-10275</t>
  </si>
  <si>
    <t>B18-10276</t>
  </si>
  <si>
    <t>B18-10277</t>
  </si>
  <si>
    <t>B18-10278</t>
  </si>
  <si>
    <t>B18-10905</t>
  </si>
  <si>
    <t>B18-10256</t>
  </si>
  <si>
    <t>B18-10279</t>
  </si>
  <si>
    <t>Outer Shelf</t>
  </si>
  <si>
    <t>B18-10280</t>
  </si>
  <si>
    <t>B18-10281</t>
  </si>
  <si>
    <t>B18-10282</t>
  </si>
  <si>
    <t>B18-10283</t>
  </si>
  <si>
    <t>B18-10284</t>
  </si>
  <si>
    <t>B18-10285</t>
  </si>
  <si>
    <t>B18-10286</t>
  </si>
  <si>
    <t>B18-10287</t>
  </si>
  <si>
    <t>B18-10288</t>
  </si>
  <si>
    <t>B18-10289</t>
  </si>
  <si>
    <t>B18-10291</t>
  </si>
  <si>
    <t>B18-10292</t>
  </si>
  <si>
    <t>B18-10293</t>
  </si>
  <si>
    <t>B18-10295</t>
  </si>
  <si>
    <t>B18-10298</t>
  </si>
  <si>
    <t>B18-10300</t>
  </si>
  <si>
    <t>B18-10301</t>
  </si>
  <si>
    <t>B18-10303</t>
  </si>
  <si>
    <t>B18-10304</t>
  </si>
  <si>
    <t>B18-10308</t>
  </si>
  <si>
    <t>B18-10309</t>
  </si>
  <si>
    <t>B18-10311</t>
  </si>
  <si>
    <t>B18-10312</t>
  </si>
  <si>
    <t>B18-10313</t>
  </si>
  <si>
    <t>B18-10315</t>
  </si>
  <si>
    <t>B18-10316</t>
  </si>
  <si>
    <t>B18-10317</t>
  </si>
  <si>
    <t>B18-10318</t>
  </si>
  <si>
    <t>B18-10319</t>
  </si>
  <si>
    <t>B18-10320</t>
  </si>
  <si>
    <t>B18-10968</t>
  </si>
  <si>
    <t>B18-10306</t>
  </si>
  <si>
    <t>B18-10089</t>
  </si>
  <si>
    <t>Ports</t>
  </si>
  <si>
    <t>B18-10090</t>
  </si>
  <si>
    <t>B18-10091</t>
  </si>
  <si>
    <t>B18-10092</t>
  </si>
  <si>
    <t>B18-10093</t>
  </si>
  <si>
    <t>B18-10094</t>
  </si>
  <si>
    <t>B18-10095</t>
  </si>
  <si>
    <t>B18-10096</t>
  </si>
  <si>
    <t>B18-10097</t>
  </si>
  <si>
    <t>B18-10098</t>
  </si>
  <si>
    <t>B18-10099</t>
  </si>
  <si>
    <t>B18-10100</t>
  </si>
  <si>
    <t>B18-10101</t>
  </si>
  <si>
    <t>B18-10102</t>
  </si>
  <si>
    <t>B18-10103</t>
  </si>
  <si>
    <t>B18-10104</t>
  </si>
  <si>
    <t>B18-10105</t>
  </si>
  <si>
    <t>B18-10106</t>
  </si>
  <si>
    <t>B18-10107</t>
  </si>
  <si>
    <t>B18-10108</t>
  </si>
  <si>
    <t>B18-10109</t>
  </si>
  <si>
    <t>B18-10110</t>
  </si>
  <si>
    <t>B18-10111</t>
  </si>
  <si>
    <t>B18-10112</t>
  </si>
  <si>
    <t>B18-10113</t>
  </si>
  <si>
    <t>B18-10114</t>
  </si>
  <si>
    <t>B18-10115</t>
  </si>
  <si>
    <t>B18-10116</t>
  </si>
  <si>
    <t>B18-10117</t>
  </si>
  <si>
    <t>B18-10118</t>
  </si>
  <si>
    <t>B18-10119</t>
  </si>
  <si>
    <t>B18-10120</t>
  </si>
  <si>
    <t>B18-10121</t>
  </si>
  <si>
    <t>B18-10122</t>
  </si>
  <si>
    <t>B18-10123</t>
  </si>
  <si>
    <t>B18-10124</t>
  </si>
  <si>
    <t>B18-10125</t>
  </si>
  <si>
    <t>B18-10126</t>
  </si>
  <si>
    <t>B18-10127</t>
  </si>
  <si>
    <t>B18-10128</t>
  </si>
  <si>
    <t>B18-10129</t>
  </si>
  <si>
    <t>B18-10130</t>
  </si>
  <si>
    <t>B18-10131</t>
  </si>
  <si>
    <t>B18-10132</t>
  </si>
  <si>
    <t>B18-10133</t>
  </si>
  <si>
    <t>B18-10134</t>
  </si>
  <si>
    <t>B18-10135</t>
  </si>
  <si>
    <t>B18-10136</t>
  </si>
  <si>
    <t>B18-10137</t>
  </si>
  <si>
    <t>B18-10138</t>
  </si>
  <si>
    <t>B18-10139</t>
  </si>
  <si>
    <t>B18-10140</t>
  </si>
  <si>
    <t>B18-10141</t>
  </si>
  <si>
    <t>B18-10142</t>
  </si>
  <si>
    <t>B18-10143</t>
  </si>
  <si>
    <t>B18-10144</t>
  </si>
  <si>
    <t>B18-10321</t>
  </si>
  <si>
    <t>Upper Slope</t>
  </si>
  <si>
    <t>B18-10322</t>
  </si>
  <si>
    <t>B18-10323</t>
  </si>
  <si>
    <t>B18-10324</t>
  </si>
  <si>
    <t>B18-10325</t>
  </si>
  <si>
    <t>B18-10327</t>
  </si>
  <si>
    <t>B18-10328</t>
  </si>
  <si>
    <t>B18-10330</t>
  </si>
  <si>
    <t>B18-10331</t>
  </si>
  <si>
    <t>B18-10332</t>
  </si>
  <si>
    <t>B18-10333</t>
  </si>
  <si>
    <t>B18-10334</t>
  </si>
  <si>
    <t>B18-10335</t>
  </si>
  <si>
    <t>B18-10336</t>
  </si>
  <si>
    <t>B18-10338</t>
  </si>
  <si>
    <t>B18-10339</t>
  </si>
  <si>
    <t>B18-10340</t>
  </si>
  <si>
    <t>B18-10341</t>
  </si>
  <si>
    <t>B18-10342</t>
  </si>
  <si>
    <t>B18-10343</t>
  </si>
  <si>
    <t>B18-10344</t>
  </si>
  <si>
    <t>B18-10345</t>
  </si>
  <si>
    <t>B18-10346</t>
  </si>
  <si>
    <t>B18-10347</t>
  </si>
  <si>
    <t>B18-10348</t>
  </si>
  <si>
    <t>B18-10349</t>
  </si>
  <si>
    <t>B18-10350</t>
  </si>
  <si>
    <t>B18-10351</t>
  </si>
  <si>
    <t>B18-11000</t>
  </si>
  <si>
    <t>B18-10337</t>
  </si>
  <si>
    <t>Yes</t>
  </si>
  <si>
    <t>B18-10402</t>
  </si>
  <si>
    <t>N/A</t>
  </si>
  <si>
    <t>B18-10453</t>
  </si>
  <si>
    <t>B18-10454</t>
  </si>
  <si>
    <t>B18-10744</t>
  </si>
  <si>
    <t>B18-10746</t>
  </si>
  <si>
    <t>B18-10759</t>
  </si>
  <si>
    <t>B18-10766</t>
  </si>
  <si>
    <t>B18-10873</t>
  </si>
  <si>
    <t>B18-10881</t>
  </si>
  <si>
    <t>B18-10906</t>
  </si>
  <si>
    <t>B18-10964</t>
  </si>
  <si>
    <t>B18-10637</t>
  </si>
  <si>
    <t>B18-10329</t>
  </si>
  <si>
    <t>no replacement- weather</t>
  </si>
  <si>
    <t>Grab Agency</t>
  </si>
  <si>
    <t>abandoned</t>
  </si>
  <si>
    <t>B18-10008</t>
  </si>
  <si>
    <t>B18-10205</t>
  </si>
  <si>
    <t>B18-10221</t>
  </si>
  <si>
    <t>B18-10254</t>
  </si>
  <si>
    <t>B18-10261</t>
  </si>
  <si>
    <t>B18-10290</t>
  </si>
  <si>
    <t>B18-10294</t>
  </si>
  <si>
    <t>B18-10296</t>
  </si>
  <si>
    <t>B18-10297</t>
  </si>
  <si>
    <t>B18-10299</t>
  </si>
  <si>
    <t>B18-10302</t>
  </si>
  <si>
    <t>B18-10305</t>
  </si>
  <si>
    <t>B18-10307</t>
  </si>
  <si>
    <t>B18-10310</t>
  </si>
  <si>
    <t>B18-10314</t>
  </si>
  <si>
    <t>B18-10842</t>
  </si>
  <si>
    <t>B18-10848</t>
  </si>
  <si>
    <t>B18-10862</t>
  </si>
  <si>
    <t>B18-10867</t>
  </si>
  <si>
    <t>B18-10879</t>
  </si>
  <si>
    <t>B18-10908</t>
  </si>
  <si>
    <t>B18-10909</t>
  </si>
  <si>
    <t>B18-10911</t>
  </si>
  <si>
    <t>B18-10913</t>
  </si>
  <si>
    <t>B18-10914</t>
  </si>
  <si>
    <t>B18-10915</t>
  </si>
  <si>
    <t>B18-10925</t>
  </si>
  <si>
    <t>B18-10930</t>
  </si>
  <si>
    <t>B18-10949</t>
  </si>
  <si>
    <t>B18-10953</t>
  </si>
  <si>
    <t>B18-10973</t>
  </si>
  <si>
    <t>B18-10983</t>
  </si>
  <si>
    <t>B18-10989</t>
  </si>
  <si>
    <t>B18-10992</t>
  </si>
  <si>
    <t>B18-11032</t>
  </si>
  <si>
    <t>Trawl Agency</t>
  </si>
  <si>
    <t>Area Weight</t>
  </si>
  <si>
    <t>Rejected pre survey</t>
  </si>
  <si>
    <t>no replacement</t>
  </si>
  <si>
    <t>Intensification?</t>
  </si>
  <si>
    <t>yes</t>
  </si>
  <si>
    <t>Abandoned</t>
  </si>
  <si>
    <t>Region</t>
  </si>
  <si>
    <t>Los Angeles/Long Beach</t>
  </si>
  <si>
    <t>Mission Bay</t>
  </si>
  <si>
    <t>San Diego Bay</t>
  </si>
  <si>
    <t>San Diego Bay- NBC</t>
  </si>
  <si>
    <t>San Diego Bay- NAB</t>
  </si>
  <si>
    <t>Ventura Harbor</t>
  </si>
  <si>
    <t>Channel Islands Harbor</t>
  </si>
  <si>
    <t>Marina del Rey</t>
  </si>
  <si>
    <t>Long Beach</t>
  </si>
  <si>
    <t>Alamitos Bay</t>
  </si>
  <si>
    <t>Huntington Harbor</t>
  </si>
  <si>
    <t>Newport Bay</t>
  </si>
  <si>
    <t>Dana Point Harbor</t>
  </si>
  <si>
    <t>Oceanside Harbor</t>
  </si>
  <si>
    <t>San Diego Bay- NBPL</t>
  </si>
  <si>
    <t>San Diego Bay- NBSD</t>
  </si>
  <si>
    <t>Ballona Creek</t>
  </si>
  <si>
    <t>Los Angeles River</t>
  </si>
  <si>
    <t>Los Alamitos Estuary</t>
  </si>
  <si>
    <t>San Gabriel River</t>
  </si>
  <si>
    <t>Bolsa Chica Wetlands</t>
  </si>
  <si>
    <t>Santa Ana River</t>
  </si>
  <si>
    <t>Talbert Marsh</t>
  </si>
  <si>
    <t>Santa Margarita estuary</t>
  </si>
  <si>
    <t>Santa Margarita Estuary</t>
  </si>
  <si>
    <t>Agua Hedionda Lagoon</t>
  </si>
  <si>
    <t>Batiquitos Lagoon</t>
  </si>
  <si>
    <t>San Dieguito Lagoon</t>
  </si>
  <si>
    <t>Los Penasquitos Lagoon</t>
  </si>
  <si>
    <t>San Diego River</t>
  </si>
  <si>
    <t>Tijuana River Estuary</t>
  </si>
  <si>
    <t>UCSB Lagoon</t>
  </si>
  <si>
    <t>Ventura River</t>
  </si>
  <si>
    <t>Surfers Knoll Pond</t>
  </si>
  <si>
    <t>Edison Canal</t>
  </si>
  <si>
    <t>Dominguez Channel</t>
  </si>
  <si>
    <t>Rainbow Lagoon</t>
  </si>
  <si>
    <t>San Mateo</t>
  </si>
  <si>
    <t>San Luis Rey River</t>
  </si>
  <si>
    <t>San Dieguito</t>
  </si>
  <si>
    <t>Rose</t>
  </si>
  <si>
    <t>Sweetwater River</t>
  </si>
  <si>
    <t>Otay</t>
  </si>
  <si>
    <t>West Santa Barbara Channel</t>
  </si>
  <si>
    <t>Eastern Santa Barbara Channel</t>
  </si>
  <si>
    <t>East Santa Barbara Channel</t>
  </si>
  <si>
    <t>Campus Point</t>
  </si>
  <si>
    <t>Hueneme to Dume</t>
  </si>
  <si>
    <t>Bight</t>
  </si>
  <si>
    <t>Santa Monica Bay</t>
  </si>
  <si>
    <t>San Pedro Shelf</t>
  </si>
  <si>
    <t>Palos Verdes Shelf</t>
  </si>
  <si>
    <t>Orange Shelf</t>
  </si>
  <si>
    <t>North San Diego Shelf</t>
  </si>
  <si>
    <t>South San Diego Shelf</t>
  </si>
  <si>
    <t>San Pedro Channel</t>
  </si>
  <si>
    <t>San Diego Slope</t>
  </si>
  <si>
    <t>Orange Slope</t>
  </si>
  <si>
    <t>Santa Monica Basin</t>
  </si>
  <si>
    <t>North Channel Islands</t>
  </si>
  <si>
    <t>Andree Clark Bird Refuge</t>
  </si>
  <si>
    <t>Santa Clara River</t>
  </si>
  <si>
    <t>Ballona Lagoon</t>
  </si>
  <si>
    <t>FID</t>
  </si>
  <si>
    <t>Stratum</t>
  </si>
  <si>
    <t>Shape_Leng</t>
  </si>
  <si>
    <t>Shape_Area</t>
  </si>
  <si>
    <t>Total Area</t>
  </si>
  <si>
    <t>Anaheim Bay</t>
  </si>
  <si>
    <t>Bay</t>
  </si>
  <si>
    <t>Agua Hedionda</t>
  </si>
  <si>
    <t>Aliso Canyon Mouth</t>
  </si>
  <si>
    <t>Arroyo Burro Lagoon</t>
  </si>
  <si>
    <t>Mid shelf</t>
  </si>
  <si>
    <t>outer shelf</t>
  </si>
  <si>
    <t>Ballona Wetlands</t>
  </si>
  <si>
    <t>upper slope</t>
  </si>
  <si>
    <t>lower slope</t>
  </si>
  <si>
    <t>Bolsa Chica</t>
  </si>
  <si>
    <t>Bolsa Chica Lagoon</t>
  </si>
  <si>
    <t>Carpinteria Marsh</t>
  </si>
  <si>
    <t>LA/Long Beach</t>
  </si>
  <si>
    <t>Cockleburr Canyon</t>
  </si>
  <si>
    <t>SD bay</t>
  </si>
  <si>
    <t>Del Rey Lagoon</t>
  </si>
  <si>
    <t>Total Intensive Area</t>
  </si>
  <si>
    <t>Devereaux Slough</t>
  </si>
  <si>
    <t>Remaining Bays</t>
  </si>
  <si>
    <t>Famosa Slough</t>
  </si>
  <si>
    <t>Goleta Slough</t>
  </si>
  <si>
    <t>Huntington harbor</t>
  </si>
  <si>
    <t>bolsa chica wetlands</t>
  </si>
  <si>
    <t>newport bay</t>
  </si>
  <si>
    <t>Los Cerritos</t>
  </si>
  <si>
    <t>talber marsh</t>
  </si>
  <si>
    <t>Los Pen</t>
  </si>
  <si>
    <t>Malibu Lagoon</t>
  </si>
  <si>
    <t>Dominguez channel</t>
  </si>
  <si>
    <t>Mugu Lagoon-north</t>
  </si>
  <si>
    <t>Mugu Lagoon-south</t>
  </si>
  <si>
    <t>Remaining Estuaries</t>
  </si>
  <si>
    <t>Ormand Beach North Lagoon</t>
  </si>
  <si>
    <t>San Buenaventura Beach</t>
  </si>
  <si>
    <t>SD Bay</t>
  </si>
  <si>
    <t xml:space="preserve">LA/Long Beach </t>
  </si>
  <si>
    <t>San Elijo Lagoon</t>
  </si>
  <si>
    <t>Remaining Ports</t>
  </si>
  <si>
    <t>San Juan Creek</t>
  </si>
  <si>
    <t>San Pedro Salt Marsh</t>
  </si>
  <si>
    <t>Shelf</t>
  </si>
  <si>
    <t>Santa Ana River-all</t>
  </si>
  <si>
    <t>SD Inner Shelf</t>
  </si>
  <si>
    <t>Other Inner Shelf</t>
  </si>
  <si>
    <t>SD Mid-Shelf</t>
  </si>
  <si>
    <t>Seal Beach</t>
  </si>
  <si>
    <t>Other Mid-Shelf</t>
  </si>
  <si>
    <t>Sweetwater Marsh</t>
  </si>
  <si>
    <t>SD outer shelf</t>
  </si>
  <si>
    <t>Talbert/Huntington Beach*</t>
  </si>
  <si>
    <t>Other Outer shelf</t>
  </si>
  <si>
    <t>Tijuana River estuary</t>
  </si>
  <si>
    <t>Topanga Canyon</t>
  </si>
  <si>
    <t>Trancas Lagoon</t>
  </si>
  <si>
    <t>Zuma Canyon</t>
  </si>
  <si>
    <t>Freshwater Estuary</t>
  </si>
  <si>
    <t>Devereux Lagoon</t>
  </si>
  <si>
    <t>McGrath Lake</t>
  </si>
  <si>
    <t>Oxford Basin</t>
  </si>
  <si>
    <t>Machado Lake</t>
  </si>
  <si>
    <t>Coyote Creek</t>
  </si>
  <si>
    <t>LADWP Haynes Canal</t>
  </si>
  <si>
    <t>Los Alamitos Retarding Basin</t>
  </si>
  <si>
    <t>Colorado Lagoon</t>
  </si>
  <si>
    <t>Bolsa Chica Channel</t>
  </si>
  <si>
    <t>San Diego Creek Channel</t>
  </si>
  <si>
    <t>Talbert Flood Control Channel</t>
  </si>
  <si>
    <t>Santa Margarita River</t>
  </si>
  <si>
    <t>Buena Vista Lagoon</t>
  </si>
  <si>
    <t>Oneonta Slough</t>
  </si>
  <si>
    <t>Chollas Creek</t>
  </si>
  <si>
    <t>Marina</t>
  </si>
  <si>
    <t>Dana Point</t>
  </si>
  <si>
    <t>Oceanside</t>
  </si>
  <si>
    <t>Oxnard/Channel I. Harbor</t>
  </si>
  <si>
    <t>Redondo Beach Harbor</t>
  </si>
  <si>
    <t>Santa Barbara</t>
  </si>
  <si>
    <t>Port</t>
  </si>
  <si>
    <t>Port Hueneme</t>
  </si>
  <si>
    <t>Intensification Areas</t>
  </si>
  <si>
    <t>Ocean Side Harbor</t>
  </si>
  <si>
    <t>Remaining Marinas</t>
  </si>
  <si>
    <t>San Diego Shelf</t>
  </si>
  <si>
    <t>changed from mid-shelf due to depth</t>
  </si>
  <si>
    <t>changed from outer-shelf due to depth</t>
  </si>
  <si>
    <t>x</t>
  </si>
  <si>
    <t>Area Weight Pyr/PBDE/Fip</t>
  </si>
  <si>
    <t>Area Weight All Sites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</si>
</sst>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8" fillId="0" borderId="0"/>
  </cellStyleXfs>
  <cellXfs count="80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applyFill="1"/>
    <xf numFmtId="0" fontId="0" fillId="0" borderId="0" xfId="0" applyFill="1" applyBorder="1" applyAlignment="1">
      <alignment wrapText="1"/>
    </xf>
    <xf numFmtId="0" fontId="19" fillId="0" borderId="0" xfId="42" applyFont="1" applyFill="1" applyBorder="1" applyAlignment="1">
      <alignment wrapText="1"/>
    </xf>
    <xf numFmtId="0" fontId="20" fillId="0" borderId="0" xfId="43" applyFont="1" applyFill="1" applyBorder="1" applyAlignme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NumberFormat="1" applyFill="1" applyBorder="1" applyAlignment="1">
      <alignment wrapText="1"/>
    </xf>
    <xf numFmtId="0" fontId="0" fillId="0" borderId="0" xfId="0" applyNumberFormat="1" applyFill="1" applyBorder="1"/>
    <xf numFmtId="0" fontId="16" fillId="0" borderId="0" xfId="0" applyFont="1"/>
    <xf numFmtId="0" fontId="19" fillId="36" borderId="0" xfId="42" applyFont="1" applyFill="1" applyBorder="1" applyAlignment="1">
      <alignment wrapText="1"/>
    </xf>
    <xf numFmtId="0" fontId="0" fillId="36" borderId="0" xfId="0" applyFill="1"/>
    <xf numFmtId="0" fontId="0" fillId="36" borderId="0" xfId="0" applyFill="1" applyBorder="1" applyAlignment="1">
      <alignment wrapText="1"/>
    </xf>
    <xf numFmtId="0" fontId="0" fillId="36" borderId="0" xfId="0" applyNumberFormat="1" applyFill="1" applyBorder="1" applyAlignment="1">
      <alignment wrapText="1"/>
    </xf>
    <xf numFmtId="0" fontId="19" fillId="37" borderId="0" xfId="42" applyFont="1" applyFill="1" applyBorder="1" applyAlignment="1">
      <alignment wrapText="1"/>
    </xf>
    <xf numFmtId="0" fontId="0" fillId="37" borderId="0" xfId="0" applyFill="1"/>
    <xf numFmtId="0" fontId="0" fillId="37" borderId="0" xfId="0" applyFill="1" applyBorder="1" applyAlignment="1">
      <alignment wrapText="1"/>
    </xf>
    <xf numFmtId="0" fontId="0" fillId="37" borderId="0" xfId="0" applyNumberFormat="1" applyFill="1" applyBorder="1" applyAlignment="1">
      <alignment wrapText="1"/>
    </xf>
    <xf numFmtId="0" fontId="0" fillId="37" borderId="0" xfId="0" applyFill="1" applyBorder="1" applyAlignment="1"/>
    <xf numFmtId="0" fontId="0" fillId="37" borderId="0" xfId="0" applyNumberFormat="1" applyFill="1" applyBorder="1"/>
    <xf numFmtId="0" fontId="0" fillId="38" borderId="0" xfId="0" applyFill="1" applyBorder="1" applyAlignment="1">
      <alignment wrapText="1"/>
    </xf>
    <xf numFmtId="0" fontId="0" fillId="38" borderId="0" xfId="0" applyFill="1"/>
    <xf numFmtId="0" fontId="0" fillId="38" borderId="0" xfId="0" applyNumberFormat="1" applyFill="1" applyBorder="1" applyAlignment="1">
      <alignment wrapText="1"/>
    </xf>
    <xf numFmtId="0" fontId="0" fillId="39" borderId="0" xfId="0" applyFill="1" applyBorder="1" applyAlignment="1">
      <alignment wrapText="1"/>
    </xf>
    <xf numFmtId="0" fontId="0" fillId="39" borderId="0" xfId="0" applyFill="1"/>
    <xf numFmtId="0" fontId="0" fillId="39" borderId="0" xfId="0" applyNumberFormat="1" applyFill="1" applyBorder="1" applyAlignment="1">
      <alignment wrapText="1"/>
    </xf>
    <xf numFmtId="0" fontId="0" fillId="40" borderId="0" xfId="0" applyFill="1" applyBorder="1" applyAlignment="1">
      <alignment wrapText="1"/>
    </xf>
    <xf numFmtId="0" fontId="0" fillId="40" borderId="0" xfId="0" applyFill="1"/>
    <xf numFmtId="0" fontId="0" fillId="40" borderId="0" xfId="0" applyNumberFormat="1" applyFill="1" applyBorder="1" applyAlignment="1">
      <alignment wrapText="1"/>
    </xf>
    <xf numFmtId="0" fontId="0" fillId="41" borderId="0" xfId="0" applyFill="1" applyBorder="1"/>
    <xf numFmtId="0" fontId="0" fillId="41" borderId="0" xfId="0" applyFill="1"/>
    <xf numFmtId="0" fontId="0" fillId="41" borderId="0" xfId="0" applyNumberFormat="1" applyFill="1" applyBorder="1"/>
    <xf numFmtId="0" fontId="0" fillId="42" borderId="0" xfId="0" applyFill="1" applyBorder="1" applyAlignment="1">
      <alignment wrapText="1"/>
    </xf>
    <xf numFmtId="0" fontId="0" fillId="42" borderId="0" xfId="0" applyFill="1"/>
    <xf numFmtId="0" fontId="0" fillId="42" borderId="0" xfId="0" applyNumberFormat="1" applyFill="1" applyBorder="1" applyAlignment="1">
      <alignment wrapText="1"/>
    </xf>
    <xf numFmtId="0" fontId="0" fillId="43" borderId="0" xfId="0" applyFill="1" applyBorder="1" applyAlignment="1">
      <alignment wrapText="1"/>
    </xf>
    <xf numFmtId="0" fontId="0" fillId="43" borderId="0" xfId="0" applyFill="1"/>
    <xf numFmtId="0" fontId="0" fillId="43" borderId="0" xfId="0" applyNumberFormat="1" applyFill="1" applyBorder="1" applyAlignment="1">
      <alignment wrapText="1"/>
    </xf>
    <xf numFmtId="0" fontId="19" fillId="42" borderId="0" xfId="42" applyFont="1" applyFill="1" applyBorder="1" applyAlignment="1">
      <alignment wrapText="1"/>
    </xf>
    <xf numFmtId="0" fontId="19" fillId="43" borderId="0" xfId="42" applyFont="1" applyFill="1" applyBorder="1" applyAlignment="1">
      <alignment wrapText="1"/>
    </xf>
    <xf numFmtId="0" fontId="0" fillId="44" borderId="0" xfId="0" applyFill="1" applyBorder="1" applyAlignment="1">
      <alignment wrapText="1"/>
    </xf>
    <xf numFmtId="0" fontId="0" fillId="44" borderId="0" xfId="0" applyFill="1"/>
    <xf numFmtId="0" fontId="0" fillId="44" borderId="0" xfId="0" applyNumberFormat="1" applyFill="1" applyBorder="1" applyAlignment="1">
      <alignment wrapText="1"/>
    </xf>
    <xf numFmtId="0" fontId="19" fillId="44" borderId="0" xfId="42" applyFont="1" applyFill="1" applyBorder="1" applyAlignment="1">
      <alignment wrapText="1"/>
    </xf>
    <xf numFmtId="0" fontId="0" fillId="45" borderId="0" xfId="0" applyFill="1" applyBorder="1" applyAlignment="1">
      <alignment wrapText="1"/>
    </xf>
    <xf numFmtId="0" fontId="0" fillId="45" borderId="0" xfId="0" applyFill="1"/>
    <xf numFmtId="0" fontId="0" fillId="45" borderId="0" xfId="0" applyFill="1" applyBorder="1" applyAlignment="1"/>
    <xf numFmtId="0" fontId="21" fillId="46" borderId="0" xfId="0" applyFont="1" applyFill="1" applyBorder="1" applyAlignment="1">
      <alignment wrapText="1"/>
    </xf>
    <xf numFmtId="0" fontId="21" fillId="46" borderId="0" xfId="0" applyFont="1" applyFill="1"/>
    <xf numFmtId="0" fontId="21" fillId="46" borderId="0" xfId="0" applyNumberFormat="1" applyFont="1" applyFill="1" applyBorder="1" applyAlignment="1">
      <alignment wrapText="1"/>
    </xf>
    <xf numFmtId="0" fontId="0" fillId="0" borderId="10" xfId="0" applyBorder="1"/>
    <xf numFmtId="0" fontId="0" fillId="37" borderId="10" xfId="0" applyFill="1" applyBorder="1" applyAlignment="1">
      <alignment wrapText="1"/>
    </xf>
    <xf numFmtId="0" fontId="0" fillId="37" borderId="10" xfId="0" applyFill="1" applyBorder="1"/>
    <xf numFmtId="0" fontId="0" fillId="37" borderId="10" xfId="0" applyNumberFormat="1" applyFill="1" applyBorder="1"/>
    <xf numFmtId="0" fontId="0" fillId="0" borderId="10" xfId="0" applyFill="1" applyBorder="1" applyAlignment="1">
      <alignment wrapText="1"/>
    </xf>
    <xf numFmtId="0" fontId="0" fillId="0" borderId="10" xfId="0" applyNumberFormat="1" applyFill="1" applyBorder="1" applyAlignment="1">
      <alignment wrapText="1"/>
    </xf>
    <xf numFmtId="0" fontId="19" fillId="0" borderId="10" xfId="42" applyFont="1" applyFill="1" applyBorder="1" applyAlignment="1">
      <alignment wrapText="1"/>
    </xf>
    <xf numFmtId="0" fontId="0" fillId="37" borderId="0" xfId="0" applyFill="1" applyBorder="1"/>
    <xf numFmtId="0" fontId="0" fillId="0" borderId="0" xfId="0" applyBorder="1"/>
    <xf numFmtId="0" fontId="19" fillId="0" borderId="0" xfId="43" applyFont="1" applyFill="1" applyBorder="1" applyAlignment="1"/>
    <xf numFmtId="0" fontId="0" fillId="0" borderId="10" xfId="0" applyFill="1" applyBorder="1"/>
    <xf numFmtId="0" fontId="0" fillId="0" borderId="11" xfId="0" applyBorder="1"/>
    <xf numFmtId="0" fontId="0" fillId="33" borderId="11" xfId="0" applyFill="1" applyBorder="1" applyAlignment="1">
      <alignment wrapText="1"/>
    </xf>
    <xf numFmtId="0" fontId="0" fillId="0" borderId="11" xfId="0" applyFill="1" applyBorder="1" applyAlignment="1">
      <alignment wrapText="1"/>
    </xf>
    <xf numFmtId="0" fontId="0" fillId="33" borderId="11" xfId="0" applyFill="1" applyBorder="1" applyAlignment="1"/>
    <xf numFmtId="0" fontId="19" fillId="0" borderId="11" xfId="42" applyFont="1" applyFill="1" applyBorder="1" applyAlignment="1">
      <alignment wrapText="1"/>
    </xf>
    <xf numFmtId="0" fontId="0" fillId="40" borderId="10" xfId="0" applyFill="1" applyBorder="1"/>
    <xf numFmtId="0" fontId="0" fillId="47" borderId="0" xfId="0" applyFill="1"/>
    <xf numFmtId="0" fontId="0" fillId="47" borderId="0" xfId="0" applyFill="1" applyBorder="1" applyAlignment="1">
      <alignment wrapText="1"/>
    </xf>
    <xf numFmtId="0" fontId="19" fillId="47" borderId="0" xfId="42" applyFont="1" applyFill="1" applyBorder="1" applyAlignment="1">
      <alignment wrapText="1"/>
    </xf>
    <xf numFmtId="0" fontId="19" fillId="47" borderId="0" xfId="43" applyFont="1" applyFill="1" applyBorder="1" applyAlignment="1"/>
    <xf numFmtId="0" fontId="0" fillId="47" borderId="10" xfId="0" applyFill="1" applyBorder="1"/>
    <xf numFmtId="0" fontId="0" fillId="34" borderId="10" xfId="0" applyFill="1" applyBorder="1"/>
    <xf numFmtId="0" fontId="0" fillId="48" borderId="0" xfId="0" applyFill="1"/>
    <xf numFmtId="0" fontId="0" fillId="48" borderId="10" xfId="0" applyFill="1" applyBorder="1"/>
    <xf numFmtId="0" fontId="0" fillId="48" borderId="0" xfId="0" applyFill="1" applyBorder="1"/>
    <xf numFmtId="0" fontId="21" fillId="48" borderId="0" xfId="0" applyFon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Sheet1" xfId="43" xr:uid="{0BD3A13E-8764-4DE7-8DC5-BB73F69CEAE2}"/>
    <cellStyle name="Normal_Sheet1_1" xfId="42" xr:uid="{0EE6E737-6967-44F5-95E6-748F0A3E5DAE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99FF"/>
      <color rgb="FFFF99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413"/>
  <sheetViews>
    <sheetView tabSelected="1" workbookViewId="0">
      <pane ySplit="1" topLeftCell="A2" activePane="bottomLeft" state="frozen"/>
      <selection pane="bottomLeft" activeCell="N45" sqref="N45"/>
    </sheetView>
  </sheetViews>
  <sheetFormatPr defaultRowHeight="15" x14ac:dyDescent="0.25"/>
  <cols>
    <col min="1" max="1" width="14.140625" bestFit="1" customWidth="1"/>
    <col min="2" max="2" width="12" customWidth="1"/>
    <col min="3" max="3" width="12.7109375" customWidth="1"/>
    <col min="4" max="5" width="16.85546875" customWidth="1"/>
    <col min="6" max="6" width="9.7109375" customWidth="1"/>
    <col min="7" max="7" width="17.85546875" customWidth="1"/>
    <col min="8" max="8" width="12.7109375" customWidth="1"/>
    <col min="9" max="9" width="6.28515625" customWidth="1"/>
    <col min="10" max="10" width="7.42578125" customWidth="1"/>
    <col min="11" max="11" width="50.140625" customWidth="1"/>
    <col min="12" max="12" width="16" style="5" customWidth="1"/>
    <col min="13" max="13" width="20.140625" bestFit="1" customWidth="1"/>
    <col min="14" max="14" width="18" bestFit="1" customWidth="1"/>
    <col min="15" max="15" width="34.85546875" style="5" customWidth="1"/>
  </cols>
  <sheetData>
    <row r="1" spans="1:15" ht="1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496</v>
      </c>
      <c r="H1" t="s">
        <v>6</v>
      </c>
      <c r="I1" t="s">
        <v>7</v>
      </c>
      <c r="J1" t="s">
        <v>8</v>
      </c>
      <c r="K1" t="s">
        <v>453</v>
      </c>
      <c r="L1" s="5" t="s">
        <v>494</v>
      </c>
      <c r="M1" t="s">
        <v>654</v>
      </c>
      <c r="N1" t="s">
        <v>653</v>
      </c>
      <c r="O1" s="5" t="s">
        <v>497</v>
      </c>
    </row>
    <row r="2" spans="1:15" hidden="1" x14ac:dyDescent="0.25">
      <c r="A2" t="s">
        <v>9</v>
      </c>
      <c r="B2">
        <v>33.759183329999999</v>
      </c>
      <c r="C2">
        <v>-118.1626333</v>
      </c>
      <c r="D2" t="s">
        <v>10</v>
      </c>
      <c r="E2" t="s">
        <v>10</v>
      </c>
      <c r="F2" t="s">
        <v>11</v>
      </c>
      <c r="G2" t="s">
        <v>12</v>
      </c>
      <c r="I2">
        <v>5</v>
      </c>
      <c r="J2">
        <v>-88</v>
      </c>
      <c r="K2" t="s">
        <v>13</v>
      </c>
      <c r="L2" s="13" t="s">
        <v>12</v>
      </c>
      <c r="M2" s="14">
        <f>areas!$M$3/14</f>
        <v>2.1300577368499929</v>
      </c>
      <c r="N2" s="14">
        <f>areas!$M$3/13</f>
        <v>2.2939083319922999</v>
      </c>
      <c r="O2" s="13" t="s">
        <v>498</v>
      </c>
    </row>
    <row r="3" spans="1:15" hidden="1" x14ac:dyDescent="0.25">
      <c r="A3" t="s">
        <v>14</v>
      </c>
      <c r="B3">
        <v>33.753100000000003</v>
      </c>
      <c r="C3">
        <v>-118.15018329999999</v>
      </c>
      <c r="D3" t="s">
        <v>10</v>
      </c>
      <c r="E3" t="s">
        <v>10</v>
      </c>
      <c r="F3" t="s">
        <v>15</v>
      </c>
      <c r="G3" t="s">
        <v>12</v>
      </c>
      <c r="I3">
        <v>7</v>
      </c>
      <c r="J3">
        <v>-88</v>
      </c>
      <c r="K3" t="s">
        <v>13</v>
      </c>
      <c r="L3" s="15" t="s">
        <v>12</v>
      </c>
      <c r="M3" s="14">
        <f>areas!$M$3/14</f>
        <v>2.1300577368499929</v>
      </c>
      <c r="N3" s="14">
        <f>areas!$M$3/13</f>
        <v>2.2939083319922999</v>
      </c>
      <c r="O3" s="16" t="s">
        <v>498</v>
      </c>
    </row>
    <row r="4" spans="1:15" hidden="1" x14ac:dyDescent="0.25">
      <c r="A4" t="s">
        <v>16</v>
      </c>
      <c r="B4">
        <v>33.744</v>
      </c>
      <c r="C4">
        <v>-118.1687333</v>
      </c>
      <c r="D4" t="s">
        <v>10</v>
      </c>
      <c r="E4" t="s">
        <v>10</v>
      </c>
      <c r="F4" t="s">
        <v>11</v>
      </c>
      <c r="G4" t="s">
        <v>12</v>
      </c>
      <c r="I4">
        <v>11</v>
      </c>
      <c r="J4">
        <v>-88</v>
      </c>
      <c r="K4" t="s">
        <v>13</v>
      </c>
      <c r="L4" s="13" t="s">
        <v>12</v>
      </c>
      <c r="M4" s="14">
        <f>areas!$M$3/14</f>
        <v>2.1300577368499929</v>
      </c>
      <c r="N4" s="14">
        <f>areas!$M$3/13</f>
        <v>2.2939083319922999</v>
      </c>
      <c r="O4" s="13" t="s">
        <v>498</v>
      </c>
    </row>
    <row r="5" spans="1:15" hidden="1" x14ac:dyDescent="0.25">
      <c r="A5" t="s">
        <v>17</v>
      </c>
      <c r="B5">
        <v>33.743833000000002</v>
      </c>
      <c r="C5">
        <v>-118.1401</v>
      </c>
      <c r="D5" t="s">
        <v>10</v>
      </c>
      <c r="E5" t="s">
        <v>10</v>
      </c>
      <c r="F5" t="s">
        <v>15</v>
      </c>
      <c r="G5" t="s">
        <v>12</v>
      </c>
      <c r="I5">
        <v>9.4</v>
      </c>
      <c r="J5">
        <v>33.9</v>
      </c>
      <c r="K5" t="s">
        <v>18</v>
      </c>
      <c r="L5" s="15" t="s">
        <v>12</v>
      </c>
      <c r="M5" s="14">
        <f>areas!$M$3/14</f>
        <v>2.1300577368499929</v>
      </c>
      <c r="N5" s="14">
        <f>areas!$M$3/13</f>
        <v>2.2939083319922999</v>
      </c>
      <c r="O5" s="16" t="s">
        <v>498</v>
      </c>
    </row>
    <row r="6" spans="1:15" hidden="1" x14ac:dyDescent="0.25">
      <c r="A6" t="s">
        <v>19</v>
      </c>
      <c r="B6">
        <v>33.742883329999998</v>
      </c>
      <c r="C6">
        <v>-118.1533</v>
      </c>
      <c r="D6" t="s">
        <v>10</v>
      </c>
      <c r="E6" t="s">
        <v>10</v>
      </c>
      <c r="F6" t="s">
        <v>11</v>
      </c>
      <c r="G6" t="s">
        <v>12</v>
      </c>
      <c r="I6">
        <v>10</v>
      </c>
      <c r="J6">
        <v>-88</v>
      </c>
      <c r="K6" t="s">
        <v>13</v>
      </c>
      <c r="L6" s="13" t="s">
        <v>12</v>
      </c>
      <c r="M6" s="14">
        <f>areas!$M$3/14</f>
        <v>2.1300577368499929</v>
      </c>
      <c r="N6" s="14">
        <f>areas!$M$3/13</f>
        <v>2.2939083319922999</v>
      </c>
      <c r="O6" s="13" t="s">
        <v>498</v>
      </c>
    </row>
    <row r="7" spans="1:15" hidden="1" x14ac:dyDescent="0.25">
      <c r="A7" t="s">
        <v>20</v>
      </c>
      <c r="B7">
        <v>33.740682999999997</v>
      </c>
      <c r="C7">
        <v>-118.17495</v>
      </c>
      <c r="D7" t="s">
        <v>10</v>
      </c>
      <c r="E7" t="s">
        <v>10</v>
      </c>
      <c r="F7" t="s">
        <v>15</v>
      </c>
      <c r="G7" t="s">
        <v>12</v>
      </c>
      <c r="I7">
        <v>13.8</v>
      </c>
      <c r="J7">
        <v>33.9</v>
      </c>
      <c r="K7" t="s">
        <v>18</v>
      </c>
      <c r="L7" s="15" t="s">
        <v>12</v>
      </c>
      <c r="M7" s="14">
        <f>areas!$M$3/14</f>
        <v>2.1300577368499929</v>
      </c>
      <c r="N7" s="14">
        <f>areas!$M$3/13</f>
        <v>2.2939083319922999</v>
      </c>
      <c r="O7" s="16" t="s">
        <v>498</v>
      </c>
    </row>
    <row r="8" spans="1:15" hidden="1" x14ac:dyDescent="0.25">
      <c r="A8" t="s">
        <v>21</v>
      </c>
      <c r="B8">
        <v>33.739633329999997</v>
      </c>
      <c r="C8">
        <v>-118.17153329999999</v>
      </c>
      <c r="D8" t="s">
        <v>10</v>
      </c>
      <c r="E8" t="s">
        <v>10</v>
      </c>
      <c r="F8" t="s">
        <v>11</v>
      </c>
      <c r="G8" t="s">
        <v>12</v>
      </c>
      <c r="I8">
        <v>12</v>
      </c>
      <c r="J8">
        <v>-88</v>
      </c>
      <c r="K8" t="s">
        <v>13</v>
      </c>
      <c r="L8" s="13" t="s">
        <v>12</v>
      </c>
      <c r="M8" s="14">
        <f>areas!$M$3/14</f>
        <v>2.1300577368499929</v>
      </c>
      <c r="N8" s="14">
        <f>areas!$M$3/13</f>
        <v>2.2939083319922999</v>
      </c>
      <c r="O8" s="13" t="s">
        <v>498</v>
      </c>
    </row>
    <row r="9" spans="1:15" hidden="1" x14ac:dyDescent="0.25">
      <c r="A9" t="s">
        <v>22</v>
      </c>
      <c r="B9">
        <v>33.733683329999998</v>
      </c>
      <c r="C9">
        <v>-118.21156670000001</v>
      </c>
      <c r="D9" t="s">
        <v>10</v>
      </c>
      <c r="E9" t="s">
        <v>10</v>
      </c>
      <c r="F9" t="s">
        <v>15</v>
      </c>
      <c r="G9" t="s">
        <v>12</v>
      </c>
      <c r="I9">
        <v>20</v>
      </c>
      <c r="J9">
        <v>-88</v>
      </c>
      <c r="K9" t="s">
        <v>13</v>
      </c>
      <c r="L9" s="15" t="s">
        <v>12</v>
      </c>
      <c r="M9" s="14">
        <f>areas!$M$3/14</f>
        <v>2.1300577368499929</v>
      </c>
      <c r="N9" s="14">
        <f>areas!$M$3/13</f>
        <v>2.2939083319922999</v>
      </c>
      <c r="O9" s="16" t="s">
        <v>498</v>
      </c>
    </row>
    <row r="10" spans="1:15" hidden="1" x14ac:dyDescent="0.25">
      <c r="A10" t="s">
        <v>23</v>
      </c>
      <c r="B10">
        <v>33.724432999999998</v>
      </c>
      <c r="C10">
        <v>-118.2243</v>
      </c>
      <c r="D10" t="s">
        <v>10</v>
      </c>
      <c r="E10" t="s">
        <v>10</v>
      </c>
      <c r="F10" t="s">
        <v>11</v>
      </c>
      <c r="G10" t="s">
        <v>12</v>
      </c>
      <c r="I10">
        <v>17.899999999999999</v>
      </c>
      <c r="J10">
        <v>33.9</v>
      </c>
      <c r="K10" t="s">
        <v>18</v>
      </c>
      <c r="L10" s="13" t="s">
        <v>12</v>
      </c>
      <c r="M10" s="14">
        <f>areas!$M$3/14</f>
        <v>2.1300577368499929</v>
      </c>
      <c r="N10" s="14">
        <f>areas!$M$3/13</f>
        <v>2.2939083319922999</v>
      </c>
      <c r="O10" s="13" t="s">
        <v>498</v>
      </c>
    </row>
    <row r="11" spans="1:15" hidden="1" x14ac:dyDescent="0.25">
      <c r="A11" t="s">
        <v>24</v>
      </c>
      <c r="B11">
        <v>33.713650000000001</v>
      </c>
      <c r="C11">
        <v>-118.24156670000001</v>
      </c>
      <c r="D11" t="s">
        <v>10</v>
      </c>
      <c r="E11" t="s">
        <v>10</v>
      </c>
      <c r="F11" t="s">
        <v>11</v>
      </c>
      <c r="G11" t="s">
        <v>12</v>
      </c>
      <c r="I11">
        <v>24</v>
      </c>
      <c r="J11">
        <v>-88</v>
      </c>
      <c r="K11" t="s">
        <v>13</v>
      </c>
      <c r="L11" s="13" t="s">
        <v>12</v>
      </c>
      <c r="M11" s="14">
        <f>areas!$M$3/14</f>
        <v>2.1300577368499929</v>
      </c>
      <c r="N11" s="14">
        <f>areas!$M$3/13</f>
        <v>2.2939083319922999</v>
      </c>
      <c r="O11" s="13" t="s">
        <v>498</v>
      </c>
    </row>
    <row r="12" spans="1:15" hidden="1" x14ac:dyDescent="0.25">
      <c r="A12" t="s">
        <v>25</v>
      </c>
      <c r="B12">
        <v>33.712433330000003</v>
      </c>
      <c r="C12">
        <v>-118.2582</v>
      </c>
      <c r="D12" t="s">
        <v>10</v>
      </c>
      <c r="E12" t="s">
        <v>10</v>
      </c>
      <c r="F12" t="s">
        <v>11</v>
      </c>
      <c r="G12" t="s">
        <v>12</v>
      </c>
      <c r="I12">
        <v>25</v>
      </c>
      <c r="J12">
        <v>-88</v>
      </c>
      <c r="K12" t="s">
        <v>13</v>
      </c>
      <c r="L12" s="13" t="s">
        <v>12</v>
      </c>
      <c r="M12" s="14">
        <f>areas!$M$3/14</f>
        <v>2.1300577368499929</v>
      </c>
      <c r="N12" s="14">
        <f>areas!$M$3/13</f>
        <v>2.2939083319922999</v>
      </c>
      <c r="O12" s="13" t="s">
        <v>498</v>
      </c>
    </row>
    <row r="13" spans="1:15" hidden="1" x14ac:dyDescent="0.25">
      <c r="A13" t="s">
        <v>26</v>
      </c>
      <c r="B13">
        <v>33.710033000000003</v>
      </c>
      <c r="C13">
        <v>-118.27885000000001</v>
      </c>
      <c r="D13" t="s">
        <v>10</v>
      </c>
      <c r="E13" t="s">
        <v>10</v>
      </c>
      <c r="F13" t="s">
        <v>15</v>
      </c>
      <c r="G13" t="s">
        <v>12</v>
      </c>
      <c r="I13">
        <v>4.0999999999999996</v>
      </c>
      <c r="J13">
        <v>27.7</v>
      </c>
      <c r="K13" t="s">
        <v>18</v>
      </c>
      <c r="L13" s="15" t="s">
        <v>437</v>
      </c>
      <c r="M13" s="14">
        <f>areas!$M$3/14</f>
        <v>2.1300577368499929</v>
      </c>
      <c r="N13" s="76"/>
      <c r="O13" s="13" t="s">
        <v>498</v>
      </c>
    </row>
    <row r="14" spans="1:15" hidden="1" x14ac:dyDescent="0.25">
      <c r="A14" t="s">
        <v>55</v>
      </c>
      <c r="B14">
        <v>33.736366670000002</v>
      </c>
      <c r="C14">
        <v>-118.21693329999999</v>
      </c>
      <c r="D14" t="s">
        <v>10</v>
      </c>
      <c r="E14" t="s">
        <v>10</v>
      </c>
      <c r="F14" t="s">
        <v>56</v>
      </c>
      <c r="G14" t="s">
        <v>12</v>
      </c>
      <c r="H14" t="s">
        <v>57</v>
      </c>
      <c r="I14">
        <v>12</v>
      </c>
      <c r="J14">
        <v>-88</v>
      </c>
      <c r="K14" t="s">
        <v>13</v>
      </c>
      <c r="L14" s="15" t="s">
        <v>12</v>
      </c>
      <c r="M14" s="14">
        <f>areas!$M$3/14</f>
        <v>2.1300577368499929</v>
      </c>
      <c r="N14" s="14">
        <f>areas!$M$3/13</f>
        <v>2.2939083319922999</v>
      </c>
      <c r="O14" s="14" t="s">
        <v>498</v>
      </c>
    </row>
    <row r="15" spans="1:15" hidden="1" x14ac:dyDescent="0.25">
      <c r="A15" t="s">
        <v>58</v>
      </c>
      <c r="B15">
        <v>33.731083329999997</v>
      </c>
      <c r="C15">
        <v>-118.1573667</v>
      </c>
      <c r="D15" t="s">
        <v>10</v>
      </c>
      <c r="E15" t="s">
        <v>10</v>
      </c>
      <c r="F15" t="s">
        <v>56</v>
      </c>
      <c r="G15" t="s">
        <v>12</v>
      </c>
      <c r="H15" t="s">
        <v>59</v>
      </c>
      <c r="I15">
        <v>14</v>
      </c>
      <c r="J15">
        <v>-88</v>
      </c>
      <c r="K15" t="s">
        <v>13</v>
      </c>
      <c r="L15" s="13" t="s">
        <v>12</v>
      </c>
      <c r="M15" s="14">
        <f>areas!$M$3/14</f>
        <v>2.1300577368499929</v>
      </c>
      <c r="N15" s="14">
        <f>areas!$M$3/13</f>
        <v>2.2939083319922999</v>
      </c>
      <c r="O15" s="14" t="s">
        <v>498</v>
      </c>
    </row>
    <row r="16" spans="1:15" hidden="1" x14ac:dyDescent="0.25">
      <c r="A16" t="s">
        <v>27</v>
      </c>
      <c r="B16">
        <v>32.787306129999997</v>
      </c>
      <c r="C16">
        <v>-117.2099913</v>
      </c>
      <c r="D16" t="s">
        <v>10</v>
      </c>
      <c r="E16" t="s">
        <v>10</v>
      </c>
      <c r="F16" t="s">
        <v>15</v>
      </c>
      <c r="G16" t="s">
        <v>12</v>
      </c>
      <c r="I16">
        <v>3</v>
      </c>
      <c r="J16">
        <v>-88</v>
      </c>
      <c r="K16" t="s">
        <v>28</v>
      </c>
      <c r="L16" s="43" t="s">
        <v>495</v>
      </c>
      <c r="M16" s="44">
        <f>areas!$M$2/6</f>
        <v>1.1776418370783335</v>
      </c>
      <c r="N16" s="44">
        <f>areas!$M$2/6</f>
        <v>1.1776418370783335</v>
      </c>
      <c r="O16" s="43" t="s">
        <v>499</v>
      </c>
    </row>
    <row r="17" spans="1:15" hidden="1" x14ac:dyDescent="0.25">
      <c r="A17" t="s">
        <v>29</v>
      </c>
      <c r="B17">
        <v>32.784540560000003</v>
      </c>
      <c r="C17">
        <v>-117.24059269999999</v>
      </c>
      <c r="D17" t="s">
        <v>10</v>
      </c>
      <c r="E17" t="s">
        <v>10</v>
      </c>
      <c r="F17" t="s">
        <v>15</v>
      </c>
      <c r="G17" t="s">
        <v>12</v>
      </c>
      <c r="I17">
        <v>3</v>
      </c>
      <c r="J17">
        <v>-88</v>
      </c>
      <c r="K17" t="s">
        <v>28</v>
      </c>
      <c r="L17" s="43" t="s">
        <v>12</v>
      </c>
      <c r="M17" s="44">
        <f>areas!$M$2/6</f>
        <v>1.1776418370783335</v>
      </c>
      <c r="N17" s="44">
        <f>areas!$M$2/6</f>
        <v>1.1776418370783335</v>
      </c>
      <c r="O17" s="45" t="s">
        <v>499</v>
      </c>
    </row>
    <row r="18" spans="1:15" hidden="1" x14ac:dyDescent="0.25">
      <c r="A18" t="s">
        <v>30</v>
      </c>
      <c r="B18">
        <v>32.784390960000003</v>
      </c>
      <c r="C18">
        <v>-117.2153139</v>
      </c>
      <c r="D18" t="s">
        <v>10</v>
      </c>
      <c r="E18" t="s">
        <v>10</v>
      </c>
      <c r="F18" t="s">
        <v>11</v>
      </c>
      <c r="G18" t="s">
        <v>12</v>
      </c>
      <c r="I18">
        <v>3.1</v>
      </c>
      <c r="J18">
        <v>-88</v>
      </c>
      <c r="K18" t="s">
        <v>28</v>
      </c>
      <c r="L18" s="46" t="s">
        <v>12</v>
      </c>
      <c r="M18" s="44">
        <f>areas!$M$2/6</f>
        <v>1.1776418370783335</v>
      </c>
      <c r="N18" s="44">
        <f>areas!$M$2/6</f>
        <v>1.1776418370783335</v>
      </c>
      <c r="O18" s="46" t="s">
        <v>499</v>
      </c>
    </row>
    <row r="19" spans="1:15" hidden="1" x14ac:dyDescent="0.25">
      <c r="A19" t="s">
        <v>31</v>
      </c>
      <c r="B19">
        <v>32.768135770000001</v>
      </c>
      <c r="C19">
        <v>-117.2417244</v>
      </c>
      <c r="D19" t="s">
        <v>10</v>
      </c>
      <c r="E19" t="s">
        <v>10</v>
      </c>
      <c r="F19" t="s">
        <v>11</v>
      </c>
      <c r="G19" t="s">
        <v>12</v>
      </c>
      <c r="I19">
        <v>6</v>
      </c>
      <c r="J19">
        <v>-88</v>
      </c>
      <c r="K19" t="s">
        <v>28</v>
      </c>
      <c r="L19" s="46" t="s">
        <v>12</v>
      </c>
      <c r="M19" s="44">
        <f>areas!$M$2/6</f>
        <v>1.1776418370783335</v>
      </c>
      <c r="N19" s="44">
        <f>areas!$M$2/6</f>
        <v>1.1776418370783335</v>
      </c>
      <c r="O19" s="46" t="s">
        <v>499</v>
      </c>
    </row>
    <row r="20" spans="1:15" hidden="1" x14ac:dyDescent="0.25">
      <c r="A20" t="s">
        <v>32</v>
      </c>
      <c r="B20">
        <v>32.758272259999998</v>
      </c>
      <c r="C20">
        <v>-117.24439289999999</v>
      </c>
      <c r="D20" t="s">
        <v>10</v>
      </c>
      <c r="E20" t="s">
        <v>10</v>
      </c>
      <c r="F20" t="s">
        <v>15</v>
      </c>
      <c r="G20" t="s">
        <v>12</v>
      </c>
      <c r="I20">
        <v>5.9</v>
      </c>
      <c r="J20">
        <v>-88</v>
      </c>
      <c r="K20" t="s">
        <v>28</v>
      </c>
      <c r="L20" s="43" t="s">
        <v>495</v>
      </c>
      <c r="M20" s="44">
        <f>areas!$M$2/6</f>
        <v>1.1776418370783335</v>
      </c>
      <c r="N20" s="44">
        <f>areas!$M$2/6</f>
        <v>1.1776418370783335</v>
      </c>
      <c r="O20" s="43" t="s">
        <v>499</v>
      </c>
    </row>
    <row r="21" spans="1:15" hidden="1" x14ac:dyDescent="0.25">
      <c r="A21" t="s">
        <v>60</v>
      </c>
      <c r="B21">
        <v>32.76652</v>
      </c>
      <c r="C21">
        <v>-117.21854</v>
      </c>
      <c r="D21" t="s">
        <v>10</v>
      </c>
      <c r="E21" t="s">
        <v>10</v>
      </c>
      <c r="F21" t="s">
        <v>56</v>
      </c>
      <c r="G21" t="s">
        <v>12</v>
      </c>
      <c r="H21" t="s">
        <v>61</v>
      </c>
      <c r="I21">
        <v>3.3</v>
      </c>
      <c r="J21">
        <v>-88</v>
      </c>
      <c r="K21" t="s">
        <v>28</v>
      </c>
      <c r="L21" s="43" t="s">
        <v>495</v>
      </c>
      <c r="M21" s="44">
        <f>areas!$M$2/6</f>
        <v>1.1776418370783335</v>
      </c>
      <c r="N21" s="44">
        <f>areas!$M$2/6</f>
        <v>1.1776418370783335</v>
      </c>
      <c r="O21" s="44" t="s">
        <v>499</v>
      </c>
    </row>
    <row r="22" spans="1:15" hidden="1" x14ac:dyDescent="0.25">
      <c r="A22" t="s">
        <v>33</v>
      </c>
      <c r="B22">
        <v>32.724080000000001</v>
      </c>
      <c r="C22">
        <v>-117.18307</v>
      </c>
      <c r="D22" t="s">
        <v>10</v>
      </c>
      <c r="E22" t="s">
        <v>10</v>
      </c>
      <c r="F22" t="s">
        <v>11</v>
      </c>
      <c r="G22" t="s">
        <v>12</v>
      </c>
      <c r="I22">
        <v>4.2</v>
      </c>
      <c r="J22">
        <v>-88</v>
      </c>
      <c r="K22" t="s">
        <v>28</v>
      </c>
      <c r="L22" s="17" t="s">
        <v>12</v>
      </c>
      <c r="M22" s="18">
        <f>areas!$M$4/23</f>
        <v>1.4566600949391306</v>
      </c>
      <c r="N22" s="18">
        <f>areas!$M$4/18</f>
        <v>1.861287899088889</v>
      </c>
      <c r="O22" s="17" t="s">
        <v>500</v>
      </c>
    </row>
    <row r="23" spans="1:15" hidden="1" x14ac:dyDescent="0.25">
      <c r="A23" t="s">
        <v>34</v>
      </c>
      <c r="B23">
        <v>32.717504329999997</v>
      </c>
      <c r="C23">
        <v>-117.2155607</v>
      </c>
      <c r="D23" t="s">
        <v>10</v>
      </c>
      <c r="E23" t="s">
        <v>10</v>
      </c>
      <c r="F23" t="s">
        <v>15</v>
      </c>
      <c r="G23" t="s">
        <v>12</v>
      </c>
      <c r="I23">
        <v>15.5</v>
      </c>
      <c r="J23">
        <v>-88</v>
      </c>
      <c r="K23" t="s">
        <v>28</v>
      </c>
      <c r="L23" s="19" t="s">
        <v>12</v>
      </c>
      <c r="M23" s="18">
        <f>areas!$M$4/23</f>
        <v>1.4566600949391306</v>
      </c>
      <c r="N23" s="18">
        <f>areas!$M$4/18</f>
        <v>1.861287899088889</v>
      </c>
      <c r="O23" s="20" t="s">
        <v>500</v>
      </c>
    </row>
    <row r="24" spans="1:15" hidden="1" x14ac:dyDescent="0.25">
      <c r="A24" t="s">
        <v>35</v>
      </c>
      <c r="B24">
        <v>32.714799999999997</v>
      </c>
      <c r="C24">
        <v>-117.18302</v>
      </c>
      <c r="D24" t="s">
        <v>10</v>
      </c>
      <c r="E24" t="s">
        <v>10</v>
      </c>
      <c r="F24" t="s">
        <v>11</v>
      </c>
      <c r="G24" t="s">
        <v>12</v>
      </c>
      <c r="I24">
        <v>12</v>
      </c>
      <c r="J24">
        <v>-88</v>
      </c>
      <c r="K24" t="s">
        <v>28</v>
      </c>
      <c r="L24" s="17" t="s">
        <v>12</v>
      </c>
      <c r="M24" s="18">
        <f>areas!$M$4/23</f>
        <v>1.4566600949391306</v>
      </c>
      <c r="N24" s="18">
        <f>areas!$M$4/18</f>
        <v>1.861287899088889</v>
      </c>
      <c r="O24" s="17" t="s">
        <v>500</v>
      </c>
    </row>
    <row r="25" spans="1:15" hidden="1" x14ac:dyDescent="0.25">
      <c r="A25" t="s">
        <v>40</v>
      </c>
      <c r="B25">
        <v>32.701889999999999</v>
      </c>
      <c r="C25">
        <v>-117.15893</v>
      </c>
      <c r="D25" t="s">
        <v>10</v>
      </c>
      <c r="E25" t="s">
        <v>10</v>
      </c>
      <c r="F25" t="s">
        <v>15</v>
      </c>
      <c r="G25" t="s">
        <v>12</v>
      </c>
      <c r="I25">
        <v>9.8000000000000007</v>
      </c>
      <c r="J25">
        <v>-88</v>
      </c>
      <c r="K25" t="s">
        <v>28</v>
      </c>
      <c r="L25" s="21" t="s">
        <v>495</v>
      </c>
      <c r="M25" s="18">
        <f>areas!$M$4/23</f>
        <v>1.4566600949391306</v>
      </c>
      <c r="N25" s="18">
        <f>areas!$M$4/18</f>
        <v>1.861287899088889</v>
      </c>
      <c r="O25" s="21" t="s">
        <v>500</v>
      </c>
    </row>
    <row r="26" spans="1:15" hidden="1" x14ac:dyDescent="0.25">
      <c r="A26" t="s">
        <v>41</v>
      </c>
      <c r="B26">
        <v>32.687841480000003</v>
      </c>
      <c r="C26">
        <v>-117.23026729999999</v>
      </c>
      <c r="D26" t="s">
        <v>10</v>
      </c>
      <c r="E26" t="s">
        <v>10</v>
      </c>
      <c r="F26" t="s">
        <v>15</v>
      </c>
      <c r="G26" t="s">
        <v>12</v>
      </c>
      <c r="I26">
        <v>20.6</v>
      </c>
      <c r="J26">
        <v>-88</v>
      </c>
      <c r="K26" t="s">
        <v>28</v>
      </c>
      <c r="L26" s="19" t="s">
        <v>12</v>
      </c>
      <c r="M26" s="18">
        <f>areas!$M$4/23</f>
        <v>1.4566600949391306</v>
      </c>
      <c r="N26" s="18">
        <f>areas!$M$4/18</f>
        <v>1.861287899088889</v>
      </c>
      <c r="O26" s="20" t="s">
        <v>500</v>
      </c>
    </row>
    <row r="27" spans="1:15" hidden="1" x14ac:dyDescent="0.25">
      <c r="A27" t="s">
        <v>42</v>
      </c>
      <c r="B27">
        <v>32.68665</v>
      </c>
      <c r="C27">
        <v>-117.13354</v>
      </c>
      <c r="D27" t="s">
        <v>10</v>
      </c>
      <c r="E27" t="s">
        <v>10</v>
      </c>
      <c r="F27" t="s">
        <v>15</v>
      </c>
      <c r="G27" t="s">
        <v>12</v>
      </c>
      <c r="I27">
        <v>9.4</v>
      </c>
      <c r="J27">
        <v>-88</v>
      </c>
      <c r="K27" t="s">
        <v>28</v>
      </c>
      <c r="L27" s="21" t="s">
        <v>495</v>
      </c>
      <c r="M27" s="18">
        <f>areas!$M$4/23</f>
        <v>1.4566600949391306</v>
      </c>
      <c r="N27" s="18">
        <f>areas!$M$4/18</f>
        <v>1.861287899088889</v>
      </c>
      <c r="O27" s="21" t="s">
        <v>500</v>
      </c>
    </row>
    <row r="28" spans="1:15" hidden="1" x14ac:dyDescent="0.25">
      <c r="A28" t="s">
        <v>43</v>
      </c>
      <c r="B28">
        <v>32.675260000000002</v>
      </c>
      <c r="C28">
        <v>-117.14397</v>
      </c>
      <c r="D28" t="s">
        <v>10</v>
      </c>
      <c r="E28" t="s">
        <v>10</v>
      </c>
      <c r="F28" t="s">
        <v>11</v>
      </c>
      <c r="G28" t="s">
        <v>12</v>
      </c>
      <c r="I28">
        <v>5.2</v>
      </c>
      <c r="J28">
        <v>-88</v>
      </c>
      <c r="K28" t="s">
        <v>28</v>
      </c>
      <c r="L28" s="17" t="s">
        <v>12</v>
      </c>
      <c r="M28" s="18">
        <f>areas!$M$4/23</f>
        <v>1.4566600949391306</v>
      </c>
      <c r="N28" s="18">
        <f>areas!$M$4/18</f>
        <v>1.861287899088889</v>
      </c>
      <c r="O28" s="17" t="s">
        <v>500</v>
      </c>
    </row>
    <row r="29" spans="1:15" hidden="1" x14ac:dyDescent="0.25">
      <c r="A29" t="s">
        <v>44</v>
      </c>
      <c r="B29">
        <v>32.665256390000003</v>
      </c>
      <c r="C29">
        <v>-117.1498493</v>
      </c>
      <c r="D29" t="s">
        <v>10</v>
      </c>
      <c r="E29" t="s">
        <v>10</v>
      </c>
      <c r="F29" t="s">
        <v>11</v>
      </c>
      <c r="G29" t="s">
        <v>12</v>
      </c>
      <c r="I29">
        <v>4.8</v>
      </c>
      <c r="J29">
        <v>-88</v>
      </c>
      <c r="K29" t="s">
        <v>28</v>
      </c>
      <c r="L29" s="17" t="s">
        <v>12</v>
      </c>
      <c r="M29" s="18">
        <f>areas!$M$4/23</f>
        <v>1.4566600949391306</v>
      </c>
      <c r="N29" s="18">
        <f>areas!$M$4/18</f>
        <v>1.861287899088889</v>
      </c>
      <c r="O29" s="17" t="s">
        <v>500</v>
      </c>
    </row>
    <row r="30" spans="1:15" hidden="1" x14ac:dyDescent="0.25">
      <c r="A30" t="s">
        <v>45</v>
      </c>
      <c r="B30">
        <v>32.660752639999998</v>
      </c>
      <c r="C30">
        <v>-117.14543</v>
      </c>
      <c r="D30" t="s">
        <v>10</v>
      </c>
      <c r="E30" t="s">
        <v>10</v>
      </c>
      <c r="F30" t="s">
        <v>15</v>
      </c>
      <c r="G30" t="s">
        <v>12</v>
      </c>
      <c r="I30">
        <v>5.0999999999999996</v>
      </c>
      <c r="J30">
        <v>-88</v>
      </c>
      <c r="K30" t="s">
        <v>28</v>
      </c>
      <c r="L30" s="19" t="s">
        <v>12</v>
      </c>
      <c r="M30" s="18">
        <f>areas!$M$4/23</f>
        <v>1.4566600949391306</v>
      </c>
      <c r="N30" s="18">
        <f>areas!$M$4/18</f>
        <v>1.861287899088889</v>
      </c>
      <c r="O30" s="20" t="s">
        <v>500</v>
      </c>
    </row>
    <row r="31" spans="1:15" hidden="1" x14ac:dyDescent="0.25">
      <c r="A31" t="s">
        <v>46</v>
      </c>
      <c r="B31">
        <v>32.658159400000002</v>
      </c>
      <c r="C31">
        <v>-117.1443714</v>
      </c>
      <c r="D31" t="s">
        <v>10</v>
      </c>
      <c r="E31" t="s">
        <v>10</v>
      </c>
      <c r="F31" t="s">
        <v>11</v>
      </c>
      <c r="G31" t="s">
        <v>12</v>
      </c>
      <c r="I31">
        <v>4.7</v>
      </c>
      <c r="J31">
        <v>-88</v>
      </c>
      <c r="K31" t="s">
        <v>28</v>
      </c>
      <c r="L31" s="17" t="s">
        <v>12</v>
      </c>
      <c r="M31" s="18">
        <f>areas!$M$4/23</f>
        <v>1.4566600949391306</v>
      </c>
      <c r="N31" s="18">
        <f>areas!$M$4/18</f>
        <v>1.861287899088889</v>
      </c>
      <c r="O31" s="17" t="s">
        <v>500</v>
      </c>
    </row>
    <row r="32" spans="1:15" hidden="1" x14ac:dyDescent="0.25">
      <c r="A32" t="s">
        <v>47</v>
      </c>
      <c r="B32">
        <v>32.646979999999999</v>
      </c>
      <c r="C32">
        <v>-117.11821999999999</v>
      </c>
      <c r="D32" t="s">
        <v>10</v>
      </c>
      <c r="E32" t="s">
        <v>10</v>
      </c>
      <c r="F32" t="s">
        <v>11</v>
      </c>
      <c r="G32" t="s">
        <v>12</v>
      </c>
      <c r="I32">
        <v>11.3</v>
      </c>
      <c r="J32">
        <v>-88</v>
      </c>
      <c r="K32" t="s">
        <v>28</v>
      </c>
      <c r="L32" s="17" t="s">
        <v>12</v>
      </c>
      <c r="M32" s="18">
        <f>areas!$M$4/23</f>
        <v>1.4566600949391306</v>
      </c>
      <c r="N32" s="18">
        <f>areas!$M$4/18</f>
        <v>1.861287899088889</v>
      </c>
      <c r="O32" s="17" t="s">
        <v>500</v>
      </c>
    </row>
    <row r="33" spans="1:15" hidden="1" x14ac:dyDescent="0.25">
      <c r="A33" t="s">
        <v>48</v>
      </c>
      <c r="B33">
        <v>32.642679999999999</v>
      </c>
      <c r="C33">
        <v>-117.12624</v>
      </c>
      <c r="D33" t="s">
        <v>10</v>
      </c>
      <c r="E33" t="s">
        <v>10</v>
      </c>
      <c r="F33" t="s">
        <v>15</v>
      </c>
      <c r="G33" t="s">
        <v>12</v>
      </c>
      <c r="I33">
        <v>4.8</v>
      </c>
      <c r="J33">
        <v>-88</v>
      </c>
      <c r="K33" t="s">
        <v>28</v>
      </c>
      <c r="L33" s="19" t="s">
        <v>12</v>
      </c>
      <c r="M33" s="18">
        <f>areas!$M$4/23</f>
        <v>1.4566600949391306</v>
      </c>
      <c r="N33" s="18">
        <f>areas!$M$4/18</f>
        <v>1.861287899088889</v>
      </c>
      <c r="O33" s="20" t="s">
        <v>500</v>
      </c>
    </row>
    <row r="34" spans="1:15" hidden="1" x14ac:dyDescent="0.25">
      <c r="A34" t="s">
        <v>49</v>
      </c>
      <c r="B34">
        <v>32.641579440000001</v>
      </c>
      <c r="C34">
        <v>-117.139037</v>
      </c>
      <c r="D34" t="s">
        <v>10</v>
      </c>
      <c r="E34" t="s">
        <v>10</v>
      </c>
      <c r="F34" t="s">
        <v>15</v>
      </c>
      <c r="G34" t="s">
        <v>12</v>
      </c>
      <c r="I34">
        <v>6.1</v>
      </c>
      <c r="J34">
        <v>-88</v>
      </c>
      <c r="K34" t="s">
        <v>28</v>
      </c>
      <c r="L34" s="21" t="s">
        <v>495</v>
      </c>
      <c r="M34" s="18">
        <f>areas!$M$4/23</f>
        <v>1.4566600949391306</v>
      </c>
      <c r="N34" s="18">
        <f>areas!$M$4/18</f>
        <v>1.861287899088889</v>
      </c>
      <c r="O34" s="21" t="s">
        <v>500</v>
      </c>
    </row>
    <row r="35" spans="1:15" hidden="1" x14ac:dyDescent="0.25">
      <c r="A35" t="s">
        <v>50</v>
      </c>
      <c r="B35">
        <v>32.641750000000002</v>
      </c>
      <c r="C35">
        <v>-117.11708</v>
      </c>
      <c r="D35" t="s">
        <v>10</v>
      </c>
      <c r="E35" t="s">
        <v>10</v>
      </c>
      <c r="F35" t="s">
        <v>15</v>
      </c>
      <c r="G35" t="s">
        <v>12</v>
      </c>
      <c r="I35">
        <v>1.5</v>
      </c>
      <c r="J35">
        <v>-88</v>
      </c>
      <c r="K35" t="s">
        <v>28</v>
      </c>
      <c r="L35" s="19" t="s">
        <v>495</v>
      </c>
      <c r="M35" s="18">
        <f>areas!$M$4/23</f>
        <v>1.4566600949391306</v>
      </c>
      <c r="N35" s="18">
        <f>areas!$M$4/18</f>
        <v>1.861287899088889</v>
      </c>
      <c r="O35" s="19" t="s">
        <v>500</v>
      </c>
    </row>
    <row r="36" spans="1:15" hidden="1" x14ac:dyDescent="0.25">
      <c r="A36" t="s">
        <v>51</v>
      </c>
      <c r="B36">
        <v>32.628480000000003</v>
      </c>
      <c r="C36">
        <v>-117.1254</v>
      </c>
      <c r="D36" t="s">
        <v>10</v>
      </c>
      <c r="E36" t="s">
        <v>10</v>
      </c>
      <c r="F36" t="s">
        <v>15</v>
      </c>
      <c r="G36" t="s">
        <v>12</v>
      </c>
      <c r="I36">
        <v>3.1</v>
      </c>
      <c r="J36">
        <v>-88</v>
      </c>
      <c r="K36" t="s">
        <v>28</v>
      </c>
      <c r="L36" s="21" t="s">
        <v>495</v>
      </c>
      <c r="M36" s="18">
        <f>areas!$M$4/23</f>
        <v>1.4566600949391306</v>
      </c>
      <c r="N36" s="18">
        <f>areas!$M$4/18</f>
        <v>1.861287899088889</v>
      </c>
      <c r="O36" s="21" t="s">
        <v>500</v>
      </c>
    </row>
    <row r="37" spans="1:15" hidden="1" x14ac:dyDescent="0.25">
      <c r="A37" t="s">
        <v>52</v>
      </c>
      <c r="B37">
        <v>32.625589210000001</v>
      </c>
      <c r="C37">
        <v>-117.1112711</v>
      </c>
      <c r="D37" t="s">
        <v>10</v>
      </c>
      <c r="E37" t="s">
        <v>10</v>
      </c>
      <c r="F37" t="s">
        <v>15</v>
      </c>
      <c r="G37" t="s">
        <v>12</v>
      </c>
      <c r="I37">
        <v>5.3</v>
      </c>
      <c r="J37">
        <v>-88</v>
      </c>
      <c r="K37" t="s">
        <v>28</v>
      </c>
      <c r="L37" s="19" t="s">
        <v>12</v>
      </c>
      <c r="M37" s="18">
        <f>areas!$M$4/23</f>
        <v>1.4566600949391306</v>
      </c>
      <c r="N37" s="18">
        <f>areas!$M$4/18</f>
        <v>1.861287899088889</v>
      </c>
      <c r="O37" s="20" t="s">
        <v>500</v>
      </c>
    </row>
    <row r="38" spans="1:15" hidden="1" x14ac:dyDescent="0.25">
      <c r="A38" t="s">
        <v>53</v>
      </c>
      <c r="B38">
        <v>32.616346030000003</v>
      </c>
      <c r="C38">
        <v>-117.1031998</v>
      </c>
      <c r="D38" t="s">
        <v>10</v>
      </c>
      <c r="E38" t="s">
        <v>10</v>
      </c>
      <c r="F38" t="s">
        <v>15</v>
      </c>
      <c r="G38" t="s">
        <v>12</v>
      </c>
      <c r="I38">
        <v>2</v>
      </c>
      <c r="J38">
        <v>-88</v>
      </c>
      <c r="K38" t="s">
        <v>28</v>
      </c>
      <c r="L38" s="19" t="s">
        <v>12</v>
      </c>
      <c r="M38" s="18">
        <f>areas!$M$4/23</f>
        <v>1.4566600949391306</v>
      </c>
      <c r="N38" s="18">
        <f>areas!$M$4/18</f>
        <v>1.861287899088889</v>
      </c>
      <c r="O38" s="20" t="s">
        <v>500</v>
      </c>
    </row>
    <row r="39" spans="1:15" hidden="1" x14ac:dyDescent="0.25">
      <c r="A39" t="s">
        <v>54</v>
      </c>
      <c r="B39">
        <v>32.614089999999997</v>
      </c>
      <c r="C39">
        <v>-117.09877</v>
      </c>
      <c r="D39" t="s">
        <v>10</v>
      </c>
      <c r="E39" t="s">
        <v>10</v>
      </c>
      <c r="F39" t="s">
        <v>15</v>
      </c>
      <c r="G39" t="s">
        <v>12</v>
      </c>
      <c r="I39">
        <v>4</v>
      </c>
      <c r="J39">
        <v>-88</v>
      </c>
      <c r="K39" t="s">
        <v>28</v>
      </c>
      <c r="L39" s="21" t="s">
        <v>495</v>
      </c>
      <c r="M39" s="18">
        <f>areas!$M$4/23</f>
        <v>1.4566600949391306</v>
      </c>
      <c r="N39" s="18">
        <f>areas!$M$4/18</f>
        <v>1.861287899088889</v>
      </c>
      <c r="O39" s="21" t="s">
        <v>500</v>
      </c>
    </row>
    <row r="40" spans="1:15" hidden="1" x14ac:dyDescent="0.25">
      <c r="A40" t="s">
        <v>62</v>
      </c>
      <c r="B40">
        <v>32.713900000000002</v>
      </c>
      <c r="C40">
        <v>-117.1885</v>
      </c>
      <c r="D40" t="s">
        <v>10</v>
      </c>
      <c r="E40" t="s">
        <v>10</v>
      </c>
      <c r="F40" t="s">
        <v>56</v>
      </c>
      <c r="G40" t="s">
        <v>12</v>
      </c>
      <c r="H40" t="s">
        <v>63</v>
      </c>
      <c r="I40">
        <v>15</v>
      </c>
      <c r="J40">
        <v>-88</v>
      </c>
      <c r="K40" t="s">
        <v>37</v>
      </c>
      <c r="L40" s="19" t="s">
        <v>437</v>
      </c>
      <c r="M40" s="18">
        <f>areas!$M$4/23</f>
        <v>1.4566600949391306</v>
      </c>
      <c r="N40" s="76"/>
      <c r="O40" s="21" t="s">
        <v>500</v>
      </c>
    </row>
    <row r="41" spans="1:15" hidden="1" x14ac:dyDescent="0.25">
      <c r="A41" t="s">
        <v>64</v>
      </c>
      <c r="B41">
        <v>32.6751</v>
      </c>
      <c r="C41">
        <v>-117.16540000000001</v>
      </c>
      <c r="D41" t="s">
        <v>10</v>
      </c>
      <c r="E41" t="s">
        <v>10</v>
      </c>
      <c r="F41" t="s">
        <v>56</v>
      </c>
      <c r="G41" t="s">
        <v>12</v>
      </c>
      <c r="H41" t="s">
        <v>65</v>
      </c>
      <c r="I41">
        <v>3.4</v>
      </c>
      <c r="J41">
        <v>-88</v>
      </c>
      <c r="K41" t="s">
        <v>37</v>
      </c>
      <c r="L41" s="19" t="s">
        <v>437</v>
      </c>
      <c r="M41" s="18">
        <f>areas!$M$4/23</f>
        <v>1.4566600949391306</v>
      </c>
      <c r="N41" s="76"/>
      <c r="O41" s="21" t="s">
        <v>500</v>
      </c>
    </row>
    <row r="42" spans="1:15" hidden="1" x14ac:dyDescent="0.25">
      <c r="A42" t="s">
        <v>36</v>
      </c>
      <c r="B42">
        <v>32.709499999999998</v>
      </c>
      <c r="C42">
        <v>-117.18689999999999</v>
      </c>
      <c r="D42" t="s">
        <v>10</v>
      </c>
      <c r="E42" t="s">
        <v>10</v>
      </c>
      <c r="F42" t="s">
        <v>15</v>
      </c>
      <c r="G42" t="s">
        <v>12</v>
      </c>
      <c r="I42">
        <v>17.399999999999999</v>
      </c>
      <c r="J42">
        <v>-88</v>
      </c>
      <c r="K42" t="s">
        <v>37</v>
      </c>
      <c r="L42" s="19" t="s">
        <v>437</v>
      </c>
      <c r="M42" s="18">
        <f>areas!$M$4/23</f>
        <v>1.4566600949391306</v>
      </c>
      <c r="N42" s="76"/>
      <c r="O42" s="22" t="s">
        <v>501</v>
      </c>
    </row>
    <row r="43" spans="1:15" hidden="1" x14ac:dyDescent="0.25">
      <c r="A43" t="s">
        <v>38</v>
      </c>
      <c r="B43">
        <v>32.7074</v>
      </c>
      <c r="C43">
        <v>-117.185</v>
      </c>
      <c r="D43" t="s">
        <v>10</v>
      </c>
      <c r="E43" t="s">
        <v>10</v>
      </c>
      <c r="F43" t="s">
        <v>15</v>
      </c>
      <c r="G43" t="s">
        <v>12</v>
      </c>
      <c r="I43">
        <v>12.1</v>
      </c>
      <c r="J43">
        <v>-88</v>
      </c>
      <c r="K43" t="s">
        <v>37</v>
      </c>
      <c r="L43" s="19" t="s">
        <v>437</v>
      </c>
      <c r="M43" s="18">
        <f>areas!$M$4/23</f>
        <v>1.4566600949391306</v>
      </c>
      <c r="N43" s="76"/>
      <c r="O43" s="22" t="s">
        <v>501</v>
      </c>
    </row>
    <row r="44" spans="1:15" s="53" customFormat="1" hidden="1" x14ac:dyDescent="0.25">
      <c r="A44" s="53" t="s">
        <v>39</v>
      </c>
      <c r="B44" s="53">
        <v>32.707000000000001</v>
      </c>
      <c r="C44" s="53">
        <v>-117.18989999999999</v>
      </c>
      <c r="D44" s="53" t="s">
        <v>10</v>
      </c>
      <c r="E44" s="53" t="s">
        <v>10</v>
      </c>
      <c r="F44" s="53" t="s">
        <v>15</v>
      </c>
      <c r="G44" s="53" t="s">
        <v>12</v>
      </c>
      <c r="I44" s="53">
        <v>15.3</v>
      </c>
      <c r="J44" s="53">
        <v>-88</v>
      </c>
      <c r="K44" s="53" t="s">
        <v>37</v>
      </c>
      <c r="L44" s="54" t="s">
        <v>437</v>
      </c>
      <c r="M44" s="55">
        <f>areas!$M$4/23</f>
        <v>1.4566600949391306</v>
      </c>
      <c r="N44" s="77"/>
      <c r="O44" s="56" t="s">
        <v>501</v>
      </c>
    </row>
    <row r="45" spans="1:15" x14ac:dyDescent="0.25">
      <c r="A45" t="s">
        <v>86</v>
      </c>
      <c r="B45">
        <v>34.421280000000003</v>
      </c>
      <c r="C45">
        <v>-119.65961</v>
      </c>
      <c r="D45" t="s">
        <v>67</v>
      </c>
      <c r="E45" t="s">
        <v>67</v>
      </c>
      <c r="F45" t="s">
        <v>56</v>
      </c>
      <c r="G45" t="s">
        <v>12</v>
      </c>
      <c r="H45" t="s">
        <v>87</v>
      </c>
      <c r="I45">
        <v>0.6</v>
      </c>
      <c r="J45">
        <v>13</v>
      </c>
      <c r="K45" t="s">
        <v>70</v>
      </c>
      <c r="L45" s="5" t="s">
        <v>12</v>
      </c>
      <c r="M45">
        <f>areas!$I$5/12</f>
        <v>0.38256561280037005</v>
      </c>
      <c r="O45" t="s">
        <v>558</v>
      </c>
    </row>
    <row r="46" spans="1:15" x14ac:dyDescent="0.25">
      <c r="A46" t="s">
        <v>88</v>
      </c>
      <c r="B46">
        <v>34.421660000000003</v>
      </c>
      <c r="C46">
        <v>-119.66171</v>
      </c>
      <c r="D46" t="s">
        <v>67</v>
      </c>
      <c r="E46" t="s">
        <v>67</v>
      </c>
      <c r="F46" t="s">
        <v>56</v>
      </c>
      <c r="G46" t="s">
        <v>12</v>
      </c>
      <c r="H46" t="s">
        <v>89</v>
      </c>
      <c r="I46">
        <v>0.6</v>
      </c>
      <c r="J46">
        <v>13</v>
      </c>
      <c r="K46" t="s">
        <v>70</v>
      </c>
      <c r="L46" s="5" t="s">
        <v>12</v>
      </c>
      <c r="M46">
        <f>areas!$I$5/12</f>
        <v>0.38256561280037005</v>
      </c>
      <c r="N46">
        <f>areas!$I$5/12</f>
        <v>0.38256561280037005</v>
      </c>
      <c r="O46" t="s">
        <v>558</v>
      </c>
    </row>
    <row r="47" spans="1:15" x14ac:dyDescent="0.25">
      <c r="A47" t="s">
        <v>69</v>
      </c>
      <c r="B47">
        <v>33.979289999999999</v>
      </c>
      <c r="C47">
        <v>-118.42496</v>
      </c>
      <c r="D47" t="s">
        <v>67</v>
      </c>
      <c r="E47" t="s">
        <v>67</v>
      </c>
      <c r="F47" t="s">
        <v>15</v>
      </c>
      <c r="G47" t="s">
        <v>12</v>
      </c>
      <c r="I47">
        <v>1</v>
      </c>
      <c r="J47">
        <v>9</v>
      </c>
      <c r="K47" t="s">
        <v>70</v>
      </c>
      <c r="L47" s="5" t="s">
        <v>12</v>
      </c>
      <c r="M47">
        <f>areas!$I$5/12</f>
        <v>0.38256561280037005</v>
      </c>
      <c r="N47">
        <f>areas!$I$5/12</f>
        <v>0.38256561280037005</v>
      </c>
      <c r="O47" s="10" t="s">
        <v>514</v>
      </c>
    </row>
    <row r="48" spans="1:15" x14ac:dyDescent="0.25">
      <c r="A48" t="s">
        <v>92</v>
      </c>
      <c r="B48">
        <v>33.802709999999998</v>
      </c>
      <c r="C48">
        <v>-118.20541</v>
      </c>
      <c r="D48" t="s">
        <v>67</v>
      </c>
      <c r="E48" t="s">
        <v>67</v>
      </c>
      <c r="F48" t="s">
        <v>56</v>
      </c>
      <c r="G48" t="s">
        <v>12</v>
      </c>
      <c r="H48" t="s">
        <v>93</v>
      </c>
      <c r="I48">
        <v>0.4</v>
      </c>
      <c r="J48">
        <v>0</v>
      </c>
      <c r="K48" t="s">
        <v>70</v>
      </c>
      <c r="L48" s="5" t="s">
        <v>12</v>
      </c>
      <c r="M48">
        <f>areas!$I$5/12</f>
        <v>0.38256561280037005</v>
      </c>
      <c r="N48">
        <f>areas!$I$5/12</f>
        <v>0.38256561280037005</v>
      </c>
      <c r="O48" t="s">
        <v>515</v>
      </c>
    </row>
    <row r="49" spans="1:15" x14ac:dyDescent="0.25">
      <c r="A49" t="s">
        <v>94</v>
      </c>
      <c r="B49">
        <v>33.798180000000002</v>
      </c>
      <c r="C49">
        <v>-118.2052</v>
      </c>
      <c r="D49" t="s">
        <v>67</v>
      </c>
      <c r="E49" t="s">
        <v>67</v>
      </c>
      <c r="F49" t="s">
        <v>56</v>
      </c>
      <c r="G49" t="s">
        <v>12</v>
      </c>
      <c r="H49" t="s">
        <v>95</v>
      </c>
      <c r="I49">
        <v>0.4</v>
      </c>
      <c r="J49">
        <v>5</v>
      </c>
      <c r="K49" t="s">
        <v>70</v>
      </c>
      <c r="L49" s="5" t="s">
        <v>12</v>
      </c>
      <c r="M49">
        <f>areas!$I$5/12</f>
        <v>0.38256561280037005</v>
      </c>
      <c r="N49">
        <f>areas!$I$5/12</f>
        <v>0.38256561280037005</v>
      </c>
      <c r="O49" t="s">
        <v>515</v>
      </c>
    </row>
    <row r="50" spans="1:15" x14ac:dyDescent="0.25">
      <c r="A50" t="s">
        <v>96</v>
      </c>
      <c r="B50">
        <v>33.792850000000001</v>
      </c>
      <c r="C50">
        <v>-118.20511</v>
      </c>
      <c r="D50" t="s">
        <v>67</v>
      </c>
      <c r="E50" t="s">
        <v>67</v>
      </c>
      <c r="F50" t="s">
        <v>56</v>
      </c>
      <c r="G50" t="s">
        <v>12</v>
      </c>
      <c r="H50" t="s">
        <v>97</v>
      </c>
      <c r="I50">
        <v>0.4</v>
      </c>
      <c r="J50">
        <v>4</v>
      </c>
      <c r="K50" t="s">
        <v>70</v>
      </c>
      <c r="L50" s="5" t="s">
        <v>12</v>
      </c>
      <c r="M50">
        <f>areas!$I$5/12</f>
        <v>0.38256561280037005</v>
      </c>
      <c r="N50">
        <f>areas!$I$5/12</f>
        <v>0.38256561280037005</v>
      </c>
      <c r="O50" t="s">
        <v>515</v>
      </c>
    </row>
    <row r="51" spans="1:15" x14ac:dyDescent="0.25">
      <c r="A51" t="s">
        <v>98</v>
      </c>
      <c r="B51">
        <v>33.787529999999997</v>
      </c>
      <c r="C51">
        <v>-118.20475</v>
      </c>
      <c r="D51" t="s">
        <v>67</v>
      </c>
      <c r="E51" t="s">
        <v>67</v>
      </c>
      <c r="F51" t="s">
        <v>56</v>
      </c>
      <c r="G51" t="s">
        <v>12</v>
      </c>
      <c r="H51" t="s">
        <v>99</v>
      </c>
      <c r="I51">
        <v>1</v>
      </c>
      <c r="J51">
        <v>10</v>
      </c>
      <c r="K51" t="s">
        <v>70</v>
      </c>
      <c r="L51" s="5" t="s">
        <v>12</v>
      </c>
      <c r="M51">
        <f>areas!$I$5/12</f>
        <v>0.38256561280037005</v>
      </c>
      <c r="N51">
        <f>areas!$I$5/12</f>
        <v>0.38256561280037005</v>
      </c>
      <c r="O51" t="s">
        <v>515</v>
      </c>
    </row>
    <row r="52" spans="1:15" x14ac:dyDescent="0.25">
      <c r="A52" t="s">
        <v>81</v>
      </c>
      <c r="B52">
        <v>32.617840000000001</v>
      </c>
      <c r="C52">
        <v>-117.09824</v>
      </c>
      <c r="D52" t="s">
        <v>67</v>
      </c>
      <c r="E52" t="s">
        <v>67</v>
      </c>
      <c r="F52" t="s">
        <v>15</v>
      </c>
      <c r="G52" t="s">
        <v>12</v>
      </c>
      <c r="I52">
        <v>2</v>
      </c>
      <c r="J52">
        <v>-88</v>
      </c>
      <c r="K52" t="s">
        <v>28</v>
      </c>
      <c r="L52" s="5" t="s">
        <v>12</v>
      </c>
      <c r="M52">
        <f>areas!$I$5/12</f>
        <v>0.38256561280037005</v>
      </c>
      <c r="N52">
        <f>areas!$I$5/12</f>
        <v>0.38256561280037005</v>
      </c>
      <c r="O52" s="5" t="s">
        <v>500</v>
      </c>
    </row>
    <row r="53" spans="1:15" x14ac:dyDescent="0.25">
      <c r="A53" t="s">
        <v>72</v>
      </c>
      <c r="B53">
        <v>33.203409999999998</v>
      </c>
      <c r="C53">
        <v>-117.39078000000001</v>
      </c>
      <c r="D53" t="s">
        <v>67</v>
      </c>
      <c r="E53" t="s">
        <v>67</v>
      </c>
      <c r="F53" t="s">
        <v>15</v>
      </c>
      <c r="G53" t="s">
        <v>12</v>
      </c>
      <c r="I53">
        <v>0.6</v>
      </c>
      <c r="J53">
        <v>15.19</v>
      </c>
      <c r="K53" t="s">
        <v>73</v>
      </c>
      <c r="L53" s="5" t="s">
        <v>12</v>
      </c>
      <c r="M53">
        <f>areas!$I$5/12</f>
        <v>0.38256561280037005</v>
      </c>
      <c r="N53">
        <f>areas!$I$5/12</f>
        <v>0.38256561280037005</v>
      </c>
      <c r="O53" s="10" t="s">
        <v>536</v>
      </c>
    </row>
    <row r="54" spans="1:15" x14ac:dyDescent="0.25">
      <c r="A54" t="s">
        <v>71</v>
      </c>
      <c r="B54">
        <v>33.387169999999998</v>
      </c>
      <c r="C54">
        <v>-117.59338</v>
      </c>
      <c r="D54" t="s">
        <v>67</v>
      </c>
      <c r="E54" t="s">
        <v>67</v>
      </c>
      <c r="F54" t="s">
        <v>15</v>
      </c>
      <c r="G54" t="s">
        <v>12</v>
      </c>
      <c r="I54">
        <v>1.3</v>
      </c>
      <c r="J54">
        <v>0</v>
      </c>
      <c r="K54" t="s">
        <v>70</v>
      </c>
      <c r="L54" s="5" t="s">
        <v>12</v>
      </c>
      <c r="M54">
        <f>areas!$I$5/12</f>
        <v>0.38256561280037005</v>
      </c>
      <c r="N54">
        <f>areas!$I$5/12</f>
        <v>0.38256561280037005</v>
      </c>
      <c r="O54" s="10" t="s">
        <v>535</v>
      </c>
    </row>
    <row r="55" spans="1:15" x14ac:dyDescent="0.25">
      <c r="A55" t="s">
        <v>80</v>
      </c>
      <c r="B55">
        <v>32.658329999999999</v>
      </c>
      <c r="C55">
        <v>-117.08308</v>
      </c>
      <c r="D55" t="s">
        <v>67</v>
      </c>
      <c r="E55" t="s">
        <v>67</v>
      </c>
      <c r="F55" t="s">
        <v>15</v>
      </c>
      <c r="G55" t="s">
        <v>12</v>
      </c>
      <c r="I55">
        <v>0.9</v>
      </c>
      <c r="J55">
        <v>26.5</v>
      </c>
      <c r="K55" t="s">
        <v>28</v>
      </c>
      <c r="L55" s="5" t="s">
        <v>12</v>
      </c>
      <c r="M55">
        <f>areas!$I$5/12</f>
        <v>0.38256561280037005</v>
      </c>
      <c r="N55">
        <f>areas!$I$5/12</f>
        <v>0.38256561280037005</v>
      </c>
      <c r="O55" s="10" t="s">
        <v>539</v>
      </c>
    </row>
    <row r="56" spans="1:15" s="53" customFormat="1" x14ac:dyDescent="0.25">
      <c r="A56" s="53" t="s">
        <v>66</v>
      </c>
      <c r="B56" s="53">
        <v>34.276829999999997</v>
      </c>
      <c r="C56" s="53">
        <v>-119.30746000000001</v>
      </c>
      <c r="D56" s="53" t="s">
        <v>67</v>
      </c>
      <c r="E56" s="53" t="s">
        <v>67</v>
      </c>
      <c r="F56" s="53" t="s">
        <v>15</v>
      </c>
      <c r="G56" s="53" t="s">
        <v>12</v>
      </c>
      <c r="I56" s="53">
        <v>1</v>
      </c>
      <c r="J56" s="53">
        <v>1.07</v>
      </c>
      <c r="K56" s="53" t="s">
        <v>68</v>
      </c>
      <c r="L56" s="57" t="s">
        <v>12</v>
      </c>
      <c r="M56" s="53">
        <f>areas!$I$5/12</f>
        <v>0.38256561280037005</v>
      </c>
      <c r="N56" s="53">
        <f>areas!$I$5/12</f>
        <v>0.38256561280037005</v>
      </c>
      <c r="O56" s="58" t="s">
        <v>530</v>
      </c>
    </row>
    <row r="57" spans="1:15" hidden="1" x14ac:dyDescent="0.25">
      <c r="A57" t="s">
        <v>102</v>
      </c>
      <c r="B57">
        <v>34.115816670000001</v>
      </c>
      <c r="C57">
        <v>-119.93688330000001</v>
      </c>
      <c r="D57" t="s">
        <v>103</v>
      </c>
      <c r="E57" t="s">
        <v>103</v>
      </c>
      <c r="F57" t="s">
        <v>11</v>
      </c>
      <c r="G57" t="s">
        <v>12</v>
      </c>
      <c r="I57">
        <v>100</v>
      </c>
      <c r="J57">
        <v>-88</v>
      </c>
      <c r="K57" t="s">
        <v>104</v>
      </c>
      <c r="L57" s="6" t="s">
        <v>12</v>
      </c>
      <c r="M57">
        <f>areas!$I$8/15</f>
        <v>138.98690581933266</v>
      </c>
      <c r="N57">
        <f>areas!$I$8/15</f>
        <v>138.98690581933266</v>
      </c>
      <c r="O57" s="6" t="s">
        <v>557</v>
      </c>
    </row>
    <row r="58" spans="1:15" hidden="1" x14ac:dyDescent="0.25">
      <c r="A58" t="s">
        <v>105</v>
      </c>
      <c r="B58">
        <v>34.113475970000003</v>
      </c>
      <c r="C58">
        <v>-120.024021</v>
      </c>
      <c r="D58" t="s">
        <v>103</v>
      </c>
      <c r="E58" t="s">
        <v>103</v>
      </c>
      <c r="F58" t="s">
        <v>11</v>
      </c>
      <c r="G58" t="s">
        <v>12</v>
      </c>
      <c r="I58">
        <v>109</v>
      </c>
      <c r="J58">
        <v>-88</v>
      </c>
      <c r="K58" t="s">
        <v>104</v>
      </c>
      <c r="L58" s="6" t="s">
        <v>12</v>
      </c>
      <c r="M58">
        <f>areas!$I$8/15</f>
        <v>138.98690581933266</v>
      </c>
      <c r="N58">
        <f>areas!$I$8/15</f>
        <v>138.98690581933266</v>
      </c>
      <c r="O58" s="6" t="s">
        <v>557</v>
      </c>
    </row>
    <row r="59" spans="1:15" hidden="1" x14ac:dyDescent="0.25">
      <c r="A59" t="s">
        <v>106</v>
      </c>
      <c r="B59">
        <v>34.101570359999997</v>
      </c>
      <c r="C59">
        <v>-120.1423334</v>
      </c>
      <c r="D59" t="s">
        <v>103</v>
      </c>
      <c r="E59" t="s">
        <v>103</v>
      </c>
      <c r="F59" t="s">
        <v>11</v>
      </c>
      <c r="G59" t="s">
        <v>12</v>
      </c>
      <c r="I59">
        <v>101</v>
      </c>
      <c r="J59">
        <v>-88</v>
      </c>
      <c r="K59" t="s">
        <v>104</v>
      </c>
      <c r="L59" s="6" t="s">
        <v>12</v>
      </c>
      <c r="M59">
        <f>areas!$I$8/15</f>
        <v>138.98690581933266</v>
      </c>
      <c r="N59">
        <f>areas!$I$8/15</f>
        <v>138.98690581933266</v>
      </c>
      <c r="O59" s="6" t="s">
        <v>557</v>
      </c>
    </row>
    <row r="60" spans="1:15" hidden="1" x14ac:dyDescent="0.25">
      <c r="A60" t="s">
        <v>107</v>
      </c>
      <c r="B60">
        <v>34.079716670000003</v>
      </c>
      <c r="C60">
        <v>-119.5112333</v>
      </c>
      <c r="D60" t="s">
        <v>103</v>
      </c>
      <c r="E60" t="s">
        <v>103</v>
      </c>
      <c r="F60" t="s">
        <v>11</v>
      </c>
      <c r="G60" t="s">
        <v>12</v>
      </c>
      <c r="I60">
        <v>141.5</v>
      </c>
      <c r="J60">
        <v>-88</v>
      </c>
      <c r="K60" t="s">
        <v>104</v>
      </c>
      <c r="L60" s="6" t="s">
        <v>12</v>
      </c>
      <c r="M60">
        <f>areas!$I$8/15</f>
        <v>138.98690581933266</v>
      </c>
      <c r="N60">
        <f>areas!$I$8/15</f>
        <v>138.98690581933266</v>
      </c>
      <c r="O60" s="6" t="s">
        <v>557</v>
      </c>
    </row>
    <row r="61" spans="1:15" hidden="1" x14ac:dyDescent="0.25">
      <c r="A61" t="s">
        <v>108</v>
      </c>
      <c r="B61">
        <v>34.078850000000003</v>
      </c>
      <c r="C61">
        <v>-119.70181669999999</v>
      </c>
      <c r="D61" t="s">
        <v>103</v>
      </c>
      <c r="E61" t="s">
        <v>103</v>
      </c>
      <c r="F61" t="s">
        <v>11</v>
      </c>
      <c r="G61" t="s">
        <v>12</v>
      </c>
      <c r="I61">
        <v>91</v>
      </c>
      <c r="J61">
        <v>-88</v>
      </c>
      <c r="K61" t="s">
        <v>104</v>
      </c>
      <c r="L61" s="6" t="s">
        <v>12</v>
      </c>
      <c r="M61">
        <f>areas!$I$8/15</f>
        <v>138.98690581933266</v>
      </c>
      <c r="N61">
        <f>areas!$I$8/15</f>
        <v>138.98690581933266</v>
      </c>
      <c r="O61" s="6" t="s">
        <v>557</v>
      </c>
    </row>
    <row r="62" spans="1:15" hidden="1" x14ac:dyDescent="0.25">
      <c r="A62" t="s">
        <v>109</v>
      </c>
      <c r="B62">
        <v>34.075466669999997</v>
      </c>
      <c r="C62">
        <v>-119.74955</v>
      </c>
      <c r="D62" t="s">
        <v>103</v>
      </c>
      <c r="E62" t="s">
        <v>103</v>
      </c>
      <c r="F62" t="s">
        <v>11</v>
      </c>
      <c r="G62" t="s">
        <v>12</v>
      </c>
      <c r="I62">
        <v>88</v>
      </c>
      <c r="J62">
        <v>-88</v>
      </c>
      <c r="K62" t="s">
        <v>104</v>
      </c>
      <c r="L62" s="6" t="s">
        <v>12</v>
      </c>
      <c r="M62">
        <f>areas!$I$8/15</f>
        <v>138.98690581933266</v>
      </c>
      <c r="N62">
        <f>areas!$I$8/15</f>
        <v>138.98690581933266</v>
      </c>
      <c r="O62" s="6" t="s">
        <v>557</v>
      </c>
    </row>
    <row r="63" spans="1:15" hidden="1" x14ac:dyDescent="0.25">
      <c r="A63" t="s">
        <v>110</v>
      </c>
      <c r="B63">
        <v>34.066549999999999</v>
      </c>
      <c r="C63">
        <v>-119.5891</v>
      </c>
      <c r="D63" t="s">
        <v>103</v>
      </c>
      <c r="E63" t="s">
        <v>103</v>
      </c>
      <c r="F63" t="s">
        <v>11</v>
      </c>
      <c r="G63" t="s">
        <v>12</v>
      </c>
      <c r="I63">
        <v>88</v>
      </c>
      <c r="J63">
        <v>-88</v>
      </c>
      <c r="K63" t="s">
        <v>104</v>
      </c>
      <c r="L63" s="6" t="s">
        <v>12</v>
      </c>
      <c r="M63">
        <f>areas!$I$8/15</f>
        <v>138.98690581933266</v>
      </c>
      <c r="N63">
        <f>areas!$I$8/15</f>
        <v>138.98690581933266</v>
      </c>
      <c r="O63" s="6" t="s">
        <v>557</v>
      </c>
    </row>
    <row r="64" spans="1:15" hidden="1" x14ac:dyDescent="0.25">
      <c r="A64" t="s">
        <v>111</v>
      </c>
      <c r="B64">
        <v>34.058697199999997</v>
      </c>
      <c r="C64">
        <v>-119.4970739</v>
      </c>
      <c r="D64" t="s">
        <v>103</v>
      </c>
      <c r="E64" t="s">
        <v>103</v>
      </c>
      <c r="F64" t="s">
        <v>11</v>
      </c>
      <c r="G64" t="s">
        <v>12</v>
      </c>
      <c r="I64">
        <v>80</v>
      </c>
      <c r="J64">
        <v>-88</v>
      </c>
      <c r="K64" t="s">
        <v>104</v>
      </c>
      <c r="L64" s="6" t="s">
        <v>12</v>
      </c>
      <c r="M64">
        <f>areas!$I$8/15</f>
        <v>138.98690581933266</v>
      </c>
      <c r="N64">
        <f>areas!$I$8/15</f>
        <v>138.98690581933266</v>
      </c>
      <c r="O64" s="6" t="s">
        <v>557</v>
      </c>
    </row>
    <row r="65" spans="1:15" hidden="1" x14ac:dyDescent="0.25">
      <c r="A65" t="s">
        <v>112</v>
      </c>
      <c r="B65">
        <v>34.045446310000003</v>
      </c>
      <c r="C65">
        <v>-120.48995499999999</v>
      </c>
      <c r="D65" t="s">
        <v>103</v>
      </c>
      <c r="E65" t="s">
        <v>103</v>
      </c>
      <c r="F65" t="s">
        <v>11</v>
      </c>
      <c r="G65" t="s">
        <v>12</v>
      </c>
      <c r="I65">
        <v>76</v>
      </c>
      <c r="J65">
        <v>-88</v>
      </c>
      <c r="K65" t="s">
        <v>104</v>
      </c>
      <c r="L65" s="6" t="s">
        <v>12</v>
      </c>
      <c r="M65">
        <f>areas!$I$8/15</f>
        <v>138.98690581933266</v>
      </c>
      <c r="N65">
        <f>areas!$I$8/15</f>
        <v>138.98690581933266</v>
      </c>
      <c r="O65" s="6" t="s">
        <v>557</v>
      </c>
    </row>
    <row r="66" spans="1:15" hidden="1" x14ac:dyDescent="0.25">
      <c r="A66" t="s">
        <v>113</v>
      </c>
      <c r="B66">
        <v>34.034999999999997</v>
      </c>
      <c r="C66">
        <v>-119.3509833</v>
      </c>
      <c r="D66" t="s">
        <v>103</v>
      </c>
      <c r="E66" t="s">
        <v>103</v>
      </c>
      <c r="F66" t="s">
        <v>11</v>
      </c>
      <c r="G66" t="s">
        <v>12</v>
      </c>
      <c r="I66">
        <v>82</v>
      </c>
      <c r="J66">
        <v>-88</v>
      </c>
      <c r="K66" t="s">
        <v>104</v>
      </c>
      <c r="L66" s="6" t="s">
        <v>12</v>
      </c>
      <c r="M66">
        <f>areas!$I$8/15</f>
        <v>138.98690581933266</v>
      </c>
      <c r="N66">
        <f>areas!$I$8/15</f>
        <v>138.98690581933266</v>
      </c>
      <c r="O66" s="6" t="s">
        <v>557</v>
      </c>
    </row>
    <row r="67" spans="1:15" hidden="1" x14ac:dyDescent="0.25">
      <c r="A67" t="s">
        <v>114</v>
      </c>
      <c r="B67">
        <v>34.031163079999999</v>
      </c>
      <c r="C67">
        <v>-119.423912</v>
      </c>
      <c r="D67" t="s">
        <v>103</v>
      </c>
      <c r="E67" t="s">
        <v>103</v>
      </c>
      <c r="F67" t="s">
        <v>11</v>
      </c>
      <c r="G67" t="s">
        <v>12</v>
      </c>
      <c r="I67">
        <v>83</v>
      </c>
      <c r="J67">
        <v>-88</v>
      </c>
      <c r="K67" t="s">
        <v>104</v>
      </c>
      <c r="L67" s="6" t="s">
        <v>12</v>
      </c>
      <c r="M67">
        <f>areas!$I$8/15</f>
        <v>138.98690581933266</v>
      </c>
      <c r="N67">
        <f>areas!$I$8/15</f>
        <v>138.98690581933266</v>
      </c>
      <c r="O67" s="6" t="s">
        <v>557</v>
      </c>
    </row>
    <row r="68" spans="1:15" hidden="1" x14ac:dyDescent="0.25">
      <c r="A68" t="s">
        <v>115</v>
      </c>
      <c r="B68">
        <v>34.012037110000001</v>
      </c>
      <c r="C68">
        <v>-120.4746646</v>
      </c>
      <c r="D68" t="s">
        <v>103</v>
      </c>
      <c r="E68" t="s">
        <v>103</v>
      </c>
      <c r="F68" t="s">
        <v>11</v>
      </c>
      <c r="G68" t="s">
        <v>12</v>
      </c>
      <c r="I68">
        <v>93</v>
      </c>
      <c r="J68">
        <v>-88</v>
      </c>
      <c r="K68" t="s">
        <v>104</v>
      </c>
      <c r="L68" s="6" t="s">
        <v>12</v>
      </c>
      <c r="M68">
        <f>areas!$I$8/15</f>
        <v>138.98690581933266</v>
      </c>
      <c r="N68">
        <f>areas!$I$8/15</f>
        <v>138.98690581933266</v>
      </c>
      <c r="O68" s="6" t="s">
        <v>557</v>
      </c>
    </row>
    <row r="69" spans="1:15" hidden="1" x14ac:dyDescent="0.25">
      <c r="A69" t="s">
        <v>116</v>
      </c>
      <c r="B69">
        <v>33.994868500000003</v>
      </c>
      <c r="C69">
        <v>-120.3369503</v>
      </c>
      <c r="D69" t="s">
        <v>103</v>
      </c>
      <c r="E69" t="s">
        <v>103</v>
      </c>
      <c r="F69" t="s">
        <v>11</v>
      </c>
      <c r="G69" t="s">
        <v>12</v>
      </c>
      <c r="I69">
        <v>71</v>
      </c>
      <c r="J69">
        <v>-88</v>
      </c>
      <c r="K69" t="s">
        <v>104</v>
      </c>
      <c r="L69" s="6" t="s">
        <v>12</v>
      </c>
      <c r="M69">
        <f>areas!$I$8/15</f>
        <v>138.98690581933266</v>
      </c>
      <c r="N69">
        <f>areas!$I$8/15</f>
        <v>138.98690581933266</v>
      </c>
      <c r="O69" s="6" t="s">
        <v>557</v>
      </c>
    </row>
    <row r="70" spans="1:15" hidden="1" x14ac:dyDescent="0.25">
      <c r="A70" t="s">
        <v>117</v>
      </c>
      <c r="B70">
        <v>33.965616670000003</v>
      </c>
      <c r="C70">
        <v>-119.8525167</v>
      </c>
      <c r="D70" t="s">
        <v>103</v>
      </c>
      <c r="E70" t="s">
        <v>103</v>
      </c>
      <c r="F70" t="s">
        <v>11</v>
      </c>
      <c r="G70" t="s">
        <v>12</v>
      </c>
      <c r="I70">
        <v>16</v>
      </c>
      <c r="J70">
        <v>-88</v>
      </c>
      <c r="K70" t="s">
        <v>104</v>
      </c>
      <c r="L70" s="6" t="s">
        <v>12</v>
      </c>
      <c r="M70">
        <f>areas!$I$8/15</f>
        <v>138.98690581933266</v>
      </c>
      <c r="N70">
        <f>areas!$I$8/15</f>
        <v>138.98690581933266</v>
      </c>
      <c r="O70" s="6" t="s">
        <v>557</v>
      </c>
    </row>
    <row r="71" spans="1:15" s="53" customFormat="1" hidden="1" x14ac:dyDescent="0.25">
      <c r="A71" s="53" t="s">
        <v>118</v>
      </c>
      <c r="B71" s="53">
        <v>33.912620500000003</v>
      </c>
      <c r="C71" s="53">
        <v>-119.94790519999999</v>
      </c>
      <c r="D71" s="53" t="s">
        <v>103</v>
      </c>
      <c r="E71" s="53" t="s">
        <v>103</v>
      </c>
      <c r="F71" s="53" t="s">
        <v>11</v>
      </c>
      <c r="G71" s="53" t="s">
        <v>12</v>
      </c>
      <c r="I71" s="53">
        <v>70</v>
      </c>
      <c r="J71" s="53">
        <v>-88</v>
      </c>
      <c r="K71" s="53" t="s">
        <v>104</v>
      </c>
      <c r="L71" s="59" t="s">
        <v>12</v>
      </c>
      <c r="M71" s="53">
        <f>areas!$I$8/15</f>
        <v>138.98690581933266</v>
      </c>
      <c r="N71" s="53">
        <f>areas!$I$8/15</f>
        <v>138.98690581933266</v>
      </c>
      <c r="O71" s="59" t="s">
        <v>557</v>
      </c>
    </row>
    <row r="72" spans="1:15" hidden="1" x14ac:dyDescent="0.25">
      <c r="A72" t="s">
        <v>136</v>
      </c>
      <c r="B72">
        <v>33.140210000000003</v>
      </c>
      <c r="C72">
        <v>-117.32424</v>
      </c>
      <c r="D72" t="s">
        <v>75</v>
      </c>
      <c r="E72" t="s">
        <v>75</v>
      </c>
      <c r="F72" t="s">
        <v>11</v>
      </c>
      <c r="G72" t="s">
        <v>12</v>
      </c>
      <c r="I72">
        <v>2.1</v>
      </c>
      <c r="J72">
        <v>33.9</v>
      </c>
      <c r="K72" t="s">
        <v>28</v>
      </c>
      <c r="L72" s="6" t="s">
        <v>12</v>
      </c>
      <c r="M72">
        <f>areas!$M$17/27</f>
        <v>0.32133863868654799</v>
      </c>
      <c r="N72">
        <f>areas!$M$17/26</f>
        <v>0.33369781709756907</v>
      </c>
      <c r="O72" s="6" t="s">
        <v>523</v>
      </c>
    </row>
    <row r="73" spans="1:15" hidden="1" x14ac:dyDescent="0.25">
      <c r="A73" t="s">
        <v>137</v>
      </c>
      <c r="B73">
        <v>33.13982</v>
      </c>
      <c r="C73">
        <v>-117.31879000000001</v>
      </c>
      <c r="D73" t="s">
        <v>75</v>
      </c>
      <c r="E73" t="s">
        <v>75</v>
      </c>
      <c r="F73" t="s">
        <v>11</v>
      </c>
      <c r="G73" t="s">
        <v>12</v>
      </c>
      <c r="I73">
        <v>0.8</v>
      </c>
      <c r="J73">
        <v>33.9</v>
      </c>
      <c r="K73" t="s">
        <v>28</v>
      </c>
      <c r="L73" s="6" t="s">
        <v>12</v>
      </c>
      <c r="M73">
        <f>areas!$M$17/27</f>
        <v>0.32133863868654799</v>
      </c>
      <c r="N73">
        <f>areas!$M$17/26</f>
        <v>0.33369781709756907</v>
      </c>
      <c r="O73" s="6" t="s">
        <v>523</v>
      </c>
    </row>
    <row r="74" spans="1:15" hidden="1" x14ac:dyDescent="0.25">
      <c r="A74" t="s">
        <v>138</v>
      </c>
      <c r="B74">
        <v>33.139029999999998</v>
      </c>
      <c r="C74">
        <v>-117.33747</v>
      </c>
      <c r="D74" t="s">
        <v>75</v>
      </c>
      <c r="E74" t="s">
        <v>75</v>
      </c>
      <c r="F74" t="s">
        <v>11</v>
      </c>
      <c r="G74" t="s">
        <v>12</v>
      </c>
      <c r="I74">
        <v>5.4</v>
      </c>
      <c r="J74">
        <v>33.9</v>
      </c>
      <c r="K74" t="s">
        <v>28</v>
      </c>
      <c r="L74" s="6" t="s">
        <v>12</v>
      </c>
      <c r="M74">
        <f>areas!$M$17/27</f>
        <v>0.32133863868654799</v>
      </c>
      <c r="N74">
        <f>areas!$M$17/26</f>
        <v>0.33369781709756907</v>
      </c>
      <c r="O74" s="6" t="s">
        <v>523</v>
      </c>
    </row>
    <row r="75" spans="1:15" hidden="1" x14ac:dyDescent="0.25">
      <c r="A75" t="s">
        <v>119</v>
      </c>
      <c r="B75">
        <v>33.963929999999998</v>
      </c>
      <c r="C75">
        <v>-118.45195</v>
      </c>
      <c r="D75" t="s">
        <v>75</v>
      </c>
      <c r="E75" t="s">
        <v>75</v>
      </c>
      <c r="F75" t="s">
        <v>15</v>
      </c>
      <c r="G75" t="s">
        <v>12</v>
      </c>
      <c r="I75">
        <v>3.5</v>
      </c>
      <c r="J75">
        <v>33.69</v>
      </c>
      <c r="K75" t="s">
        <v>70</v>
      </c>
      <c r="L75" s="5" t="s">
        <v>12</v>
      </c>
      <c r="M75">
        <f>areas!$M$17/27</f>
        <v>0.32133863868654799</v>
      </c>
      <c r="N75">
        <f>areas!$M$17/26</f>
        <v>0.33369781709756907</v>
      </c>
      <c r="O75" s="10" t="s">
        <v>514</v>
      </c>
    </row>
    <row r="76" spans="1:15" hidden="1" x14ac:dyDescent="0.25">
      <c r="A76" t="s">
        <v>153</v>
      </c>
      <c r="B76">
        <v>33.972110000000001</v>
      </c>
      <c r="C76">
        <v>-118.45938</v>
      </c>
      <c r="D76" t="s">
        <v>75</v>
      </c>
      <c r="E76" t="s">
        <v>75</v>
      </c>
      <c r="F76" t="s">
        <v>56</v>
      </c>
      <c r="G76" t="s">
        <v>12</v>
      </c>
      <c r="H76" t="s">
        <v>154</v>
      </c>
      <c r="I76">
        <v>0.25</v>
      </c>
      <c r="J76">
        <v>37</v>
      </c>
      <c r="K76" t="s">
        <v>70</v>
      </c>
      <c r="L76" s="6" t="s">
        <v>12</v>
      </c>
      <c r="M76">
        <f>areas!$M$17/27</f>
        <v>0.32133863868654799</v>
      </c>
      <c r="N76">
        <f>areas!$M$17/26</f>
        <v>0.33369781709756907</v>
      </c>
      <c r="O76" t="s">
        <v>560</v>
      </c>
    </row>
    <row r="77" spans="1:15" hidden="1" x14ac:dyDescent="0.25">
      <c r="A77" t="s">
        <v>139</v>
      </c>
      <c r="B77">
        <v>33.089919999999999</v>
      </c>
      <c r="C77">
        <v>-117.27848</v>
      </c>
      <c r="D77" t="s">
        <v>75</v>
      </c>
      <c r="E77" t="s">
        <v>75</v>
      </c>
      <c r="F77" t="s">
        <v>15</v>
      </c>
      <c r="G77" t="s">
        <v>12</v>
      </c>
      <c r="I77">
        <v>0.9</v>
      </c>
      <c r="J77">
        <v>34.299999999999997</v>
      </c>
      <c r="K77" t="s">
        <v>28</v>
      </c>
      <c r="L77" s="5" t="s">
        <v>12</v>
      </c>
      <c r="M77">
        <f>areas!$M$17/27</f>
        <v>0.32133863868654799</v>
      </c>
      <c r="N77">
        <f>areas!$M$17/26</f>
        <v>0.33369781709756907</v>
      </c>
      <c r="O77" s="10" t="s">
        <v>524</v>
      </c>
    </row>
    <row r="78" spans="1:15" hidden="1" x14ac:dyDescent="0.25">
      <c r="A78" t="s">
        <v>140</v>
      </c>
      <c r="B78">
        <v>33.089599999999997</v>
      </c>
      <c r="C78">
        <v>-117.29459</v>
      </c>
      <c r="D78" t="s">
        <v>75</v>
      </c>
      <c r="E78" t="s">
        <v>75</v>
      </c>
      <c r="F78" t="s">
        <v>15</v>
      </c>
      <c r="G78" t="s">
        <v>12</v>
      </c>
      <c r="I78">
        <v>1</v>
      </c>
      <c r="J78">
        <v>34.4</v>
      </c>
      <c r="K78" t="s">
        <v>28</v>
      </c>
      <c r="L78" s="5" t="s">
        <v>12</v>
      </c>
      <c r="M78">
        <f>areas!$M$17/27</f>
        <v>0.32133863868654799</v>
      </c>
      <c r="N78">
        <f>areas!$M$17/26</f>
        <v>0.33369781709756907</v>
      </c>
      <c r="O78" s="10" t="s">
        <v>524</v>
      </c>
    </row>
    <row r="79" spans="1:15" hidden="1" x14ac:dyDescent="0.25">
      <c r="A79" t="s">
        <v>141</v>
      </c>
      <c r="B79">
        <v>33.08952</v>
      </c>
      <c r="C79">
        <v>-117.28498</v>
      </c>
      <c r="D79" t="s">
        <v>75</v>
      </c>
      <c r="E79" t="s">
        <v>75</v>
      </c>
      <c r="F79" t="s">
        <v>15</v>
      </c>
      <c r="G79" t="s">
        <v>12</v>
      </c>
      <c r="I79">
        <v>0.6</v>
      </c>
      <c r="J79">
        <v>34.4</v>
      </c>
      <c r="K79" t="s">
        <v>28</v>
      </c>
      <c r="L79" s="5" t="s">
        <v>12</v>
      </c>
      <c r="M79">
        <f>areas!$M$17/27</f>
        <v>0.32133863868654799</v>
      </c>
      <c r="N79">
        <f>areas!$M$17/26</f>
        <v>0.33369781709756907</v>
      </c>
      <c r="O79" s="11" t="s">
        <v>524</v>
      </c>
    </row>
    <row r="80" spans="1:15" hidden="1" x14ac:dyDescent="0.25">
      <c r="A80" t="s">
        <v>125</v>
      </c>
      <c r="B80">
        <v>33.703369000000002</v>
      </c>
      <c r="C80">
        <v>-118.053169</v>
      </c>
      <c r="D80" t="s">
        <v>75</v>
      </c>
      <c r="E80" t="s">
        <v>75</v>
      </c>
      <c r="F80" t="s">
        <v>15</v>
      </c>
      <c r="G80" t="s">
        <v>12</v>
      </c>
      <c r="I80">
        <v>1.6</v>
      </c>
      <c r="J80">
        <v>34</v>
      </c>
      <c r="K80" t="s">
        <v>28</v>
      </c>
      <c r="L80" s="23" t="s">
        <v>495</v>
      </c>
      <c r="M80" s="24">
        <f>areas!$M$10/2</f>
        <v>0.64437109199999998</v>
      </c>
      <c r="N80" s="24">
        <f>areas!$M$10/2</f>
        <v>0.64437109199999998</v>
      </c>
      <c r="O80" s="25" t="s">
        <v>518</v>
      </c>
    </row>
    <row r="81" spans="1:15" hidden="1" x14ac:dyDescent="0.25">
      <c r="A81" t="s">
        <v>126</v>
      </c>
      <c r="B81">
        <v>33.696249999999999</v>
      </c>
      <c r="C81">
        <v>-118.04604</v>
      </c>
      <c r="D81" t="s">
        <v>75</v>
      </c>
      <c r="E81" t="s">
        <v>75</v>
      </c>
      <c r="F81" t="s">
        <v>15</v>
      </c>
      <c r="G81" t="s">
        <v>12</v>
      </c>
      <c r="I81">
        <v>1.3</v>
      </c>
      <c r="J81">
        <v>34.5</v>
      </c>
      <c r="K81" t="s">
        <v>28</v>
      </c>
      <c r="L81" s="23" t="s">
        <v>495</v>
      </c>
      <c r="M81" s="24">
        <f>areas!$M$10/2</f>
        <v>0.64437109199999998</v>
      </c>
      <c r="N81" s="24">
        <f>areas!$M$10/2</f>
        <v>0.64437109199999998</v>
      </c>
      <c r="O81" s="25" t="s">
        <v>518</v>
      </c>
    </row>
    <row r="82" spans="1:15" hidden="1" x14ac:dyDescent="0.25">
      <c r="A82" t="s">
        <v>83</v>
      </c>
      <c r="B82">
        <v>33.855888999999998</v>
      </c>
      <c r="C82">
        <v>-118.27952399999999</v>
      </c>
      <c r="D82" s="1" t="s">
        <v>67</v>
      </c>
      <c r="E82" s="1" t="s">
        <v>75</v>
      </c>
      <c r="F82" t="s">
        <v>56</v>
      </c>
      <c r="G82" t="s">
        <v>12</v>
      </c>
      <c r="H82" t="s">
        <v>84</v>
      </c>
      <c r="I82">
        <v>2.1589999999999998</v>
      </c>
      <c r="J82">
        <v>29.6</v>
      </c>
      <c r="K82" t="s">
        <v>85</v>
      </c>
      <c r="L82" s="26" t="s">
        <v>12</v>
      </c>
      <c r="M82" s="27">
        <f>areas!$M$14/3</f>
        <v>5.0416050999999996E-2</v>
      </c>
      <c r="N82" s="79"/>
      <c r="O82" s="28" t="s">
        <v>533</v>
      </c>
    </row>
    <row r="83" spans="1:15" hidden="1" x14ac:dyDescent="0.25">
      <c r="A83" t="s">
        <v>155</v>
      </c>
      <c r="B83">
        <v>33.794260000000001</v>
      </c>
      <c r="C83">
        <v>-118.229416</v>
      </c>
      <c r="D83" t="s">
        <v>75</v>
      </c>
      <c r="E83" t="s">
        <v>75</v>
      </c>
      <c r="F83" t="s">
        <v>56</v>
      </c>
      <c r="G83" t="s">
        <v>12</v>
      </c>
      <c r="H83" t="s">
        <v>156</v>
      </c>
      <c r="I83">
        <v>2.92</v>
      </c>
      <c r="J83">
        <v>38</v>
      </c>
      <c r="K83" t="s">
        <v>85</v>
      </c>
      <c r="L83" s="26" t="s">
        <v>437</v>
      </c>
      <c r="M83" s="27">
        <f>areas!$M$14/3</f>
        <v>5.0416050999999996E-2</v>
      </c>
      <c r="N83" s="79"/>
      <c r="O83" s="27" t="s">
        <v>533</v>
      </c>
    </row>
    <row r="84" spans="1:15" hidden="1" x14ac:dyDescent="0.25">
      <c r="A84" t="s">
        <v>90</v>
      </c>
      <c r="B84">
        <v>33.840000000000003</v>
      </c>
      <c r="C84">
        <v>-118.27</v>
      </c>
      <c r="D84" s="1" t="s">
        <v>67</v>
      </c>
      <c r="E84" s="1" t="s">
        <v>75</v>
      </c>
      <c r="F84" t="s">
        <v>56</v>
      </c>
      <c r="G84" t="s">
        <v>12</v>
      </c>
      <c r="H84" t="s">
        <v>91</v>
      </c>
      <c r="I84">
        <v>2.5640000000000001</v>
      </c>
      <c r="J84">
        <v>31.9</v>
      </c>
      <c r="K84" t="s">
        <v>85</v>
      </c>
      <c r="L84" s="26" t="s">
        <v>12</v>
      </c>
      <c r="M84" s="27">
        <f>areas!$M$14/3</f>
        <v>5.0416050999999996E-2</v>
      </c>
      <c r="N84" s="79"/>
      <c r="O84" s="27" t="s">
        <v>533</v>
      </c>
    </row>
    <row r="85" spans="1:15" hidden="1" x14ac:dyDescent="0.25">
      <c r="A85" t="s">
        <v>124</v>
      </c>
      <c r="B85">
        <v>33.727800000000002</v>
      </c>
      <c r="C85">
        <v>-118.07249</v>
      </c>
      <c r="D85" t="s">
        <v>75</v>
      </c>
      <c r="E85" t="s">
        <v>75</v>
      </c>
      <c r="F85" t="s">
        <v>15</v>
      </c>
      <c r="G85" t="s">
        <v>12</v>
      </c>
      <c r="I85">
        <v>6.7</v>
      </c>
      <c r="J85">
        <v>33.9</v>
      </c>
      <c r="K85" t="s">
        <v>28</v>
      </c>
      <c r="L85" s="29" t="s">
        <v>437</v>
      </c>
      <c r="M85" s="30">
        <f>areas!M9/1</f>
        <v>0.14448893700000001</v>
      </c>
      <c r="N85" s="30">
        <f>areas!M9/1</f>
        <v>0.14448893700000001</v>
      </c>
      <c r="O85" s="31" t="s">
        <v>508</v>
      </c>
    </row>
    <row r="86" spans="1:15" hidden="1" x14ac:dyDescent="0.25">
      <c r="A86" t="s">
        <v>121</v>
      </c>
      <c r="B86">
        <v>33.766350000000003</v>
      </c>
      <c r="C86">
        <v>-118.10438000000001</v>
      </c>
      <c r="D86" t="s">
        <v>75</v>
      </c>
      <c r="E86" t="s">
        <v>75</v>
      </c>
      <c r="F86" t="s">
        <v>11</v>
      </c>
      <c r="G86" t="s">
        <v>12</v>
      </c>
      <c r="I86">
        <v>13</v>
      </c>
      <c r="J86">
        <v>33.799999999999997</v>
      </c>
      <c r="K86" t="s">
        <v>70</v>
      </c>
      <c r="L86" s="6" t="s">
        <v>12</v>
      </c>
      <c r="M86">
        <f>areas!$M$17/27</f>
        <v>0.32133863868654799</v>
      </c>
      <c r="N86">
        <f>areas!$M$17/26</f>
        <v>0.33369781709756907</v>
      </c>
      <c r="O86" s="6" t="s">
        <v>516</v>
      </c>
    </row>
    <row r="87" spans="1:15" hidden="1" x14ac:dyDescent="0.25">
      <c r="A87" t="s">
        <v>120</v>
      </c>
      <c r="B87">
        <v>33.777830000000002</v>
      </c>
      <c r="C87">
        <v>-118.20531</v>
      </c>
      <c r="D87" t="s">
        <v>75</v>
      </c>
      <c r="E87" t="s">
        <v>75</v>
      </c>
      <c r="F87" t="s">
        <v>15</v>
      </c>
      <c r="G87" t="s">
        <v>12</v>
      </c>
      <c r="I87">
        <v>9.5</v>
      </c>
      <c r="J87">
        <v>32.43</v>
      </c>
      <c r="K87" t="s">
        <v>70</v>
      </c>
      <c r="L87" s="5" t="s">
        <v>12</v>
      </c>
      <c r="M87">
        <f>areas!$M$17/27</f>
        <v>0.32133863868654799</v>
      </c>
      <c r="N87">
        <f>areas!$M$17/26</f>
        <v>0.33369781709756907</v>
      </c>
      <c r="O87" s="10" t="s">
        <v>515</v>
      </c>
    </row>
    <row r="88" spans="1:15" hidden="1" x14ac:dyDescent="0.25">
      <c r="A88" t="s">
        <v>157</v>
      </c>
      <c r="B88">
        <v>33.775199999999998</v>
      </c>
      <c r="C88">
        <v>-118.20581</v>
      </c>
      <c r="D88" t="s">
        <v>75</v>
      </c>
      <c r="E88" t="s">
        <v>75</v>
      </c>
      <c r="F88" t="s">
        <v>56</v>
      </c>
      <c r="G88" t="s">
        <v>12</v>
      </c>
      <c r="H88" t="s">
        <v>158</v>
      </c>
      <c r="I88">
        <v>8.6</v>
      </c>
      <c r="J88">
        <v>32.47</v>
      </c>
      <c r="K88" t="s">
        <v>70</v>
      </c>
      <c r="L88" s="6" t="s">
        <v>12</v>
      </c>
      <c r="M88">
        <f>areas!$M$17/27</f>
        <v>0.32133863868654799</v>
      </c>
      <c r="N88">
        <f>areas!$M$17/26</f>
        <v>0.33369781709756907</v>
      </c>
      <c r="O88" t="s">
        <v>515</v>
      </c>
    </row>
    <row r="89" spans="1:15" hidden="1" x14ac:dyDescent="0.25">
      <c r="A89" t="s">
        <v>122</v>
      </c>
      <c r="B89">
        <v>33.76144</v>
      </c>
      <c r="C89">
        <v>-118.20010000000001</v>
      </c>
      <c r="D89" t="s">
        <v>75</v>
      </c>
      <c r="E89" t="s">
        <v>75</v>
      </c>
      <c r="F89" t="s">
        <v>15</v>
      </c>
      <c r="G89" t="s">
        <v>12</v>
      </c>
      <c r="I89">
        <v>5.7</v>
      </c>
      <c r="J89">
        <v>33.5</v>
      </c>
      <c r="K89" t="s">
        <v>18</v>
      </c>
      <c r="L89" s="6" t="s">
        <v>12</v>
      </c>
      <c r="M89">
        <f>areas!$M$17/27</f>
        <v>0.32133863868654799</v>
      </c>
      <c r="N89" s="76"/>
      <c r="O89" s="6" t="s">
        <v>498</v>
      </c>
    </row>
    <row r="90" spans="1:15" hidden="1" x14ac:dyDescent="0.25">
      <c r="A90" t="s">
        <v>143</v>
      </c>
      <c r="B90">
        <v>32.932580000000002</v>
      </c>
      <c r="C90">
        <v>-117.25812000000001</v>
      </c>
      <c r="D90" t="s">
        <v>75</v>
      </c>
      <c r="E90" t="s">
        <v>75</v>
      </c>
      <c r="F90" t="s">
        <v>15</v>
      </c>
      <c r="G90" t="s">
        <v>12</v>
      </c>
      <c r="I90">
        <v>1.3</v>
      </c>
      <c r="J90">
        <v>31.9</v>
      </c>
      <c r="K90" t="s">
        <v>28</v>
      </c>
      <c r="L90" s="32" t="s">
        <v>437</v>
      </c>
      <c r="M90" s="33">
        <f>areas!M13/1</f>
        <v>5.7675269999999997E-3</v>
      </c>
      <c r="N90" s="33">
        <f>areas!M13/1</f>
        <v>5.7675269999999997E-3</v>
      </c>
      <c r="O90" s="34" t="s">
        <v>526</v>
      </c>
    </row>
    <row r="91" spans="1:15" hidden="1" x14ac:dyDescent="0.25">
      <c r="A91" t="s">
        <v>127</v>
      </c>
      <c r="B91">
        <v>33.646769999999997</v>
      </c>
      <c r="C91">
        <v>-117.88462</v>
      </c>
      <c r="D91" t="s">
        <v>75</v>
      </c>
      <c r="E91" t="s">
        <v>75</v>
      </c>
      <c r="F91" t="s">
        <v>11</v>
      </c>
      <c r="G91" t="s">
        <v>12</v>
      </c>
      <c r="I91">
        <v>6.7</v>
      </c>
      <c r="J91">
        <v>34.18</v>
      </c>
      <c r="K91" t="s">
        <v>28</v>
      </c>
      <c r="L91" s="41" t="s">
        <v>12</v>
      </c>
      <c r="M91" s="36">
        <f>areas!$M$11/6</f>
        <v>0.18877476233333335</v>
      </c>
      <c r="N91" s="36">
        <f>areas!$M$11/6</f>
        <v>0.18877476233333335</v>
      </c>
      <c r="O91" s="41" t="s">
        <v>509</v>
      </c>
    </row>
    <row r="92" spans="1:15" hidden="1" x14ac:dyDescent="0.25">
      <c r="A92" t="s">
        <v>128</v>
      </c>
      <c r="B92">
        <v>33.645820000000001</v>
      </c>
      <c r="C92">
        <v>-117.88867999999999</v>
      </c>
      <c r="D92" t="s">
        <v>75</v>
      </c>
      <c r="E92" t="s">
        <v>75</v>
      </c>
      <c r="F92" t="s">
        <v>11</v>
      </c>
      <c r="G92" t="s">
        <v>12</v>
      </c>
      <c r="I92">
        <v>6</v>
      </c>
      <c r="J92">
        <v>33.799999999999997</v>
      </c>
      <c r="K92" t="s">
        <v>28</v>
      </c>
      <c r="L92" s="41" t="s">
        <v>12</v>
      </c>
      <c r="M92" s="36">
        <f>areas!$M$11/6</f>
        <v>0.18877476233333335</v>
      </c>
      <c r="N92" s="36">
        <f>areas!$M$11/6</f>
        <v>0.18877476233333335</v>
      </c>
      <c r="O92" s="41" t="s">
        <v>509</v>
      </c>
    </row>
    <row r="93" spans="1:15" hidden="1" x14ac:dyDescent="0.25">
      <c r="A93" t="s">
        <v>129</v>
      </c>
      <c r="B93">
        <v>33.631590000000003</v>
      </c>
      <c r="C93">
        <v>-117.88643999999999</v>
      </c>
      <c r="D93" t="s">
        <v>75</v>
      </c>
      <c r="E93" t="s">
        <v>75</v>
      </c>
      <c r="F93" t="s">
        <v>15</v>
      </c>
      <c r="G93" t="s">
        <v>12</v>
      </c>
      <c r="I93">
        <v>2.2999999999999998</v>
      </c>
      <c r="J93">
        <v>33.9</v>
      </c>
      <c r="K93" t="s">
        <v>28</v>
      </c>
      <c r="L93" s="35" t="s">
        <v>437</v>
      </c>
      <c r="M93" s="36">
        <f>areas!$M$11/6</f>
        <v>0.18877476233333335</v>
      </c>
      <c r="N93" s="36">
        <f>areas!$M$11/6</f>
        <v>0.18877476233333335</v>
      </c>
      <c r="O93" s="37" t="s">
        <v>509</v>
      </c>
    </row>
    <row r="94" spans="1:15" hidden="1" x14ac:dyDescent="0.25">
      <c r="A94" t="s">
        <v>131</v>
      </c>
      <c r="B94">
        <v>33.624160000000003</v>
      </c>
      <c r="C94">
        <v>-117.89256</v>
      </c>
      <c r="D94" t="s">
        <v>75</v>
      </c>
      <c r="E94" t="s">
        <v>75</v>
      </c>
      <c r="F94" t="s">
        <v>15</v>
      </c>
      <c r="G94" t="s">
        <v>12</v>
      </c>
      <c r="I94">
        <v>3.1</v>
      </c>
      <c r="J94">
        <v>33.799999999999997</v>
      </c>
      <c r="K94" t="s">
        <v>28</v>
      </c>
      <c r="L94" s="35" t="s">
        <v>12</v>
      </c>
      <c r="M94" s="36">
        <f>areas!$M$11/6</f>
        <v>0.18877476233333335</v>
      </c>
      <c r="N94" s="36">
        <f>areas!$M$11/6</f>
        <v>0.18877476233333335</v>
      </c>
      <c r="O94" s="37" t="s">
        <v>509</v>
      </c>
    </row>
    <row r="95" spans="1:15" hidden="1" x14ac:dyDescent="0.25">
      <c r="A95" t="s">
        <v>132</v>
      </c>
      <c r="B95">
        <v>33.62135</v>
      </c>
      <c r="C95">
        <v>-117.89479</v>
      </c>
      <c r="D95" t="s">
        <v>75</v>
      </c>
      <c r="E95" t="s">
        <v>75</v>
      </c>
      <c r="F95" t="s">
        <v>15</v>
      </c>
      <c r="G95" t="s">
        <v>12</v>
      </c>
      <c r="I95">
        <v>3.2</v>
      </c>
      <c r="J95">
        <v>33.799999999999997</v>
      </c>
      <c r="K95" t="s">
        <v>28</v>
      </c>
      <c r="L95" s="35" t="s">
        <v>437</v>
      </c>
      <c r="M95" s="36">
        <f>areas!$M$11/6</f>
        <v>0.18877476233333335</v>
      </c>
      <c r="N95" s="36">
        <f>areas!$M$11/6</f>
        <v>0.18877476233333335</v>
      </c>
      <c r="O95" s="37" t="s">
        <v>509</v>
      </c>
    </row>
    <row r="96" spans="1:15" hidden="1" x14ac:dyDescent="0.25">
      <c r="A96" t="s">
        <v>133</v>
      </c>
      <c r="B96">
        <v>33.61797</v>
      </c>
      <c r="C96">
        <v>-117.90389999999999</v>
      </c>
      <c r="D96" t="s">
        <v>75</v>
      </c>
      <c r="E96" t="s">
        <v>75</v>
      </c>
      <c r="F96" t="s">
        <v>15</v>
      </c>
      <c r="G96" t="s">
        <v>12</v>
      </c>
      <c r="I96">
        <v>3.4</v>
      </c>
      <c r="J96">
        <v>33.9</v>
      </c>
      <c r="K96" t="s">
        <v>28</v>
      </c>
      <c r="L96" s="35" t="s">
        <v>437</v>
      </c>
      <c r="M96" s="36">
        <f>areas!$M$11/6</f>
        <v>0.18877476233333335</v>
      </c>
      <c r="N96" s="36">
        <f>areas!$M$11/6</f>
        <v>0.18877476233333335</v>
      </c>
      <c r="O96" s="37" t="s">
        <v>509</v>
      </c>
    </row>
    <row r="97" spans="1:15" hidden="1" x14ac:dyDescent="0.25">
      <c r="A97" t="s">
        <v>82</v>
      </c>
      <c r="B97">
        <v>32.59892</v>
      </c>
      <c r="C97">
        <v>-117.11588999999999</v>
      </c>
      <c r="D97" s="1" t="s">
        <v>67</v>
      </c>
      <c r="E97" s="1" t="s">
        <v>75</v>
      </c>
      <c r="F97" t="s">
        <v>15</v>
      </c>
      <c r="G97" t="s">
        <v>12</v>
      </c>
      <c r="I97">
        <v>0.9</v>
      </c>
      <c r="J97">
        <v>38</v>
      </c>
      <c r="K97" t="s">
        <v>28</v>
      </c>
      <c r="L97" s="5" t="s">
        <v>12</v>
      </c>
      <c r="M97">
        <f>areas!$M$17/27</f>
        <v>0.32133863868654799</v>
      </c>
      <c r="N97">
        <f>areas!$M$17/26</f>
        <v>0.33369781709756907</v>
      </c>
      <c r="O97" s="10" t="s">
        <v>540</v>
      </c>
    </row>
    <row r="98" spans="1:15" hidden="1" x14ac:dyDescent="0.25">
      <c r="A98" t="s">
        <v>100</v>
      </c>
      <c r="B98">
        <v>32.588540000000002</v>
      </c>
      <c r="C98">
        <v>-117.10763</v>
      </c>
      <c r="D98" s="1" t="s">
        <v>67</v>
      </c>
      <c r="E98" s="1" t="s">
        <v>75</v>
      </c>
      <c r="F98" t="s">
        <v>56</v>
      </c>
      <c r="G98" t="s">
        <v>12</v>
      </c>
      <c r="H98" t="s">
        <v>101</v>
      </c>
      <c r="I98">
        <v>0.9</v>
      </c>
      <c r="J98">
        <v>39.4</v>
      </c>
      <c r="K98" t="s">
        <v>28</v>
      </c>
      <c r="L98" s="5" t="s">
        <v>12</v>
      </c>
      <c r="M98">
        <f>areas!$M$17/27</f>
        <v>0.32133863868654799</v>
      </c>
      <c r="N98">
        <f>areas!$M$17/26</f>
        <v>0.33369781709756907</v>
      </c>
      <c r="O98" t="s">
        <v>540</v>
      </c>
    </row>
    <row r="99" spans="1:15" hidden="1" x14ac:dyDescent="0.25">
      <c r="A99" t="s">
        <v>76</v>
      </c>
      <c r="B99">
        <v>32.804510000000001</v>
      </c>
      <c r="C99">
        <v>-117.22296</v>
      </c>
      <c r="D99" s="1" t="s">
        <v>67</v>
      </c>
      <c r="E99" s="1" t="s">
        <v>75</v>
      </c>
      <c r="F99" t="s">
        <v>15</v>
      </c>
      <c r="G99" t="s">
        <v>12</v>
      </c>
      <c r="I99">
        <v>0.5</v>
      </c>
      <c r="J99">
        <v>33</v>
      </c>
      <c r="K99" t="s">
        <v>28</v>
      </c>
      <c r="L99" s="5" t="s">
        <v>12</v>
      </c>
      <c r="M99">
        <f>areas!$M$17/27</f>
        <v>0.32133863868654799</v>
      </c>
      <c r="N99">
        <f>areas!$M$17/26</f>
        <v>0.33369781709756907</v>
      </c>
      <c r="O99" s="10" t="s">
        <v>538</v>
      </c>
    </row>
    <row r="100" spans="1:15" hidden="1" x14ac:dyDescent="0.25">
      <c r="A100" t="s">
        <v>146</v>
      </c>
      <c r="B100">
        <v>32.687530000000002</v>
      </c>
      <c r="C100">
        <v>-117.13087</v>
      </c>
      <c r="D100" t="s">
        <v>75</v>
      </c>
      <c r="E100" t="s">
        <v>75</v>
      </c>
      <c r="F100" t="s">
        <v>15</v>
      </c>
      <c r="G100" t="s">
        <v>12</v>
      </c>
      <c r="I100">
        <v>6.8</v>
      </c>
      <c r="J100">
        <v>-88</v>
      </c>
      <c r="K100" t="s">
        <v>28</v>
      </c>
      <c r="L100" s="19" t="s">
        <v>495</v>
      </c>
      <c r="M100" s="18">
        <f>areas!$M$15/4</f>
        <v>9.4400639999999997E-3</v>
      </c>
      <c r="N100" s="18">
        <f>areas!$M$15/4</f>
        <v>9.4400639999999997E-3</v>
      </c>
      <c r="O100" s="19" t="s">
        <v>500</v>
      </c>
    </row>
    <row r="101" spans="1:15" hidden="1" x14ac:dyDescent="0.25">
      <c r="A101" t="s">
        <v>147</v>
      </c>
      <c r="B101">
        <v>32.649679999999996</v>
      </c>
      <c r="C101">
        <v>-117.10863000000001</v>
      </c>
      <c r="D101" t="s">
        <v>75</v>
      </c>
      <c r="E101" t="s">
        <v>75</v>
      </c>
      <c r="F101" t="s">
        <v>15</v>
      </c>
      <c r="G101" t="s">
        <v>12</v>
      </c>
      <c r="I101">
        <v>3.7</v>
      </c>
      <c r="J101">
        <v>-88</v>
      </c>
      <c r="K101" t="s">
        <v>28</v>
      </c>
      <c r="L101" s="19" t="s">
        <v>495</v>
      </c>
      <c r="M101" s="18">
        <f>areas!$M$15/4</f>
        <v>9.4400639999999997E-3</v>
      </c>
      <c r="N101" s="18">
        <f>areas!$M$15/4</f>
        <v>9.4400639999999997E-3</v>
      </c>
      <c r="O101" s="19" t="s">
        <v>500</v>
      </c>
    </row>
    <row r="102" spans="1:15" hidden="1" x14ac:dyDescent="0.25">
      <c r="A102" t="s">
        <v>148</v>
      </c>
      <c r="B102">
        <v>32.647770000000001</v>
      </c>
      <c r="C102">
        <v>-117.11644</v>
      </c>
      <c r="D102" t="s">
        <v>75</v>
      </c>
      <c r="E102" t="s">
        <v>75</v>
      </c>
      <c r="F102" t="s">
        <v>15</v>
      </c>
      <c r="G102" t="s">
        <v>12</v>
      </c>
      <c r="I102">
        <v>11.5</v>
      </c>
      <c r="J102">
        <v>-88</v>
      </c>
      <c r="K102" t="s">
        <v>28</v>
      </c>
      <c r="L102" s="19" t="s">
        <v>495</v>
      </c>
      <c r="M102" s="18">
        <f>areas!$M$15/4</f>
        <v>9.4400639999999997E-3</v>
      </c>
      <c r="N102" s="18">
        <f>areas!$M$15/4</f>
        <v>9.4400639999999997E-3</v>
      </c>
      <c r="O102" s="19" t="s">
        <v>500</v>
      </c>
    </row>
    <row r="103" spans="1:15" hidden="1" x14ac:dyDescent="0.25">
      <c r="A103" t="s">
        <v>149</v>
      </c>
      <c r="B103">
        <v>32.64819</v>
      </c>
      <c r="C103">
        <v>-117.1134</v>
      </c>
      <c r="D103" t="s">
        <v>75</v>
      </c>
      <c r="E103" t="s">
        <v>75</v>
      </c>
      <c r="F103" t="s">
        <v>15</v>
      </c>
      <c r="G103" t="s">
        <v>12</v>
      </c>
      <c r="I103">
        <v>7.1</v>
      </c>
      <c r="J103">
        <v>-88</v>
      </c>
      <c r="K103" t="s">
        <v>28</v>
      </c>
      <c r="L103" s="19" t="s">
        <v>495</v>
      </c>
      <c r="M103" s="18">
        <f>areas!$M$15/4</f>
        <v>9.4400639999999997E-3</v>
      </c>
      <c r="N103" s="18">
        <f>areas!$M$15/4</f>
        <v>9.4400639999999997E-3</v>
      </c>
      <c r="O103" s="19" t="s">
        <v>500</v>
      </c>
    </row>
    <row r="104" spans="1:15" hidden="1" x14ac:dyDescent="0.25">
      <c r="A104" t="s">
        <v>144</v>
      </c>
      <c r="B104">
        <v>32.757779999999997</v>
      </c>
      <c r="C104">
        <v>-117.22729</v>
      </c>
      <c r="D104" t="s">
        <v>75</v>
      </c>
      <c r="E104" t="s">
        <v>75</v>
      </c>
      <c r="F104" t="s">
        <v>11</v>
      </c>
      <c r="G104" t="s">
        <v>12</v>
      </c>
      <c r="I104">
        <v>0.75</v>
      </c>
      <c r="J104">
        <v>34.82</v>
      </c>
      <c r="K104" t="s">
        <v>73</v>
      </c>
      <c r="L104" s="6" t="s">
        <v>12</v>
      </c>
      <c r="M104">
        <f>areas!$M$17/27</f>
        <v>0.32133863868654799</v>
      </c>
      <c r="N104">
        <f>areas!$M$17/26</f>
        <v>0.33369781709756907</v>
      </c>
      <c r="O104" s="6" t="s">
        <v>527</v>
      </c>
    </row>
    <row r="105" spans="1:15" hidden="1" x14ac:dyDescent="0.25">
      <c r="A105" t="s">
        <v>145</v>
      </c>
      <c r="B105">
        <v>32.75703</v>
      </c>
      <c r="C105">
        <v>-117.23524</v>
      </c>
      <c r="D105" t="s">
        <v>75</v>
      </c>
      <c r="E105" t="s">
        <v>75</v>
      </c>
      <c r="F105" t="s">
        <v>11</v>
      </c>
      <c r="G105" t="s">
        <v>12</v>
      </c>
      <c r="I105">
        <v>1.4</v>
      </c>
      <c r="J105">
        <v>34.21</v>
      </c>
      <c r="K105" t="s">
        <v>73</v>
      </c>
      <c r="L105" s="6" t="s">
        <v>12</v>
      </c>
      <c r="M105">
        <f>areas!$M$17/27</f>
        <v>0.32133863868654799</v>
      </c>
      <c r="N105">
        <f>areas!$M$17/26</f>
        <v>0.33369781709756907</v>
      </c>
      <c r="O105" s="6" t="s">
        <v>527</v>
      </c>
    </row>
    <row r="106" spans="1:15" hidden="1" x14ac:dyDescent="0.25">
      <c r="A106" t="s">
        <v>77</v>
      </c>
      <c r="B106">
        <v>32.760530000000003</v>
      </c>
      <c r="C106">
        <v>-117.21038</v>
      </c>
      <c r="D106" s="1" t="s">
        <v>67</v>
      </c>
      <c r="E106" s="1" t="s">
        <v>75</v>
      </c>
      <c r="F106" t="s">
        <v>15</v>
      </c>
      <c r="G106" t="s">
        <v>12</v>
      </c>
      <c r="I106">
        <v>0.95</v>
      </c>
      <c r="J106">
        <v>32.24</v>
      </c>
      <c r="K106" t="s">
        <v>73</v>
      </c>
      <c r="L106" s="5" t="s">
        <v>12</v>
      </c>
      <c r="M106">
        <f>areas!$M$17/27</f>
        <v>0.32133863868654799</v>
      </c>
      <c r="N106">
        <f>areas!$M$17/26</f>
        <v>0.33369781709756907</v>
      </c>
      <c r="O106" s="10" t="s">
        <v>527</v>
      </c>
    </row>
    <row r="107" spans="1:15" hidden="1" x14ac:dyDescent="0.25">
      <c r="A107" t="s">
        <v>78</v>
      </c>
      <c r="B107">
        <v>32.758870000000002</v>
      </c>
      <c r="C107">
        <v>-117.21639999999999</v>
      </c>
      <c r="D107" s="1" t="s">
        <v>67</v>
      </c>
      <c r="E107" s="1" t="s">
        <v>75</v>
      </c>
      <c r="F107" t="s">
        <v>15</v>
      </c>
      <c r="G107" t="s">
        <v>12</v>
      </c>
      <c r="I107">
        <v>0.3</v>
      </c>
      <c r="J107">
        <v>34.159999999999997</v>
      </c>
      <c r="K107" t="s">
        <v>73</v>
      </c>
      <c r="L107" s="5" t="s">
        <v>12</v>
      </c>
      <c r="M107">
        <f>areas!$M$17/27</f>
        <v>0.32133863868654799</v>
      </c>
      <c r="N107">
        <f>areas!$M$17/26</f>
        <v>0.33369781709756907</v>
      </c>
      <c r="O107" s="10" t="s">
        <v>527</v>
      </c>
    </row>
    <row r="108" spans="1:15" hidden="1" x14ac:dyDescent="0.25">
      <c r="A108" t="s">
        <v>79</v>
      </c>
      <c r="B108">
        <v>32.757989999999999</v>
      </c>
      <c r="C108">
        <v>-117.22474</v>
      </c>
      <c r="D108" s="1" t="s">
        <v>67</v>
      </c>
      <c r="E108" s="1" t="s">
        <v>75</v>
      </c>
      <c r="F108" t="s">
        <v>15</v>
      </c>
      <c r="G108" t="s">
        <v>12</v>
      </c>
      <c r="I108">
        <v>0.55000000000000004</v>
      </c>
      <c r="J108">
        <v>34.86</v>
      </c>
      <c r="K108" t="s">
        <v>73</v>
      </c>
      <c r="L108" s="5" t="s">
        <v>12</v>
      </c>
      <c r="M108">
        <f>areas!$M$17/27</f>
        <v>0.32133863868654799</v>
      </c>
      <c r="N108">
        <f>areas!$M$17/26</f>
        <v>0.33369781709756907</v>
      </c>
      <c r="O108" s="10" t="s">
        <v>527</v>
      </c>
    </row>
    <row r="109" spans="1:15" hidden="1" x14ac:dyDescent="0.25">
      <c r="A109" t="s">
        <v>74</v>
      </c>
      <c r="B109">
        <v>32.97625</v>
      </c>
      <c r="C109">
        <v>-117.24787000000001</v>
      </c>
      <c r="D109" s="1" t="s">
        <v>67</v>
      </c>
      <c r="E109" s="1" t="s">
        <v>75</v>
      </c>
      <c r="F109" t="s">
        <v>15</v>
      </c>
      <c r="G109" t="s">
        <v>12</v>
      </c>
      <c r="I109">
        <v>0.7</v>
      </c>
      <c r="J109">
        <v>34.4</v>
      </c>
      <c r="K109" t="s">
        <v>28</v>
      </c>
      <c r="L109" s="5" t="s">
        <v>12</v>
      </c>
      <c r="M109">
        <f>areas!$M$17/27</f>
        <v>0.32133863868654799</v>
      </c>
      <c r="N109">
        <f>areas!$M$17/26</f>
        <v>0.33369781709756907</v>
      </c>
      <c r="O109" s="10" t="s">
        <v>537</v>
      </c>
    </row>
    <row r="110" spans="1:15" hidden="1" x14ac:dyDescent="0.25">
      <c r="A110" t="s">
        <v>142</v>
      </c>
      <c r="B110">
        <v>32.973089999999999</v>
      </c>
      <c r="C110">
        <v>-117.24952</v>
      </c>
      <c r="D110" t="s">
        <v>75</v>
      </c>
      <c r="E110" t="s">
        <v>75</v>
      </c>
      <c r="F110" t="s">
        <v>15</v>
      </c>
      <c r="G110" t="s">
        <v>12</v>
      </c>
      <c r="I110">
        <v>0.8</v>
      </c>
      <c r="J110">
        <v>34.1</v>
      </c>
      <c r="K110" t="s">
        <v>28</v>
      </c>
      <c r="L110" s="5" t="s">
        <v>12</v>
      </c>
      <c r="M110">
        <f>areas!$M$17/27</f>
        <v>0.32133863868654799</v>
      </c>
      <c r="N110">
        <f>areas!$M$17/26</f>
        <v>0.33369781709756907</v>
      </c>
      <c r="O110" s="10" t="s">
        <v>525</v>
      </c>
    </row>
    <row r="111" spans="1:15" hidden="1" x14ac:dyDescent="0.25">
      <c r="A111" t="s">
        <v>123</v>
      </c>
      <c r="B111">
        <v>33.753010000000003</v>
      </c>
      <c r="C111">
        <v>-118.10527999999999</v>
      </c>
      <c r="D111" t="s">
        <v>75</v>
      </c>
      <c r="E111" t="s">
        <v>75</v>
      </c>
      <c r="F111" t="s">
        <v>11</v>
      </c>
      <c r="G111" t="s">
        <v>12</v>
      </c>
      <c r="I111">
        <v>3</v>
      </c>
      <c r="J111">
        <v>-88</v>
      </c>
      <c r="K111" t="s">
        <v>68</v>
      </c>
      <c r="L111" s="6" t="s">
        <v>12</v>
      </c>
      <c r="M111">
        <f>areas!$M$17/27</f>
        <v>0.32133863868654799</v>
      </c>
      <c r="N111">
        <f>areas!$M$17/26</f>
        <v>0.33369781709756907</v>
      </c>
      <c r="O111" s="6" t="s">
        <v>517</v>
      </c>
    </row>
    <row r="112" spans="1:15" hidden="1" x14ac:dyDescent="0.25">
      <c r="A112" t="s">
        <v>151</v>
      </c>
      <c r="B112">
        <v>34.234630000000003</v>
      </c>
      <c r="C112">
        <v>-119.25753</v>
      </c>
      <c r="D112" t="s">
        <v>75</v>
      </c>
      <c r="E112" t="s">
        <v>75</v>
      </c>
      <c r="F112" t="s">
        <v>56</v>
      </c>
      <c r="G112" t="s">
        <v>12</v>
      </c>
      <c r="H112" t="s">
        <v>152</v>
      </c>
      <c r="I112">
        <v>0.5</v>
      </c>
      <c r="J112">
        <v>-88</v>
      </c>
      <c r="K112" t="s">
        <v>68</v>
      </c>
      <c r="L112" s="6" t="s">
        <v>12</v>
      </c>
      <c r="M112">
        <f>areas!$M$17/27</f>
        <v>0.32133863868654799</v>
      </c>
      <c r="N112">
        <f>areas!$M$17/26</f>
        <v>0.33369781709756907</v>
      </c>
      <c r="O112" t="s">
        <v>559</v>
      </c>
    </row>
    <row r="113" spans="1:15" hidden="1" x14ac:dyDescent="0.25">
      <c r="A113" t="s">
        <v>134</v>
      </c>
      <c r="B113">
        <v>33.233060000000002</v>
      </c>
      <c r="C113">
        <v>-117.41336</v>
      </c>
      <c r="D113" t="s">
        <v>75</v>
      </c>
      <c r="E113" t="s">
        <v>75</v>
      </c>
      <c r="F113" t="s">
        <v>15</v>
      </c>
      <c r="G113" t="s">
        <v>12</v>
      </c>
      <c r="I113">
        <v>0.3</v>
      </c>
      <c r="J113">
        <v>34.17</v>
      </c>
      <c r="K113" t="s">
        <v>73</v>
      </c>
      <c r="L113" s="5" t="s">
        <v>12</v>
      </c>
      <c r="M113">
        <f>areas!$M$17/27</f>
        <v>0.32133863868654799</v>
      </c>
      <c r="N113">
        <f>areas!$M$17/26</f>
        <v>0.33369781709756907</v>
      </c>
      <c r="O113" s="10" t="s">
        <v>521</v>
      </c>
    </row>
    <row r="114" spans="1:15" hidden="1" x14ac:dyDescent="0.25">
      <c r="A114" t="s">
        <v>135</v>
      </c>
      <c r="B114">
        <v>33.231400000000001</v>
      </c>
      <c r="C114">
        <v>-117.41233</v>
      </c>
      <c r="D114" t="s">
        <v>75</v>
      </c>
      <c r="E114" t="s">
        <v>75</v>
      </c>
      <c r="F114" t="s">
        <v>11</v>
      </c>
      <c r="G114" t="s">
        <v>12</v>
      </c>
      <c r="I114">
        <v>0.4</v>
      </c>
      <c r="J114">
        <v>34.17</v>
      </c>
      <c r="K114" t="s">
        <v>73</v>
      </c>
      <c r="L114" s="6" t="s">
        <v>12</v>
      </c>
      <c r="M114">
        <f>areas!$M$17/27</f>
        <v>0.32133863868654799</v>
      </c>
      <c r="N114">
        <f>areas!$M$17/26</f>
        <v>0.33369781709756907</v>
      </c>
      <c r="O114" s="6" t="s">
        <v>522</v>
      </c>
    </row>
    <row r="115" spans="1:15" hidden="1" x14ac:dyDescent="0.25">
      <c r="A115" t="s">
        <v>130</v>
      </c>
      <c r="B115">
        <v>33.637349999999998</v>
      </c>
      <c r="C115">
        <v>-117.96364</v>
      </c>
      <c r="D115" t="s">
        <v>75</v>
      </c>
      <c r="E115" t="s">
        <v>75</v>
      </c>
      <c r="F115" t="s">
        <v>15</v>
      </c>
      <c r="G115" t="s">
        <v>12</v>
      </c>
      <c r="I115">
        <v>1.5</v>
      </c>
      <c r="J115">
        <v>33.9</v>
      </c>
      <c r="K115" t="s">
        <v>28</v>
      </c>
      <c r="L115" s="50" t="s">
        <v>495</v>
      </c>
      <c r="M115" s="51">
        <f>areas!M12/1</f>
        <v>0.18619149700000001</v>
      </c>
      <c r="N115" s="51">
        <f>areas!M12/1</f>
        <v>0.18619149700000001</v>
      </c>
      <c r="O115" s="52" t="s">
        <v>520</v>
      </c>
    </row>
    <row r="116" spans="1:15" s="53" customFormat="1" hidden="1" x14ac:dyDescent="0.25">
      <c r="A116" s="53" t="s">
        <v>150</v>
      </c>
      <c r="B116" s="53">
        <v>32.556939999999997</v>
      </c>
      <c r="C116" s="53">
        <v>-117.12755</v>
      </c>
      <c r="D116" s="53" t="s">
        <v>75</v>
      </c>
      <c r="E116" s="53" t="s">
        <v>75</v>
      </c>
      <c r="F116" s="53" t="s">
        <v>11</v>
      </c>
      <c r="G116" s="53" t="s">
        <v>12</v>
      </c>
      <c r="I116" s="53">
        <v>1.1000000000000001</v>
      </c>
      <c r="J116" s="53">
        <v>33.5</v>
      </c>
      <c r="K116" s="53" t="s">
        <v>28</v>
      </c>
      <c r="L116" s="59" t="s">
        <v>12</v>
      </c>
      <c r="M116" s="53">
        <f>areas!$M$17/27</f>
        <v>0.32133863868654799</v>
      </c>
      <c r="N116" s="53">
        <f>areas!$M$17/26</f>
        <v>0.33369781709756907</v>
      </c>
      <c r="O116" s="59" t="s">
        <v>528</v>
      </c>
    </row>
    <row r="117" spans="1:15" hidden="1" x14ac:dyDescent="0.25">
      <c r="A117" t="s">
        <v>161</v>
      </c>
      <c r="B117">
        <v>34.398249999999997</v>
      </c>
      <c r="C117">
        <v>-119.86523</v>
      </c>
      <c r="D117" t="s">
        <v>160</v>
      </c>
      <c r="E117" t="s">
        <v>160</v>
      </c>
      <c r="F117" t="s">
        <v>11</v>
      </c>
      <c r="G117" t="s">
        <v>12</v>
      </c>
      <c r="I117">
        <v>29.3</v>
      </c>
      <c r="J117">
        <v>-88</v>
      </c>
      <c r="K117" t="s">
        <v>68</v>
      </c>
      <c r="L117" s="6" t="s">
        <v>12</v>
      </c>
      <c r="M117">
        <f>areas!$M$37/26</f>
        <v>33.82158290192308</v>
      </c>
      <c r="O117" s="6" t="s">
        <v>544</v>
      </c>
    </row>
    <row r="118" spans="1:15" hidden="1" x14ac:dyDescent="0.25">
      <c r="A118" t="s">
        <v>162</v>
      </c>
      <c r="B118">
        <v>34.396092600000003</v>
      </c>
      <c r="C118">
        <v>-119.66230710000001</v>
      </c>
      <c r="D118" t="s">
        <v>160</v>
      </c>
      <c r="E118" t="s">
        <v>160</v>
      </c>
      <c r="F118" t="s">
        <v>11</v>
      </c>
      <c r="G118" t="s">
        <v>12</v>
      </c>
      <c r="I118">
        <v>24.8</v>
      </c>
      <c r="J118">
        <v>-88</v>
      </c>
      <c r="K118" t="s">
        <v>68</v>
      </c>
      <c r="L118" s="6" t="s">
        <v>12</v>
      </c>
      <c r="M118">
        <f>areas!$M$37/26</f>
        <v>33.82158290192308</v>
      </c>
      <c r="O118" s="6" t="s">
        <v>543</v>
      </c>
    </row>
    <row r="119" spans="1:15" hidden="1" x14ac:dyDescent="0.25">
      <c r="A119" t="s">
        <v>163</v>
      </c>
      <c r="B119">
        <v>34.334090000000003</v>
      </c>
      <c r="C119">
        <v>-119.43464</v>
      </c>
      <c r="D119" t="s">
        <v>160</v>
      </c>
      <c r="E119" t="s">
        <v>160</v>
      </c>
      <c r="F119" t="s">
        <v>15</v>
      </c>
      <c r="G119" t="s">
        <v>12</v>
      </c>
      <c r="I119">
        <v>19.100000000000001</v>
      </c>
      <c r="J119">
        <v>-88</v>
      </c>
      <c r="K119" t="s">
        <v>68</v>
      </c>
      <c r="L119" s="5" t="s">
        <v>12</v>
      </c>
      <c r="M119">
        <f>areas!$M$37/26</f>
        <v>33.82158290192308</v>
      </c>
      <c r="O119" s="6" t="s">
        <v>543</v>
      </c>
    </row>
    <row r="120" spans="1:15" hidden="1" x14ac:dyDescent="0.25">
      <c r="A120" t="s">
        <v>164</v>
      </c>
      <c r="B120">
        <v>34.283529999999999</v>
      </c>
      <c r="C120">
        <v>-119.35437</v>
      </c>
      <c r="D120" t="s">
        <v>160</v>
      </c>
      <c r="E120" t="s">
        <v>160</v>
      </c>
      <c r="F120" t="s">
        <v>11</v>
      </c>
      <c r="G120" t="s">
        <v>12</v>
      </c>
      <c r="I120">
        <v>18.100000000000001</v>
      </c>
      <c r="J120">
        <v>-88</v>
      </c>
      <c r="K120" t="s">
        <v>68</v>
      </c>
      <c r="L120" s="6" t="s">
        <v>12</v>
      </c>
      <c r="M120">
        <f>areas!$M$37/26</f>
        <v>33.82158290192308</v>
      </c>
      <c r="O120" s="6" t="s">
        <v>543</v>
      </c>
    </row>
    <row r="121" spans="1:15" hidden="1" x14ac:dyDescent="0.25">
      <c r="A121" t="s">
        <v>165</v>
      </c>
      <c r="B121">
        <v>34.243560000000002</v>
      </c>
      <c r="C121">
        <v>-119.38531</v>
      </c>
      <c r="D121" t="s">
        <v>160</v>
      </c>
      <c r="E121" t="s">
        <v>160</v>
      </c>
      <c r="F121" t="s">
        <v>15</v>
      </c>
      <c r="G121" t="s">
        <v>12</v>
      </c>
      <c r="I121">
        <v>25.7</v>
      </c>
      <c r="J121">
        <v>-88</v>
      </c>
      <c r="K121" t="s">
        <v>68</v>
      </c>
      <c r="L121" s="5" t="s">
        <v>12</v>
      </c>
      <c r="M121">
        <f>areas!$M$37/26</f>
        <v>33.82158290192308</v>
      </c>
      <c r="O121" s="6" t="s">
        <v>543</v>
      </c>
    </row>
    <row r="122" spans="1:15" hidden="1" x14ac:dyDescent="0.25">
      <c r="A122" t="s">
        <v>166</v>
      </c>
      <c r="B122">
        <v>34.228369999999998</v>
      </c>
      <c r="C122">
        <v>-119.352</v>
      </c>
      <c r="D122" t="s">
        <v>160</v>
      </c>
      <c r="E122" t="s">
        <v>160</v>
      </c>
      <c r="F122" t="s">
        <v>15</v>
      </c>
      <c r="G122" t="s">
        <v>12</v>
      </c>
      <c r="I122">
        <v>22.5</v>
      </c>
      <c r="J122">
        <v>-88</v>
      </c>
      <c r="K122" t="s">
        <v>68</v>
      </c>
      <c r="L122" s="5" t="s">
        <v>12</v>
      </c>
      <c r="M122">
        <f>areas!$M$37/26</f>
        <v>33.82158290192308</v>
      </c>
      <c r="O122" s="6" t="s">
        <v>543</v>
      </c>
    </row>
    <row r="123" spans="1:15" hidden="1" x14ac:dyDescent="0.25">
      <c r="A123" t="s">
        <v>167</v>
      </c>
      <c r="B123">
        <v>34.199240000000003</v>
      </c>
      <c r="C123">
        <v>-119.29642</v>
      </c>
      <c r="D123" t="s">
        <v>160</v>
      </c>
      <c r="E123" t="s">
        <v>160</v>
      </c>
      <c r="F123" t="s">
        <v>15</v>
      </c>
      <c r="G123" t="s">
        <v>12</v>
      </c>
      <c r="I123">
        <v>17.3</v>
      </c>
      <c r="J123">
        <v>-88</v>
      </c>
      <c r="K123" t="s">
        <v>68</v>
      </c>
      <c r="L123" s="5" t="s">
        <v>12</v>
      </c>
      <c r="M123">
        <f>areas!$M$37/26</f>
        <v>33.82158290192308</v>
      </c>
      <c r="O123" s="6" t="s">
        <v>543</v>
      </c>
    </row>
    <row r="124" spans="1:15" hidden="1" x14ac:dyDescent="0.25">
      <c r="A124" t="s">
        <v>168</v>
      </c>
      <c r="B124">
        <v>34.178730000000002</v>
      </c>
      <c r="C124">
        <v>-119.34684</v>
      </c>
      <c r="D124" t="s">
        <v>160</v>
      </c>
      <c r="E124" t="s">
        <v>160</v>
      </c>
      <c r="F124" t="s">
        <v>11</v>
      </c>
      <c r="G124" t="s">
        <v>12</v>
      </c>
      <c r="I124">
        <v>26.4</v>
      </c>
      <c r="J124">
        <v>-88</v>
      </c>
      <c r="K124" t="s">
        <v>68</v>
      </c>
      <c r="L124" s="6" t="s">
        <v>12</v>
      </c>
      <c r="M124">
        <f>areas!$M$37/26</f>
        <v>33.82158290192308</v>
      </c>
      <c r="O124" s="6" t="s">
        <v>543</v>
      </c>
    </row>
    <row r="125" spans="1:15" hidden="1" x14ac:dyDescent="0.25">
      <c r="A125" t="s">
        <v>195</v>
      </c>
      <c r="B125">
        <v>34.412599999999998</v>
      </c>
      <c r="C125">
        <v>-119.89586</v>
      </c>
      <c r="D125" t="s">
        <v>160</v>
      </c>
      <c r="E125" t="s">
        <v>160</v>
      </c>
      <c r="F125" t="s">
        <v>56</v>
      </c>
      <c r="G125" t="s">
        <v>12</v>
      </c>
      <c r="H125" t="s">
        <v>196</v>
      </c>
      <c r="I125">
        <v>17.3</v>
      </c>
      <c r="J125">
        <v>-99</v>
      </c>
      <c r="K125" t="s">
        <v>70</v>
      </c>
      <c r="L125" s="5" t="s">
        <v>12</v>
      </c>
      <c r="M125">
        <f>areas!$M$37/26</f>
        <v>33.82158290192308</v>
      </c>
      <c r="O125" s="4" t="s">
        <v>542</v>
      </c>
    </row>
    <row r="126" spans="1:15" hidden="1" x14ac:dyDescent="0.25">
      <c r="A126" t="s">
        <v>169</v>
      </c>
      <c r="B126">
        <v>34.124929999999999</v>
      </c>
      <c r="C126">
        <v>-119.19271999999999</v>
      </c>
      <c r="D126" t="s">
        <v>160</v>
      </c>
      <c r="E126" t="s">
        <v>160</v>
      </c>
      <c r="F126" t="s">
        <v>11</v>
      </c>
      <c r="G126" t="s">
        <v>12</v>
      </c>
      <c r="I126">
        <v>14.6</v>
      </c>
      <c r="J126">
        <v>-88</v>
      </c>
      <c r="K126" t="s">
        <v>68</v>
      </c>
      <c r="L126" s="6" t="s">
        <v>12</v>
      </c>
      <c r="M126">
        <f>areas!$M$37/26</f>
        <v>33.82158290192308</v>
      </c>
      <c r="O126" s="6" t="s">
        <v>545</v>
      </c>
    </row>
    <row r="127" spans="1:15" hidden="1" x14ac:dyDescent="0.25">
      <c r="A127" t="s">
        <v>170</v>
      </c>
      <c r="B127">
        <v>34.101280000000003</v>
      </c>
      <c r="C127">
        <v>-119.15110799999999</v>
      </c>
      <c r="D127" t="s">
        <v>160</v>
      </c>
      <c r="E127" t="s">
        <v>160</v>
      </c>
      <c r="F127" t="s">
        <v>11</v>
      </c>
      <c r="G127" t="s">
        <v>12</v>
      </c>
      <c r="I127">
        <v>14.1</v>
      </c>
      <c r="J127">
        <v>-88</v>
      </c>
      <c r="K127" t="s">
        <v>68</v>
      </c>
      <c r="L127" s="6" t="s">
        <v>12</v>
      </c>
      <c r="M127">
        <f>areas!$M$37/26</f>
        <v>33.82158290192308</v>
      </c>
      <c r="O127" s="6" t="s">
        <v>545</v>
      </c>
    </row>
    <row r="128" spans="1:15" hidden="1" x14ac:dyDescent="0.25">
      <c r="A128" t="s">
        <v>171</v>
      </c>
      <c r="B128">
        <v>34.036679999999997</v>
      </c>
      <c r="C128">
        <v>-118.91670999999999</v>
      </c>
      <c r="D128" t="s">
        <v>160</v>
      </c>
      <c r="E128" t="s">
        <v>160</v>
      </c>
      <c r="F128" t="s">
        <v>11</v>
      </c>
      <c r="G128" t="s">
        <v>12</v>
      </c>
      <c r="I128">
        <v>14</v>
      </c>
      <c r="J128">
        <v>-88</v>
      </c>
      <c r="K128" t="s">
        <v>68</v>
      </c>
      <c r="L128" s="6" t="s">
        <v>12</v>
      </c>
      <c r="M128">
        <f>areas!$M$37/26</f>
        <v>33.82158290192308</v>
      </c>
      <c r="O128" s="6" t="s">
        <v>545</v>
      </c>
    </row>
    <row r="129" spans="1:15" hidden="1" x14ac:dyDescent="0.25">
      <c r="A129" t="s">
        <v>172</v>
      </c>
      <c r="B129">
        <v>34.03331</v>
      </c>
      <c r="C129">
        <v>-118.86411</v>
      </c>
      <c r="D129" t="s">
        <v>160</v>
      </c>
      <c r="E129" t="s">
        <v>160</v>
      </c>
      <c r="F129" t="s">
        <v>15</v>
      </c>
      <c r="G129" t="s">
        <v>12</v>
      </c>
      <c r="I129">
        <v>6.8</v>
      </c>
      <c r="J129">
        <v>-88</v>
      </c>
      <c r="K129" t="s">
        <v>68</v>
      </c>
      <c r="L129" s="5" t="s">
        <v>12</v>
      </c>
      <c r="M129">
        <f>areas!$M$37/26</f>
        <v>33.82158290192308</v>
      </c>
      <c r="O129" s="6" t="s">
        <v>545</v>
      </c>
    </row>
    <row r="130" spans="1:15" hidden="1" x14ac:dyDescent="0.25">
      <c r="A130" t="s">
        <v>187</v>
      </c>
      <c r="B130">
        <v>33.307229999999997</v>
      </c>
      <c r="C130">
        <v>-117.52338</v>
      </c>
      <c r="D130" t="s">
        <v>160</v>
      </c>
      <c r="E130" t="s">
        <v>160</v>
      </c>
      <c r="F130" t="s">
        <v>15</v>
      </c>
      <c r="G130" t="s">
        <v>12</v>
      </c>
      <c r="I130">
        <v>18</v>
      </c>
      <c r="J130">
        <v>-88</v>
      </c>
      <c r="K130" t="s">
        <v>188</v>
      </c>
      <c r="L130" s="38" t="s">
        <v>12</v>
      </c>
      <c r="M130" s="39">
        <f>areas!$M$36/10</f>
        <v>29.312038515000001</v>
      </c>
      <c r="N130" s="39"/>
      <c r="O130" s="42" t="s">
        <v>551</v>
      </c>
    </row>
    <row r="131" spans="1:15" hidden="1" x14ac:dyDescent="0.25">
      <c r="A131" t="s">
        <v>189</v>
      </c>
      <c r="B131">
        <v>33.099890000000002</v>
      </c>
      <c r="C131">
        <v>-117.32652</v>
      </c>
      <c r="D131" t="s">
        <v>160</v>
      </c>
      <c r="E131" t="s">
        <v>160</v>
      </c>
      <c r="F131" t="s">
        <v>15</v>
      </c>
      <c r="G131" t="s">
        <v>12</v>
      </c>
      <c r="I131">
        <v>15</v>
      </c>
      <c r="J131">
        <v>-88</v>
      </c>
      <c r="K131" t="s">
        <v>188</v>
      </c>
      <c r="L131" s="38" t="s">
        <v>437</v>
      </c>
      <c r="M131" s="39">
        <f>areas!$M$36/10</f>
        <v>29.312038515000001</v>
      </c>
      <c r="N131" s="39"/>
      <c r="O131" s="42" t="s">
        <v>551</v>
      </c>
    </row>
    <row r="132" spans="1:15" hidden="1" x14ac:dyDescent="0.25">
      <c r="A132" t="s">
        <v>190</v>
      </c>
      <c r="B132">
        <v>33.039990000000003</v>
      </c>
      <c r="C132">
        <v>-117.31188</v>
      </c>
      <c r="D132" t="s">
        <v>160</v>
      </c>
      <c r="E132" t="s">
        <v>160</v>
      </c>
      <c r="F132" t="s">
        <v>15</v>
      </c>
      <c r="G132" t="s">
        <v>12</v>
      </c>
      <c r="I132" s="2">
        <v>30</v>
      </c>
      <c r="J132">
        <v>-88</v>
      </c>
      <c r="K132" t="s">
        <v>188</v>
      </c>
      <c r="L132" s="38" t="s">
        <v>12</v>
      </c>
      <c r="M132" s="39">
        <f>areas!$M$36/10</f>
        <v>29.312038515000001</v>
      </c>
      <c r="N132" s="39"/>
      <c r="O132" s="42" t="s">
        <v>551</v>
      </c>
    </row>
    <row r="133" spans="1:15" hidden="1" x14ac:dyDescent="0.25">
      <c r="A133" t="s">
        <v>197</v>
      </c>
      <c r="B133">
        <v>33.175339999999998</v>
      </c>
      <c r="C133">
        <v>-117.40352</v>
      </c>
      <c r="D133" t="s">
        <v>160</v>
      </c>
      <c r="E133" t="s">
        <v>160</v>
      </c>
      <c r="F133" t="s">
        <v>56</v>
      </c>
      <c r="G133" t="s">
        <v>12</v>
      </c>
      <c r="H133" t="s">
        <v>198</v>
      </c>
      <c r="I133">
        <v>24</v>
      </c>
      <c r="J133">
        <v>-88</v>
      </c>
      <c r="K133" t="s">
        <v>188</v>
      </c>
      <c r="L133" s="38" t="s">
        <v>437</v>
      </c>
      <c r="M133" s="39">
        <f>areas!$M$36/10</f>
        <v>29.312038515000001</v>
      </c>
      <c r="N133" s="39"/>
      <c r="O133" s="38" t="s">
        <v>551</v>
      </c>
    </row>
    <row r="134" spans="1:15" hidden="1" x14ac:dyDescent="0.25">
      <c r="A134" t="s">
        <v>199</v>
      </c>
      <c r="B134">
        <v>33.00712</v>
      </c>
      <c r="C134">
        <v>-117.29792999999999</v>
      </c>
      <c r="D134" t="s">
        <v>160</v>
      </c>
      <c r="E134" t="s">
        <v>160</v>
      </c>
      <c r="F134" t="s">
        <v>56</v>
      </c>
      <c r="G134" t="s">
        <v>12</v>
      </c>
      <c r="H134" t="s">
        <v>200</v>
      </c>
      <c r="I134">
        <v>9</v>
      </c>
      <c r="J134">
        <v>-88</v>
      </c>
      <c r="K134" t="s">
        <v>188</v>
      </c>
      <c r="L134" s="38" t="s">
        <v>437</v>
      </c>
      <c r="M134" s="39">
        <f>areas!$M$36/10</f>
        <v>29.312038515000001</v>
      </c>
      <c r="N134" s="39"/>
      <c r="O134" s="38" t="s">
        <v>551</v>
      </c>
    </row>
    <row r="135" spans="1:15" hidden="1" x14ac:dyDescent="0.25">
      <c r="A135" t="s">
        <v>185</v>
      </c>
      <c r="B135">
        <v>33.520828250000001</v>
      </c>
      <c r="C135">
        <v>-117.77023320000001</v>
      </c>
      <c r="D135" t="s">
        <v>160</v>
      </c>
      <c r="E135" t="s">
        <v>160</v>
      </c>
      <c r="F135" t="s">
        <v>11</v>
      </c>
      <c r="G135" t="s">
        <v>12</v>
      </c>
      <c r="I135">
        <v>18</v>
      </c>
      <c r="J135">
        <v>-99</v>
      </c>
      <c r="K135" t="s">
        <v>176</v>
      </c>
      <c r="L135" s="6" t="s">
        <v>12</v>
      </c>
      <c r="M135">
        <f>areas!$M$37/26</f>
        <v>33.82158290192308</v>
      </c>
      <c r="O135" s="6" t="s">
        <v>550</v>
      </c>
    </row>
    <row r="136" spans="1:15" hidden="1" x14ac:dyDescent="0.25">
      <c r="A136" t="s">
        <v>186</v>
      </c>
      <c r="B136">
        <v>33.430690769999998</v>
      </c>
      <c r="C136">
        <v>-117.6582336</v>
      </c>
      <c r="D136" t="s">
        <v>160</v>
      </c>
      <c r="E136" t="s">
        <v>160</v>
      </c>
      <c r="F136" t="s">
        <v>15</v>
      </c>
      <c r="G136" t="s">
        <v>12</v>
      </c>
      <c r="I136">
        <v>14</v>
      </c>
      <c r="J136">
        <v>-99</v>
      </c>
      <c r="K136" t="s">
        <v>176</v>
      </c>
      <c r="L136" s="5" t="s">
        <v>12</v>
      </c>
      <c r="M136">
        <f>areas!$M$37/26</f>
        <v>33.82158290192308</v>
      </c>
      <c r="O136" s="6" t="s">
        <v>550</v>
      </c>
    </row>
    <row r="137" spans="1:15" hidden="1" x14ac:dyDescent="0.25">
      <c r="A137" t="s">
        <v>179</v>
      </c>
      <c r="B137">
        <v>33.695250000000001</v>
      </c>
      <c r="C137">
        <v>-118.29598</v>
      </c>
      <c r="D137" t="s">
        <v>160</v>
      </c>
      <c r="E137" t="s">
        <v>160</v>
      </c>
      <c r="F137" t="s">
        <v>11</v>
      </c>
      <c r="G137" t="s">
        <v>12</v>
      </c>
      <c r="I137">
        <v>28</v>
      </c>
      <c r="J137">
        <v>0</v>
      </c>
      <c r="K137" t="s">
        <v>180</v>
      </c>
      <c r="L137" s="6" t="s">
        <v>12</v>
      </c>
      <c r="M137">
        <f>areas!$M$37/26</f>
        <v>33.82158290192308</v>
      </c>
      <c r="O137" s="6" t="s">
        <v>549</v>
      </c>
    </row>
    <row r="138" spans="1:15" hidden="1" x14ac:dyDescent="0.25">
      <c r="A138" t="s">
        <v>201</v>
      </c>
      <c r="B138">
        <v>32.653060000000004</v>
      </c>
      <c r="C138">
        <v>-117.21495</v>
      </c>
      <c r="D138" t="s">
        <v>160</v>
      </c>
      <c r="E138" t="s">
        <v>160</v>
      </c>
      <c r="F138" t="s">
        <v>56</v>
      </c>
      <c r="G138" t="s">
        <v>12</v>
      </c>
      <c r="H138" t="s">
        <v>202</v>
      </c>
      <c r="I138">
        <v>13</v>
      </c>
      <c r="J138">
        <v>-88</v>
      </c>
      <c r="K138" t="s">
        <v>188</v>
      </c>
      <c r="L138" s="38" t="s">
        <v>12</v>
      </c>
      <c r="M138" s="39">
        <f>areas!$M$36/10</f>
        <v>29.312038515000001</v>
      </c>
      <c r="N138" s="39"/>
      <c r="O138" s="39" t="s">
        <v>649</v>
      </c>
    </row>
    <row r="139" spans="1:15" hidden="1" x14ac:dyDescent="0.25">
      <c r="A139" t="s">
        <v>175</v>
      </c>
      <c r="B139">
        <v>33.733470920000002</v>
      </c>
      <c r="C139">
        <v>-118.1220703</v>
      </c>
      <c r="D139" t="s">
        <v>160</v>
      </c>
      <c r="E139" t="s">
        <v>160</v>
      </c>
      <c r="F139" t="s">
        <v>11</v>
      </c>
      <c r="G139" t="s">
        <v>12</v>
      </c>
      <c r="I139">
        <v>8</v>
      </c>
      <c r="J139">
        <v>-99</v>
      </c>
      <c r="K139" t="s">
        <v>176</v>
      </c>
      <c r="L139" s="6" t="s">
        <v>12</v>
      </c>
      <c r="M139">
        <f>areas!$M$37/26</f>
        <v>33.82158290192308</v>
      </c>
      <c r="O139" s="6" t="s">
        <v>548</v>
      </c>
    </row>
    <row r="140" spans="1:15" hidden="1" x14ac:dyDescent="0.25">
      <c r="A140" t="s">
        <v>177</v>
      </c>
      <c r="B140">
        <v>33.710208889999997</v>
      </c>
      <c r="C140">
        <v>-118.2218094</v>
      </c>
      <c r="D140" t="s">
        <v>160</v>
      </c>
      <c r="E140" t="s">
        <v>160</v>
      </c>
      <c r="F140" t="s">
        <v>15</v>
      </c>
      <c r="G140" t="s">
        <v>12</v>
      </c>
      <c r="I140">
        <v>20</v>
      </c>
      <c r="J140">
        <v>-99</v>
      </c>
      <c r="K140" t="s">
        <v>176</v>
      </c>
      <c r="L140" s="5" t="s">
        <v>12</v>
      </c>
      <c r="M140">
        <f>areas!$M$37/26</f>
        <v>33.82158290192308</v>
      </c>
      <c r="O140" s="6" t="s">
        <v>548</v>
      </c>
    </row>
    <row r="141" spans="1:15" hidden="1" x14ac:dyDescent="0.25">
      <c r="A141" t="s">
        <v>178</v>
      </c>
      <c r="B141">
        <v>33.705139160000002</v>
      </c>
      <c r="C141">
        <v>-118.1918488</v>
      </c>
      <c r="D141" t="s">
        <v>160</v>
      </c>
      <c r="E141" t="s">
        <v>160</v>
      </c>
      <c r="F141" t="s">
        <v>15</v>
      </c>
      <c r="G141" t="s">
        <v>12</v>
      </c>
      <c r="I141">
        <v>23</v>
      </c>
      <c r="J141">
        <v>-99</v>
      </c>
      <c r="K141" t="s">
        <v>176</v>
      </c>
      <c r="L141" s="5" t="s">
        <v>12</v>
      </c>
      <c r="M141">
        <f>areas!$M$37/26</f>
        <v>33.82158290192308</v>
      </c>
      <c r="O141" s="6" t="s">
        <v>548</v>
      </c>
    </row>
    <row r="142" spans="1:15" hidden="1" x14ac:dyDescent="0.25">
      <c r="A142" t="s">
        <v>181</v>
      </c>
      <c r="B142">
        <v>33.659790039999997</v>
      </c>
      <c r="C142">
        <v>-118.1309433</v>
      </c>
      <c r="D142" t="s">
        <v>160</v>
      </c>
      <c r="E142" t="s">
        <v>160</v>
      </c>
      <c r="F142" t="s">
        <v>11</v>
      </c>
      <c r="G142" t="s">
        <v>12</v>
      </c>
      <c r="I142">
        <v>29</v>
      </c>
      <c r="J142">
        <v>-99</v>
      </c>
      <c r="K142" t="s">
        <v>176</v>
      </c>
      <c r="L142" s="6" t="s">
        <v>12</v>
      </c>
      <c r="M142">
        <f>areas!$M$37/26</f>
        <v>33.82158290192308</v>
      </c>
      <c r="O142" s="6" t="s">
        <v>548</v>
      </c>
    </row>
    <row r="143" spans="1:15" hidden="1" x14ac:dyDescent="0.25">
      <c r="A143" t="s">
        <v>182</v>
      </c>
      <c r="B143">
        <v>33.643600460000002</v>
      </c>
      <c r="C143">
        <v>-118.0787582</v>
      </c>
      <c r="D143" t="s">
        <v>160</v>
      </c>
      <c r="E143" t="s">
        <v>160</v>
      </c>
      <c r="F143" t="s">
        <v>11</v>
      </c>
      <c r="G143" t="s">
        <v>12</v>
      </c>
      <c r="I143">
        <v>29</v>
      </c>
      <c r="J143">
        <v>-99</v>
      </c>
      <c r="K143" t="s">
        <v>176</v>
      </c>
      <c r="L143" s="6" t="s">
        <v>12</v>
      </c>
      <c r="M143">
        <f>areas!$M$37/26</f>
        <v>33.82158290192308</v>
      </c>
      <c r="O143" s="6" t="s">
        <v>548</v>
      </c>
    </row>
    <row r="144" spans="1:15" hidden="1" x14ac:dyDescent="0.25">
      <c r="A144" t="s">
        <v>183</v>
      </c>
      <c r="B144">
        <v>33.627761839999998</v>
      </c>
      <c r="C144">
        <v>-117.9875488</v>
      </c>
      <c r="D144" t="s">
        <v>160</v>
      </c>
      <c r="E144" t="s">
        <v>160</v>
      </c>
      <c r="F144" t="s">
        <v>11</v>
      </c>
      <c r="G144" t="s">
        <v>12</v>
      </c>
      <c r="I144">
        <v>13</v>
      </c>
      <c r="J144">
        <v>-99</v>
      </c>
      <c r="K144" t="s">
        <v>176</v>
      </c>
      <c r="L144" s="6" t="s">
        <v>12</v>
      </c>
      <c r="M144">
        <f>areas!$M$37/26</f>
        <v>33.82158290192308</v>
      </c>
      <c r="O144" s="6" t="s">
        <v>548</v>
      </c>
    </row>
    <row r="145" spans="1:15" hidden="1" x14ac:dyDescent="0.25">
      <c r="A145" t="s">
        <v>184</v>
      </c>
      <c r="B145">
        <v>33.618999479999999</v>
      </c>
      <c r="C145">
        <v>-118.0417786</v>
      </c>
      <c r="D145" t="s">
        <v>160</v>
      </c>
      <c r="E145" t="s">
        <v>160</v>
      </c>
      <c r="F145" t="s">
        <v>15</v>
      </c>
      <c r="G145" t="s">
        <v>12</v>
      </c>
      <c r="I145">
        <v>29</v>
      </c>
      <c r="J145">
        <v>-99</v>
      </c>
      <c r="K145" t="s">
        <v>176</v>
      </c>
      <c r="L145" s="5" t="s">
        <v>12</v>
      </c>
      <c r="M145">
        <f>areas!$M$37/26</f>
        <v>33.82158290192308</v>
      </c>
      <c r="O145" s="6" t="s">
        <v>548</v>
      </c>
    </row>
    <row r="146" spans="1:15" hidden="1" x14ac:dyDescent="0.25">
      <c r="A146" t="s">
        <v>173</v>
      </c>
      <c r="B146">
        <v>34.02313333</v>
      </c>
      <c r="C146">
        <v>-118.5936167</v>
      </c>
      <c r="D146" t="s">
        <v>160</v>
      </c>
      <c r="E146" t="s">
        <v>160</v>
      </c>
      <c r="F146" t="s">
        <v>11</v>
      </c>
      <c r="G146" t="s">
        <v>12</v>
      </c>
      <c r="I146">
        <v>23</v>
      </c>
      <c r="J146">
        <v>-88</v>
      </c>
      <c r="K146" t="s">
        <v>13</v>
      </c>
      <c r="L146" s="6" t="s">
        <v>12</v>
      </c>
      <c r="M146">
        <f>areas!$M$37/26</f>
        <v>33.82158290192308</v>
      </c>
      <c r="O146" s="6" t="s">
        <v>547</v>
      </c>
    </row>
    <row r="147" spans="1:15" hidden="1" x14ac:dyDescent="0.25">
      <c r="A147" t="s">
        <v>174</v>
      </c>
      <c r="B147">
        <v>33.962299999999999</v>
      </c>
      <c r="C147">
        <v>-118.4760667</v>
      </c>
      <c r="D147" t="s">
        <v>160</v>
      </c>
      <c r="E147" t="s">
        <v>160</v>
      </c>
      <c r="F147" t="s">
        <v>11</v>
      </c>
      <c r="G147" t="s">
        <v>12</v>
      </c>
      <c r="I147">
        <v>15</v>
      </c>
      <c r="J147">
        <v>-88</v>
      </c>
      <c r="K147" t="s">
        <v>13</v>
      </c>
      <c r="L147" s="6" t="s">
        <v>12</v>
      </c>
      <c r="M147">
        <f>areas!$M$37/26</f>
        <v>33.82158290192308</v>
      </c>
      <c r="O147" s="6" t="s">
        <v>547</v>
      </c>
    </row>
    <row r="148" spans="1:15" hidden="1" x14ac:dyDescent="0.25">
      <c r="A148" t="s">
        <v>191</v>
      </c>
      <c r="B148">
        <v>32.659869999999998</v>
      </c>
      <c r="C148">
        <v>-117.16851</v>
      </c>
      <c r="D148" t="s">
        <v>160</v>
      </c>
      <c r="E148" t="s">
        <v>160</v>
      </c>
      <c r="F148" t="s">
        <v>15</v>
      </c>
      <c r="G148" t="s">
        <v>12</v>
      </c>
      <c r="I148">
        <v>11</v>
      </c>
      <c r="J148">
        <v>-88</v>
      </c>
      <c r="K148" t="s">
        <v>188</v>
      </c>
      <c r="L148" s="38" t="s">
        <v>12</v>
      </c>
      <c r="M148" s="39">
        <f>areas!$M$36/10</f>
        <v>29.312038515000001</v>
      </c>
      <c r="N148" s="39"/>
      <c r="O148" s="40" t="s">
        <v>552</v>
      </c>
    </row>
    <row r="149" spans="1:15" hidden="1" x14ac:dyDescent="0.25">
      <c r="A149" t="s">
        <v>192</v>
      </c>
      <c r="B149">
        <v>32.639290000000003</v>
      </c>
      <c r="C149">
        <v>-117.18662999999999</v>
      </c>
      <c r="D149" t="s">
        <v>160</v>
      </c>
      <c r="E149" t="s">
        <v>160</v>
      </c>
      <c r="F149" t="s">
        <v>15</v>
      </c>
      <c r="G149" t="s">
        <v>12</v>
      </c>
      <c r="I149">
        <v>20</v>
      </c>
      <c r="J149">
        <v>-88</v>
      </c>
      <c r="K149" t="s">
        <v>188</v>
      </c>
      <c r="L149" s="38" t="s">
        <v>437</v>
      </c>
      <c r="M149" s="39">
        <f>areas!$M$36/10</f>
        <v>29.312038515000001</v>
      </c>
      <c r="N149" s="39"/>
      <c r="O149" s="40" t="s">
        <v>552</v>
      </c>
    </row>
    <row r="150" spans="1:15" hidden="1" x14ac:dyDescent="0.25">
      <c r="A150" t="s">
        <v>193</v>
      </c>
      <c r="B150">
        <v>32.612050000000004</v>
      </c>
      <c r="C150">
        <v>-117.14342000000001</v>
      </c>
      <c r="D150" t="s">
        <v>160</v>
      </c>
      <c r="E150" t="s">
        <v>160</v>
      </c>
      <c r="F150" t="s">
        <v>15</v>
      </c>
      <c r="G150" t="s">
        <v>12</v>
      </c>
      <c r="I150">
        <v>13</v>
      </c>
      <c r="J150">
        <v>-88</v>
      </c>
      <c r="K150" t="s">
        <v>188</v>
      </c>
      <c r="L150" s="38" t="s">
        <v>437</v>
      </c>
      <c r="M150" s="39">
        <f>areas!$M$36/10</f>
        <v>29.312038515000001</v>
      </c>
      <c r="N150" s="39"/>
      <c r="O150" s="40" t="s">
        <v>552</v>
      </c>
    </row>
    <row r="151" spans="1:15" hidden="1" x14ac:dyDescent="0.25">
      <c r="A151" t="s">
        <v>194</v>
      </c>
      <c r="B151">
        <v>32.534419999999997</v>
      </c>
      <c r="C151">
        <v>-117.16923</v>
      </c>
      <c r="D151" t="s">
        <v>160</v>
      </c>
      <c r="E151" t="s">
        <v>160</v>
      </c>
      <c r="F151" t="s">
        <v>15</v>
      </c>
      <c r="G151" t="s">
        <v>12</v>
      </c>
      <c r="I151">
        <v>23</v>
      </c>
      <c r="J151">
        <v>-88</v>
      </c>
      <c r="K151" t="s">
        <v>188</v>
      </c>
      <c r="L151" s="38" t="s">
        <v>437</v>
      </c>
      <c r="M151" s="39">
        <f>areas!$M$36/10</f>
        <v>29.312038515000001</v>
      </c>
      <c r="N151" s="39"/>
      <c r="O151" s="40" t="s">
        <v>552</v>
      </c>
    </row>
    <row r="152" spans="1:15" s="53" customFormat="1" hidden="1" x14ac:dyDescent="0.25">
      <c r="A152" s="53" t="s">
        <v>159</v>
      </c>
      <c r="B152" s="53">
        <v>34.443249999999999</v>
      </c>
      <c r="C152" s="53">
        <v>-120.42973000000001</v>
      </c>
      <c r="D152" s="53" t="s">
        <v>160</v>
      </c>
      <c r="E152" s="53" t="s">
        <v>160</v>
      </c>
      <c r="F152" s="53" t="s">
        <v>15</v>
      </c>
      <c r="G152" s="53" t="s">
        <v>12</v>
      </c>
      <c r="I152" s="53">
        <v>18.7</v>
      </c>
      <c r="J152" s="53">
        <v>-99</v>
      </c>
      <c r="K152" s="53" t="s">
        <v>70</v>
      </c>
      <c r="L152" s="57" t="s">
        <v>12</v>
      </c>
      <c r="M152" s="53">
        <f>areas!$M$37/26</f>
        <v>33.82158290192308</v>
      </c>
      <c r="O152" s="59" t="s">
        <v>541</v>
      </c>
    </row>
    <row r="153" spans="1:15" hidden="1" x14ac:dyDescent="0.25">
      <c r="A153" t="s">
        <v>203</v>
      </c>
      <c r="B153">
        <v>34.217199999999998</v>
      </c>
      <c r="C153">
        <v>-119.9141</v>
      </c>
      <c r="D153" t="s">
        <v>204</v>
      </c>
      <c r="E153" t="s">
        <v>204</v>
      </c>
      <c r="F153" t="s">
        <v>15</v>
      </c>
      <c r="G153" t="s">
        <v>12</v>
      </c>
      <c r="I153">
        <v>530</v>
      </c>
      <c r="J153">
        <v>0</v>
      </c>
      <c r="K153" t="s">
        <v>180</v>
      </c>
      <c r="L153" s="5" t="s">
        <v>12</v>
      </c>
      <c r="M153">
        <f>areas!$I$13/27</f>
        <v>279.11051508111075</v>
      </c>
      <c r="O153" s="10" t="s">
        <v>543</v>
      </c>
    </row>
    <row r="154" spans="1:15" hidden="1" x14ac:dyDescent="0.25">
      <c r="A154" t="s">
        <v>206</v>
      </c>
      <c r="B154">
        <v>33.935690000000001</v>
      </c>
      <c r="C154">
        <v>-118.89724</v>
      </c>
      <c r="D154" t="s">
        <v>204</v>
      </c>
      <c r="E154" t="s">
        <v>204</v>
      </c>
      <c r="F154" t="s">
        <v>11</v>
      </c>
      <c r="G154" t="s">
        <v>12</v>
      </c>
      <c r="I154">
        <v>827</v>
      </c>
      <c r="J154">
        <v>0</v>
      </c>
      <c r="K154" t="s">
        <v>180</v>
      </c>
      <c r="L154" s="6" t="s">
        <v>12</v>
      </c>
      <c r="M154">
        <f>areas!$I$13/27</f>
        <v>279.11051508111075</v>
      </c>
      <c r="O154" s="6" t="s">
        <v>545</v>
      </c>
    </row>
    <row r="155" spans="1:15" hidden="1" x14ac:dyDescent="0.25">
      <c r="A155" t="s">
        <v>208</v>
      </c>
      <c r="B155">
        <v>33.852089999999997</v>
      </c>
      <c r="C155">
        <v>-119.1943</v>
      </c>
      <c r="D155" t="s">
        <v>204</v>
      </c>
      <c r="E155" t="s">
        <v>204</v>
      </c>
      <c r="F155" t="s">
        <v>11</v>
      </c>
      <c r="G155" t="s">
        <v>12</v>
      </c>
      <c r="I155">
        <v>835</v>
      </c>
      <c r="J155">
        <v>0</v>
      </c>
      <c r="K155" t="s">
        <v>180</v>
      </c>
      <c r="L155" s="6" t="s">
        <v>12</v>
      </c>
      <c r="M155">
        <f>areas!$I$13/27</f>
        <v>279.11051508111075</v>
      </c>
      <c r="O155" s="6" t="s">
        <v>545</v>
      </c>
    </row>
    <row r="156" spans="1:15" hidden="1" x14ac:dyDescent="0.25">
      <c r="A156" t="s">
        <v>217</v>
      </c>
      <c r="B156">
        <v>33.464279169999998</v>
      </c>
      <c r="C156">
        <v>-117.9197769</v>
      </c>
      <c r="D156" t="s">
        <v>204</v>
      </c>
      <c r="E156" t="s">
        <v>204</v>
      </c>
      <c r="F156" t="s">
        <v>11</v>
      </c>
      <c r="G156" t="s">
        <v>12</v>
      </c>
      <c r="I156">
        <v>560</v>
      </c>
      <c r="J156">
        <v>-99</v>
      </c>
      <c r="K156" t="s">
        <v>176</v>
      </c>
      <c r="L156" s="6" t="s">
        <v>12</v>
      </c>
      <c r="M156">
        <f>areas!$I$13/27</f>
        <v>279.11051508111075</v>
      </c>
      <c r="O156" s="6" t="s">
        <v>555</v>
      </c>
    </row>
    <row r="157" spans="1:15" hidden="1" x14ac:dyDescent="0.25">
      <c r="A157" t="s">
        <v>219</v>
      </c>
      <c r="B157">
        <v>33.452289579999999</v>
      </c>
      <c r="C157">
        <v>-117.7768402</v>
      </c>
      <c r="D157" t="s">
        <v>204</v>
      </c>
      <c r="E157" t="s">
        <v>204</v>
      </c>
      <c r="F157" t="s">
        <v>15</v>
      </c>
      <c r="G157" t="s">
        <v>12</v>
      </c>
      <c r="I157">
        <v>554</v>
      </c>
      <c r="J157">
        <v>-99</v>
      </c>
      <c r="K157" t="s">
        <v>176</v>
      </c>
      <c r="L157" s="5" t="s">
        <v>12</v>
      </c>
      <c r="M157">
        <f>areas!$I$13/27</f>
        <v>279.11051508111075</v>
      </c>
      <c r="O157" s="6" t="s">
        <v>555</v>
      </c>
    </row>
    <row r="158" spans="1:15" hidden="1" x14ac:dyDescent="0.25">
      <c r="A158" t="s">
        <v>220</v>
      </c>
      <c r="B158">
        <v>33.354339600000003</v>
      </c>
      <c r="C158">
        <v>-118.04311370000001</v>
      </c>
      <c r="D158" t="s">
        <v>204</v>
      </c>
      <c r="E158" t="s">
        <v>204</v>
      </c>
      <c r="F158" t="s">
        <v>15</v>
      </c>
      <c r="G158" t="s">
        <v>12</v>
      </c>
      <c r="I158">
        <v>739</v>
      </c>
      <c r="J158">
        <v>-99</v>
      </c>
      <c r="K158" t="s">
        <v>176</v>
      </c>
      <c r="L158" s="5" t="s">
        <v>12</v>
      </c>
      <c r="M158">
        <f>areas!$I$13/27</f>
        <v>279.11051508111075</v>
      </c>
      <c r="O158" s="6" t="s">
        <v>555</v>
      </c>
    </row>
    <row r="159" spans="1:15" hidden="1" x14ac:dyDescent="0.25">
      <c r="A159" t="s">
        <v>221</v>
      </c>
      <c r="B159">
        <v>33.317470550000003</v>
      </c>
      <c r="C159">
        <v>-118.1605301</v>
      </c>
      <c r="D159" t="s">
        <v>204</v>
      </c>
      <c r="E159" t="s">
        <v>204</v>
      </c>
      <c r="F159" t="s">
        <v>11</v>
      </c>
      <c r="G159" t="s">
        <v>12</v>
      </c>
      <c r="I159">
        <v>786</v>
      </c>
      <c r="J159">
        <v>-99</v>
      </c>
      <c r="K159" t="s">
        <v>176</v>
      </c>
      <c r="L159" s="6" t="s">
        <v>12</v>
      </c>
      <c r="M159">
        <f>areas!$I$13/27</f>
        <v>279.11051508111075</v>
      </c>
      <c r="O159" s="6" t="s">
        <v>555</v>
      </c>
    </row>
    <row r="160" spans="1:15" hidden="1" x14ac:dyDescent="0.25">
      <c r="A160" t="s">
        <v>223</v>
      </c>
      <c r="B160">
        <v>33.274108890000001</v>
      </c>
      <c r="C160">
        <v>-118.08632660000001</v>
      </c>
      <c r="D160" t="s">
        <v>204</v>
      </c>
      <c r="E160" t="s">
        <v>204</v>
      </c>
      <c r="F160" t="s">
        <v>11</v>
      </c>
      <c r="G160" t="s">
        <v>12</v>
      </c>
      <c r="I160">
        <v>825</v>
      </c>
      <c r="J160">
        <v>-99</v>
      </c>
      <c r="K160" t="s">
        <v>176</v>
      </c>
      <c r="L160" s="6" t="s">
        <v>12</v>
      </c>
      <c r="M160">
        <f>areas!$I$13/27</f>
        <v>279.11051508111075</v>
      </c>
      <c r="O160" s="6" t="s">
        <v>555</v>
      </c>
    </row>
    <row r="161" spans="1:15" hidden="1" x14ac:dyDescent="0.25">
      <c r="A161" t="s">
        <v>222</v>
      </c>
      <c r="B161">
        <v>33.305790000000002</v>
      </c>
      <c r="C161">
        <v>-117.69797</v>
      </c>
      <c r="D161" t="s">
        <v>204</v>
      </c>
      <c r="E161" t="s">
        <v>204</v>
      </c>
      <c r="F161" t="s">
        <v>15</v>
      </c>
      <c r="G161" t="s">
        <v>12</v>
      </c>
      <c r="I161">
        <v>687</v>
      </c>
      <c r="J161">
        <v>-88</v>
      </c>
      <c r="K161" t="s">
        <v>188</v>
      </c>
      <c r="L161" s="5" t="s">
        <v>12</v>
      </c>
      <c r="M161">
        <f>areas!$I$13/27</f>
        <v>279.11051508111075</v>
      </c>
      <c r="O161" s="6" t="s">
        <v>554</v>
      </c>
    </row>
    <row r="162" spans="1:15" hidden="1" x14ac:dyDescent="0.25">
      <c r="A162" t="s">
        <v>224</v>
      </c>
      <c r="B162">
        <v>33.146430000000002</v>
      </c>
      <c r="C162">
        <v>-117.74287</v>
      </c>
      <c r="D162" t="s">
        <v>204</v>
      </c>
      <c r="E162" t="s">
        <v>204</v>
      </c>
      <c r="F162" t="s">
        <v>15</v>
      </c>
      <c r="G162" t="s">
        <v>12</v>
      </c>
      <c r="I162">
        <v>817</v>
      </c>
      <c r="J162">
        <v>-88</v>
      </c>
      <c r="K162" t="s">
        <v>188</v>
      </c>
      <c r="L162" s="5" t="s">
        <v>12</v>
      </c>
      <c r="M162">
        <f>areas!$I$13/27</f>
        <v>279.11051508111075</v>
      </c>
      <c r="O162" s="6" t="s">
        <v>554</v>
      </c>
    </row>
    <row r="163" spans="1:15" hidden="1" x14ac:dyDescent="0.25">
      <c r="A163" t="s">
        <v>225</v>
      </c>
      <c r="B163">
        <v>33.101819999999996</v>
      </c>
      <c r="C163">
        <v>-117.63109</v>
      </c>
      <c r="D163" t="s">
        <v>204</v>
      </c>
      <c r="E163" t="s">
        <v>204</v>
      </c>
      <c r="F163" t="s">
        <v>11</v>
      </c>
      <c r="G163" t="s">
        <v>12</v>
      </c>
      <c r="I163">
        <v>786</v>
      </c>
      <c r="J163">
        <v>-88</v>
      </c>
      <c r="K163" t="s">
        <v>188</v>
      </c>
      <c r="L163" s="6" t="s">
        <v>12</v>
      </c>
      <c r="M163">
        <f>areas!$I$13/27</f>
        <v>279.11051508111075</v>
      </c>
      <c r="O163" s="6" t="s">
        <v>554</v>
      </c>
    </row>
    <row r="164" spans="1:15" hidden="1" x14ac:dyDescent="0.25">
      <c r="A164" t="s">
        <v>226</v>
      </c>
      <c r="B164">
        <v>33.052160000000001</v>
      </c>
      <c r="C164">
        <v>-117.45417</v>
      </c>
      <c r="D164" t="s">
        <v>204</v>
      </c>
      <c r="E164" t="s">
        <v>204</v>
      </c>
      <c r="F164" t="s">
        <v>15</v>
      </c>
      <c r="G164" t="s">
        <v>12</v>
      </c>
      <c r="I164">
        <v>522</v>
      </c>
      <c r="J164">
        <v>-88</v>
      </c>
      <c r="K164" t="s">
        <v>188</v>
      </c>
      <c r="L164" s="5" t="s">
        <v>12</v>
      </c>
      <c r="M164">
        <f>areas!$I$13/27</f>
        <v>279.11051508111075</v>
      </c>
      <c r="O164" s="6" t="s">
        <v>554</v>
      </c>
    </row>
    <row r="165" spans="1:15" hidden="1" x14ac:dyDescent="0.25">
      <c r="A165" t="s">
        <v>227</v>
      </c>
      <c r="B165">
        <v>33.032350000000001</v>
      </c>
      <c r="C165">
        <v>-117.66876000000001</v>
      </c>
      <c r="D165" t="s">
        <v>204</v>
      </c>
      <c r="E165" t="s">
        <v>204</v>
      </c>
      <c r="F165" t="s">
        <v>11</v>
      </c>
      <c r="G165" t="s">
        <v>12</v>
      </c>
      <c r="I165">
        <v>850</v>
      </c>
      <c r="J165">
        <v>-88</v>
      </c>
      <c r="K165" t="s">
        <v>188</v>
      </c>
      <c r="L165" s="6" t="s">
        <v>12</v>
      </c>
      <c r="M165">
        <f>areas!$I$13/27</f>
        <v>279.11051508111075</v>
      </c>
      <c r="O165" s="6" t="s">
        <v>554</v>
      </c>
    </row>
    <row r="166" spans="1:15" hidden="1" x14ac:dyDescent="0.25">
      <c r="A166" t="s">
        <v>228</v>
      </c>
      <c r="B166">
        <v>32.977179999999997</v>
      </c>
      <c r="C166">
        <v>-117.69445</v>
      </c>
      <c r="D166" t="s">
        <v>204</v>
      </c>
      <c r="E166" t="s">
        <v>204</v>
      </c>
      <c r="F166" t="s">
        <v>15</v>
      </c>
      <c r="G166" t="s">
        <v>12</v>
      </c>
      <c r="I166">
        <v>902</v>
      </c>
      <c r="J166">
        <v>-88</v>
      </c>
      <c r="K166" t="s">
        <v>188</v>
      </c>
      <c r="L166" s="5" t="s">
        <v>12</v>
      </c>
      <c r="M166">
        <f>areas!$I$13/27</f>
        <v>279.11051508111075</v>
      </c>
      <c r="O166" s="6" t="s">
        <v>554</v>
      </c>
    </row>
    <row r="167" spans="1:15" hidden="1" x14ac:dyDescent="0.25">
      <c r="A167" t="s">
        <v>230</v>
      </c>
      <c r="B167">
        <v>32.931719999999999</v>
      </c>
      <c r="C167">
        <v>-117.3947</v>
      </c>
      <c r="D167" t="s">
        <v>204</v>
      </c>
      <c r="E167" t="s">
        <v>204</v>
      </c>
      <c r="F167" t="s">
        <v>11</v>
      </c>
      <c r="G167" t="s">
        <v>12</v>
      </c>
      <c r="I167">
        <v>560</v>
      </c>
      <c r="J167">
        <v>-88</v>
      </c>
      <c r="K167" t="s">
        <v>188</v>
      </c>
      <c r="L167" s="6" t="s">
        <v>12</v>
      </c>
      <c r="M167">
        <f>areas!$I$13/27</f>
        <v>279.11051508111075</v>
      </c>
      <c r="O167" s="6" t="s">
        <v>554</v>
      </c>
    </row>
    <row r="168" spans="1:15" hidden="1" x14ac:dyDescent="0.25">
      <c r="A168" t="s">
        <v>231</v>
      </c>
      <c r="B168">
        <v>32.851019999999998</v>
      </c>
      <c r="C168">
        <v>-117.41079999999999</v>
      </c>
      <c r="D168" t="s">
        <v>204</v>
      </c>
      <c r="E168" t="s">
        <v>204</v>
      </c>
      <c r="F168" t="s">
        <v>11</v>
      </c>
      <c r="G168" t="s">
        <v>12</v>
      </c>
      <c r="I168">
        <v>524</v>
      </c>
      <c r="J168">
        <v>-88</v>
      </c>
      <c r="K168" t="s">
        <v>188</v>
      </c>
      <c r="L168" s="6" t="s">
        <v>12</v>
      </c>
      <c r="M168">
        <f>areas!$I$13/27</f>
        <v>279.11051508111075</v>
      </c>
      <c r="O168" s="6" t="s">
        <v>554</v>
      </c>
    </row>
    <row r="169" spans="1:15" hidden="1" x14ac:dyDescent="0.25">
      <c r="A169" t="s">
        <v>211</v>
      </c>
      <c r="B169">
        <v>33.637939449999998</v>
      </c>
      <c r="C169">
        <v>-118.30236050000001</v>
      </c>
      <c r="D169" t="s">
        <v>204</v>
      </c>
      <c r="E169" t="s">
        <v>204</v>
      </c>
      <c r="F169" t="s">
        <v>11</v>
      </c>
      <c r="G169" t="s">
        <v>12</v>
      </c>
      <c r="I169">
        <v>606</v>
      </c>
      <c r="J169">
        <v>-99</v>
      </c>
      <c r="K169" t="s">
        <v>176</v>
      </c>
      <c r="L169" s="6" t="s">
        <v>12</v>
      </c>
      <c r="M169">
        <f>areas!$I$13/27</f>
        <v>279.11051508111075</v>
      </c>
      <c r="O169" s="6" t="s">
        <v>553</v>
      </c>
    </row>
    <row r="170" spans="1:15" hidden="1" x14ac:dyDescent="0.25">
      <c r="A170" t="s">
        <v>212</v>
      </c>
      <c r="B170">
        <v>33.634709999999998</v>
      </c>
      <c r="C170">
        <v>-118.58363</v>
      </c>
      <c r="D170" t="s">
        <v>204</v>
      </c>
      <c r="E170" t="s">
        <v>204</v>
      </c>
      <c r="F170" t="s">
        <v>15</v>
      </c>
      <c r="G170" t="s">
        <v>12</v>
      </c>
      <c r="I170">
        <v>740</v>
      </c>
      <c r="J170">
        <v>0</v>
      </c>
      <c r="K170" t="s">
        <v>180</v>
      </c>
      <c r="L170" s="5" t="s">
        <v>12</v>
      </c>
      <c r="M170">
        <f>areas!$I$13/27</f>
        <v>279.11051508111075</v>
      </c>
      <c r="O170" s="6" t="s">
        <v>553</v>
      </c>
    </row>
    <row r="171" spans="1:15" hidden="1" x14ac:dyDescent="0.25">
      <c r="A171" t="s">
        <v>214</v>
      </c>
      <c r="B171">
        <v>33.579498289999997</v>
      </c>
      <c r="C171">
        <v>-118.328743</v>
      </c>
      <c r="D171" t="s">
        <v>204</v>
      </c>
      <c r="E171" t="s">
        <v>204</v>
      </c>
      <c r="F171" t="s">
        <v>11</v>
      </c>
      <c r="G171" t="s">
        <v>12</v>
      </c>
      <c r="I171">
        <v>690</v>
      </c>
      <c r="J171">
        <v>-99</v>
      </c>
      <c r="K171" t="s">
        <v>176</v>
      </c>
      <c r="L171" s="6" t="s">
        <v>12</v>
      </c>
      <c r="M171">
        <f>areas!$I$13/27</f>
        <v>279.11051508111075</v>
      </c>
      <c r="O171" s="6" t="s">
        <v>553</v>
      </c>
    </row>
    <row r="172" spans="1:15" hidden="1" x14ac:dyDescent="0.25">
      <c r="A172" t="s">
        <v>215</v>
      </c>
      <c r="B172">
        <v>33.536450000000002</v>
      </c>
      <c r="C172">
        <v>-118.5894</v>
      </c>
      <c r="D172" t="s">
        <v>204</v>
      </c>
      <c r="E172" t="s">
        <v>204</v>
      </c>
      <c r="F172" t="s">
        <v>15</v>
      </c>
      <c r="G172" t="s">
        <v>12</v>
      </c>
      <c r="I172">
        <v>547</v>
      </c>
      <c r="J172">
        <v>0</v>
      </c>
      <c r="K172" t="s">
        <v>180</v>
      </c>
      <c r="L172" s="5" t="s">
        <v>12</v>
      </c>
      <c r="M172">
        <f>areas!$I$13/27</f>
        <v>279.11051508111075</v>
      </c>
      <c r="O172" s="6" t="s">
        <v>553</v>
      </c>
    </row>
    <row r="173" spans="1:15" hidden="1" x14ac:dyDescent="0.25">
      <c r="A173" t="s">
        <v>216</v>
      </c>
      <c r="B173">
        <v>33.486899999999999</v>
      </c>
      <c r="C173">
        <v>-118.42355999999999</v>
      </c>
      <c r="D173" t="s">
        <v>204</v>
      </c>
      <c r="E173" t="s">
        <v>204</v>
      </c>
      <c r="F173" t="s">
        <v>11</v>
      </c>
      <c r="G173" t="s">
        <v>12</v>
      </c>
      <c r="I173">
        <v>876</v>
      </c>
      <c r="J173">
        <v>0</v>
      </c>
      <c r="K173" t="s">
        <v>180</v>
      </c>
      <c r="L173" s="6" t="s">
        <v>12</v>
      </c>
      <c r="M173">
        <f>areas!$I$13/27</f>
        <v>279.11051508111075</v>
      </c>
      <c r="O173" s="6" t="s">
        <v>553</v>
      </c>
    </row>
    <row r="174" spans="1:15" hidden="1" x14ac:dyDescent="0.25">
      <c r="A174" t="s">
        <v>218</v>
      </c>
      <c r="B174">
        <v>33.463929999999998</v>
      </c>
      <c r="C174">
        <v>-118.39472000000001</v>
      </c>
      <c r="D174" t="s">
        <v>204</v>
      </c>
      <c r="E174" t="s">
        <v>204</v>
      </c>
      <c r="F174" t="s">
        <v>11</v>
      </c>
      <c r="G174" t="s">
        <v>12</v>
      </c>
      <c r="I174">
        <v>589</v>
      </c>
      <c r="J174">
        <v>0</v>
      </c>
      <c r="K174" t="s">
        <v>180</v>
      </c>
      <c r="L174" s="6" t="s">
        <v>12</v>
      </c>
      <c r="M174">
        <f>areas!$I$13/27</f>
        <v>279.11051508111075</v>
      </c>
      <c r="O174" s="6" t="s">
        <v>553</v>
      </c>
    </row>
    <row r="175" spans="1:15" hidden="1" x14ac:dyDescent="0.25">
      <c r="A175" t="s">
        <v>205</v>
      </c>
      <c r="B175">
        <v>33.944266669999998</v>
      </c>
      <c r="C175">
        <v>-118.7714333</v>
      </c>
      <c r="D175" t="s">
        <v>204</v>
      </c>
      <c r="E175" t="s">
        <v>204</v>
      </c>
      <c r="F175" t="s">
        <v>15</v>
      </c>
      <c r="G175" t="s">
        <v>12</v>
      </c>
      <c r="I175">
        <v>585</v>
      </c>
      <c r="J175">
        <v>-88</v>
      </c>
      <c r="K175" t="s">
        <v>13</v>
      </c>
      <c r="L175" s="5" t="s">
        <v>12</v>
      </c>
      <c r="M175">
        <f>areas!$I$13/27</f>
        <v>279.11051508111075</v>
      </c>
      <c r="O175" s="6" t="s">
        <v>556</v>
      </c>
    </row>
    <row r="176" spans="1:15" hidden="1" x14ac:dyDescent="0.25">
      <c r="A176" t="s">
        <v>207</v>
      </c>
      <c r="B176">
        <v>33.883699999999997</v>
      </c>
      <c r="C176">
        <v>-118.79004</v>
      </c>
      <c r="D176" t="s">
        <v>204</v>
      </c>
      <c r="E176" t="s">
        <v>204</v>
      </c>
      <c r="F176" t="s">
        <v>15</v>
      </c>
      <c r="G176" t="s">
        <v>12</v>
      </c>
      <c r="I176">
        <v>800</v>
      </c>
      <c r="J176">
        <v>0</v>
      </c>
      <c r="K176" t="s">
        <v>180</v>
      </c>
      <c r="L176" s="5" t="s">
        <v>12</v>
      </c>
      <c r="M176">
        <f>areas!$I$13/27</f>
        <v>279.11051508111075</v>
      </c>
      <c r="O176" s="6" t="s">
        <v>556</v>
      </c>
    </row>
    <row r="177" spans="1:15" hidden="1" x14ac:dyDescent="0.25">
      <c r="A177" t="s">
        <v>209</v>
      </c>
      <c r="B177">
        <v>33.833829999999999</v>
      </c>
      <c r="C177">
        <v>-118.95249</v>
      </c>
      <c r="D177" t="s">
        <v>204</v>
      </c>
      <c r="E177" t="s">
        <v>204</v>
      </c>
      <c r="F177" t="s">
        <v>15</v>
      </c>
      <c r="G177" t="s">
        <v>12</v>
      </c>
      <c r="I177">
        <v>898</v>
      </c>
      <c r="J177">
        <v>0</v>
      </c>
      <c r="K177" t="s">
        <v>180</v>
      </c>
      <c r="L177" s="5" t="s">
        <v>12</v>
      </c>
      <c r="M177">
        <f>areas!$I$13/27</f>
        <v>279.11051508111075</v>
      </c>
      <c r="O177" s="6" t="s">
        <v>556</v>
      </c>
    </row>
    <row r="178" spans="1:15" hidden="1" x14ac:dyDescent="0.25">
      <c r="A178" t="s">
        <v>210</v>
      </c>
      <c r="B178">
        <v>33.832383329999999</v>
      </c>
      <c r="C178">
        <v>-118.6494333</v>
      </c>
      <c r="D178" t="s">
        <v>204</v>
      </c>
      <c r="E178" t="s">
        <v>204</v>
      </c>
      <c r="F178" t="s">
        <v>11</v>
      </c>
      <c r="G178" t="s">
        <v>12</v>
      </c>
      <c r="I178">
        <v>680</v>
      </c>
      <c r="J178">
        <v>-88</v>
      </c>
      <c r="K178" t="s">
        <v>13</v>
      </c>
      <c r="L178" s="6" t="s">
        <v>12</v>
      </c>
      <c r="M178">
        <f>areas!$I$13/27</f>
        <v>279.11051508111075</v>
      </c>
      <c r="O178" s="6" t="s">
        <v>556</v>
      </c>
    </row>
    <row r="179" spans="1:15" s="53" customFormat="1" hidden="1" x14ac:dyDescent="0.25">
      <c r="A179" s="53" t="s">
        <v>213</v>
      </c>
      <c r="B179" s="53">
        <v>33.61354</v>
      </c>
      <c r="C179" s="53">
        <v>-118.72014</v>
      </c>
      <c r="D179" s="53" t="s">
        <v>204</v>
      </c>
      <c r="E179" s="53" t="s">
        <v>204</v>
      </c>
      <c r="F179" s="53" t="s">
        <v>11</v>
      </c>
      <c r="G179" s="53" t="s">
        <v>12</v>
      </c>
      <c r="I179" s="53">
        <v>736</v>
      </c>
      <c r="J179" s="53">
        <v>0</v>
      </c>
      <c r="K179" s="53" t="s">
        <v>180</v>
      </c>
      <c r="L179" s="59" t="s">
        <v>12</v>
      </c>
      <c r="M179" s="53">
        <f>areas!$I$13/27</f>
        <v>279.11051508111075</v>
      </c>
      <c r="O179" s="59" t="s">
        <v>556</v>
      </c>
    </row>
    <row r="180" spans="1:15" hidden="1" x14ac:dyDescent="0.25">
      <c r="A180" t="s">
        <v>243</v>
      </c>
      <c r="B180">
        <v>33.755510000000001</v>
      </c>
      <c r="C180">
        <v>-118.12985999999999</v>
      </c>
      <c r="D180" t="s">
        <v>233</v>
      </c>
      <c r="E180" t="s">
        <v>233</v>
      </c>
      <c r="F180" t="s">
        <v>11</v>
      </c>
      <c r="G180" t="s">
        <v>12</v>
      </c>
      <c r="I180">
        <v>17.8</v>
      </c>
      <c r="J180">
        <v>-99</v>
      </c>
      <c r="K180" t="s">
        <v>70</v>
      </c>
      <c r="L180" s="6" t="s">
        <v>12</v>
      </c>
      <c r="M180">
        <f>areas!$M$33/20</f>
        <v>0.37406112310930018</v>
      </c>
      <c r="N180">
        <f>areas!$M$33/19</f>
        <v>0.39374855064136866</v>
      </c>
      <c r="O180" s="6" t="s">
        <v>507</v>
      </c>
    </row>
    <row r="181" spans="1:15" hidden="1" x14ac:dyDescent="0.25">
      <c r="A181" t="s">
        <v>244</v>
      </c>
      <c r="B181">
        <v>33.755499999999998</v>
      </c>
      <c r="C181">
        <v>-118.11381</v>
      </c>
      <c r="D181" t="s">
        <v>233</v>
      </c>
      <c r="E181" t="s">
        <v>233</v>
      </c>
      <c r="F181" t="s">
        <v>15</v>
      </c>
      <c r="G181" t="s">
        <v>12</v>
      </c>
      <c r="I181">
        <v>12.8</v>
      </c>
      <c r="J181">
        <v>-99</v>
      </c>
      <c r="K181" t="s">
        <v>70</v>
      </c>
      <c r="L181" s="5" t="s">
        <v>12</v>
      </c>
      <c r="M181">
        <f>areas!$M$33/20</f>
        <v>0.37406112310930018</v>
      </c>
      <c r="N181">
        <f>areas!$M$33/19</f>
        <v>0.39374855064136866</v>
      </c>
      <c r="O181" s="10" t="s">
        <v>507</v>
      </c>
    </row>
    <row r="182" spans="1:15" hidden="1" x14ac:dyDescent="0.25">
      <c r="A182" t="s">
        <v>234</v>
      </c>
      <c r="B182">
        <v>34.171199999999999</v>
      </c>
      <c r="C182">
        <v>-119.2235</v>
      </c>
      <c r="D182" t="s">
        <v>233</v>
      </c>
      <c r="E182" t="s">
        <v>233</v>
      </c>
      <c r="F182" t="s">
        <v>11</v>
      </c>
      <c r="G182" t="s">
        <v>12</v>
      </c>
      <c r="I182">
        <v>3</v>
      </c>
      <c r="J182">
        <v>-88</v>
      </c>
      <c r="K182" t="s">
        <v>68</v>
      </c>
      <c r="L182" s="6" t="s">
        <v>12</v>
      </c>
      <c r="M182">
        <f>areas!$M$33/20</f>
        <v>0.37406112310930018</v>
      </c>
      <c r="N182">
        <f>areas!$M$33/19</f>
        <v>0.39374855064136866</v>
      </c>
      <c r="O182" s="6" t="s">
        <v>504</v>
      </c>
    </row>
    <row r="183" spans="1:15" hidden="1" x14ac:dyDescent="0.25">
      <c r="A183" t="s">
        <v>253</v>
      </c>
      <c r="B183">
        <v>33.460658410000001</v>
      </c>
      <c r="C183">
        <v>-117.70090089999999</v>
      </c>
      <c r="D183" t="s">
        <v>233</v>
      </c>
      <c r="E183" t="s">
        <v>233</v>
      </c>
      <c r="F183" t="s">
        <v>15</v>
      </c>
      <c r="G183" t="s">
        <v>12</v>
      </c>
      <c r="I183">
        <v>4.0999999999999996</v>
      </c>
      <c r="J183">
        <v>-88</v>
      </c>
      <c r="K183" t="s">
        <v>28</v>
      </c>
      <c r="L183" s="19" t="s">
        <v>495</v>
      </c>
      <c r="M183" s="18">
        <f>areas!$M$30/4</f>
        <v>0.1125291699465</v>
      </c>
      <c r="N183" s="18">
        <f>areas!$M$30/4</f>
        <v>0.1125291699465</v>
      </c>
      <c r="O183" s="19" t="s">
        <v>510</v>
      </c>
    </row>
    <row r="184" spans="1:15" hidden="1" x14ac:dyDescent="0.25">
      <c r="A184" t="s">
        <v>254</v>
      </c>
      <c r="B184">
        <v>33.460092930000002</v>
      </c>
      <c r="C184">
        <v>-117.69397549999999</v>
      </c>
      <c r="D184" t="s">
        <v>233</v>
      </c>
      <c r="E184" t="s">
        <v>233</v>
      </c>
      <c r="F184" t="s">
        <v>15</v>
      </c>
      <c r="G184" t="s">
        <v>12</v>
      </c>
      <c r="I184">
        <v>3.7</v>
      </c>
      <c r="J184">
        <v>-88</v>
      </c>
      <c r="K184" t="s">
        <v>28</v>
      </c>
      <c r="L184" s="19" t="s">
        <v>495</v>
      </c>
      <c r="M184" s="18">
        <f>areas!$M$30/4</f>
        <v>0.1125291699465</v>
      </c>
      <c r="N184" s="18">
        <f>areas!$M$30/4</f>
        <v>0.1125291699465</v>
      </c>
      <c r="O184" s="19" t="s">
        <v>510</v>
      </c>
    </row>
    <row r="185" spans="1:15" hidden="1" x14ac:dyDescent="0.25">
      <c r="A185" t="s">
        <v>255</v>
      </c>
      <c r="B185">
        <v>33.458842070000003</v>
      </c>
      <c r="C185">
        <v>-117.6992453</v>
      </c>
      <c r="D185" t="s">
        <v>233</v>
      </c>
      <c r="E185" t="s">
        <v>233</v>
      </c>
      <c r="F185" t="s">
        <v>15</v>
      </c>
      <c r="G185" t="s">
        <v>12</v>
      </c>
      <c r="I185">
        <v>3.3</v>
      </c>
      <c r="J185">
        <v>-88</v>
      </c>
      <c r="K185" t="s">
        <v>28</v>
      </c>
      <c r="L185" s="19" t="s">
        <v>495</v>
      </c>
      <c r="M185" s="18">
        <f>areas!$M$30/4</f>
        <v>0.1125291699465</v>
      </c>
      <c r="N185" s="18">
        <f>areas!$M$30/4</f>
        <v>0.1125291699465</v>
      </c>
      <c r="O185" s="19" t="s">
        <v>510</v>
      </c>
    </row>
    <row r="186" spans="1:15" hidden="1" x14ac:dyDescent="0.25">
      <c r="A186" t="s">
        <v>256</v>
      </c>
      <c r="B186">
        <v>33.457617749999997</v>
      </c>
      <c r="C186">
        <v>-117.6913947</v>
      </c>
      <c r="D186" t="s">
        <v>233</v>
      </c>
      <c r="E186" t="s">
        <v>233</v>
      </c>
      <c r="F186" t="s">
        <v>15</v>
      </c>
      <c r="G186" t="s">
        <v>12</v>
      </c>
      <c r="I186">
        <v>4.8</v>
      </c>
      <c r="J186">
        <v>-88</v>
      </c>
      <c r="K186" t="s">
        <v>28</v>
      </c>
      <c r="L186" s="19" t="s">
        <v>495</v>
      </c>
      <c r="M186" s="18">
        <f>areas!$M$30/4</f>
        <v>0.1125291699465</v>
      </c>
      <c r="N186" s="18">
        <f>areas!$M$30/4</f>
        <v>0.1125291699465</v>
      </c>
      <c r="O186" s="19" t="s">
        <v>510</v>
      </c>
    </row>
    <row r="187" spans="1:15" hidden="1" x14ac:dyDescent="0.25">
      <c r="A187" t="s">
        <v>246</v>
      </c>
      <c r="B187">
        <v>33.713050000000003</v>
      </c>
      <c r="C187">
        <v>-118.05379000000001</v>
      </c>
      <c r="D187" t="s">
        <v>233</v>
      </c>
      <c r="E187" t="s">
        <v>233</v>
      </c>
      <c r="F187" t="s">
        <v>15</v>
      </c>
      <c r="G187" t="s">
        <v>12</v>
      </c>
      <c r="I187">
        <v>3.3</v>
      </c>
      <c r="J187">
        <v>34</v>
      </c>
      <c r="K187" t="s">
        <v>28</v>
      </c>
      <c r="L187" s="5" t="s">
        <v>12</v>
      </c>
      <c r="M187">
        <f>areas!$M$33/20</f>
        <v>0.37406112310930018</v>
      </c>
      <c r="N187">
        <f>areas!$M$33/19</f>
        <v>0.39374855064136866</v>
      </c>
      <c r="O187" s="10" t="s">
        <v>508</v>
      </c>
    </row>
    <row r="188" spans="1:15" hidden="1" x14ac:dyDescent="0.25">
      <c r="A188" t="s">
        <v>242</v>
      </c>
      <c r="B188">
        <v>33.760280000000002</v>
      </c>
      <c r="C188">
        <v>-118.18738</v>
      </c>
      <c r="D188" t="s">
        <v>233</v>
      </c>
      <c r="E188" t="s">
        <v>233</v>
      </c>
      <c r="F188" t="s">
        <v>15</v>
      </c>
      <c r="G188" t="s">
        <v>12</v>
      </c>
      <c r="I188">
        <v>21.7</v>
      </c>
      <c r="J188">
        <v>33.24</v>
      </c>
      <c r="K188" t="s">
        <v>70</v>
      </c>
      <c r="L188" s="5" t="s">
        <v>12</v>
      </c>
      <c r="M188">
        <f>areas!$M$33/20</f>
        <v>0.37406112310930018</v>
      </c>
      <c r="N188">
        <f>areas!$M$33/19</f>
        <v>0.39374855064136866</v>
      </c>
      <c r="O188" s="10" t="s">
        <v>506</v>
      </c>
    </row>
    <row r="189" spans="1:15" hidden="1" x14ac:dyDescent="0.25">
      <c r="A189" t="s">
        <v>240</v>
      </c>
      <c r="B189">
        <v>33.773667000000003</v>
      </c>
      <c r="C189">
        <v>-118.24764999999999</v>
      </c>
      <c r="D189" t="s">
        <v>233</v>
      </c>
      <c r="E189" t="s">
        <v>233</v>
      </c>
      <c r="F189" t="s">
        <v>15</v>
      </c>
      <c r="G189" t="s">
        <v>12</v>
      </c>
      <c r="I189">
        <v>5.4</v>
      </c>
      <c r="J189">
        <v>34.700000000000003</v>
      </c>
      <c r="K189" t="s">
        <v>18</v>
      </c>
      <c r="L189" s="5" t="s">
        <v>437</v>
      </c>
      <c r="M189">
        <f>areas!$M$33/20</f>
        <v>0.37406112310930018</v>
      </c>
      <c r="N189" s="76"/>
      <c r="O189" s="6" t="s">
        <v>498</v>
      </c>
    </row>
    <row r="190" spans="1:15" hidden="1" x14ac:dyDescent="0.25">
      <c r="A190" t="s">
        <v>241</v>
      </c>
      <c r="B190">
        <v>33.767232999999997</v>
      </c>
      <c r="C190">
        <v>-118.24965</v>
      </c>
      <c r="D190" t="s">
        <v>233</v>
      </c>
      <c r="E190" t="s">
        <v>233</v>
      </c>
      <c r="F190" t="s">
        <v>11</v>
      </c>
      <c r="G190" t="s">
        <v>12</v>
      </c>
      <c r="I190">
        <v>4.3</v>
      </c>
      <c r="J190">
        <v>34.5</v>
      </c>
      <c r="K190" t="s">
        <v>18</v>
      </c>
      <c r="L190" s="6" t="s">
        <v>12</v>
      </c>
      <c r="M190">
        <f>areas!$M$33/20</f>
        <v>0.37406112310930018</v>
      </c>
      <c r="N190">
        <f>areas!$M$33/19</f>
        <v>0.39374855064136866</v>
      </c>
      <c r="O190" s="6" t="s">
        <v>498</v>
      </c>
    </row>
    <row r="191" spans="1:15" hidden="1" x14ac:dyDescent="0.25">
      <c r="A191" t="s">
        <v>245</v>
      </c>
      <c r="B191">
        <v>33.719250000000002</v>
      </c>
      <c r="C191">
        <v>-118.281317</v>
      </c>
      <c r="D191" t="s">
        <v>233</v>
      </c>
      <c r="E191" t="s">
        <v>233</v>
      </c>
      <c r="F191" t="s">
        <v>15</v>
      </c>
      <c r="G191" t="s">
        <v>12</v>
      </c>
      <c r="I191">
        <v>4.0999999999999996</v>
      </c>
      <c r="J191">
        <v>29.2</v>
      </c>
      <c r="K191" t="s">
        <v>18</v>
      </c>
      <c r="L191" s="5" t="s">
        <v>12</v>
      </c>
      <c r="M191">
        <f>areas!$M$33/20</f>
        <v>0.37406112310930018</v>
      </c>
      <c r="N191">
        <f>areas!$M$33/19</f>
        <v>0.39374855064136866</v>
      </c>
      <c r="O191" s="10" t="s">
        <v>498</v>
      </c>
    </row>
    <row r="192" spans="1:15" hidden="1" x14ac:dyDescent="0.25">
      <c r="A192" t="s">
        <v>235</v>
      </c>
      <c r="B192">
        <v>33.982979999999998</v>
      </c>
      <c r="C192">
        <v>-118.45072</v>
      </c>
      <c r="D192" t="s">
        <v>233</v>
      </c>
      <c r="E192" t="s">
        <v>233</v>
      </c>
      <c r="F192" t="s">
        <v>11</v>
      </c>
      <c r="G192" t="s">
        <v>12</v>
      </c>
      <c r="I192">
        <v>4.8</v>
      </c>
      <c r="J192">
        <v>33.75</v>
      </c>
      <c r="K192" t="s">
        <v>73</v>
      </c>
      <c r="L192" s="6" t="s">
        <v>12</v>
      </c>
      <c r="M192">
        <f>areas!$M$33/20</f>
        <v>0.37406112310930018</v>
      </c>
      <c r="N192">
        <f>areas!$M$33/19</f>
        <v>0.39374855064136866</v>
      </c>
      <c r="O192" s="6" t="s">
        <v>505</v>
      </c>
    </row>
    <row r="193" spans="1:15" hidden="1" x14ac:dyDescent="0.25">
      <c r="A193" t="s">
        <v>236</v>
      </c>
      <c r="B193">
        <v>33.980249999999998</v>
      </c>
      <c r="C193">
        <v>-118.4509</v>
      </c>
      <c r="D193" t="s">
        <v>233</v>
      </c>
      <c r="E193" t="s">
        <v>233</v>
      </c>
      <c r="F193" t="s">
        <v>15</v>
      </c>
      <c r="G193" t="s">
        <v>12</v>
      </c>
      <c r="I193">
        <v>4.4000000000000004</v>
      </c>
      <c r="J193">
        <v>32.86</v>
      </c>
      <c r="K193" t="s">
        <v>73</v>
      </c>
      <c r="L193" s="5" t="s">
        <v>12</v>
      </c>
      <c r="M193">
        <f>areas!$M$33/20</f>
        <v>0.37406112310930018</v>
      </c>
      <c r="N193">
        <f>areas!$M$33/19</f>
        <v>0.39374855064136866</v>
      </c>
      <c r="O193" s="10" t="s">
        <v>505</v>
      </c>
    </row>
    <row r="194" spans="1:15" hidden="1" x14ac:dyDescent="0.25">
      <c r="A194" t="s">
        <v>237</v>
      </c>
      <c r="B194">
        <v>33.975200000000001</v>
      </c>
      <c r="C194">
        <v>-118.45609</v>
      </c>
      <c r="D194" t="s">
        <v>233</v>
      </c>
      <c r="E194" t="s">
        <v>233</v>
      </c>
      <c r="F194" t="s">
        <v>15</v>
      </c>
      <c r="G194" t="s">
        <v>12</v>
      </c>
      <c r="I194">
        <v>4.8</v>
      </c>
      <c r="J194">
        <v>33.18</v>
      </c>
      <c r="K194" t="s">
        <v>73</v>
      </c>
      <c r="L194" s="5" t="s">
        <v>12</v>
      </c>
      <c r="M194">
        <f>areas!$M$33/20</f>
        <v>0.37406112310930018</v>
      </c>
      <c r="N194">
        <f>areas!$M$33/19</f>
        <v>0.39374855064136866</v>
      </c>
      <c r="O194" s="10" t="s">
        <v>505</v>
      </c>
    </row>
    <row r="195" spans="1:15" hidden="1" x14ac:dyDescent="0.25">
      <c r="A195" t="s">
        <v>238</v>
      </c>
      <c r="B195">
        <v>33.970370000000003</v>
      </c>
      <c r="C195">
        <v>-118.44776</v>
      </c>
      <c r="D195" t="s">
        <v>233</v>
      </c>
      <c r="E195" t="s">
        <v>233</v>
      </c>
      <c r="F195" t="s">
        <v>11</v>
      </c>
      <c r="G195" t="s">
        <v>12</v>
      </c>
      <c r="I195">
        <v>7.1</v>
      </c>
      <c r="J195">
        <v>32.71</v>
      </c>
      <c r="K195" t="s">
        <v>73</v>
      </c>
      <c r="L195" s="6" t="s">
        <v>12</v>
      </c>
      <c r="M195">
        <f>areas!$M$33/20</f>
        <v>0.37406112310930018</v>
      </c>
      <c r="N195">
        <f>areas!$M$33/19</f>
        <v>0.39374855064136866</v>
      </c>
      <c r="O195" s="6" t="s">
        <v>505</v>
      </c>
    </row>
    <row r="196" spans="1:15" hidden="1" x14ac:dyDescent="0.25">
      <c r="A196" t="s">
        <v>239</v>
      </c>
      <c r="B196">
        <v>33.96463</v>
      </c>
      <c r="C196">
        <v>-118.45383</v>
      </c>
      <c r="D196" t="s">
        <v>233</v>
      </c>
      <c r="E196" t="s">
        <v>233</v>
      </c>
      <c r="F196" t="s">
        <v>11</v>
      </c>
      <c r="G196" t="s">
        <v>12</v>
      </c>
      <c r="I196">
        <v>6.7</v>
      </c>
      <c r="J196">
        <v>33.04</v>
      </c>
      <c r="K196" t="s">
        <v>73</v>
      </c>
      <c r="L196" s="6" t="s">
        <v>12</v>
      </c>
      <c r="M196">
        <f>areas!$M$33/20</f>
        <v>0.37406112310930018</v>
      </c>
      <c r="N196">
        <f>areas!$M$33/19</f>
        <v>0.39374855064136866</v>
      </c>
      <c r="O196" s="6" t="s">
        <v>505</v>
      </c>
    </row>
    <row r="197" spans="1:15" hidden="1" x14ac:dyDescent="0.25">
      <c r="A197" t="s">
        <v>261</v>
      </c>
      <c r="B197">
        <v>32.780598310000002</v>
      </c>
      <c r="C197">
        <v>-117.24925760000001</v>
      </c>
      <c r="D197" t="s">
        <v>233</v>
      </c>
      <c r="E197" t="s">
        <v>233</v>
      </c>
      <c r="F197" t="s">
        <v>11</v>
      </c>
      <c r="G197" t="s">
        <v>12</v>
      </c>
      <c r="I197">
        <v>3.9</v>
      </c>
      <c r="J197">
        <v>-88</v>
      </c>
      <c r="K197" t="s">
        <v>28</v>
      </c>
      <c r="L197" s="46" t="s">
        <v>12</v>
      </c>
      <c r="M197" s="44">
        <f>areas!$M$27/3</f>
        <v>0.33283838109066666</v>
      </c>
      <c r="N197" s="44">
        <f>areas!$M$27/3</f>
        <v>0.33283838109066666</v>
      </c>
      <c r="O197" s="46" t="s">
        <v>499</v>
      </c>
    </row>
    <row r="198" spans="1:15" hidden="1" x14ac:dyDescent="0.25">
      <c r="A198" t="s">
        <v>262</v>
      </c>
      <c r="B198">
        <v>32.777067690000003</v>
      </c>
      <c r="C198">
        <v>-117.249967</v>
      </c>
      <c r="D198" t="s">
        <v>233</v>
      </c>
      <c r="E198" t="s">
        <v>233</v>
      </c>
      <c r="F198" t="s">
        <v>15</v>
      </c>
      <c r="G198" t="s">
        <v>12</v>
      </c>
      <c r="I198">
        <v>3.4</v>
      </c>
      <c r="J198">
        <v>-88</v>
      </c>
      <c r="K198" t="s">
        <v>28</v>
      </c>
      <c r="L198" s="43" t="s">
        <v>495</v>
      </c>
      <c r="M198" s="44">
        <f>areas!$M$27/3</f>
        <v>0.33283838109066666</v>
      </c>
      <c r="N198" s="44">
        <f>areas!$M$27/3</f>
        <v>0.33283838109066666</v>
      </c>
      <c r="O198" s="43" t="s">
        <v>499</v>
      </c>
    </row>
    <row r="199" spans="1:15" hidden="1" x14ac:dyDescent="0.25">
      <c r="A199" t="s">
        <v>263</v>
      </c>
      <c r="B199">
        <v>32.767275159999997</v>
      </c>
      <c r="C199">
        <v>-117.23575959999999</v>
      </c>
      <c r="D199" t="s">
        <v>233</v>
      </c>
      <c r="E199" t="s">
        <v>233</v>
      </c>
      <c r="F199" t="s">
        <v>11</v>
      </c>
      <c r="G199" t="s">
        <v>12</v>
      </c>
      <c r="I199">
        <v>3.4</v>
      </c>
      <c r="J199">
        <v>-88</v>
      </c>
      <c r="K199" t="s">
        <v>28</v>
      </c>
      <c r="L199" s="46" t="s">
        <v>12</v>
      </c>
      <c r="M199" s="44">
        <f>areas!$M$27/3</f>
        <v>0.33283838109066666</v>
      </c>
      <c r="N199" s="44">
        <f>areas!$M$27/3</f>
        <v>0.33283838109066666</v>
      </c>
      <c r="O199" s="46" t="s">
        <v>499</v>
      </c>
    </row>
    <row r="200" spans="1:15" hidden="1" x14ac:dyDescent="0.25">
      <c r="A200" t="s">
        <v>247</v>
      </c>
      <c r="B200">
        <v>33.61909103</v>
      </c>
      <c r="C200">
        <v>-117.9271469</v>
      </c>
      <c r="D200" t="s">
        <v>233</v>
      </c>
      <c r="E200" t="s">
        <v>233</v>
      </c>
      <c r="F200" t="s">
        <v>11</v>
      </c>
      <c r="G200" t="s">
        <v>12</v>
      </c>
      <c r="I200">
        <v>7</v>
      </c>
      <c r="J200">
        <v>-99</v>
      </c>
      <c r="K200" t="s">
        <v>176</v>
      </c>
      <c r="L200" s="6" t="s">
        <v>12</v>
      </c>
      <c r="M200">
        <f>areas!$M$33/20</f>
        <v>0.37406112310930018</v>
      </c>
      <c r="N200">
        <f>areas!$M$33/19</f>
        <v>0.39374855064136866</v>
      </c>
      <c r="O200" s="6" t="s">
        <v>509</v>
      </c>
    </row>
    <row r="201" spans="1:15" hidden="1" x14ac:dyDescent="0.25">
      <c r="A201" t="s">
        <v>248</v>
      </c>
      <c r="B201">
        <v>33.615051270000002</v>
      </c>
      <c r="C201">
        <v>-117.925087</v>
      </c>
      <c r="D201" t="s">
        <v>233</v>
      </c>
      <c r="E201" t="s">
        <v>233</v>
      </c>
      <c r="F201" t="s">
        <v>15</v>
      </c>
      <c r="G201" t="s">
        <v>12</v>
      </c>
      <c r="I201">
        <v>6</v>
      </c>
      <c r="J201">
        <v>-99</v>
      </c>
      <c r="K201" t="s">
        <v>176</v>
      </c>
      <c r="L201" s="5" t="s">
        <v>12</v>
      </c>
      <c r="M201">
        <f>areas!$M$33/20</f>
        <v>0.37406112310930018</v>
      </c>
      <c r="N201">
        <f>areas!$M$33/19</f>
        <v>0.39374855064136866</v>
      </c>
      <c r="O201" s="10" t="s">
        <v>509</v>
      </c>
    </row>
    <row r="202" spans="1:15" hidden="1" x14ac:dyDescent="0.25">
      <c r="A202" t="s">
        <v>249</v>
      </c>
      <c r="B202">
        <v>33.612480159999997</v>
      </c>
      <c r="C202">
        <v>-117.90537260000001</v>
      </c>
      <c r="D202" t="s">
        <v>233</v>
      </c>
      <c r="E202" t="s">
        <v>233</v>
      </c>
      <c r="F202" t="s">
        <v>15</v>
      </c>
      <c r="G202" t="s">
        <v>12</v>
      </c>
      <c r="I202">
        <v>5</v>
      </c>
      <c r="J202">
        <v>-99</v>
      </c>
      <c r="K202" t="s">
        <v>176</v>
      </c>
      <c r="L202" s="5" t="s">
        <v>12</v>
      </c>
      <c r="M202">
        <f>areas!$M$33/20</f>
        <v>0.37406112310930018</v>
      </c>
      <c r="N202">
        <f>areas!$M$33/19</f>
        <v>0.39374855064136866</v>
      </c>
      <c r="O202" s="10" t="s">
        <v>509</v>
      </c>
    </row>
    <row r="203" spans="1:15" hidden="1" x14ac:dyDescent="0.25">
      <c r="A203" t="s">
        <v>250</v>
      </c>
      <c r="B203">
        <v>33.608791349999997</v>
      </c>
      <c r="C203">
        <v>-117.90476990000001</v>
      </c>
      <c r="D203" t="s">
        <v>233</v>
      </c>
      <c r="E203" t="s">
        <v>233</v>
      </c>
      <c r="F203" t="s">
        <v>11</v>
      </c>
      <c r="G203" t="s">
        <v>12</v>
      </c>
      <c r="I203">
        <v>7</v>
      </c>
      <c r="J203">
        <v>-99</v>
      </c>
      <c r="K203" t="s">
        <v>176</v>
      </c>
      <c r="L203" s="6" t="s">
        <v>12</v>
      </c>
      <c r="M203">
        <f>areas!$M$33/20</f>
        <v>0.37406112310930018</v>
      </c>
      <c r="N203">
        <f>areas!$M$33/19</f>
        <v>0.39374855064136866</v>
      </c>
      <c r="O203" s="6" t="s">
        <v>509</v>
      </c>
    </row>
    <row r="204" spans="1:15" hidden="1" x14ac:dyDescent="0.25">
      <c r="A204" t="s">
        <v>251</v>
      </c>
      <c r="B204">
        <v>33.606491089999999</v>
      </c>
      <c r="C204">
        <v>-117.9112473</v>
      </c>
      <c r="D204" t="s">
        <v>233</v>
      </c>
      <c r="E204" t="s">
        <v>233</v>
      </c>
      <c r="F204" t="s">
        <v>15</v>
      </c>
      <c r="G204" t="s">
        <v>12</v>
      </c>
      <c r="I204">
        <v>5</v>
      </c>
      <c r="J204">
        <v>-99</v>
      </c>
      <c r="K204" t="s">
        <v>176</v>
      </c>
      <c r="L204" s="5" t="s">
        <v>12</v>
      </c>
      <c r="M204">
        <f>areas!$M$33/20</f>
        <v>0.37406112310930018</v>
      </c>
      <c r="N204">
        <f>areas!$M$33/19</f>
        <v>0.39374855064136866</v>
      </c>
      <c r="O204" s="10" t="s">
        <v>509</v>
      </c>
    </row>
    <row r="205" spans="1:15" hidden="1" x14ac:dyDescent="0.25">
      <c r="A205" t="s">
        <v>252</v>
      </c>
      <c r="B205">
        <v>33.596530909999998</v>
      </c>
      <c r="C205">
        <v>-117.8802719</v>
      </c>
      <c r="D205" t="s">
        <v>233</v>
      </c>
      <c r="E205" t="s">
        <v>233</v>
      </c>
      <c r="F205" t="s">
        <v>15</v>
      </c>
      <c r="G205" t="s">
        <v>12</v>
      </c>
      <c r="I205">
        <v>9</v>
      </c>
      <c r="J205">
        <v>-99</v>
      </c>
      <c r="K205" t="s">
        <v>176</v>
      </c>
      <c r="L205" s="5" t="s">
        <v>12</v>
      </c>
      <c r="M205">
        <f>areas!$M$33/20</f>
        <v>0.37406112310930018</v>
      </c>
      <c r="N205">
        <f>areas!$M$33/19</f>
        <v>0.39374855064136866</v>
      </c>
      <c r="O205" s="10" t="s">
        <v>509</v>
      </c>
    </row>
    <row r="206" spans="1:15" hidden="1" x14ac:dyDescent="0.25">
      <c r="A206" t="s">
        <v>257</v>
      </c>
      <c r="B206">
        <v>33.212760000000003</v>
      </c>
      <c r="C206">
        <v>-117.39514</v>
      </c>
      <c r="D206" t="s">
        <v>233</v>
      </c>
      <c r="E206" t="s">
        <v>233</v>
      </c>
      <c r="F206" t="s">
        <v>15</v>
      </c>
      <c r="G206" t="s">
        <v>12</v>
      </c>
      <c r="I206">
        <v>3.6</v>
      </c>
      <c r="J206">
        <v>-88</v>
      </c>
      <c r="K206" t="s">
        <v>28</v>
      </c>
      <c r="L206" s="47" t="s">
        <v>495</v>
      </c>
      <c r="M206" s="48">
        <f>areas!$M$29/4</f>
        <v>0.20074890583325</v>
      </c>
      <c r="N206" s="48">
        <f>areas!$M$29/4</f>
        <v>0.20074890583325</v>
      </c>
      <c r="O206" s="47" t="s">
        <v>511</v>
      </c>
    </row>
    <row r="207" spans="1:15" hidden="1" x14ac:dyDescent="0.25">
      <c r="A207" t="s">
        <v>258</v>
      </c>
      <c r="B207">
        <v>33.209290000000003</v>
      </c>
      <c r="C207">
        <v>-117.39532</v>
      </c>
      <c r="D207" t="s">
        <v>233</v>
      </c>
      <c r="E207" t="s">
        <v>233</v>
      </c>
      <c r="F207" t="s">
        <v>15</v>
      </c>
      <c r="G207" t="s">
        <v>12</v>
      </c>
      <c r="I207">
        <v>6.6</v>
      </c>
      <c r="J207">
        <v>-88</v>
      </c>
      <c r="K207" t="s">
        <v>28</v>
      </c>
      <c r="L207" s="47" t="s">
        <v>495</v>
      </c>
      <c r="M207" s="48">
        <f>areas!$M$29/4</f>
        <v>0.20074890583325</v>
      </c>
      <c r="N207" s="48">
        <f>areas!$M$29/4</f>
        <v>0.20074890583325</v>
      </c>
      <c r="O207" s="47" t="s">
        <v>511</v>
      </c>
    </row>
    <row r="208" spans="1:15" hidden="1" x14ac:dyDescent="0.25">
      <c r="A208" t="s">
        <v>259</v>
      </c>
      <c r="B208">
        <v>33.207979999999999</v>
      </c>
      <c r="C208">
        <v>-117.3975367</v>
      </c>
      <c r="D208" t="s">
        <v>233</v>
      </c>
      <c r="E208" t="s">
        <v>233</v>
      </c>
      <c r="F208" t="s">
        <v>15</v>
      </c>
      <c r="G208" t="s">
        <v>12</v>
      </c>
      <c r="I208">
        <v>7.8</v>
      </c>
      <c r="J208">
        <v>-88</v>
      </c>
      <c r="K208" t="s">
        <v>28</v>
      </c>
      <c r="L208" s="49" t="s">
        <v>495</v>
      </c>
      <c r="M208" s="48">
        <f>areas!$M$29/4</f>
        <v>0.20074890583325</v>
      </c>
      <c r="N208" s="48">
        <f>areas!$M$29/4</f>
        <v>0.20074890583325</v>
      </c>
      <c r="O208" s="49" t="s">
        <v>511</v>
      </c>
    </row>
    <row r="209" spans="1:15" hidden="1" x14ac:dyDescent="0.25">
      <c r="A209" t="s">
        <v>260</v>
      </c>
      <c r="B209">
        <v>33.204279999999997</v>
      </c>
      <c r="C209">
        <v>-117.39136999999999</v>
      </c>
      <c r="D209" t="s">
        <v>233</v>
      </c>
      <c r="E209" t="s">
        <v>233</v>
      </c>
      <c r="F209" t="s">
        <v>15</v>
      </c>
      <c r="G209" t="s">
        <v>12</v>
      </c>
      <c r="I209">
        <v>3.2</v>
      </c>
      <c r="J209">
        <v>-88</v>
      </c>
      <c r="K209" t="s">
        <v>28</v>
      </c>
      <c r="L209" s="47" t="s">
        <v>495</v>
      </c>
      <c r="M209" s="48">
        <f>areas!$M$29/4</f>
        <v>0.20074890583325</v>
      </c>
      <c r="N209" s="48">
        <f>areas!$M$29/4</f>
        <v>0.20074890583325</v>
      </c>
      <c r="O209" s="47" t="s">
        <v>511</v>
      </c>
    </row>
    <row r="210" spans="1:15" hidden="1" x14ac:dyDescent="0.25">
      <c r="A210" t="s">
        <v>264</v>
      </c>
      <c r="B210">
        <v>32.726537380000003</v>
      </c>
      <c r="C210">
        <v>-117.1765436</v>
      </c>
      <c r="D210" t="s">
        <v>233</v>
      </c>
      <c r="E210" t="s">
        <v>233</v>
      </c>
      <c r="F210" t="s">
        <v>15</v>
      </c>
      <c r="G210" t="s">
        <v>12</v>
      </c>
      <c r="I210">
        <v>5.4</v>
      </c>
      <c r="J210">
        <v>-88</v>
      </c>
      <c r="K210" t="s">
        <v>28</v>
      </c>
      <c r="L210" s="19" t="s">
        <v>495</v>
      </c>
      <c r="M210" s="18">
        <f>areas!$M$31/13</f>
        <v>0.26648595658692309</v>
      </c>
      <c r="N210" s="18">
        <f>areas!$M$31/13</f>
        <v>0.26648595658692309</v>
      </c>
      <c r="O210" s="19" t="s">
        <v>500</v>
      </c>
    </row>
    <row r="211" spans="1:15" hidden="1" x14ac:dyDescent="0.25">
      <c r="A211" t="s">
        <v>265</v>
      </c>
      <c r="B211">
        <v>32.724960000000003</v>
      </c>
      <c r="C211">
        <v>-117.18335</v>
      </c>
      <c r="D211" t="s">
        <v>233</v>
      </c>
      <c r="E211" t="s">
        <v>233</v>
      </c>
      <c r="F211" t="s">
        <v>11</v>
      </c>
      <c r="G211" t="s">
        <v>12</v>
      </c>
      <c r="I211">
        <v>4.3</v>
      </c>
      <c r="J211">
        <v>-88</v>
      </c>
      <c r="K211" t="s">
        <v>28</v>
      </c>
      <c r="L211" s="17" t="s">
        <v>12</v>
      </c>
      <c r="M211" s="18">
        <f>areas!$M$31/13</f>
        <v>0.26648595658692309</v>
      </c>
      <c r="N211" s="18">
        <f>areas!$M$31/13</f>
        <v>0.26648595658692309</v>
      </c>
      <c r="O211" s="17" t="s">
        <v>500</v>
      </c>
    </row>
    <row r="212" spans="1:15" hidden="1" x14ac:dyDescent="0.25">
      <c r="A212" t="s">
        <v>266</v>
      </c>
      <c r="B212">
        <v>32.723036059999998</v>
      </c>
      <c r="C212">
        <v>-117.2237276</v>
      </c>
      <c r="D212" t="s">
        <v>233</v>
      </c>
      <c r="E212" t="s">
        <v>233</v>
      </c>
      <c r="F212" t="s">
        <v>15</v>
      </c>
      <c r="G212" t="s">
        <v>12</v>
      </c>
      <c r="I212">
        <v>3.4</v>
      </c>
      <c r="J212">
        <v>-88</v>
      </c>
      <c r="K212" t="s">
        <v>28</v>
      </c>
      <c r="L212" s="21" t="s">
        <v>495</v>
      </c>
      <c r="M212" s="18">
        <f>areas!$M$31/13</f>
        <v>0.26648595658692309</v>
      </c>
      <c r="N212" s="18">
        <f>areas!$M$31/13</f>
        <v>0.26648595658692309</v>
      </c>
      <c r="O212" s="21" t="s">
        <v>500</v>
      </c>
    </row>
    <row r="213" spans="1:15" hidden="1" x14ac:dyDescent="0.25">
      <c r="A213" t="s">
        <v>267</v>
      </c>
      <c r="B213">
        <v>32.720458020000002</v>
      </c>
      <c r="C213">
        <v>-117.2207786</v>
      </c>
      <c r="D213" t="s">
        <v>233</v>
      </c>
      <c r="E213" t="s">
        <v>233</v>
      </c>
      <c r="F213" t="s">
        <v>15</v>
      </c>
      <c r="G213" t="s">
        <v>12</v>
      </c>
      <c r="I213">
        <v>5.5</v>
      </c>
      <c r="J213">
        <v>-88</v>
      </c>
      <c r="K213" t="s">
        <v>28</v>
      </c>
      <c r="L213" s="19" t="s">
        <v>495</v>
      </c>
      <c r="M213" s="18">
        <f>areas!$M$31/13</f>
        <v>0.26648595658692309</v>
      </c>
      <c r="N213" s="18">
        <f>areas!$M$31/13</f>
        <v>0.26648595658692309</v>
      </c>
      <c r="O213" s="19" t="s">
        <v>500</v>
      </c>
    </row>
    <row r="214" spans="1:15" hidden="1" x14ac:dyDescent="0.25">
      <c r="A214" t="s">
        <v>268</v>
      </c>
      <c r="B214">
        <v>32.718816269999998</v>
      </c>
      <c r="C214">
        <v>-117.2262917</v>
      </c>
      <c r="D214" t="s">
        <v>233</v>
      </c>
      <c r="E214" t="s">
        <v>233</v>
      </c>
      <c r="F214" t="s">
        <v>11</v>
      </c>
      <c r="G214" t="s">
        <v>12</v>
      </c>
      <c r="I214">
        <v>4.4000000000000004</v>
      </c>
      <c r="J214">
        <v>-88</v>
      </c>
      <c r="K214" t="s">
        <v>28</v>
      </c>
      <c r="L214" s="17" t="s">
        <v>12</v>
      </c>
      <c r="M214" s="18">
        <f>areas!$M$31/13</f>
        <v>0.26648595658692309</v>
      </c>
      <c r="N214" s="18">
        <f>areas!$M$31/13</f>
        <v>0.26648595658692309</v>
      </c>
      <c r="O214" s="17" t="s">
        <v>500</v>
      </c>
    </row>
    <row r="215" spans="1:15" hidden="1" x14ac:dyDescent="0.25">
      <c r="A215" t="s">
        <v>269</v>
      </c>
      <c r="B215">
        <v>32.718230390000002</v>
      </c>
      <c r="C215">
        <v>-117.2303976</v>
      </c>
      <c r="D215" t="s">
        <v>233</v>
      </c>
      <c r="E215" t="s">
        <v>233</v>
      </c>
      <c r="F215" t="s">
        <v>11</v>
      </c>
      <c r="G215" t="s">
        <v>12</v>
      </c>
      <c r="I215">
        <v>3.2</v>
      </c>
      <c r="J215">
        <v>-88</v>
      </c>
      <c r="K215" t="s">
        <v>28</v>
      </c>
      <c r="L215" s="17" t="s">
        <v>12</v>
      </c>
      <c r="M215" s="18">
        <f>areas!$M$31/13</f>
        <v>0.26648595658692309</v>
      </c>
      <c r="N215" s="18">
        <f>areas!$M$31/13</f>
        <v>0.26648595658692309</v>
      </c>
      <c r="O215" s="17" t="s">
        <v>500</v>
      </c>
    </row>
    <row r="216" spans="1:15" hidden="1" x14ac:dyDescent="0.25">
      <c r="A216" t="s">
        <v>270</v>
      </c>
      <c r="B216">
        <v>32.716430000000003</v>
      </c>
      <c r="C216">
        <v>-117.22662</v>
      </c>
      <c r="D216" t="s">
        <v>233</v>
      </c>
      <c r="E216" t="s">
        <v>233</v>
      </c>
      <c r="F216" t="s">
        <v>15</v>
      </c>
      <c r="G216" t="s">
        <v>12</v>
      </c>
      <c r="I216">
        <v>4.2</v>
      </c>
      <c r="J216">
        <v>-88</v>
      </c>
      <c r="K216" t="s">
        <v>28</v>
      </c>
      <c r="L216" s="19" t="s">
        <v>495</v>
      </c>
      <c r="M216" s="18">
        <f>areas!$M$31/13</f>
        <v>0.26648595658692309</v>
      </c>
      <c r="N216" s="18">
        <f>areas!$M$31/13</f>
        <v>0.26648595658692309</v>
      </c>
      <c r="O216" s="19" t="s">
        <v>500</v>
      </c>
    </row>
    <row r="217" spans="1:15" hidden="1" x14ac:dyDescent="0.25">
      <c r="A217" t="s">
        <v>271</v>
      </c>
      <c r="B217">
        <v>32.712555250000001</v>
      </c>
      <c r="C217">
        <v>-117.23131069999999</v>
      </c>
      <c r="D217" t="s">
        <v>233</v>
      </c>
      <c r="E217" t="s">
        <v>233</v>
      </c>
      <c r="F217" t="s">
        <v>15</v>
      </c>
      <c r="G217" t="s">
        <v>12</v>
      </c>
      <c r="I217">
        <v>4.7</v>
      </c>
      <c r="J217">
        <v>-88</v>
      </c>
      <c r="K217" t="s">
        <v>28</v>
      </c>
      <c r="L217" s="19" t="s">
        <v>12</v>
      </c>
      <c r="M217" s="18">
        <f>areas!$M$31/13</f>
        <v>0.26648595658692309</v>
      </c>
      <c r="N217" s="18">
        <f>areas!$M$31/13</f>
        <v>0.26648595658692309</v>
      </c>
      <c r="O217" s="20" t="s">
        <v>500</v>
      </c>
    </row>
    <row r="218" spans="1:15" hidden="1" x14ac:dyDescent="0.25">
      <c r="A218" t="s">
        <v>272</v>
      </c>
      <c r="B218">
        <v>32.71208</v>
      </c>
      <c r="C218">
        <v>-117.23282</v>
      </c>
      <c r="D218" t="s">
        <v>233</v>
      </c>
      <c r="E218" t="s">
        <v>233</v>
      </c>
      <c r="F218" t="s">
        <v>11</v>
      </c>
      <c r="G218" t="s">
        <v>12</v>
      </c>
      <c r="I218">
        <v>6.7</v>
      </c>
      <c r="J218">
        <v>-88</v>
      </c>
      <c r="K218" t="s">
        <v>28</v>
      </c>
      <c r="L218" s="17" t="s">
        <v>12</v>
      </c>
      <c r="M218" s="18">
        <f>areas!$M$31/13</f>
        <v>0.26648595658692309</v>
      </c>
      <c r="N218" s="18">
        <f>areas!$M$31/13</f>
        <v>0.26648595658692309</v>
      </c>
      <c r="O218" s="17" t="s">
        <v>500</v>
      </c>
    </row>
    <row r="219" spans="1:15" hidden="1" x14ac:dyDescent="0.25">
      <c r="A219" t="s">
        <v>273</v>
      </c>
      <c r="B219">
        <v>32.625882670000003</v>
      </c>
      <c r="C219">
        <v>-117.13570609999999</v>
      </c>
      <c r="D219" t="s">
        <v>233</v>
      </c>
      <c r="E219" t="s">
        <v>233</v>
      </c>
      <c r="F219" t="s">
        <v>15</v>
      </c>
      <c r="G219" t="s">
        <v>12</v>
      </c>
      <c r="I219">
        <v>3</v>
      </c>
      <c r="J219">
        <v>-88</v>
      </c>
      <c r="K219" t="s">
        <v>28</v>
      </c>
      <c r="L219" s="19" t="s">
        <v>495</v>
      </c>
      <c r="M219" s="18">
        <f>areas!$M$31/13</f>
        <v>0.26648595658692309</v>
      </c>
      <c r="N219" s="18">
        <f>areas!$M$31/13</f>
        <v>0.26648595658692309</v>
      </c>
      <c r="O219" s="19" t="s">
        <v>500</v>
      </c>
    </row>
    <row r="220" spans="1:15" hidden="1" x14ac:dyDescent="0.25">
      <c r="A220" t="s">
        <v>274</v>
      </c>
      <c r="B220">
        <v>32.623549539999999</v>
      </c>
      <c r="C220">
        <v>-117.1336251</v>
      </c>
      <c r="D220" t="s">
        <v>233</v>
      </c>
      <c r="E220" t="s">
        <v>233</v>
      </c>
      <c r="F220" t="s">
        <v>11</v>
      </c>
      <c r="G220" t="s">
        <v>12</v>
      </c>
      <c r="I220">
        <v>3</v>
      </c>
      <c r="J220">
        <v>-88</v>
      </c>
      <c r="K220" t="s">
        <v>28</v>
      </c>
      <c r="L220" s="17" t="s">
        <v>12</v>
      </c>
      <c r="M220" s="18">
        <f>areas!$M$31/13</f>
        <v>0.26648595658692309</v>
      </c>
      <c r="N220" s="18">
        <f>areas!$M$31/13</f>
        <v>0.26648595658692309</v>
      </c>
      <c r="O220" s="17" t="s">
        <v>500</v>
      </c>
    </row>
    <row r="221" spans="1:15" hidden="1" x14ac:dyDescent="0.25">
      <c r="A221" t="s">
        <v>275</v>
      </c>
      <c r="B221">
        <v>32.62166071</v>
      </c>
      <c r="C221">
        <v>-117.1021686</v>
      </c>
      <c r="D221" t="s">
        <v>233</v>
      </c>
      <c r="E221" t="s">
        <v>233</v>
      </c>
      <c r="F221" t="s">
        <v>15</v>
      </c>
      <c r="G221" t="s">
        <v>12</v>
      </c>
      <c r="I221">
        <v>3.6</v>
      </c>
      <c r="J221">
        <v>-88</v>
      </c>
      <c r="K221" t="s">
        <v>28</v>
      </c>
      <c r="L221" s="19" t="s">
        <v>12</v>
      </c>
      <c r="M221" s="18">
        <f>areas!$M$31/13</f>
        <v>0.26648595658692309</v>
      </c>
      <c r="N221" s="18">
        <f>areas!$M$31/13</f>
        <v>0.26648595658692309</v>
      </c>
      <c r="O221" s="20" t="s">
        <v>500</v>
      </c>
    </row>
    <row r="222" spans="1:15" hidden="1" x14ac:dyDescent="0.25">
      <c r="A222" t="s">
        <v>276</v>
      </c>
      <c r="B222">
        <v>32.62153</v>
      </c>
      <c r="C222">
        <v>-117.13015</v>
      </c>
      <c r="D222" t="s">
        <v>233</v>
      </c>
      <c r="E222" t="s">
        <v>233</v>
      </c>
      <c r="F222" t="s">
        <v>15</v>
      </c>
      <c r="G222" t="s">
        <v>12</v>
      </c>
      <c r="I222">
        <v>3.5</v>
      </c>
      <c r="J222">
        <v>-88</v>
      </c>
      <c r="K222" t="s">
        <v>28</v>
      </c>
      <c r="L222" s="19" t="s">
        <v>12</v>
      </c>
      <c r="M222" s="18">
        <f>areas!$M$31/13</f>
        <v>0.26648595658692309</v>
      </c>
      <c r="N222" s="18">
        <f>areas!$M$31/13</f>
        <v>0.26648595658692309</v>
      </c>
      <c r="O222" s="20" t="s">
        <v>500</v>
      </c>
    </row>
    <row r="223" spans="1:15" s="53" customFormat="1" hidden="1" x14ac:dyDescent="0.25">
      <c r="A223" s="53" t="s">
        <v>232</v>
      </c>
      <c r="B223" s="53">
        <v>34.25844</v>
      </c>
      <c r="C223" s="53">
        <v>-119.26690000000001</v>
      </c>
      <c r="D223" s="53" t="s">
        <v>233</v>
      </c>
      <c r="E223" s="53" t="s">
        <v>233</v>
      </c>
      <c r="F223" s="53" t="s">
        <v>15</v>
      </c>
      <c r="G223" s="53" t="s">
        <v>12</v>
      </c>
      <c r="I223" s="53">
        <v>3</v>
      </c>
      <c r="J223" s="53">
        <v>-88</v>
      </c>
      <c r="K223" s="53" t="s">
        <v>68</v>
      </c>
      <c r="L223" s="57" t="s">
        <v>12</v>
      </c>
      <c r="M223" s="53">
        <f>areas!$M$33/20</f>
        <v>0.37406112310930018</v>
      </c>
      <c r="N223" s="53">
        <f>areas!$M$33/19</f>
        <v>0.39374855064136866</v>
      </c>
      <c r="O223" s="58" t="s">
        <v>503</v>
      </c>
    </row>
    <row r="224" spans="1:15" hidden="1" x14ac:dyDescent="0.25">
      <c r="A224" t="s">
        <v>280</v>
      </c>
      <c r="B224">
        <v>34.40081</v>
      </c>
      <c r="C224">
        <v>-119.83277</v>
      </c>
      <c r="D224" t="s">
        <v>278</v>
      </c>
      <c r="E224" t="s">
        <v>278</v>
      </c>
      <c r="F224" t="s">
        <v>11</v>
      </c>
      <c r="G224" t="s">
        <v>12</v>
      </c>
      <c r="I224" s="2">
        <v>29.7</v>
      </c>
      <c r="J224">
        <v>-88</v>
      </c>
      <c r="K224" t="s">
        <v>68</v>
      </c>
      <c r="L224" s="6" t="s">
        <v>12</v>
      </c>
      <c r="M224">
        <f>areas!$M$39/22</f>
        <v>68.856239061476927</v>
      </c>
      <c r="O224" s="6" t="s">
        <v>543</v>
      </c>
    </row>
    <row r="225" spans="1:15" hidden="1" x14ac:dyDescent="0.25">
      <c r="A225" t="s">
        <v>281</v>
      </c>
      <c r="B225">
        <v>34.359099999999998</v>
      </c>
      <c r="C225">
        <v>-119.82501000000001</v>
      </c>
      <c r="D225" t="s">
        <v>278</v>
      </c>
      <c r="E225" t="s">
        <v>278</v>
      </c>
      <c r="F225" t="s">
        <v>15</v>
      </c>
      <c r="G225" t="s">
        <v>12</v>
      </c>
      <c r="I225">
        <v>87.4</v>
      </c>
      <c r="J225">
        <v>-88</v>
      </c>
      <c r="K225" t="s">
        <v>68</v>
      </c>
      <c r="L225" s="5" t="s">
        <v>12</v>
      </c>
      <c r="M225">
        <f>areas!$M$39/22</f>
        <v>68.856239061476927</v>
      </c>
      <c r="O225" s="6" t="s">
        <v>543</v>
      </c>
    </row>
    <row r="226" spans="1:15" hidden="1" x14ac:dyDescent="0.25">
      <c r="A226" t="s">
        <v>282</v>
      </c>
      <c r="B226">
        <v>34.357599999999998</v>
      </c>
      <c r="C226">
        <v>-119.67377</v>
      </c>
      <c r="D226" t="s">
        <v>278</v>
      </c>
      <c r="E226" t="s">
        <v>278</v>
      </c>
      <c r="F226" t="s">
        <v>15</v>
      </c>
      <c r="G226" t="s">
        <v>12</v>
      </c>
      <c r="I226">
        <v>54</v>
      </c>
      <c r="J226">
        <v>-88</v>
      </c>
      <c r="K226" t="s">
        <v>68</v>
      </c>
      <c r="L226" s="5" t="s">
        <v>12</v>
      </c>
      <c r="M226">
        <f>areas!$M$39/22</f>
        <v>68.856239061476927</v>
      </c>
      <c r="O226" s="6" t="s">
        <v>543</v>
      </c>
    </row>
    <row r="227" spans="1:15" hidden="1" x14ac:dyDescent="0.25">
      <c r="A227" t="s">
        <v>283</v>
      </c>
      <c r="B227">
        <v>34.344099999999997</v>
      </c>
      <c r="C227">
        <v>-119.56253</v>
      </c>
      <c r="D227" t="s">
        <v>278</v>
      </c>
      <c r="E227" t="s">
        <v>278</v>
      </c>
      <c r="F227" t="s">
        <v>11</v>
      </c>
      <c r="G227" t="s">
        <v>12</v>
      </c>
      <c r="I227">
        <v>43.9</v>
      </c>
      <c r="J227">
        <v>-88</v>
      </c>
      <c r="K227" t="s">
        <v>68</v>
      </c>
      <c r="L227" s="6" t="s">
        <v>12</v>
      </c>
      <c r="M227">
        <f>areas!$M$39/22</f>
        <v>68.856239061476927</v>
      </c>
      <c r="O227" s="6" t="s">
        <v>543</v>
      </c>
    </row>
    <row r="228" spans="1:15" hidden="1" x14ac:dyDescent="0.25">
      <c r="A228" t="s">
        <v>284</v>
      </c>
      <c r="B228">
        <v>34.311909999999997</v>
      </c>
      <c r="C228">
        <v>-119.54771</v>
      </c>
      <c r="D228" t="s">
        <v>278</v>
      </c>
      <c r="E228" t="s">
        <v>278</v>
      </c>
      <c r="F228" t="s">
        <v>15</v>
      </c>
      <c r="G228" t="s">
        <v>12</v>
      </c>
      <c r="I228">
        <v>66.400000000000006</v>
      </c>
      <c r="J228">
        <v>-88</v>
      </c>
      <c r="K228" t="s">
        <v>68</v>
      </c>
      <c r="L228" s="5" t="s">
        <v>12</v>
      </c>
      <c r="M228">
        <f>areas!$M$39/22</f>
        <v>68.856239061476927</v>
      </c>
      <c r="O228" s="6" t="s">
        <v>543</v>
      </c>
    </row>
    <row r="229" spans="1:15" hidden="1" x14ac:dyDescent="0.25">
      <c r="A229" t="s">
        <v>285</v>
      </c>
      <c r="B229">
        <v>34.229840000000003</v>
      </c>
      <c r="C229">
        <v>-119.51819999999999</v>
      </c>
      <c r="D229" t="s">
        <v>278</v>
      </c>
      <c r="E229" t="s">
        <v>278</v>
      </c>
      <c r="F229" t="s">
        <v>15</v>
      </c>
      <c r="G229" t="s">
        <v>12</v>
      </c>
      <c r="I229">
        <v>86.8</v>
      </c>
      <c r="J229">
        <v>-88</v>
      </c>
      <c r="K229" t="s">
        <v>68</v>
      </c>
      <c r="L229" s="5" t="s">
        <v>12</v>
      </c>
      <c r="M229">
        <f>areas!$M$39/22</f>
        <v>68.856239061476927</v>
      </c>
      <c r="O229" s="6" t="s">
        <v>543</v>
      </c>
    </row>
    <row r="230" spans="1:15" hidden="1" x14ac:dyDescent="0.25">
      <c r="A230" t="s">
        <v>286</v>
      </c>
      <c r="B230">
        <v>34.195880000000002</v>
      </c>
      <c r="C230">
        <v>-119.39064</v>
      </c>
      <c r="D230" t="s">
        <v>278</v>
      </c>
      <c r="E230" t="s">
        <v>278</v>
      </c>
      <c r="F230" t="s">
        <v>15</v>
      </c>
      <c r="G230" t="s">
        <v>12</v>
      </c>
      <c r="I230">
        <v>35.1</v>
      </c>
      <c r="J230">
        <v>-88</v>
      </c>
      <c r="K230" t="s">
        <v>68</v>
      </c>
      <c r="L230" s="5" t="s">
        <v>12</v>
      </c>
      <c r="M230">
        <f>areas!$M$39/22</f>
        <v>68.856239061476927</v>
      </c>
      <c r="O230" s="6" t="s">
        <v>543</v>
      </c>
    </row>
    <row r="231" spans="1:15" hidden="1" x14ac:dyDescent="0.25">
      <c r="A231" t="s">
        <v>287</v>
      </c>
      <c r="B231">
        <v>34.052799999999998</v>
      </c>
      <c r="C231">
        <v>-119.0490667</v>
      </c>
      <c r="D231" t="s">
        <v>278</v>
      </c>
      <c r="E231" t="s">
        <v>278</v>
      </c>
      <c r="F231" t="s">
        <v>15</v>
      </c>
      <c r="G231" t="s">
        <v>12</v>
      </c>
      <c r="I231">
        <v>87</v>
      </c>
      <c r="J231">
        <v>-88</v>
      </c>
      <c r="K231" t="s">
        <v>13</v>
      </c>
      <c r="L231" s="5" t="s">
        <v>12</v>
      </c>
      <c r="M231">
        <f>areas!$M$39/22</f>
        <v>68.856239061476927</v>
      </c>
      <c r="O231" s="6" t="s">
        <v>545</v>
      </c>
    </row>
    <row r="232" spans="1:15" hidden="1" x14ac:dyDescent="0.25">
      <c r="A232" t="s">
        <v>288</v>
      </c>
      <c r="B232">
        <v>34.015720000000002</v>
      </c>
      <c r="C232">
        <v>-118.91216</v>
      </c>
      <c r="D232" t="s">
        <v>278</v>
      </c>
      <c r="E232" t="s">
        <v>278</v>
      </c>
      <c r="F232" t="s">
        <v>15</v>
      </c>
      <c r="G232" t="s">
        <v>12</v>
      </c>
      <c r="I232">
        <v>60.3</v>
      </c>
      <c r="J232">
        <v>-88</v>
      </c>
      <c r="K232" t="s">
        <v>68</v>
      </c>
      <c r="L232" s="5" t="s">
        <v>12</v>
      </c>
      <c r="M232">
        <f>areas!$M$39/22</f>
        <v>68.856239061476927</v>
      </c>
      <c r="O232" s="6" t="s">
        <v>545</v>
      </c>
    </row>
    <row r="233" spans="1:15" hidden="1" x14ac:dyDescent="0.25">
      <c r="A233" t="s">
        <v>299</v>
      </c>
      <c r="B233">
        <v>33.269849999999998</v>
      </c>
      <c r="C233">
        <v>-117.56491</v>
      </c>
      <c r="D233" t="s">
        <v>278</v>
      </c>
      <c r="E233" t="s">
        <v>278</v>
      </c>
      <c r="F233" t="s">
        <v>11</v>
      </c>
      <c r="G233" t="s">
        <v>12</v>
      </c>
      <c r="I233">
        <v>81</v>
      </c>
      <c r="J233">
        <v>-88</v>
      </c>
      <c r="K233" t="s">
        <v>188</v>
      </c>
      <c r="L233" s="42" t="s">
        <v>12</v>
      </c>
      <c r="M233" s="39">
        <f>areas!$M$38/14</f>
        <v>36.067553794106963</v>
      </c>
      <c r="N233" s="39"/>
      <c r="O233" s="42" t="s">
        <v>551</v>
      </c>
    </row>
    <row r="234" spans="1:15" hidden="1" x14ac:dyDescent="0.25">
      <c r="A234" t="s">
        <v>300</v>
      </c>
      <c r="B234">
        <v>33.265540000000001</v>
      </c>
      <c r="C234">
        <v>-117.53337999999999</v>
      </c>
      <c r="D234" t="s">
        <v>278</v>
      </c>
      <c r="E234" t="s">
        <v>278</v>
      </c>
      <c r="F234" t="s">
        <v>11</v>
      </c>
      <c r="G234" t="s">
        <v>12</v>
      </c>
      <c r="I234">
        <v>63</v>
      </c>
      <c r="J234">
        <v>-88</v>
      </c>
      <c r="K234" t="s">
        <v>188</v>
      </c>
      <c r="L234" s="42" t="s">
        <v>12</v>
      </c>
      <c r="M234" s="39">
        <f>areas!$M$38/14</f>
        <v>36.067553794106963</v>
      </c>
      <c r="N234" s="39"/>
      <c r="O234" s="42" t="s">
        <v>551</v>
      </c>
    </row>
    <row r="235" spans="1:15" hidden="1" x14ac:dyDescent="0.25">
      <c r="A235" t="s">
        <v>301</v>
      </c>
      <c r="B235">
        <v>33.217529999999996</v>
      </c>
      <c r="C235">
        <v>-117.48042</v>
      </c>
      <c r="D235" t="s">
        <v>278</v>
      </c>
      <c r="E235" t="s">
        <v>278</v>
      </c>
      <c r="F235" t="s">
        <v>15</v>
      </c>
      <c r="G235" t="s">
        <v>12</v>
      </c>
      <c r="I235">
        <v>62</v>
      </c>
      <c r="J235">
        <v>-88</v>
      </c>
      <c r="K235" t="s">
        <v>188</v>
      </c>
      <c r="L235" s="38" t="s">
        <v>12</v>
      </c>
      <c r="M235" s="39">
        <f>areas!$M$38/14</f>
        <v>36.067553794106963</v>
      </c>
      <c r="N235" s="39"/>
      <c r="O235" s="42" t="s">
        <v>551</v>
      </c>
    </row>
    <row r="236" spans="1:15" hidden="1" x14ac:dyDescent="0.25">
      <c r="A236" t="s">
        <v>302</v>
      </c>
      <c r="B236">
        <v>33.105249999999998</v>
      </c>
      <c r="C236">
        <v>-117.36218</v>
      </c>
      <c r="D236" t="s">
        <v>278</v>
      </c>
      <c r="E236" t="s">
        <v>278</v>
      </c>
      <c r="F236" t="s">
        <v>11</v>
      </c>
      <c r="G236" t="s">
        <v>12</v>
      </c>
      <c r="I236">
        <v>83</v>
      </c>
      <c r="J236">
        <v>-88</v>
      </c>
      <c r="K236" t="s">
        <v>188</v>
      </c>
      <c r="L236" s="42" t="s">
        <v>12</v>
      </c>
      <c r="M236" s="39">
        <f>areas!$M$38/14</f>
        <v>36.067553794106963</v>
      </c>
      <c r="N236" s="39"/>
      <c r="O236" s="42" t="s">
        <v>551</v>
      </c>
    </row>
    <row r="237" spans="1:15" hidden="1" x14ac:dyDescent="0.25">
      <c r="A237" t="s">
        <v>303</v>
      </c>
      <c r="B237">
        <v>33.087589999999999</v>
      </c>
      <c r="C237">
        <v>-117.35117</v>
      </c>
      <c r="D237" t="s">
        <v>278</v>
      </c>
      <c r="E237" t="s">
        <v>278</v>
      </c>
      <c r="F237" t="s">
        <v>11</v>
      </c>
      <c r="G237" t="s">
        <v>12</v>
      </c>
      <c r="I237">
        <v>73</v>
      </c>
      <c r="J237">
        <v>-88</v>
      </c>
      <c r="K237" t="s">
        <v>188</v>
      </c>
      <c r="L237" s="42" t="s">
        <v>12</v>
      </c>
      <c r="M237" s="39">
        <f>areas!$M$38/14</f>
        <v>36.067553794106963</v>
      </c>
      <c r="N237" s="39"/>
      <c r="O237" s="42" t="s">
        <v>551</v>
      </c>
    </row>
    <row r="238" spans="1:15" hidden="1" x14ac:dyDescent="0.25">
      <c r="A238" t="s">
        <v>298</v>
      </c>
      <c r="B238">
        <v>33.512088779999999</v>
      </c>
      <c r="C238">
        <v>-117.7713471</v>
      </c>
      <c r="D238" t="s">
        <v>278</v>
      </c>
      <c r="E238" t="s">
        <v>278</v>
      </c>
      <c r="F238" t="s">
        <v>11</v>
      </c>
      <c r="G238" t="s">
        <v>12</v>
      </c>
      <c r="I238">
        <v>42</v>
      </c>
      <c r="J238">
        <v>-99</v>
      </c>
      <c r="K238" t="s">
        <v>176</v>
      </c>
      <c r="L238" s="6" t="s">
        <v>12</v>
      </c>
      <c r="M238">
        <f>areas!$M$39/22</f>
        <v>68.856239061476927</v>
      </c>
      <c r="O238" s="6" t="s">
        <v>550</v>
      </c>
    </row>
    <row r="239" spans="1:15" hidden="1" x14ac:dyDescent="0.25">
      <c r="A239" t="s">
        <v>293</v>
      </c>
      <c r="B239">
        <v>33.648059840000002</v>
      </c>
      <c r="C239">
        <v>-118.14888000000001</v>
      </c>
      <c r="D239" t="s">
        <v>278</v>
      </c>
      <c r="E239" t="s">
        <v>278</v>
      </c>
      <c r="F239" t="s">
        <v>11</v>
      </c>
      <c r="G239" t="s">
        <v>12</v>
      </c>
      <c r="I239">
        <v>32</v>
      </c>
      <c r="J239">
        <v>-99</v>
      </c>
      <c r="K239" t="s">
        <v>176</v>
      </c>
      <c r="L239" s="6" t="s">
        <v>12</v>
      </c>
      <c r="M239">
        <f>areas!$M$39/22</f>
        <v>68.856239061476927</v>
      </c>
      <c r="O239" s="6" t="s">
        <v>548</v>
      </c>
    </row>
    <row r="240" spans="1:15" hidden="1" x14ac:dyDescent="0.25">
      <c r="A240" t="s">
        <v>294</v>
      </c>
      <c r="B240">
        <v>33.621181489999998</v>
      </c>
      <c r="C240">
        <v>-118.1944809</v>
      </c>
      <c r="D240" t="s">
        <v>278</v>
      </c>
      <c r="E240" t="s">
        <v>278</v>
      </c>
      <c r="F240" t="s">
        <v>11</v>
      </c>
      <c r="G240" t="s">
        <v>12</v>
      </c>
      <c r="I240">
        <v>43</v>
      </c>
      <c r="J240">
        <v>-99</v>
      </c>
      <c r="K240" t="s">
        <v>176</v>
      </c>
      <c r="L240" s="6" t="s">
        <v>12</v>
      </c>
      <c r="M240">
        <f>areas!$M$39/22</f>
        <v>68.856239061476927</v>
      </c>
      <c r="O240" s="6" t="s">
        <v>548</v>
      </c>
    </row>
    <row r="241" spans="1:15" hidden="1" x14ac:dyDescent="0.25">
      <c r="A241" t="s">
        <v>295</v>
      </c>
      <c r="B241">
        <v>33.601989750000001</v>
      </c>
      <c r="C241">
        <v>-118.0566101</v>
      </c>
      <c r="D241" t="s">
        <v>278</v>
      </c>
      <c r="E241" t="s">
        <v>278</v>
      </c>
      <c r="F241" t="s">
        <v>11</v>
      </c>
      <c r="G241" t="s">
        <v>12</v>
      </c>
      <c r="I241">
        <v>39</v>
      </c>
      <c r="J241">
        <v>-99</v>
      </c>
      <c r="K241" t="s">
        <v>176</v>
      </c>
      <c r="L241" s="6" t="s">
        <v>12</v>
      </c>
      <c r="M241">
        <f>areas!$M$39/22</f>
        <v>68.856239061476927</v>
      </c>
      <c r="O241" s="6" t="s">
        <v>548</v>
      </c>
    </row>
    <row r="242" spans="1:15" hidden="1" x14ac:dyDescent="0.25">
      <c r="A242" t="s">
        <v>296</v>
      </c>
      <c r="B242">
        <v>33.594860079999997</v>
      </c>
      <c r="C242">
        <v>-118.194397</v>
      </c>
      <c r="D242" t="s">
        <v>278</v>
      </c>
      <c r="E242" t="s">
        <v>278</v>
      </c>
      <c r="F242" t="s">
        <v>15</v>
      </c>
      <c r="G242" t="s">
        <v>12</v>
      </c>
      <c r="I242">
        <v>52</v>
      </c>
      <c r="J242">
        <v>-99</v>
      </c>
      <c r="K242" t="s">
        <v>176</v>
      </c>
      <c r="L242" s="5" t="s">
        <v>12</v>
      </c>
      <c r="M242">
        <f>areas!$M$39/22</f>
        <v>68.856239061476927</v>
      </c>
      <c r="O242" s="6" t="s">
        <v>548</v>
      </c>
    </row>
    <row r="243" spans="1:15" hidden="1" x14ac:dyDescent="0.25">
      <c r="A243" t="s">
        <v>297</v>
      </c>
      <c r="B243">
        <v>33.592311860000002</v>
      </c>
      <c r="C243">
        <v>-117.9253082</v>
      </c>
      <c r="D243" t="s">
        <v>278</v>
      </c>
      <c r="E243" t="s">
        <v>278</v>
      </c>
      <c r="F243" t="s">
        <v>15</v>
      </c>
      <c r="G243" t="s">
        <v>12</v>
      </c>
      <c r="I243">
        <v>38</v>
      </c>
      <c r="J243">
        <v>-99</v>
      </c>
      <c r="K243" t="s">
        <v>176</v>
      </c>
      <c r="L243" s="5" t="s">
        <v>12</v>
      </c>
      <c r="M243">
        <f>areas!$M$39/22</f>
        <v>68.856239061476927</v>
      </c>
      <c r="O243" s="6" t="s">
        <v>548</v>
      </c>
    </row>
    <row r="244" spans="1:15" hidden="1" x14ac:dyDescent="0.25">
      <c r="A244" t="s">
        <v>289</v>
      </c>
      <c r="B244">
        <v>33.986400000000003</v>
      </c>
      <c r="C244">
        <v>-118.6220167</v>
      </c>
      <c r="D244" t="s">
        <v>278</v>
      </c>
      <c r="E244" t="s">
        <v>278</v>
      </c>
      <c r="F244" t="s">
        <v>15</v>
      </c>
      <c r="G244" t="s">
        <v>12</v>
      </c>
      <c r="I244">
        <v>86</v>
      </c>
      <c r="J244">
        <v>-88</v>
      </c>
      <c r="K244" t="s">
        <v>13</v>
      </c>
      <c r="L244" s="5" t="s">
        <v>12</v>
      </c>
      <c r="M244">
        <f>areas!$M$39/22</f>
        <v>68.856239061476927</v>
      </c>
      <c r="O244" s="6" t="s">
        <v>547</v>
      </c>
    </row>
    <row r="245" spans="1:15" hidden="1" x14ac:dyDescent="0.25">
      <c r="A245" t="s">
        <v>290</v>
      </c>
      <c r="B245">
        <v>33.943833329999997</v>
      </c>
      <c r="C245">
        <v>-118.5198333</v>
      </c>
      <c r="D245" t="s">
        <v>278</v>
      </c>
      <c r="E245" t="s">
        <v>278</v>
      </c>
      <c r="F245" t="s">
        <v>11</v>
      </c>
      <c r="G245" t="s">
        <v>12</v>
      </c>
      <c r="I245">
        <v>48</v>
      </c>
      <c r="J245">
        <v>-88</v>
      </c>
      <c r="K245" t="s">
        <v>13</v>
      </c>
      <c r="L245" s="6" t="s">
        <v>12</v>
      </c>
      <c r="M245">
        <f>areas!$M$39/22</f>
        <v>68.856239061476927</v>
      </c>
      <c r="O245" s="6" t="s">
        <v>547</v>
      </c>
    </row>
    <row r="246" spans="1:15" hidden="1" x14ac:dyDescent="0.25">
      <c r="A246" t="s">
        <v>291</v>
      </c>
      <c r="B246">
        <v>33.865833330000001</v>
      </c>
      <c r="C246">
        <v>-118.52809999999999</v>
      </c>
      <c r="D246" t="s">
        <v>278</v>
      </c>
      <c r="E246" t="s">
        <v>278</v>
      </c>
      <c r="F246" t="s">
        <v>15</v>
      </c>
      <c r="G246" t="s">
        <v>12</v>
      </c>
      <c r="I246">
        <v>70</v>
      </c>
      <c r="J246">
        <v>-88</v>
      </c>
      <c r="K246" t="s">
        <v>13</v>
      </c>
      <c r="L246" s="5" t="s">
        <v>12</v>
      </c>
      <c r="M246">
        <f>areas!$M$39/22</f>
        <v>68.856239061476927</v>
      </c>
      <c r="O246" s="6" t="s">
        <v>547</v>
      </c>
    </row>
    <row r="247" spans="1:15" hidden="1" x14ac:dyDescent="0.25">
      <c r="A247" t="s">
        <v>292</v>
      </c>
      <c r="B247">
        <v>33.848233329999999</v>
      </c>
      <c r="C247">
        <v>-118.56781669999999</v>
      </c>
      <c r="D247" t="s">
        <v>278</v>
      </c>
      <c r="E247" t="s">
        <v>278</v>
      </c>
      <c r="F247" t="s">
        <v>11</v>
      </c>
      <c r="G247" t="s">
        <v>12</v>
      </c>
      <c r="I247">
        <v>80</v>
      </c>
      <c r="J247">
        <v>-88</v>
      </c>
      <c r="K247" t="s">
        <v>13</v>
      </c>
      <c r="L247" s="6" t="s">
        <v>12</v>
      </c>
      <c r="M247">
        <f>areas!$M$39/22</f>
        <v>68.856239061476927</v>
      </c>
      <c r="O247" s="6" t="s">
        <v>547</v>
      </c>
    </row>
    <row r="248" spans="1:15" hidden="1" x14ac:dyDescent="0.25">
      <c r="A248" t="s">
        <v>313</v>
      </c>
      <c r="B248">
        <v>33.991199999999999</v>
      </c>
      <c r="C248">
        <v>-118.5356333</v>
      </c>
      <c r="D248" t="s">
        <v>278</v>
      </c>
      <c r="E248" t="s">
        <v>278</v>
      </c>
      <c r="F248" t="s">
        <v>56</v>
      </c>
      <c r="G248" t="s">
        <v>12</v>
      </c>
      <c r="H248" t="s">
        <v>314</v>
      </c>
      <c r="I248">
        <v>31</v>
      </c>
      <c r="J248">
        <v>-88</v>
      </c>
      <c r="K248" t="s">
        <v>13</v>
      </c>
      <c r="L248" s="6" t="s">
        <v>12</v>
      </c>
      <c r="M248">
        <f>areas!$M$39/22</f>
        <v>68.856239061476927</v>
      </c>
      <c r="O248" s="5" t="s">
        <v>547</v>
      </c>
    </row>
    <row r="249" spans="1:15" hidden="1" x14ac:dyDescent="0.25">
      <c r="A249" t="s">
        <v>304</v>
      </c>
      <c r="B249">
        <v>32.967619999999997</v>
      </c>
      <c r="C249">
        <v>-117.29975</v>
      </c>
      <c r="D249" t="s">
        <v>278</v>
      </c>
      <c r="E249" t="s">
        <v>278</v>
      </c>
      <c r="F249" t="s">
        <v>15</v>
      </c>
      <c r="G249" t="s">
        <v>12</v>
      </c>
      <c r="I249">
        <v>50</v>
      </c>
      <c r="J249">
        <v>-88</v>
      </c>
      <c r="K249" t="s">
        <v>188</v>
      </c>
      <c r="L249" s="38" t="s">
        <v>437</v>
      </c>
      <c r="M249" s="39">
        <f>areas!$M$38/14</f>
        <v>36.067553794106963</v>
      </c>
      <c r="N249" s="39"/>
      <c r="O249" s="40" t="s">
        <v>552</v>
      </c>
    </row>
    <row r="250" spans="1:15" hidden="1" x14ac:dyDescent="0.25">
      <c r="A250" t="s">
        <v>305</v>
      </c>
      <c r="B250">
        <v>32.851050000000001</v>
      </c>
      <c r="C250">
        <v>-117.32598</v>
      </c>
      <c r="D250" t="s">
        <v>278</v>
      </c>
      <c r="E250" t="s">
        <v>278</v>
      </c>
      <c r="F250" t="s">
        <v>15</v>
      </c>
      <c r="G250" t="s">
        <v>12</v>
      </c>
      <c r="I250">
        <v>71</v>
      </c>
      <c r="J250">
        <v>-88</v>
      </c>
      <c r="K250" t="s">
        <v>188</v>
      </c>
      <c r="L250" s="38" t="s">
        <v>437</v>
      </c>
      <c r="M250" s="39">
        <f>areas!$M$38/14</f>
        <v>36.067553794106963</v>
      </c>
      <c r="N250" s="39"/>
      <c r="O250" s="40" t="s">
        <v>552</v>
      </c>
    </row>
    <row r="251" spans="1:15" hidden="1" x14ac:dyDescent="0.25">
      <c r="A251" t="s">
        <v>306</v>
      </c>
      <c r="B251">
        <v>32.751869999999997</v>
      </c>
      <c r="C251">
        <v>-117.32275</v>
      </c>
      <c r="D251" t="s">
        <v>278</v>
      </c>
      <c r="E251" t="s">
        <v>278</v>
      </c>
      <c r="F251" t="s">
        <v>15</v>
      </c>
      <c r="G251" t="s">
        <v>12</v>
      </c>
      <c r="I251">
        <v>76</v>
      </c>
      <c r="J251">
        <v>-88</v>
      </c>
      <c r="K251" t="s">
        <v>188</v>
      </c>
      <c r="L251" s="38" t="s">
        <v>437</v>
      </c>
      <c r="M251" s="39">
        <f>areas!$M$38/14</f>
        <v>36.067553794106963</v>
      </c>
      <c r="N251" s="39"/>
      <c r="O251" s="40" t="s">
        <v>552</v>
      </c>
    </row>
    <row r="252" spans="1:15" hidden="1" x14ac:dyDescent="0.25">
      <c r="A252" t="s">
        <v>307</v>
      </c>
      <c r="B252">
        <v>32.664470000000001</v>
      </c>
      <c r="C252">
        <v>-117.27128</v>
      </c>
      <c r="D252" t="s">
        <v>278</v>
      </c>
      <c r="E252" t="s">
        <v>278</v>
      </c>
      <c r="F252" t="s">
        <v>15</v>
      </c>
      <c r="G252" t="s">
        <v>12</v>
      </c>
      <c r="I252">
        <v>49</v>
      </c>
      <c r="J252">
        <v>-88</v>
      </c>
      <c r="K252" t="s">
        <v>188</v>
      </c>
      <c r="L252" s="38" t="s">
        <v>437</v>
      </c>
      <c r="M252" s="39">
        <f>areas!$M$38/14</f>
        <v>36.067553794106963</v>
      </c>
      <c r="N252" s="39"/>
      <c r="O252" s="40" t="s">
        <v>552</v>
      </c>
    </row>
    <row r="253" spans="1:15" hidden="1" x14ac:dyDescent="0.25">
      <c r="A253" t="s">
        <v>308</v>
      </c>
      <c r="B253">
        <v>32.663739999999997</v>
      </c>
      <c r="C253">
        <v>-117.29600000000001</v>
      </c>
      <c r="D253" t="s">
        <v>278</v>
      </c>
      <c r="E253" t="s">
        <v>278</v>
      </c>
      <c r="F253" t="s">
        <v>15</v>
      </c>
      <c r="G253" t="s">
        <v>12</v>
      </c>
      <c r="I253">
        <v>77</v>
      </c>
      <c r="J253">
        <v>-88</v>
      </c>
      <c r="K253" t="s">
        <v>188</v>
      </c>
      <c r="L253" s="38" t="s">
        <v>12</v>
      </c>
      <c r="M253" s="39">
        <f>areas!$M$38/14</f>
        <v>36.067553794106963</v>
      </c>
      <c r="N253" s="39"/>
      <c r="O253" s="40" t="s">
        <v>552</v>
      </c>
    </row>
    <row r="254" spans="1:15" hidden="1" x14ac:dyDescent="0.25">
      <c r="A254" t="s">
        <v>309</v>
      </c>
      <c r="B254">
        <v>32.63241</v>
      </c>
      <c r="C254">
        <v>-117.30571</v>
      </c>
      <c r="D254" t="s">
        <v>278</v>
      </c>
      <c r="E254" t="s">
        <v>278</v>
      </c>
      <c r="F254" t="s">
        <v>15</v>
      </c>
      <c r="G254" t="s">
        <v>12</v>
      </c>
      <c r="I254">
        <v>87</v>
      </c>
      <c r="J254">
        <v>-88</v>
      </c>
      <c r="K254" t="s">
        <v>188</v>
      </c>
      <c r="L254" s="38" t="s">
        <v>437</v>
      </c>
      <c r="M254" s="39">
        <f>areas!$M$38/14</f>
        <v>36.067553794106963</v>
      </c>
      <c r="N254" s="39"/>
      <c r="O254" s="40" t="s">
        <v>552</v>
      </c>
    </row>
    <row r="255" spans="1:15" hidden="1" x14ac:dyDescent="0.25">
      <c r="A255" t="s">
        <v>310</v>
      </c>
      <c r="B255">
        <v>32.597589999999997</v>
      </c>
      <c r="C255">
        <v>-117.24478999999999</v>
      </c>
      <c r="D255" t="s">
        <v>278</v>
      </c>
      <c r="E255" t="s">
        <v>278</v>
      </c>
      <c r="F255" t="s">
        <v>15</v>
      </c>
      <c r="G255" t="s">
        <v>12</v>
      </c>
      <c r="I255">
        <v>47</v>
      </c>
      <c r="J255">
        <v>-88</v>
      </c>
      <c r="K255" t="s">
        <v>188</v>
      </c>
      <c r="L255" s="38" t="s">
        <v>437</v>
      </c>
      <c r="M255" s="39">
        <f>areas!$M$38/14</f>
        <v>36.067553794106963</v>
      </c>
      <c r="N255" s="39"/>
      <c r="O255" s="40" t="s">
        <v>552</v>
      </c>
    </row>
    <row r="256" spans="1:15" hidden="1" x14ac:dyDescent="0.25">
      <c r="A256" t="s">
        <v>311</v>
      </c>
      <c r="B256">
        <v>32.58963</v>
      </c>
      <c r="C256">
        <v>-117.26429</v>
      </c>
      <c r="D256" t="s">
        <v>278</v>
      </c>
      <c r="E256" t="s">
        <v>278</v>
      </c>
      <c r="F256" t="s">
        <v>11</v>
      </c>
      <c r="G256" t="s">
        <v>12</v>
      </c>
      <c r="I256">
        <v>57</v>
      </c>
      <c r="J256">
        <v>-88</v>
      </c>
      <c r="K256" t="s">
        <v>188</v>
      </c>
      <c r="L256" s="42" t="s">
        <v>12</v>
      </c>
      <c r="M256" s="39">
        <f>areas!$M$38/14</f>
        <v>36.067553794106963</v>
      </c>
      <c r="N256" s="39"/>
      <c r="O256" s="42" t="s">
        <v>552</v>
      </c>
    </row>
    <row r="257" spans="1:15" hidden="1" x14ac:dyDescent="0.25">
      <c r="A257" t="s">
        <v>312</v>
      </c>
      <c r="B257">
        <v>32.551549999999999</v>
      </c>
      <c r="C257">
        <v>-117.19943000000001</v>
      </c>
      <c r="D257" t="s">
        <v>278</v>
      </c>
      <c r="E257" t="s">
        <v>278</v>
      </c>
      <c r="F257" t="s">
        <v>11</v>
      </c>
      <c r="G257" t="s">
        <v>12</v>
      </c>
      <c r="I257">
        <v>34</v>
      </c>
      <c r="J257">
        <v>-88</v>
      </c>
      <c r="K257" t="s">
        <v>188</v>
      </c>
      <c r="L257" s="42" t="s">
        <v>12</v>
      </c>
      <c r="M257" s="39">
        <f>areas!$M$38/14</f>
        <v>36.067553794106963</v>
      </c>
      <c r="N257" s="39"/>
      <c r="O257" s="42" t="s">
        <v>552</v>
      </c>
    </row>
    <row r="258" spans="1:15" hidden="1" x14ac:dyDescent="0.25">
      <c r="A258" t="s">
        <v>277</v>
      </c>
      <c r="B258">
        <v>34.435980000000001</v>
      </c>
      <c r="C258">
        <v>-120.23708000000001</v>
      </c>
      <c r="D258" t="s">
        <v>278</v>
      </c>
      <c r="E258" t="s">
        <v>278</v>
      </c>
      <c r="F258" t="s">
        <v>15</v>
      </c>
      <c r="G258" t="s">
        <v>12</v>
      </c>
      <c r="I258">
        <v>76</v>
      </c>
      <c r="J258">
        <v>-99</v>
      </c>
      <c r="K258" t="s">
        <v>70</v>
      </c>
      <c r="L258" s="5" t="s">
        <v>12</v>
      </c>
      <c r="M258">
        <f>areas!$M$39/22</f>
        <v>68.856239061476927</v>
      </c>
      <c r="O258" s="6" t="s">
        <v>541</v>
      </c>
    </row>
    <row r="259" spans="1:15" s="53" customFormat="1" hidden="1" x14ac:dyDescent="0.25">
      <c r="A259" s="53" t="s">
        <v>279</v>
      </c>
      <c r="B259" s="53">
        <v>34.423879999999997</v>
      </c>
      <c r="C259" s="53">
        <v>-120.05750999999999</v>
      </c>
      <c r="D259" s="53" t="s">
        <v>278</v>
      </c>
      <c r="E259" s="53" t="s">
        <v>278</v>
      </c>
      <c r="F259" s="53" t="s">
        <v>15</v>
      </c>
      <c r="G259" s="53" t="s">
        <v>12</v>
      </c>
      <c r="I259" s="53">
        <v>70</v>
      </c>
      <c r="J259" s="53">
        <v>-99</v>
      </c>
      <c r="K259" s="53" t="s">
        <v>70</v>
      </c>
      <c r="L259" s="57" t="s">
        <v>12</v>
      </c>
      <c r="M259" s="53">
        <f>areas!$M$39/22</f>
        <v>68.856239061476927</v>
      </c>
      <c r="O259" s="59" t="s">
        <v>541</v>
      </c>
    </row>
    <row r="260" spans="1:15" hidden="1" x14ac:dyDescent="0.25">
      <c r="A260" t="s">
        <v>319</v>
      </c>
      <c r="B260">
        <v>34.307879999999997</v>
      </c>
      <c r="C260">
        <v>-119.71281999999999</v>
      </c>
      <c r="D260" t="s">
        <v>316</v>
      </c>
      <c r="E260" t="s">
        <v>316</v>
      </c>
      <c r="F260" t="s">
        <v>11</v>
      </c>
      <c r="G260" t="s">
        <v>12</v>
      </c>
      <c r="I260">
        <v>138</v>
      </c>
      <c r="J260">
        <v>0</v>
      </c>
      <c r="K260" t="s">
        <v>180</v>
      </c>
      <c r="L260" s="6" t="s">
        <v>12</v>
      </c>
      <c r="M260" s="61">
        <f>areas!$M$41/27</f>
        <v>16.81893957716667</v>
      </c>
      <c r="O260" s="6" t="s">
        <v>543</v>
      </c>
    </row>
    <row r="261" spans="1:15" hidden="1" x14ac:dyDescent="0.25">
      <c r="A261" t="s">
        <v>320</v>
      </c>
      <c r="B261">
        <v>34.277799999999999</v>
      </c>
      <c r="C261">
        <v>-119.71835</v>
      </c>
      <c r="D261" t="s">
        <v>316</v>
      </c>
      <c r="E261" t="s">
        <v>316</v>
      </c>
      <c r="F261" t="s">
        <v>11</v>
      </c>
      <c r="G261" t="s">
        <v>12</v>
      </c>
      <c r="I261">
        <v>199</v>
      </c>
      <c r="J261">
        <v>0</v>
      </c>
      <c r="K261" t="s">
        <v>180</v>
      </c>
      <c r="L261" s="6" t="s">
        <v>12</v>
      </c>
      <c r="M261" s="61">
        <f>areas!$M$41/27</f>
        <v>16.81893957716667</v>
      </c>
      <c r="O261" s="6" t="s">
        <v>543</v>
      </c>
    </row>
    <row r="262" spans="1:15" hidden="1" x14ac:dyDescent="0.25">
      <c r="A262" t="s">
        <v>321</v>
      </c>
      <c r="B262">
        <v>34.272410000000001</v>
      </c>
      <c r="C262">
        <v>-119.65734</v>
      </c>
      <c r="D262" t="s">
        <v>316</v>
      </c>
      <c r="E262" t="s">
        <v>316</v>
      </c>
      <c r="F262" t="s">
        <v>15</v>
      </c>
      <c r="G262" t="s">
        <v>12</v>
      </c>
      <c r="I262">
        <v>132</v>
      </c>
      <c r="J262">
        <v>0</v>
      </c>
      <c r="K262" t="s">
        <v>180</v>
      </c>
      <c r="L262" s="5" t="s">
        <v>12</v>
      </c>
      <c r="M262" s="61">
        <f>areas!$M$41/27</f>
        <v>16.81893957716667</v>
      </c>
      <c r="O262" s="6" t="s">
        <v>543</v>
      </c>
    </row>
    <row r="263" spans="1:15" hidden="1" x14ac:dyDescent="0.25">
      <c r="A263" t="s">
        <v>322</v>
      </c>
      <c r="B263">
        <v>34.260869999999997</v>
      </c>
      <c r="C263">
        <v>-119.76730000000001</v>
      </c>
      <c r="D263" t="s">
        <v>316</v>
      </c>
      <c r="E263" t="s">
        <v>316</v>
      </c>
      <c r="F263" t="s">
        <v>11</v>
      </c>
      <c r="G263" t="s">
        <v>12</v>
      </c>
      <c r="I263">
        <v>190</v>
      </c>
      <c r="J263">
        <v>0</v>
      </c>
      <c r="K263" t="s">
        <v>180</v>
      </c>
      <c r="L263" s="6" t="s">
        <v>12</v>
      </c>
      <c r="M263" s="61">
        <f>areas!$M$41/27</f>
        <v>16.81893957716667</v>
      </c>
      <c r="O263" s="6" t="s">
        <v>543</v>
      </c>
    </row>
    <row r="264" spans="1:15" hidden="1" x14ac:dyDescent="0.25">
      <c r="A264" t="s">
        <v>323</v>
      </c>
      <c r="B264">
        <v>34.243980000000001</v>
      </c>
      <c r="C264">
        <v>-119.70574999999999</v>
      </c>
      <c r="D264" t="s">
        <v>316</v>
      </c>
      <c r="E264" t="s">
        <v>316</v>
      </c>
      <c r="F264" t="s">
        <v>15</v>
      </c>
      <c r="G264" t="s">
        <v>12</v>
      </c>
      <c r="I264">
        <v>175</v>
      </c>
      <c r="J264">
        <v>0</v>
      </c>
      <c r="K264" t="s">
        <v>180</v>
      </c>
      <c r="L264" s="5" t="s">
        <v>12</v>
      </c>
      <c r="M264" s="61">
        <f>areas!$M$41/27</f>
        <v>16.81893957716667</v>
      </c>
      <c r="O264" s="6" t="s">
        <v>543</v>
      </c>
    </row>
    <row r="265" spans="1:15" hidden="1" x14ac:dyDescent="0.25">
      <c r="A265" t="s">
        <v>324</v>
      </c>
      <c r="B265">
        <v>34.232939999999999</v>
      </c>
      <c r="C265">
        <v>-119.70663</v>
      </c>
      <c r="D265" t="s">
        <v>316</v>
      </c>
      <c r="E265" t="s">
        <v>316</v>
      </c>
      <c r="F265" t="s">
        <v>11</v>
      </c>
      <c r="G265" t="s">
        <v>12</v>
      </c>
      <c r="I265">
        <v>156</v>
      </c>
      <c r="J265">
        <v>0</v>
      </c>
      <c r="K265" t="s">
        <v>180</v>
      </c>
      <c r="L265" s="6" t="s">
        <v>12</v>
      </c>
      <c r="M265" s="61">
        <f>areas!$M$41/27</f>
        <v>16.81893957716667</v>
      </c>
      <c r="O265" s="6" t="s">
        <v>543</v>
      </c>
    </row>
    <row r="266" spans="1:15" hidden="1" x14ac:dyDescent="0.25">
      <c r="A266" t="s">
        <v>325</v>
      </c>
      <c r="B266">
        <v>34.2303</v>
      </c>
      <c r="C266">
        <v>-119.68725000000001</v>
      </c>
      <c r="D266" t="s">
        <v>316</v>
      </c>
      <c r="E266" t="s">
        <v>316</v>
      </c>
      <c r="F266" t="s">
        <v>11</v>
      </c>
      <c r="G266" t="s">
        <v>12</v>
      </c>
      <c r="I266">
        <v>136</v>
      </c>
      <c r="J266">
        <v>0</v>
      </c>
      <c r="K266" t="s">
        <v>180</v>
      </c>
      <c r="L266" s="6" t="s">
        <v>12</v>
      </c>
      <c r="M266" s="61">
        <f>areas!$M$41/27</f>
        <v>16.81893957716667</v>
      </c>
      <c r="O266" s="6" t="s">
        <v>543</v>
      </c>
    </row>
    <row r="267" spans="1:15" hidden="1" x14ac:dyDescent="0.25">
      <c r="A267" t="s">
        <v>326</v>
      </c>
      <c r="B267">
        <v>34.224110000000003</v>
      </c>
      <c r="C267">
        <v>-119.6061</v>
      </c>
      <c r="D267" t="s">
        <v>316</v>
      </c>
      <c r="E267" t="s">
        <v>316</v>
      </c>
      <c r="F267" t="s">
        <v>11</v>
      </c>
      <c r="G267" t="s">
        <v>12</v>
      </c>
      <c r="I267">
        <v>144</v>
      </c>
      <c r="J267">
        <v>0</v>
      </c>
      <c r="K267" t="s">
        <v>180</v>
      </c>
      <c r="L267" s="6" t="s">
        <v>12</v>
      </c>
      <c r="M267" s="61">
        <f>areas!$M$41/27</f>
        <v>16.81893957716667</v>
      </c>
      <c r="O267" s="6" t="s">
        <v>543</v>
      </c>
    </row>
    <row r="268" spans="1:15" hidden="1" x14ac:dyDescent="0.25">
      <c r="A268" t="s">
        <v>327</v>
      </c>
      <c r="B268">
        <v>34.196899999999999</v>
      </c>
      <c r="C268">
        <v>-119.57137</v>
      </c>
      <c r="D268" t="s">
        <v>316</v>
      </c>
      <c r="E268" t="s">
        <v>316</v>
      </c>
      <c r="F268" t="s">
        <v>15</v>
      </c>
      <c r="G268" t="s">
        <v>12</v>
      </c>
      <c r="I268">
        <v>147</v>
      </c>
      <c r="J268">
        <v>0</v>
      </c>
      <c r="K268" t="s">
        <v>180</v>
      </c>
      <c r="L268" s="5" t="s">
        <v>12</v>
      </c>
      <c r="M268" s="61">
        <f>areas!$M$41/27</f>
        <v>16.81893957716667</v>
      </c>
      <c r="O268" s="6" t="s">
        <v>543</v>
      </c>
    </row>
    <row r="269" spans="1:15" hidden="1" x14ac:dyDescent="0.25">
      <c r="A269" t="s">
        <v>329</v>
      </c>
      <c r="B269">
        <v>34.168939999999999</v>
      </c>
      <c r="C269">
        <v>-119.46091</v>
      </c>
      <c r="D269" t="s">
        <v>316</v>
      </c>
      <c r="E269" t="s">
        <v>316</v>
      </c>
      <c r="F269" t="s">
        <v>11</v>
      </c>
      <c r="G269" t="s">
        <v>12</v>
      </c>
      <c r="I269">
        <v>127</v>
      </c>
      <c r="J269">
        <v>0</v>
      </c>
      <c r="K269" t="s">
        <v>180</v>
      </c>
      <c r="L269" s="6" t="s">
        <v>12</v>
      </c>
      <c r="M269" s="61">
        <f>areas!$M$41/27</f>
        <v>16.81893957716667</v>
      </c>
      <c r="O269" s="6" t="s">
        <v>543</v>
      </c>
    </row>
    <row r="270" spans="1:15" hidden="1" x14ac:dyDescent="0.25">
      <c r="A270" t="s">
        <v>330</v>
      </c>
      <c r="B270">
        <v>34.132919999999999</v>
      </c>
      <c r="C270">
        <v>-119.36349</v>
      </c>
      <c r="D270" t="s">
        <v>316</v>
      </c>
      <c r="E270" t="s">
        <v>316</v>
      </c>
      <c r="F270" t="s">
        <v>15</v>
      </c>
      <c r="G270" t="s">
        <v>12</v>
      </c>
      <c r="I270">
        <v>150</v>
      </c>
      <c r="J270">
        <v>-88</v>
      </c>
      <c r="K270" t="s">
        <v>68</v>
      </c>
      <c r="L270" s="5" t="s">
        <v>12</v>
      </c>
      <c r="M270" s="61">
        <f>areas!$M$41/27</f>
        <v>16.81893957716667</v>
      </c>
      <c r="O270" s="6" t="s">
        <v>543</v>
      </c>
    </row>
    <row r="271" spans="1:15" hidden="1" x14ac:dyDescent="0.25">
      <c r="A271" t="s">
        <v>332</v>
      </c>
      <c r="B271">
        <v>34.08896</v>
      </c>
      <c r="C271">
        <v>-119.27475</v>
      </c>
      <c r="D271" t="s">
        <v>316</v>
      </c>
      <c r="E271" t="s">
        <v>316</v>
      </c>
      <c r="F271" t="s">
        <v>15</v>
      </c>
      <c r="G271" t="s">
        <v>12</v>
      </c>
      <c r="I271">
        <v>196</v>
      </c>
      <c r="J271">
        <v>-88</v>
      </c>
      <c r="K271" t="s">
        <v>68</v>
      </c>
      <c r="L271" s="5" t="s">
        <v>12</v>
      </c>
      <c r="M271" s="61">
        <f>areas!$M$41/27</f>
        <v>16.81893957716667</v>
      </c>
      <c r="O271" s="10" t="s">
        <v>543</v>
      </c>
    </row>
    <row r="272" spans="1:15" hidden="1" x14ac:dyDescent="0.25">
      <c r="A272" t="s">
        <v>331</v>
      </c>
      <c r="B272">
        <v>34.110059999999997</v>
      </c>
      <c r="C272">
        <v>-119.22163999999999</v>
      </c>
      <c r="D272" t="s">
        <v>316</v>
      </c>
      <c r="E272" t="s">
        <v>316</v>
      </c>
      <c r="F272" t="s">
        <v>11</v>
      </c>
      <c r="G272" t="s">
        <v>12</v>
      </c>
      <c r="I272">
        <v>138</v>
      </c>
      <c r="J272">
        <v>-88</v>
      </c>
      <c r="K272" t="s">
        <v>68</v>
      </c>
      <c r="L272" s="6" t="s">
        <v>12</v>
      </c>
      <c r="M272" s="61">
        <f>areas!$M$41/27</f>
        <v>16.81893957716667</v>
      </c>
      <c r="O272" s="6" t="s">
        <v>545</v>
      </c>
    </row>
    <row r="273" spans="1:16" hidden="1" x14ac:dyDescent="0.25">
      <c r="A273" t="s">
        <v>333</v>
      </c>
      <c r="B273">
        <v>34.066451999999998</v>
      </c>
      <c r="C273">
        <v>-119.13413</v>
      </c>
      <c r="D273" t="s">
        <v>316</v>
      </c>
      <c r="E273" t="s">
        <v>316</v>
      </c>
      <c r="F273" t="s">
        <v>11</v>
      </c>
      <c r="G273" t="s">
        <v>12</v>
      </c>
      <c r="I273">
        <v>185</v>
      </c>
      <c r="J273">
        <v>-88</v>
      </c>
      <c r="K273" t="s">
        <v>68</v>
      </c>
      <c r="L273" s="6" t="s">
        <v>12</v>
      </c>
      <c r="M273" s="61">
        <f>areas!$M$41/27</f>
        <v>16.81893957716667</v>
      </c>
      <c r="O273" s="6" t="s">
        <v>545</v>
      </c>
    </row>
    <row r="274" spans="1:16" hidden="1" x14ac:dyDescent="0.25">
      <c r="A274" t="s">
        <v>334</v>
      </c>
      <c r="B274">
        <v>34.044633330000003</v>
      </c>
      <c r="C274">
        <v>-119.05544999999999</v>
      </c>
      <c r="D274" t="s">
        <v>316</v>
      </c>
      <c r="E274" t="s">
        <v>316</v>
      </c>
      <c r="F274" t="s">
        <v>11</v>
      </c>
      <c r="G274" t="s">
        <v>12</v>
      </c>
      <c r="I274">
        <v>193</v>
      </c>
      <c r="J274">
        <v>-88</v>
      </c>
      <c r="K274" t="s">
        <v>13</v>
      </c>
      <c r="L274" s="6" t="s">
        <v>12</v>
      </c>
      <c r="M274" s="61">
        <f>areas!$M$41/27</f>
        <v>16.81893957716667</v>
      </c>
      <c r="O274" s="6" t="s">
        <v>545</v>
      </c>
    </row>
    <row r="275" spans="1:16" hidden="1" x14ac:dyDescent="0.25">
      <c r="A275" t="s">
        <v>335</v>
      </c>
      <c r="B275">
        <v>34.0336</v>
      </c>
      <c r="C275">
        <v>-119.0299167</v>
      </c>
      <c r="D275" t="s">
        <v>316</v>
      </c>
      <c r="E275" t="s">
        <v>316</v>
      </c>
      <c r="F275" t="s">
        <v>15</v>
      </c>
      <c r="G275" t="s">
        <v>12</v>
      </c>
      <c r="I275">
        <v>168</v>
      </c>
      <c r="J275">
        <v>-88</v>
      </c>
      <c r="K275" t="s">
        <v>13</v>
      </c>
      <c r="L275" s="5" t="s">
        <v>12</v>
      </c>
      <c r="M275" s="61">
        <f>areas!$M$41/27</f>
        <v>16.81893957716667</v>
      </c>
      <c r="O275" s="6" t="s">
        <v>545</v>
      </c>
    </row>
    <row r="276" spans="1:16" hidden="1" x14ac:dyDescent="0.25">
      <c r="A276" t="s">
        <v>343</v>
      </c>
      <c r="B276">
        <v>33.221069999999997</v>
      </c>
      <c r="C276">
        <v>-117.51145</v>
      </c>
      <c r="D276" t="s">
        <v>316</v>
      </c>
      <c r="E276" t="s">
        <v>316</v>
      </c>
      <c r="F276" t="s">
        <v>11</v>
      </c>
      <c r="G276" t="s">
        <v>12</v>
      </c>
      <c r="I276">
        <v>184</v>
      </c>
      <c r="J276">
        <v>-88</v>
      </c>
      <c r="K276" t="s">
        <v>188</v>
      </c>
      <c r="L276" s="42" t="s">
        <v>12</v>
      </c>
      <c r="M276" s="39">
        <f>areas!$M$40/5</f>
        <v>30.274091238900002</v>
      </c>
      <c r="N276" s="39"/>
      <c r="O276" s="42" t="s">
        <v>551</v>
      </c>
      <c r="P276" t="s">
        <v>652</v>
      </c>
    </row>
    <row r="277" spans="1:16" hidden="1" x14ac:dyDescent="0.25">
      <c r="A277" t="s">
        <v>341</v>
      </c>
      <c r="B277">
        <v>33.464050290000003</v>
      </c>
      <c r="C277">
        <v>-117.7619476</v>
      </c>
      <c r="D277" t="s">
        <v>316</v>
      </c>
      <c r="E277" t="s">
        <v>316</v>
      </c>
      <c r="F277" t="s">
        <v>11</v>
      </c>
      <c r="G277" t="s">
        <v>12</v>
      </c>
      <c r="I277">
        <v>157</v>
      </c>
      <c r="J277">
        <v>-99</v>
      </c>
      <c r="K277" t="s">
        <v>176</v>
      </c>
      <c r="L277" s="6" t="s">
        <v>12</v>
      </c>
      <c r="M277" s="61">
        <f>areas!$M$41/27</f>
        <v>16.81893957716667</v>
      </c>
      <c r="O277" s="6" t="s">
        <v>550</v>
      </c>
    </row>
    <row r="278" spans="1:16" hidden="1" x14ac:dyDescent="0.25">
      <c r="A278" t="s">
        <v>342</v>
      </c>
      <c r="B278">
        <v>33.30321</v>
      </c>
      <c r="C278">
        <v>-117.60921999999999</v>
      </c>
      <c r="D278" t="s">
        <v>316</v>
      </c>
      <c r="E278" t="s">
        <v>316</v>
      </c>
      <c r="F278" t="s">
        <v>15</v>
      </c>
      <c r="G278" t="s">
        <v>12</v>
      </c>
      <c r="I278">
        <v>181</v>
      </c>
      <c r="J278">
        <v>-88</v>
      </c>
      <c r="K278" t="s">
        <v>188</v>
      </c>
      <c r="L278" s="38" t="s">
        <v>12</v>
      </c>
      <c r="M278" s="39">
        <f>areas!$M$40/5</f>
        <v>30.274091238900002</v>
      </c>
      <c r="N278" s="39"/>
      <c r="O278" s="42" t="s">
        <v>554</v>
      </c>
      <c r="P278" t="s">
        <v>652</v>
      </c>
    </row>
    <row r="279" spans="1:16" hidden="1" x14ac:dyDescent="0.25">
      <c r="A279" t="s">
        <v>339</v>
      </c>
      <c r="B279">
        <v>33.575851440000001</v>
      </c>
      <c r="C279">
        <v>-118.1258469</v>
      </c>
      <c r="D279" t="s">
        <v>316</v>
      </c>
      <c r="E279" t="s">
        <v>316</v>
      </c>
      <c r="F279" t="s">
        <v>15</v>
      </c>
      <c r="G279" t="s">
        <v>12</v>
      </c>
      <c r="I279">
        <v>134</v>
      </c>
      <c r="J279">
        <v>-99</v>
      </c>
      <c r="K279" t="s">
        <v>176</v>
      </c>
      <c r="L279" s="5" t="s">
        <v>12</v>
      </c>
      <c r="M279" s="61">
        <f>areas!$M$41/27</f>
        <v>16.81893957716667</v>
      </c>
      <c r="O279" s="6" t="s">
        <v>553</v>
      </c>
    </row>
    <row r="280" spans="1:16" hidden="1" x14ac:dyDescent="0.25">
      <c r="A280" t="s">
        <v>340</v>
      </c>
      <c r="B280">
        <v>33.568271639999999</v>
      </c>
      <c r="C280">
        <v>-118.0244064</v>
      </c>
      <c r="D280" t="s">
        <v>316</v>
      </c>
      <c r="E280" t="s">
        <v>316</v>
      </c>
      <c r="F280" t="s">
        <v>15</v>
      </c>
      <c r="G280" t="s">
        <v>12</v>
      </c>
      <c r="I280">
        <v>124</v>
      </c>
      <c r="J280">
        <v>-99</v>
      </c>
      <c r="K280" t="s">
        <v>176</v>
      </c>
      <c r="L280" s="5" t="s">
        <v>12</v>
      </c>
      <c r="M280" s="61">
        <f>areas!$M$41/27</f>
        <v>16.81893957716667</v>
      </c>
      <c r="O280" s="6" t="s">
        <v>553</v>
      </c>
    </row>
    <row r="281" spans="1:16" hidden="1" x14ac:dyDescent="0.25">
      <c r="A281" t="s">
        <v>336</v>
      </c>
      <c r="B281">
        <v>33.912416669999999</v>
      </c>
      <c r="C281">
        <v>-118.58839999999999</v>
      </c>
      <c r="D281" t="s">
        <v>316</v>
      </c>
      <c r="E281" t="s">
        <v>316</v>
      </c>
      <c r="F281" t="s">
        <v>15</v>
      </c>
      <c r="G281" t="s">
        <v>12</v>
      </c>
      <c r="I281">
        <v>173</v>
      </c>
      <c r="J281">
        <v>-88</v>
      </c>
      <c r="K281" t="s">
        <v>13</v>
      </c>
      <c r="L281" s="5" t="s">
        <v>12</v>
      </c>
      <c r="M281" s="61">
        <f>areas!$M$41/27</f>
        <v>16.81893957716667</v>
      </c>
      <c r="O281" s="10" t="s">
        <v>547</v>
      </c>
    </row>
    <row r="282" spans="1:16" hidden="1" x14ac:dyDescent="0.25">
      <c r="A282" t="s">
        <v>337</v>
      </c>
      <c r="B282">
        <v>33.819333329999999</v>
      </c>
      <c r="C282">
        <v>-118.52536670000001</v>
      </c>
      <c r="D282" t="s">
        <v>316</v>
      </c>
      <c r="E282" t="s">
        <v>316</v>
      </c>
      <c r="F282" t="s">
        <v>15</v>
      </c>
      <c r="G282" t="s">
        <v>12</v>
      </c>
      <c r="I282">
        <v>166</v>
      </c>
      <c r="J282">
        <v>-88</v>
      </c>
      <c r="K282" t="s">
        <v>13</v>
      </c>
      <c r="L282" s="5" t="s">
        <v>12</v>
      </c>
      <c r="M282" s="61">
        <f>areas!$M$41/27</f>
        <v>16.81893957716667</v>
      </c>
      <c r="O282" s="6" t="s">
        <v>547</v>
      </c>
    </row>
    <row r="283" spans="1:16" hidden="1" x14ac:dyDescent="0.25">
      <c r="A283" t="s">
        <v>338</v>
      </c>
      <c r="B283">
        <v>33.766750000000002</v>
      </c>
      <c r="C283">
        <v>-118.4602333</v>
      </c>
      <c r="D283" t="s">
        <v>316</v>
      </c>
      <c r="E283" t="s">
        <v>316</v>
      </c>
      <c r="F283" t="s">
        <v>11</v>
      </c>
      <c r="G283" t="s">
        <v>12</v>
      </c>
      <c r="I283">
        <v>130</v>
      </c>
      <c r="J283">
        <v>-88</v>
      </c>
      <c r="K283" t="s">
        <v>13</v>
      </c>
      <c r="L283" s="6" t="s">
        <v>12</v>
      </c>
      <c r="M283" s="61">
        <f>areas!$M$41/27</f>
        <v>16.81893957716667</v>
      </c>
      <c r="O283" s="6" t="s">
        <v>547</v>
      </c>
    </row>
    <row r="284" spans="1:16" hidden="1" x14ac:dyDescent="0.25">
      <c r="A284" t="s">
        <v>347</v>
      </c>
      <c r="B284">
        <v>33.923533329999998</v>
      </c>
      <c r="C284">
        <v>-118.5680667</v>
      </c>
      <c r="D284" t="s">
        <v>316</v>
      </c>
      <c r="E284" t="s">
        <v>316</v>
      </c>
      <c r="F284" t="s">
        <v>56</v>
      </c>
      <c r="G284" t="s">
        <v>12</v>
      </c>
      <c r="H284" t="s">
        <v>348</v>
      </c>
      <c r="I284">
        <v>165</v>
      </c>
      <c r="J284">
        <v>-88</v>
      </c>
      <c r="K284" t="s">
        <v>13</v>
      </c>
      <c r="L284" s="5" t="s">
        <v>12</v>
      </c>
      <c r="M284" s="61">
        <f>areas!$M$41/27</f>
        <v>16.81893957716667</v>
      </c>
      <c r="O284" s="5" t="s">
        <v>547</v>
      </c>
    </row>
    <row r="285" spans="1:16" hidden="1" x14ac:dyDescent="0.25">
      <c r="A285" t="s">
        <v>344</v>
      </c>
      <c r="B285">
        <v>32.705750000000002</v>
      </c>
      <c r="C285">
        <v>-117.34714</v>
      </c>
      <c r="D285" t="s">
        <v>316</v>
      </c>
      <c r="E285" t="s">
        <v>316</v>
      </c>
      <c r="F285" t="s">
        <v>15</v>
      </c>
      <c r="G285" t="s">
        <v>12</v>
      </c>
      <c r="I285">
        <v>185</v>
      </c>
      <c r="J285">
        <v>-88</v>
      </c>
      <c r="K285" t="s">
        <v>188</v>
      </c>
      <c r="L285" s="38" t="s">
        <v>437</v>
      </c>
      <c r="M285" s="39">
        <f>areas!$M$40/5</f>
        <v>30.274091238900002</v>
      </c>
      <c r="N285" s="39"/>
      <c r="O285" s="40" t="s">
        <v>552</v>
      </c>
      <c r="P285" t="s">
        <v>652</v>
      </c>
    </row>
    <row r="286" spans="1:16" hidden="1" x14ac:dyDescent="0.25">
      <c r="A286" t="s">
        <v>345</v>
      </c>
      <c r="B286">
        <v>32.65916</v>
      </c>
      <c r="C286">
        <v>-117.33711</v>
      </c>
      <c r="D286" t="s">
        <v>316</v>
      </c>
      <c r="E286" t="s">
        <v>316</v>
      </c>
      <c r="F286" t="s">
        <v>15</v>
      </c>
      <c r="G286" t="s">
        <v>12</v>
      </c>
      <c r="I286">
        <v>130</v>
      </c>
      <c r="J286">
        <v>-88</v>
      </c>
      <c r="K286" t="s">
        <v>188</v>
      </c>
      <c r="L286" s="38" t="s">
        <v>437</v>
      </c>
      <c r="M286" s="39">
        <f>areas!$M$40/5</f>
        <v>30.274091238900002</v>
      </c>
      <c r="N286" s="39"/>
      <c r="O286" s="40" t="s">
        <v>552</v>
      </c>
      <c r="P286" t="s">
        <v>652</v>
      </c>
    </row>
    <row r="287" spans="1:16" hidden="1" x14ac:dyDescent="0.25">
      <c r="A287" t="s">
        <v>346</v>
      </c>
      <c r="B287">
        <v>32.585650000000001</v>
      </c>
      <c r="C287">
        <v>-117.34061</v>
      </c>
      <c r="D287" t="s">
        <v>316</v>
      </c>
      <c r="E287" t="s">
        <v>316</v>
      </c>
      <c r="F287" t="s">
        <v>11</v>
      </c>
      <c r="G287" t="s">
        <v>12</v>
      </c>
      <c r="I287">
        <v>183</v>
      </c>
      <c r="J287">
        <v>-88</v>
      </c>
      <c r="K287" t="s">
        <v>188</v>
      </c>
      <c r="L287" s="42" t="s">
        <v>12</v>
      </c>
      <c r="M287" s="39">
        <f>areas!$M$40/5</f>
        <v>30.274091238900002</v>
      </c>
      <c r="N287" s="39"/>
      <c r="O287" s="42" t="s">
        <v>552</v>
      </c>
      <c r="P287" t="s">
        <v>652</v>
      </c>
    </row>
    <row r="288" spans="1:16" hidden="1" x14ac:dyDescent="0.25">
      <c r="A288" t="s">
        <v>315</v>
      </c>
      <c r="B288">
        <v>34.41865</v>
      </c>
      <c r="C288">
        <v>-120.21411000000001</v>
      </c>
      <c r="D288" t="s">
        <v>316</v>
      </c>
      <c r="E288" t="s">
        <v>316</v>
      </c>
      <c r="F288" t="s">
        <v>15</v>
      </c>
      <c r="G288" t="s">
        <v>12</v>
      </c>
      <c r="I288">
        <v>150</v>
      </c>
      <c r="J288">
        <v>-99</v>
      </c>
      <c r="K288" t="s">
        <v>70</v>
      </c>
      <c r="L288" s="5" t="s">
        <v>12</v>
      </c>
      <c r="M288" s="61">
        <f>areas!$M$41/27</f>
        <v>16.81893957716667</v>
      </c>
      <c r="O288" s="10" t="s">
        <v>541</v>
      </c>
    </row>
    <row r="289" spans="1:15" hidden="1" x14ac:dyDescent="0.25">
      <c r="A289" t="s">
        <v>317</v>
      </c>
      <c r="B289">
        <v>34.397840000000002</v>
      </c>
      <c r="C289">
        <v>-120.08754999999999</v>
      </c>
      <c r="D289" t="s">
        <v>316</v>
      </c>
      <c r="E289" t="s">
        <v>316</v>
      </c>
      <c r="F289" t="s">
        <v>15</v>
      </c>
      <c r="G289" t="s">
        <v>12</v>
      </c>
      <c r="I289">
        <v>184.1</v>
      </c>
      <c r="J289">
        <v>-88</v>
      </c>
      <c r="K289" t="s">
        <v>104</v>
      </c>
      <c r="L289" s="5" t="s">
        <v>12</v>
      </c>
      <c r="M289" s="61">
        <f>areas!$M$41/27</f>
        <v>16.81893957716667</v>
      </c>
      <c r="O289" s="10" t="s">
        <v>541</v>
      </c>
    </row>
    <row r="290" spans="1:15" s="61" customFormat="1" hidden="1" x14ac:dyDescent="0.25">
      <c r="A290" s="61" t="s">
        <v>318</v>
      </c>
      <c r="B290" s="61">
        <v>34.394910000000003</v>
      </c>
      <c r="C290" s="61">
        <v>-120.33138</v>
      </c>
      <c r="D290" s="61" t="s">
        <v>316</v>
      </c>
      <c r="E290" s="61" t="s">
        <v>316</v>
      </c>
      <c r="F290" s="61" t="s">
        <v>11</v>
      </c>
      <c r="G290" s="61" t="s">
        <v>12</v>
      </c>
      <c r="I290" s="61">
        <v>184</v>
      </c>
      <c r="J290" s="61">
        <v>-99</v>
      </c>
      <c r="K290" s="61" t="s">
        <v>70</v>
      </c>
      <c r="L290" s="6" t="s">
        <v>12</v>
      </c>
      <c r="M290" s="61">
        <f>areas!$M$41/27</f>
        <v>16.81893957716667</v>
      </c>
      <c r="O290" s="6" t="s">
        <v>541</v>
      </c>
    </row>
    <row r="291" spans="1:15" s="53" customFormat="1" hidden="1" x14ac:dyDescent="0.25">
      <c r="A291" s="53" t="s">
        <v>229</v>
      </c>
      <c r="B291" s="53">
        <v>32.955440000000003</v>
      </c>
      <c r="C291" s="53">
        <v>-117.36261</v>
      </c>
      <c r="D291" s="53" t="s">
        <v>204</v>
      </c>
      <c r="E291" s="53" t="s">
        <v>316</v>
      </c>
      <c r="F291" s="53" t="s">
        <v>15</v>
      </c>
      <c r="G291" s="53" t="s">
        <v>12</v>
      </c>
      <c r="I291" s="75">
        <v>495</v>
      </c>
      <c r="J291" s="53">
        <v>-88</v>
      </c>
      <c r="K291" s="53" t="s">
        <v>188</v>
      </c>
      <c r="L291" s="57" t="s">
        <v>12</v>
      </c>
      <c r="M291" s="53">
        <f>areas!$M$41/27</f>
        <v>16.81893957716667</v>
      </c>
      <c r="O291" s="59" t="s">
        <v>554</v>
      </c>
    </row>
    <row r="292" spans="1:15" s="53" customFormat="1" hidden="1" x14ac:dyDescent="0.25">
      <c r="A292" t="s">
        <v>365</v>
      </c>
      <c r="B292">
        <v>33.721809999999998</v>
      </c>
      <c r="C292">
        <v>-118.05772</v>
      </c>
      <c r="D292" t="s">
        <v>350</v>
      </c>
      <c r="E292" t="s">
        <v>350</v>
      </c>
      <c r="F292" t="s">
        <v>15</v>
      </c>
      <c r="G292" t="s">
        <v>12</v>
      </c>
      <c r="H292"/>
      <c r="I292">
        <v>3.6</v>
      </c>
      <c r="J292">
        <v>34</v>
      </c>
      <c r="K292" t="s">
        <v>28</v>
      </c>
      <c r="L292" s="29" t="s">
        <v>495</v>
      </c>
      <c r="M292" s="30">
        <f>areas!M22/1</f>
        <v>0.38187091554800001</v>
      </c>
      <c r="N292" s="30">
        <f>areas!M22/1</f>
        <v>0.38187091554800001</v>
      </c>
      <c r="O292" s="31" t="s">
        <v>508</v>
      </c>
    </row>
    <row r="293" spans="1:15" hidden="1" x14ac:dyDescent="0.25">
      <c r="A293" t="s">
        <v>349</v>
      </c>
      <c r="B293">
        <v>33.769567000000002</v>
      </c>
      <c r="C293">
        <v>-118.22305</v>
      </c>
      <c r="D293" t="s">
        <v>350</v>
      </c>
      <c r="E293" t="s">
        <v>350</v>
      </c>
      <c r="F293" t="s">
        <v>15</v>
      </c>
      <c r="G293" t="s">
        <v>12</v>
      </c>
      <c r="I293">
        <v>21.5</v>
      </c>
      <c r="J293">
        <v>34.200000000000003</v>
      </c>
      <c r="K293" t="s">
        <v>18</v>
      </c>
      <c r="L293" s="15" t="s">
        <v>437</v>
      </c>
      <c r="M293" s="14">
        <f>areas!$M$21/22</f>
        <v>0.91425882068181819</v>
      </c>
      <c r="N293" s="76"/>
      <c r="O293" s="13" t="s">
        <v>498</v>
      </c>
    </row>
    <row r="294" spans="1:15" hidden="1" x14ac:dyDescent="0.25">
      <c r="A294" t="s">
        <v>351</v>
      </c>
      <c r="B294">
        <v>33.766216999999997</v>
      </c>
      <c r="C294">
        <v>-118.277683</v>
      </c>
      <c r="D294" t="s">
        <v>350</v>
      </c>
      <c r="E294" t="s">
        <v>350</v>
      </c>
      <c r="F294" t="s">
        <v>11</v>
      </c>
      <c r="G294" t="s">
        <v>12</v>
      </c>
      <c r="I294">
        <v>15.1</v>
      </c>
      <c r="J294">
        <v>33.9</v>
      </c>
      <c r="K294" t="s">
        <v>18</v>
      </c>
      <c r="L294" s="13" t="s">
        <v>12</v>
      </c>
      <c r="M294" s="14">
        <f>areas!$M$21/22</f>
        <v>0.91425882068181819</v>
      </c>
      <c r="N294" s="14">
        <f>areas!$M$21/19</f>
        <v>1.0586154765789473</v>
      </c>
      <c r="O294" s="13" t="s">
        <v>498</v>
      </c>
    </row>
    <row r="295" spans="1:15" hidden="1" x14ac:dyDescent="0.25">
      <c r="A295" t="s">
        <v>352</v>
      </c>
      <c r="B295">
        <v>33.762450000000001</v>
      </c>
      <c r="C295">
        <v>-118.220433</v>
      </c>
      <c r="D295" t="s">
        <v>350</v>
      </c>
      <c r="E295" t="s">
        <v>350</v>
      </c>
      <c r="F295" t="s">
        <v>15</v>
      </c>
      <c r="G295" t="s">
        <v>12</v>
      </c>
      <c r="I295">
        <v>12.9</v>
      </c>
      <c r="J295">
        <v>33.799999999999997</v>
      </c>
      <c r="K295" t="s">
        <v>18</v>
      </c>
      <c r="L295" s="15" t="s">
        <v>12</v>
      </c>
      <c r="M295" s="14">
        <f>areas!$M$21/22</f>
        <v>0.91425882068181819</v>
      </c>
      <c r="N295" s="14">
        <f>areas!$M$21/19</f>
        <v>1.0586154765789473</v>
      </c>
      <c r="O295" s="16" t="s">
        <v>498</v>
      </c>
    </row>
    <row r="296" spans="1:15" hidden="1" x14ac:dyDescent="0.25">
      <c r="A296" t="s">
        <v>353</v>
      </c>
      <c r="B296">
        <v>33.759683000000003</v>
      </c>
      <c r="C296">
        <v>-118.260583</v>
      </c>
      <c r="D296" t="s">
        <v>350</v>
      </c>
      <c r="E296" t="s">
        <v>350</v>
      </c>
      <c r="F296" t="s">
        <v>15</v>
      </c>
      <c r="G296" t="s">
        <v>12</v>
      </c>
      <c r="I296">
        <v>13.8</v>
      </c>
      <c r="J296">
        <v>33.700000000000003</v>
      </c>
      <c r="K296" t="s">
        <v>18</v>
      </c>
      <c r="L296" s="15" t="s">
        <v>12</v>
      </c>
      <c r="M296" s="14">
        <f>areas!$M$21/22</f>
        <v>0.91425882068181819</v>
      </c>
      <c r="N296" s="14">
        <f>areas!$M$21/19</f>
        <v>1.0586154765789473</v>
      </c>
      <c r="O296" s="16" t="s">
        <v>498</v>
      </c>
    </row>
    <row r="297" spans="1:15" hidden="1" x14ac:dyDescent="0.25">
      <c r="A297" t="s">
        <v>354</v>
      </c>
      <c r="B297">
        <v>33.753366999999997</v>
      </c>
      <c r="C297">
        <v>-118.18808300000001</v>
      </c>
      <c r="D297" t="s">
        <v>350</v>
      </c>
      <c r="E297" t="s">
        <v>350</v>
      </c>
      <c r="F297" t="s">
        <v>15</v>
      </c>
      <c r="G297" t="s">
        <v>12</v>
      </c>
      <c r="I297">
        <v>7.9</v>
      </c>
      <c r="J297">
        <v>33.9</v>
      </c>
      <c r="K297" t="s">
        <v>18</v>
      </c>
      <c r="L297" s="15" t="s">
        <v>437</v>
      </c>
      <c r="M297" s="14">
        <f>areas!$M$21/22</f>
        <v>0.91425882068181819</v>
      </c>
      <c r="N297" s="76"/>
      <c r="O297" s="13" t="s">
        <v>498</v>
      </c>
    </row>
    <row r="298" spans="1:15" hidden="1" x14ac:dyDescent="0.25">
      <c r="A298" t="s">
        <v>355</v>
      </c>
      <c r="B298">
        <v>33.752699999999997</v>
      </c>
      <c r="C298">
        <v>-118.2180833</v>
      </c>
      <c r="D298" t="s">
        <v>350</v>
      </c>
      <c r="E298" t="s">
        <v>350</v>
      </c>
      <c r="F298" t="s">
        <v>11</v>
      </c>
      <c r="G298" t="s">
        <v>12</v>
      </c>
      <c r="I298">
        <v>22</v>
      </c>
      <c r="J298">
        <v>-88</v>
      </c>
      <c r="K298" t="s">
        <v>13</v>
      </c>
      <c r="L298" s="13" t="s">
        <v>12</v>
      </c>
      <c r="M298" s="14">
        <f>areas!$M$21/22</f>
        <v>0.91425882068181819</v>
      </c>
      <c r="N298" s="14">
        <f>areas!$M$21/19</f>
        <v>1.0586154765789473</v>
      </c>
      <c r="O298" s="13" t="s">
        <v>498</v>
      </c>
    </row>
    <row r="299" spans="1:15" hidden="1" x14ac:dyDescent="0.25">
      <c r="A299" t="s">
        <v>356</v>
      </c>
      <c r="B299">
        <v>33.751033</v>
      </c>
      <c r="C299">
        <v>-118.2308</v>
      </c>
      <c r="D299" t="s">
        <v>350</v>
      </c>
      <c r="E299" t="s">
        <v>350</v>
      </c>
      <c r="F299" t="s">
        <v>11</v>
      </c>
      <c r="G299" t="s">
        <v>12</v>
      </c>
      <c r="I299">
        <v>18.100000000000001</v>
      </c>
      <c r="J299">
        <v>33.799999999999997</v>
      </c>
      <c r="K299" t="s">
        <v>18</v>
      </c>
      <c r="L299" s="13" t="s">
        <v>12</v>
      </c>
      <c r="M299" s="14">
        <f>areas!$M$21/22</f>
        <v>0.91425882068181819</v>
      </c>
      <c r="N299" s="14">
        <f>areas!$M$21/19</f>
        <v>1.0586154765789473</v>
      </c>
      <c r="O299" s="13" t="s">
        <v>498</v>
      </c>
    </row>
    <row r="300" spans="1:15" hidden="1" x14ac:dyDescent="0.25">
      <c r="A300" t="s">
        <v>357</v>
      </c>
      <c r="B300">
        <v>33.745216999999997</v>
      </c>
      <c r="C300">
        <v>-118.21596700000001</v>
      </c>
      <c r="D300" t="s">
        <v>350</v>
      </c>
      <c r="E300" t="s">
        <v>350</v>
      </c>
      <c r="F300" t="s">
        <v>11</v>
      </c>
      <c r="G300" t="s">
        <v>12</v>
      </c>
      <c r="I300">
        <v>25.7</v>
      </c>
      <c r="J300">
        <v>33.799999999999997</v>
      </c>
      <c r="K300" t="s">
        <v>18</v>
      </c>
      <c r="L300" s="13" t="s">
        <v>12</v>
      </c>
      <c r="M300" s="14">
        <f>areas!$M$21/22</f>
        <v>0.91425882068181819</v>
      </c>
      <c r="N300" s="14">
        <f>areas!$M$21/19</f>
        <v>1.0586154765789473</v>
      </c>
      <c r="O300" s="13" t="s">
        <v>498</v>
      </c>
    </row>
    <row r="301" spans="1:15" hidden="1" x14ac:dyDescent="0.25">
      <c r="A301" t="s">
        <v>358</v>
      </c>
      <c r="B301">
        <v>33.744950000000003</v>
      </c>
      <c r="C301">
        <v>-118.2072</v>
      </c>
      <c r="D301" t="s">
        <v>350</v>
      </c>
      <c r="E301" t="s">
        <v>350</v>
      </c>
      <c r="F301" t="s">
        <v>15</v>
      </c>
      <c r="G301" t="s">
        <v>12</v>
      </c>
      <c r="I301">
        <v>20.6</v>
      </c>
      <c r="J301">
        <v>33.9</v>
      </c>
      <c r="K301" t="s">
        <v>18</v>
      </c>
      <c r="L301" s="15" t="s">
        <v>12</v>
      </c>
      <c r="M301" s="14">
        <f>areas!$M$21/22</f>
        <v>0.91425882068181819</v>
      </c>
      <c r="N301" s="14">
        <f>areas!$M$21/19</f>
        <v>1.0586154765789473</v>
      </c>
      <c r="O301" s="16" t="s">
        <v>498</v>
      </c>
    </row>
    <row r="302" spans="1:15" hidden="1" x14ac:dyDescent="0.25">
      <c r="A302" t="s">
        <v>359</v>
      </c>
      <c r="B302">
        <v>33.742283</v>
      </c>
      <c r="C302">
        <v>-118.27416700000001</v>
      </c>
      <c r="D302" t="s">
        <v>350</v>
      </c>
      <c r="E302" t="s">
        <v>350</v>
      </c>
      <c r="F302" t="s">
        <v>15</v>
      </c>
      <c r="G302" t="s">
        <v>12</v>
      </c>
      <c r="I302">
        <v>17.600000000000001</v>
      </c>
      <c r="J302">
        <v>33.799999999999997</v>
      </c>
      <c r="K302" t="s">
        <v>18</v>
      </c>
      <c r="L302" s="15" t="s">
        <v>12</v>
      </c>
      <c r="M302" s="14">
        <f>areas!$M$21/22</f>
        <v>0.91425882068181819</v>
      </c>
      <c r="N302" s="14">
        <f>areas!$M$21/19</f>
        <v>1.0586154765789473</v>
      </c>
      <c r="O302" s="16" t="s">
        <v>498</v>
      </c>
    </row>
    <row r="303" spans="1:15" hidden="1" x14ac:dyDescent="0.25">
      <c r="A303" t="s">
        <v>360</v>
      </c>
      <c r="B303">
        <v>33.74</v>
      </c>
      <c r="C303">
        <v>-118.276183</v>
      </c>
      <c r="D303" t="s">
        <v>350</v>
      </c>
      <c r="E303" t="s">
        <v>350</v>
      </c>
      <c r="F303" t="s">
        <v>15</v>
      </c>
      <c r="G303" t="s">
        <v>12</v>
      </c>
      <c r="I303">
        <v>19</v>
      </c>
      <c r="J303">
        <v>39.1</v>
      </c>
      <c r="K303" t="s">
        <v>18</v>
      </c>
      <c r="L303" s="15" t="s">
        <v>12</v>
      </c>
      <c r="M303" s="14">
        <f>areas!$M$21/22</f>
        <v>0.91425882068181819</v>
      </c>
      <c r="N303" s="14">
        <f>areas!$M$21/19</f>
        <v>1.0586154765789473</v>
      </c>
      <c r="O303" s="16" t="s">
        <v>498</v>
      </c>
    </row>
    <row r="304" spans="1:15" hidden="1" x14ac:dyDescent="0.25">
      <c r="A304" t="s">
        <v>361</v>
      </c>
      <c r="B304">
        <v>33.739600000000003</v>
      </c>
      <c r="C304">
        <v>-118.2043833</v>
      </c>
      <c r="D304" t="s">
        <v>350</v>
      </c>
      <c r="E304" t="s">
        <v>350</v>
      </c>
      <c r="F304" t="s">
        <v>15</v>
      </c>
      <c r="G304" t="s">
        <v>12</v>
      </c>
      <c r="I304">
        <v>15</v>
      </c>
      <c r="J304">
        <v>-88</v>
      </c>
      <c r="K304" t="s">
        <v>13</v>
      </c>
      <c r="L304" s="15" t="s">
        <v>12</v>
      </c>
      <c r="M304" s="14">
        <f>areas!$M$21/22</f>
        <v>0.91425882068181819</v>
      </c>
      <c r="N304" s="14">
        <f>areas!$M$21/19</f>
        <v>1.0586154765789473</v>
      </c>
      <c r="O304" s="16" t="s">
        <v>498</v>
      </c>
    </row>
    <row r="305" spans="1:15" hidden="1" x14ac:dyDescent="0.25">
      <c r="A305" t="s">
        <v>362</v>
      </c>
      <c r="B305">
        <v>33.738916670000002</v>
      </c>
      <c r="C305">
        <v>-118.21040000000001</v>
      </c>
      <c r="D305" t="s">
        <v>350</v>
      </c>
      <c r="E305" t="s">
        <v>350</v>
      </c>
      <c r="F305" t="s">
        <v>11</v>
      </c>
      <c r="G305" t="s">
        <v>12</v>
      </c>
      <c r="I305">
        <v>25</v>
      </c>
      <c r="J305">
        <v>-88</v>
      </c>
      <c r="K305" t="s">
        <v>13</v>
      </c>
      <c r="L305" s="13" t="s">
        <v>12</v>
      </c>
      <c r="M305" s="14">
        <f>areas!$M$21/22</f>
        <v>0.91425882068181819</v>
      </c>
      <c r="N305" s="14">
        <f>areas!$M$21/19</f>
        <v>1.0586154765789473</v>
      </c>
      <c r="O305" s="13" t="s">
        <v>498</v>
      </c>
    </row>
    <row r="306" spans="1:15" hidden="1" x14ac:dyDescent="0.25">
      <c r="A306" t="s">
        <v>363</v>
      </c>
      <c r="B306">
        <v>33.738132999999998</v>
      </c>
      <c r="C306">
        <v>-118.22921700000001</v>
      </c>
      <c r="D306" t="s">
        <v>350</v>
      </c>
      <c r="E306" t="s">
        <v>350</v>
      </c>
      <c r="F306" t="s">
        <v>15</v>
      </c>
      <c r="G306" t="s">
        <v>12</v>
      </c>
      <c r="I306">
        <v>14.8</v>
      </c>
      <c r="J306">
        <v>33.9</v>
      </c>
      <c r="K306" t="s">
        <v>18</v>
      </c>
      <c r="L306" s="15" t="s">
        <v>12</v>
      </c>
      <c r="M306" s="14">
        <f>areas!$M$21/22</f>
        <v>0.91425882068181819</v>
      </c>
      <c r="N306" s="14">
        <f>areas!$M$21/19</f>
        <v>1.0586154765789473</v>
      </c>
      <c r="O306" s="16" t="s">
        <v>498</v>
      </c>
    </row>
    <row r="307" spans="1:15" hidden="1" x14ac:dyDescent="0.25">
      <c r="A307" t="s">
        <v>364</v>
      </c>
      <c r="B307">
        <v>33.737383000000001</v>
      </c>
      <c r="C307">
        <v>-118.26608299999999</v>
      </c>
      <c r="D307" t="s">
        <v>350</v>
      </c>
      <c r="E307" t="s">
        <v>350</v>
      </c>
      <c r="F307" t="s">
        <v>15</v>
      </c>
      <c r="G307" t="s">
        <v>12</v>
      </c>
      <c r="I307">
        <v>8.1999999999999993</v>
      </c>
      <c r="J307">
        <v>38.6</v>
      </c>
      <c r="K307" t="s">
        <v>18</v>
      </c>
      <c r="L307" s="15" t="s">
        <v>437</v>
      </c>
      <c r="M307" s="14">
        <f>areas!$M$21/22</f>
        <v>0.91425882068181819</v>
      </c>
      <c r="N307" s="76"/>
      <c r="O307" s="13" t="s">
        <v>498</v>
      </c>
    </row>
    <row r="308" spans="1:15" hidden="1" x14ac:dyDescent="0.25">
      <c r="A308" t="s">
        <v>366</v>
      </c>
      <c r="B308">
        <v>33.731650000000002</v>
      </c>
      <c r="C308">
        <v>-118.181083</v>
      </c>
      <c r="D308" t="s">
        <v>350</v>
      </c>
      <c r="E308" t="s">
        <v>350</v>
      </c>
      <c r="F308" t="s">
        <v>15</v>
      </c>
      <c r="G308" t="s">
        <v>12</v>
      </c>
      <c r="I308">
        <v>16.5</v>
      </c>
      <c r="J308">
        <v>33.799999999999997</v>
      </c>
      <c r="K308" t="s">
        <v>18</v>
      </c>
      <c r="L308" s="15" t="s">
        <v>12</v>
      </c>
      <c r="M308" s="14">
        <f>areas!$M$21/22</f>
        <v>0.91425882068181819</v>
      </c>
      <c r="N308" s="14">
        <f>areas!$M$21/19</f>
        <v>1.0586154765789473</v>
      </c>
      <c r="O308" s="16" t="s">
        <v>498</v>
      </c>
    </row>
    <row r="309" spans="1:15" hidden="1" x14ac:dyDescent="0.25">
      <c r="A309" t="s">
        <v>367</v>
      </c>
      <c r="B309">
        <v>33.731099999999998</v>
      </c>
      <c r="C309">
        <v>-118.192083</v>
      </c>
      <c r="D309" t="s">
        <v>350</v>
      </c>
      <c r="E309" t="s">
        <v>350</v>
      </c>
      <c r="F309" t="s">
        <v>11</v>
      </c>
      <c r="G309" t="s">
        <v>12</v>
      </c>
      <c r="I309">
        <v>17.8</v>
      </c>
      <c r="J309">
        <v>33.9</v>
      </c>
      <c r="K309" t="s">
        <v>18</v>
      </c>
      <c r="L309" s="13" t="s">
        <v>12</v>
      </c>
      <c r="M309" s="14">
        <f>areas!$M$21/22</f>
        <v>0.91425882068181819</v>
      </c>
      <c r="N309" s="14">
        <f>areas!$M$21/19</f>
        <v>1.0586154765789473</v>
      </c>
      <c r="O309" s="13" t="s">
        <v>498</v>
      </c>
    </row>
    <row r="310" spans="1:15" hidden="1" x14ac:dyDescent="0.25">
      <c r="A310" t="s">
        <v>368</v>
      </c>
      <c r="B310">
        <v>33.728966669999998</v>
      </c>
      <c r="C310">
        <v>-118.2337333</v>
      </c>
      <c r="D310" t="s">
        <v>350</v>
      </c>
      <c r="E310" t="s">
        <v>350</v>
      </c>
      <c r="F310" t="s">
        <v>11</v>
      </c>
      <c r="G310" t="s">
        <v>12</v>
      </c>
      <c r="I310">
        <v>10</v>
      </c>
      <c r="J310">
        <v>-88</v>
      </c>
      <c r="K310" t="s">
        <v>13</v>
      </c>
      <c r="L310" s="13" t="s">
        <v>12</v>
      </c>
      <c r="M310" s="14">
        <f>areas!$M$21/22</f>
        <v>0.91425882068181819</v>
      </c>
      <c r="N310" s="14">
        <f>areas!$M$21/19</f>
        <v>1.0586154765789473</v>
      </c>
      <c r="O310" s="13" t="s">
        <v>498</v>
      </c>
    </row>
    <row r="311" spans="1:15" hidden="1" x14ac:dyDescent="0.25">
      <c r="A311" t="s">
        <v>369</v>
      </c>
      <c r="B311">
        <v>33.723866999999998</v>
      </c>
      <c r="C311">
        <v>-118.262117</v>
      </c>
      <c r="D311" t="s">
        <v>350</v>
      </c>
      <c r="E311" t="s">
        <v>350</v>
      </c>
      <c r="F311" t="s">
        <v>11</v>
      </c>
      <c r="G311" t="s">
        <v>12</v>
      </c>
      <c r="I311">
        <v>27.5</v>
      </c>
      <c r="J311">
        <v>38.4</v>
      </c>
      <c r="K311" t="s">
        <v>18</v>
      </c>
      <c r="L311" s="13" t="s">
        <v>12</v>
      </c>
      <c r="M311" s="14">
        <f>areas!$M$21/22</f>
        <v>0.91425882068181819</v>
      </c>
      <c r="N311" s="14">
        <f>areas!$M$21/19</f>
        <v>1.0586154765789473</v>
      </c>
      <c r="O311" s="13" t="s">
        <v>498</v>
      </c>
    </row>
    <row r="312" spans="1:15" hidden="1" x14ac:dyDescent="0.25">
      <c r="A312" t="s">
        <v>370</v>
      </c>
      <c r="B312">
        <v>33.719749999999998</v>
      </c>
      <c r="C312">
        <v>-118.23176669999999</v>
      </c>
      <c r="D312" t="s">
        <v>350</v>
      </c>
      <c r="E312" t="s">
        <v>350</v>
      </c>
      <c r="F312" t="s">
        <v>15</v>
      </c>
      <c r="G312" t="s">
        <v>12</v>
      </c>
      <c r="I312">
        <v>13</v>
      </c>
      <c r="J312">
        <v>-88</v>
      </c>
      <c r="K312" t="s">
        <v>13</v>
      </c>
      <c r="L312" s="15" t="s">
        <v>12</v>
      </c>
      <c r="M312" s="14">
        <f>areas!$M$21/22</f>
        <v>0.91425882068181819</v>
      </c>
      <c r="N312" s="14">
        <f>areas!$M$21/19</f>
        <v>1.0586154765789473</v>
      </c>
      <c r="O312" s="16" t="s">
        <v>498</v>
      </c>
    </row>
    <row r="313" spans="1:15" hidden="1" x14ac:dyDescent="0.25">
      <c r="A313" t="s">
        <v>371</v>
      </c>
      <c r="B313">
        <v>33.719082999999998</v>
      </c>
      <c r="C313">
        <v>-118.244983</v>
      </c>
      <c r="D313" t="s">
        <v>350</v>
      </c>
      <c r="E313" t="s">
        <v>350</v>
      </c>
      <c r="F313" t="s">
        <v>15</v>
      </c>
      <c r="G313" t="s">
        <v>12</v>
      </c>
      <c r="I313">
        <v>22.5</v>
      </c>
      <c r="J313">
        <v>33.9</v>
      </c>
      <c r="K313" t="s">
        <v>18</v>
      </c>
      <c r="L313" s="15" t="s">
        <v>12</v>
      </c>
      <c r="M313" s="14">
        <f>areas!$M$21/22</f>
        <v>0.91425882068181819</v>
      </c>
      <c r="N313" s="14">
        <f>areas!$M$21/19</f>
        <v>1.0586154765789473</v>
      </c>
      <c r="O313" s="16" t="s">
        <v>498</v>
      </c>
    </row>
    <row r="314" spans="1:15" hidden="1" x14ac:dyDescent="0.25">
      <c r="A314" t="s">
        <v>372</v>
      </c>
      <c r="B314">
        <v>33.71763</v>
      </c>
      <c r="C314">
        <v>-118.26845</v>
      </c>
      <c r="D314" t="s">
        <v>350</v>
      </c>
      <c r="E314" t="s">
        <v>350</v>
      </c>
      <c r="F314" t="s">
        <v>15</v>
      </c>
      <c r="G314" t="s">
        <v>12</v>
      </c>
      <c r="I314">
        <v>17.100000000000001</v>
      </c>
      <c r="J314">
        <v>28.3</v>
      </c>
      <c r="K314" t="s">
        <v>18</v>
      </c>
      <c r="L314" s="15" t="s">
        <v>12</v>
      </c>
      <c r="M314" s="14">
        <f>areas!$M$21/22</f>
        <v>0.91425882068181819</v>
      </c>
      <c r="N314" s="14">
        <f>areas!$M$21/19</f>
        <v>1.0586154765789473</v>
      </c>
      <c r="O314" s="16" t="s">
        <v>498</v>
      </c>
    </row>
    <row r="315" spans="1:15" hidden="1" x14ac:dyDescent="0.25">
      <c r="A315" t="s">
        <v>373</v>
      </c>
      <c r="B315">
        <v>32.716270000000002</v>
      </c>
      <c r="C315">
        <v>-117.17632</v>
      </c>
      <c r="D315" t="s">
        <v>350</v>
      </c>
      <c r="E315" t="s">
        <v>350</v>
      </c>
      <c r="F315" t="s">
        <v>11</v>
      </c>
      <c r="G315" t="s">
        <v>12</v>
      </c>
      <c r="I315">
        <v>12.3</v>
      </c>
      <c r="J315">
        <v>-88</v>
      </c>
      <c r="K315" t="s">
        <v>28</v>
      </c>
      <c r="L315" s="17" t="s">
        <v>12</v>
      </c>
      <c r="M315" s="60">
        <f>areas!$M$20/33</f>
        <v>0.19098800052454545</v>
      </c>
      <c r="N315" s="60">
        <f>areas!$M$20/22</f>
        <v>0.28648200078681818</v>
      </c>
      <c r="O315" s="17" t="s">
        <v>500</v>
      </c>
    </row>
    <row r="316" spans="1:15" hidden="1" x14ac:dyDescent="0.25">
      <c r="A316" t="s">
        <v>374</v>
      </c>
      <c r="B316">
        <v>32.716140000000003</v>
      </c>
      <c r="C316">
        <v>-117.17398</v>
      </c>
      <c r="D316" t="s">
        <v>350</v>
      </c>
      <c r="E316" t="s">
        <v>350</v>
      </c>
      <c r="F316" t="s">
        <v>11</v>
      </c>
      <c r="G316" t="s">
        <v>12</v>
      </c>
      <c r="I316">
        <v>11.1</v>
      </c>
      <c r="J316">
        <v>-88</v>
      </c>
      <c r="K316" t="s">
        <v>28</v>
      </c>
      <c r="L316" s="17" t="s">
        <v>12</v>
      </c>
      <c r="M316" s="60">
        <f>areas!$M$20/33</f>
        <v>0.19098800052454545</v>
      </c>
      <c r="N316" s="60">
        <f>areas!$M$20/22</f>
        <v>0.28648200078681818</v>
      </c>
      <c r="O316" s="17" t="s">
        <v>500</v>
      </c>
    </row>
    <row r="317" spans="1:15" hidden="1" x14ac:dyDescent="0.25">
      <c r="A317" t="s">
        <v>375</v>
      </c>
      <c r="B317">
        <v>32.702599999999997</v>
      </c>
      <c r="C317">
        <v>-117.1618</v>
      </c>
      <c r="D317" t="s">
        <v>350</v>
      </c>
      <c r="E317" t="s">
        <v>350</v>
      </c>
      <c r="F317" t="s">
        <v>11</v>
      </c>
      <c r="G317" t="s">
        <v>12</v>
      </c>
      <c r="I317">
        <v>8.6</v>
      </c>
      <c r="J317">
        <v>-88</v>
      </c>
      <c r="K317" t="s">
        <v>28</v>
      </c>
      <c r="L317" s="17" t="s">
        <v>12</v>
      </c>
      <c r="M317" s="60">
        <f>areas!$M$20/33</f>
        <v>0.19098800052454545</v>
      </c>
      <c r="N317" s="60">
        <f>areas!$M$20/22</f>
        <v>0.28648200078681818</v>
      </c>
      <c r="O317" s="17" t="s">
        <v>500</v>
      </c>
    </row>
    <row r="318" spans="1:15" hidden="1" x14ac:dyDescent="0.25">
      <c r="A318" t="s">
        <v>376</v>
      </c>
      <c r="B318">
        <v>32.694420000000001</v>
      </c>
      <c r="C318">
        <v>-117.15254</v>
      </c>
      <c r="D318" t="s">
        <v>350</v>
      </c>
      <c r="E318" t="s">
        <v>350</v>
      </c>
      <c r="F318" t="s">
        <v>15</v>
      </c>
      <c r="G318" t="s">
        <v>12</v>
      </c>
      <c r="I318">
        <v>11.1</v>
      </c>
      <c r="J318">
        <v>-88</v>
      </c>
      <c r="K318" t="s">
        <v>28</v>
      </c>
      <c r="L318" s="19" t="s">
        <v>495</v>
      </c>
      <c r="M318" s="60">
        <f>areas!$M$20/33</f>
        <v>0.19098800052454545</v>
      </c>
      <c r="N318" s="60">
        <f>areas!$M$20/22</f>
        <v>0.28648200078681818</v>
      </c>
      <c r="O318" s="19" t="s">
        <v>500</v>
      </c>
    </row>
    <row r="319" spans="1:15" hidden="1" x14ac:dyDescent="0.25">
      <c r="A319" t="s">
        <v>377</v>
      </c>
      <c r="B319">
        <v>32.691400000000002</v>
      </c>
      <c r="C319">
        <v>-117.15337</v>
      </c>
      <c r="D319" t="s">
        <v>350</v>
      </c>
      <c r="E319" t="s">
        <v>350</v>
      </c>
      <c r="F319" t="s">
        <v>11</v>
      </c>
      <c r="G319" t="s">
        <v>12</v>
      </c>
      <c r="I319">
        <v>12.3</v>
      </c>
      <c r="J319">
        <v>-88</v>
      </c>
      <c r="K319" t="s">
        <v>28</v>
      </c>
      <c r="L319" s="17" t="s">
        <v>12</v>
      </c>
      <c r="M319" s="60">
        <f>areas!$M$20/33</f>
        <v>0.19098800052454545</v>
      </c>
      <c r="N319" s="60">
        <f>areas!$M$20/22</f>
        <v>0.28648200078681818</v>
      </c>
      <c r="O319" s="17" t="s">
        <v>500</v>
      </c>
    </row>
    <row r="320" spans="1:15" hidden="1" x14ac:dyDescent="0.25">
      <c r="A320" t="s">
        <v>378</v>
      </c>
      <c r="B320">
        <v>32.691884649999999</v>
      </c>
      <c r="C320">
        <v>-117.23836900000001</v>
      </c>
      <c r="D320" t="s">
        <v>350</v>
      </c>
      <c r="E320" t="s">
        <v>350</v>
      </c>
      <c r="F320" t="s">
        <v>11</v>
      </c>
      <c r="G320" t="s">
        <v>12</v>
      </c>
      <c r="I320">
        <v>13.3</v>
      </c>
      <c r="J320">
        <v>-88</v>
      </c>
      <c r="K320" t="s">
        <v>28</v>
      </c>
      <c r="L320" s="17" t="s">
        <v>12</v>
      </c>
      <c r="M320" s="60">
        <f>areas!$M$20/33</f>
        <v>0.19098800052454545</v>
      </c>
      <c r="N320" s="60">
        <f>areas!$M$20/22</f>
        <v>0.28648200078681818</v>
      </c>
      <c r="O320" s="17" t="s">
        <v>500</v>
      </c>
    </row>
    <row r="321" spans="1:15" hidden="1" x14ac:dyDescent="0.25">
      <c r="A321" t="s">
        <v>380</v>
      </c>
      <c r="B321">
        <v>32.690040000000003</v>
      </c>
      <c r="C321">
        <v>-117.14319999999999</v>
      </c>
      <c r="D321" t="s">
        <v>350</v>
      </c>
      <c r="E321" t="s">
        <v>350</v>
      </c>
      <c r="F321" t="s">
        <v>15</v>
      </c>
      <c r="G321" t="s">
        <v>12</v>
      </c>
      <c r="I321">
        <v>10.1</v>
      </c>
      <c r="J321">
        <v>-88</v>
      </c>
      <c r="K321" t="s">
        <v>28</v>
      </c>
      <c r="L321" s="19" t="s">
        <v>495</v>
      </c>
      <c r="M321" s="60">
        <f>areas!$M$20/33</f>
        <v>0.19098800052454545</v>
      </c>
      <c r="N321" s="60">
        <f>areas!$M$20/22</f>
        <v>0.28648200078681818</v>
      </c>
      <c r="O321" s="19" t="s">
        <v>500</v>
      </c>
    </row>
    <row r="322" spans="1:15" hidden="1" x14ac:dyDescent="0.25">
      <c r="A322" t="s">
        <v>382</v>
      </c>
      <c r="B322">
        <v>32.687800000000003</v>
      </c>
      <c r="C322">
        <v>-117.14076</v>
      </c>
      <c r="D322" t="s">
        <v>350</v>
      </c>
      <c r="E322" t="s">
        <v>350</v>
      </c>
      <c r="F322" t="s">
        <v>15</v>
      </c>
      <c r="G322" t="s">
        <v>12</v>
      </c>
      <c r="I322">
        <v>10.3</v>
      </c>
      <c r="J322">
        <v>-88</v>
      </c>
      <c r="K322" t="s">
        <v>28</v>
      </c>
      <c r="L322" s="19" t="s">
        <v>495</v>
      </c>
      <c r="M322" s="60">
        <f>areas!$M$20/33</f>
        <v>0.19098800052454545</v>
      </c>
      <c r="N322" s="60">
        <f>areas!$M$20/22</f>
        <v>0.28648200078681818</v>
      </c>
      <c r="O322" s="19" t="s">
        <v>500</v>
      </c>
    </row>
    <row r="323" spans="1:15" hidden="1" x14ac:dyDescent="0.25">
      <c r="A323" t="s">
        <v>384</v>
      </c>
      <c r="B323">
        <v>32.685490000000001</v>
      </c>
      <c r="C323">
        <v>-117.13634999999999</v>
      </c>
      <c r="D323" t="s">
        <v>350</v>
      </c>
      <c r="E323" t="s">
        <v>350</v>
      </c>
      <c r="F323" t="s">
        <v>15</v>
      </c>
      <c r="G323" t="s">
        <v>12</v>
      </c>
      <c r="I323">
        <v>9.1</v>
      </c>
      <c r="J323">
        <v>-88</v>
      </c>
      <c r="K323" t="s">
        <v>28</v>
      </c>
      <c r="L323" s="19" t="s">
        <v>495</v>
      </c>
      <c r="M323" s="60">
        <f>areas!$M$20/33</f>
        <v>0.19098800052454545</v>
      </c>
      <c r="N323" s="60">
        <f>areas!$M$20/22</f>
        <v>0.28648200078681818</v>
      </c>
      <c r="O323" s="19" t="s">
        <v>500</v>
      </c>
    </row>
    <row r="324" spans="1:15" hidden="1" x14ac:dyDescent="0.25">
      <c r="A324" t="s">
        <v>385</v>
      </c>
      <c r="B324">
        <v>32.684330000000003</v>
      </c>
      <c r="C324">
        <v>-117.13126</v>
      </c>
      <c r="D324" t="s">
        <v>350</v>
      </c>
      <c r="E324" t="s">
        <v>350</v>
      </c>
      <c r="F324" t="s">
        <v>15</v>
      </c>
      <c r="G324" t="s">
        <v>12</v>
      </c>
      <c r="I324">
        <v>12.3</v>
      </c>
      <c r="J324">
        <v>-88</v>
      </c>
      <c r="K324" t="s">
        <v>28</v>
      </c>
      <c r="L324" s="19" t="s">
        <v>12</v>
      </c>
      <c r="M324" s="60">
        <f>areas!$M$20/33</f>
        <v>0.19098800052454545</v>
      </c>
      <c r="N324" s="60">
        <f>areas!$M$20/22</f>
        <v>0.28648200078681818</v>
      </c>
      <c r="O324" s="20" t="s">
        <v>500</v>
      </c>
    </row>
    <row r="325" spans="1:15" hidden="1" x14ac:dyDescent="0.25">
      <c r="A325" t="s">
        <v>387</v>
      </c>
      <c r="B325">
        <v>32.681730000000002</v>
      </c>
      <c r="C325">
        <v>-117.13109</v>
      </c>
      <c r="D325" t="s">
        <v>350</v>
      </c>
      <c r="E325" t="s">
        <v>350</v>
      </c>
      <c r="F325" t="s">
        <v>15</v>
      </c>
      <c r="G325" t="s">
        <v>12</v>
      </c>
      <c r="I325">
        <v>12.6</v>
      </c>
      <c r="J325">
        <v>-88</v>
      </c>
      <c r="K325" t="s">
        <v>28</v>
      </c>
      <c r="L325" s="19" t="s">
        <v>495</v>
      </c>
      <c r="M325" s="60">
        <f>areas!$M$20/33</f>
        <v>0.19098800052454545</v>
      </c>
      <c r="N325" s="60">
        <f>areas!$M$20/22</f>
        <v>0.28648200078681818</v>
      </c>
      <c r="O325" s="19" t="s">
        <v>500</v>
      </c>
    </row>
    <row r="326" spans="1:15" hidden="1" x14ac:dyDescent="0.25">
      <c r="A326" t="s">
        <v>388</v>
      </c>
      <c r="B326">
        <v>32.679200000000002</v>
      </c>
      <c r="C326">
        <v>-117.12836</v>
      </c>
      <c r="D326" t="s">
        <v>350</v>
      </c>
      <c r="E326" t="s">
        <v>350</v>
      </c>
      <c r="F326" t="s">
        <v>15</v>
      </c>
      <c r="G326" t="s">
        <v>12</v>
      </c>
      <c r="I326">
        <v>11.3</v>
      </c>
      <c r="J326">
        <v>-88</v>
      </c>
      <c r="K326" t="s">
        <v>28</v>
      </c>
      <c r="L326" s="19" t="s">
        <v>495</v>
      </c>
      <c r="M326" s="60">
        <f>areas!$M$20/33</f>
        <v>0.19098800052454545</v>
      </c>
      <c r="N326" s="60">
        <f>areas!$M$20/22</f>
        <v>0.28648200078681818</v>
      </c>
      <c r="O326" s="19" t="s">
        <v>500</v>
      </c>
    </row>
    <row r="327" spans="1:15" hidden="1" x14ac:dyDescent="0.25">
      <c r="A327" t="s">
        <v>393</v>
      </c>
      <c r="B327">
        <v>32.674273079999999</v>
      </c>
      <c r="C327">
        <v>-117.1246573</v>
      </c>
      <c r="D327" t="s">
        <v>350</v>
      </c>
      <c r="E327" t="s">
        <v>350</v>
      </c>
      <c r="F327" t="s">
        <v>15</v>
      </c>
      <c r="G327" t="s">
        <v>12</v>
      </c>
      <c r="I327">
        <v>12.2</v>
      </c>
      <c r="J327">
        <v>-88</v>
      </c>
      <c r="K327" t="s">
        <v>28</v>
      </c>
      <c r="L327" s="19" t="s">
        <v>495</v>
      </c>
      <c r="M327" s="60">
        <f>areas!$M$20/33</f>
        <v>0.19098800052454545</v>
      </c>
      <c r="N327" s="60">
        <f>areas!$M$20/22</f>
        <v>0.28648200078681818</v>
      </c>
      <c r="O327" s="19" t="s">
        <v>500</v>
      </c>
    </row>
    <row r="328" spans="1:15" hidden="1" x14ac:dyDescent="0.25">
      <c r="A328" t="s">
        <v>394</v>
      </c>
      <c r="B328">
        <v>32.67313</v>
      </c>
      <c r="C328">
        <v>-117.12943</v>
      </c>
      <c r="D328" t="s">
        <v>350</v>
      </c>
      <c r="E328" t="s">
        <v>350</v>
      </c>
      <c r="F328" t="s">
        <v>15</v>
      </c>
      <c r="G328" t="s">
        <v>12</v>
      </c>
      <c r="I328">
        <v>12.9</v>
      </c>
      <c r="J328">
        <v>-88</v>
      </c>
      <c r="K328" t="s">
        <v>28</v>
      </c>
      <c r="L328" s="19" t="s">
        <v>12</v>
      </c>
      <c r="M328" s="60">
        <f>areas!$M$20/33</f>
        <v>0.19098800052454545</v>
      </c>
      <c r="N328" s="60">
        <f>areas!$M$20/22</f>
        <v>0.28648200078681818</v>
      </c>
      <c r="O328" s="20" t="s">
        <v>500</v>
      </c>
    </row>
    <row r="329" spans="1:15" hidden="1" x14ac:dyDescent="0.25">
      <c r="A329" t="s">
        <v>397</v>
      </c>
      <c r="B329">
        <v>32.670279999999998</v>
      </c>
      <c r="C329">
        <v>-117.12350000000001</v>
      </c>
      <c r="D329" t="s">
        <v>350</v>
      </c>
      <c r="E329" t="s">
        <v>350</v>
      </c>
      <c r="F329" t="s">
        <v>15</v>
      </c>
      <c r="G329" t="s">
        <v>12</v>
      </c>
      <c r="I329">
        <v>10.9</v>
      </c>
      <c r="J329">
        <v>-88</v>
      </c>
      <c r="K329" t="s">
        <v>28</v>
      </c>
      <c r="L329" s="19" t="s">
        <v>495</v>
      </c>
      <c r="M329" s="60">
        <f>areas!$M$20/33</f>
        <v>0.19098800052454545</v>
      </c>
      <c r="N329" s="60">
        <f>areas!$M$20/22</f>
        <v>0.28648200078681818</v>
      </c>
      <c r="O329" s="19" t="s">
        <v>500</v>
      </c>
    </row>
    <row r="330" spans="1:15" hidden="1" x14ac:dyDescent="0.25">
      <c r="A330" t="s">
        <v>398</v>
      </c>
      <c r="B330">
        <v>32.667760000000001</v>
      </c>
      <c r="C330">
        <v>-117.12199</v>
      </c>
      <c r="D330" t="s">
        <v>350</v>
      </c>
      <c r="E330" t="s">
        <v>350</v>
      </c>
      <c r="F330" t="s">
        <v>15</v>
      </c>
      <c r="G330" t="s">
        <v>12</v>
      </c>
      <c r="I330">
        <v>12.2</v>
      </c>
      <c r="J330">
        <v>-88</v>
      </c>
      <c r="K330" t="s">
        <v>28</v>
      </c>
      <c r="L330" s="19" t="s">
        <v>495</v>
      </c>
      <c r="M330" s="60">
        <f>areas!$M$20/33</f>
        <v>0.19098800052454545</v>
      </c>
      <c r="N330" s="60">
        <f>areas!$M$20/22</f>
        <v>0.28648200078681818</v>
      </c>
      <c r="O330" s="19" t="s">
        <v>500</v>
      </c>
    </row>
    <row r="331" spans="1:15" hidden="1" x14ac:dyDescent="0.25">
      <c r="A331" t="s">
        <v>400</v>
      </c>
      <c r="B331">
        <v>32.663589999999999</v>
      </c>
      <c r="C331">
        <v>-117.12269999999999</v>
      </c>
      <c r="D331" t="s">
        <v>350</v>
      </c>
      <c r="E331" t="s">
        <v>350</v>
      </c>
      <c r="F331" t="s">
        <v>15</v>
      </c>
      <c r="G331" t="s">
        <v>12</v>
      </c>
      <c r="I331">
        <v>12.6</v>
      </c>
      <c r="J331">
        <v>-88</v>
      </c>
      <c r="K331" t="s">
        <v>28</v>
      </c>
      <c r="L331" s="19" t="s">
        <v>495</v>
      </c>
      <c r="M331" s="60">
        <f>areas!$M$20/33</f>
        <v>0.19098800052454545</v>
      </c>
      <c r="N331" s="60">
        <f>areas!$M$20/22</f>
        <v>0.28648200078681818</v>
      </c>
      <c r="O331" s="19" t="s">
        <v>500</v>
      </c>
    </row>
    <row r="332" spans="1:15" hidden="1" x14ac:dyDescent="0.25">
      <c r="A332" t="s">
        <v>401</v>
      </c>
      <c r="B332">
        <v>32.660559999999997</v>
      </c>
      <c r="C332">
        <v>-117.12296000000001</v>
      </c>
      <c r="D332" t="s">
        <v>350</v>
      </c>
      <c r="E332" t="s">
        <v>350</v>
      </c>
      <c r="F332" t="s">
        <v>11</v>
      </c>
      <c r="G332" t="s">
        <v>12</v>
      </c>
      <c r="I332">
        <v>10.7</v>
      </c>
      <c r="J332">
        <v>-88</v>
      </c>
      <c r="K332" t="s">
        <v>28</v>
      </c>
      <c r="L332" s="17" t="s">
        <v>12</v>
      </c>
      <c r="M332" s="60">
        <f>areas!$M$20/33</f>
        <v>0.19098800052454545</v>
      </c>
      <c r="N332" s="60">
        <f>areas!$M$20/22</f>
        <v>0.28648200078681818</v>
      </c>
      <c r="O332" s="17" t="s">
        <v>500</v>
      </c>
    </row>
    <row r="333" spans="1:15" hidden="1" x14ac:dyDescent="0.25">
      <c r="A333" t="s">
        <v>402</v>
      </c>
      <c r="B333">
        <v>32.660449999999997</v>
      </c>
      <c r="C333">
        <v>-117.12539</v>
      </c>
      <c r="D333" t="s">
        <v>350</v>
      </c>
      <c r="E333" t="s">
        <v>350</v>
      </c>
      <c r="F333" t="s">
        <v>15</v>
      </c>
      <c r="G333" t="s">
        <v>12</v>
      </c>
      <c r="I333">
        <v>13.1</v>
      </c>
      <c r="J333">
        <v>-88</v>
      </c>
      <c r="K333" t="s">
        <v>28</v>
      </c>
      <c r="L333" s="19" t="s">
        <v>12</v>
      </c>
      <c r="M333" s="60">
        <f>areas!$M$20/33</f>
        <v>0.19098800052454545</v>
      </c>
      <c r="N333" s="60">
        <f>areas!$M$20/22</f>
        <v>0.28648200078681818</v>
      </c>
      <c r="O333" s="20" t="s">
        <v>500</v>
      </c>
    </row>
    <row r="334" spans="1:15" hidden="1" x14ac:dyDescent="0.25">
      <c r="A334" t="s">
        <v>403</v>
      </c>
      <c r="B334">
        <v>32.660089999999997</v>
      </c>
      <c r="C334">
        <v>-117.11918</v>
      </c>
      <c r="D334" t="s">
        <v>350</v>
      </c>
      <c r="E334" t="s">
        <v>350</v>
      </c>
      <c r="F334" t="s">
        <v>15</v>
      </c>
      <c r="G334" t="s">
        <v>12</v>
      </c>
      <c r="I334">
        <v>6.2</v>
      </c>
      <c r="J334">
        <v>-88</v>
      </c>
      <c r="K334" t="s">
        <v>28</v>
      </c>
      <c r="L334" s="19" t="s">
        <v>495</v>
      </c>
      <c r="M334" s="60">
        <f>areas!$M$20/33</f>
        <v>0.19098800052454545</v>
      </c>
      <c r="N334" s="60">
        <f>areas!$M$20/22</f>
        <v>0.28648200078681818</v>
      </c>
      <c r="O334" s="19" t="s">
        <v>500</v>
      </c>
    </row>
    <row r="335" spans="1:15" hidden="1" x14ac:dyDescent="0.25">
      <c r="A335" t="s">
        <v>404</v>
      </c>
      <c r="B335">
        <v>32.657631209999998</v>
      </c>
      <c r="C335">
        <v>-117.1231219</v>
      </c>
      <c r="D335" t="s">
        <v>350</v>
      </c>
      <c r="E335" t="s">
        <v>350</v>
      </c>
      <c r="F335" t="s">
        <v>15</v>
      </c>
      <c r="G335" t="s">
        <v>12</v>
      </c>
      <c r="I335">
        <v>11</v>
      </c>
      <c r="J335">
        <v>-88</v>
      </c>
      <c r="K335" t="s">
        <v>28</v>
      </c>
      <c r="L335" s="19" t="s">
        <v>495</v>
      </c>
      <c r="M335" s="60">
        <f>areas!$M$20/33</f>
        <v>0.19098800052454545</v>
      </c>
      <c r="N335" s="60">
        <f>areas!$M$20/22</f>
        <v>0.28648200078681818</v>
      </c>
      <c r="O335" s="19" t="s">
        <v>500</v>
      </c>
    </row>
    <row r="336" spans="1:15" hidden="1" x14ac:dyDescent="0.25">
      <c r="A336" t="s">
        <v>405</v>
      </c>
      <c r="B336">
        <v>32.651181110000003</v>
      </c>
      <c r="C336">
        <v>-117.1229596</v>
      </c>
      <c r="D336" t="s">
        <v>350</v>
      </c>
      <c r="E336" t="s">
        <v>350</v>
      </c>
      <c r="F336" t="s">
        <v>11</v>
      </c>
      <c r="G336" t="s">
        <v>12</v>
      </c>
      <c r="I336">
        <v>11.3</v>
      </c>
      <c r="J336">
        <v>-88</v>
      </c>
      <c r="K336" t="s">
        <v>28</v>
      </c>
      <c r="L336" s="17" t="s">
        <v>12</v>
      </c>
      <c r="M336" s="60">
        <f>areas!$M$20/33</f>
        <v>0.19098800052454545</v>
      </c>
      <c r="N336" s="60">
        <f>areas!$M$20/22</f>
        <v>0.28648200078681818</v>
      </c>
      <c r="O336" s="17" t="s">
        <v>500</v>
      </c>
    </row>
    <row r="337" spans="1:15" hidden="1" x14ac:dyDescent="0.25">
      <c r="A337" t="s">
        <v>390</v>
      </c>
      <c r="B337">
        <v>32.678199999999997</v>
      </c>
      <c r="C337">
        <v>-117.16240000000001</v>
      </c>
      <c r="D337" t="s">
        <v>350</v>
      </c>
      <c r="E337" t="s">
        <v>350</v>
      </c>
      <c r="F337" t="s">
        <v>15</v>
      </c>
      <c r="G337" t="s">
        <v>12</v>
      </c>
      <c r="I337">
        <v>5</v>
      </c>
      <c r="J337">
        <v>-88</v>
      </c>
      <c r="K337" t="s">
        <v>37</v>
      </c>
      <c r="L337" s="19" t="s">
        <v>437</v>
      </c>
      <c r="M337" s="60">
        <f>areas!$M$20/33</f>
        <v>0.19098800052454545</v>
      </c>
      <c r="N337" s="78"/>
      <c r="O337" s="22" t="s">
        <v>502</v>
      </c>
    </row>
    <row r="338" spans="1:15" hidden="1" x14ac:dyDescent="0.25">
      <c r="A338" t="s">
        <v>392</v>
      </c>
      <c r="B338">
        <v>32.674799999999998</v>
      </c>
      <c r="C338">
        <v>-117.1541</v>
      </c>
      <c r="D338" t="s">
        <v>350</v>
      </c>
      <c r="E338" t="s">
        <v>350</v>
      </c>
      <c r="F338" t="s">
        <v>15</v>
      </c>
      <c r="G338" t="s">
        <v>12</v>
      </c>
      <c r="I338">
        <v>5</v>
      </c>
      <c r="J338">
        <v>-88</v>
      </c>
      <c r="K338" t="s">
        <v>37</v>
      </c>
      <c r="L338" s="19" t="s">
        <v>437</v>
      </c>
      <c r="M338" s="60">
        <f>areas!$M$20/33</f>
        <v>0.19098800052454545</v>
      </c>
      <c r="N338" s="78"/>
      <c r="O338" s="22" t="s">
        <v>502</v>
      </c>
    </row>
    <row r="339" spans="1:15" hidden="1" x14ac:dyDescent="0.25">
      <c r="A339" t="s">
        <v>379</v>
      </c>
      <c r="B339">
        <v>32.690399999999997</v>
      </c>
      <c r="C339">
        <v>-117.2342</v>
      </c>
      <c r="D339" t="s">
        <v>350</v>
      </c>
      <c r="E339" t="s">
        <v>350</v>
      </c>
      <c r="F339" t="s">
        <v>15</v>
      </c>
      <c r="G339" t="s">
        <v>12</v>
      </c>
      <c r="I339">
        <v>14.1</v>
      </c>
      <c r="J339">
        <v>-88</v>
      </c>
      <c r="K339" t="s">
        <v>37</v>
      </c>
      <c r="L339" s="19" t="s">
        <v>437</v>
      </c>
      <c r="M339" s="60">
        <f>areas!$M$20/33</f>
        <v>0.19098800052454545</v>
      </c>
      <c r="N339" s="78"/>
      <c r="O339" s="22" t="s">
        <v>512</v>
      </c>
    </row>
    <row r="340" spans="1:15" hidden="1" x14ac:dyDescent="0.25">
      <c r="A340" t="s">
        <v>381</v>
      </c>
      <c r="B340">
        <v>32.689500000000002</v>
      </c>
      <c r="C340">
        <v>-117.238</v>
      </c>
      <c r="D340" t="s">
        <v>350</v>
      </c>
      <c r="E340" t="s">
        <v>350</v>
      </c>
      <c r="F340" t="s">
        <v>15</v>
      </c>
      <c r="G340" t="s">
        <v>12</v>
      </c>
      <c r="I340">
        <v>12.8</v>
      </c>
      <c r="J340">
        <v>-88</v>
      </c>
      <c r="K340" t="s">
        <v>37</v>
      </c>
      <c r="L340" s="19" t="s">
        <v>437</v>
      </c>
      <c r="M340" s="60">
        <f>areas!$M$20/33</f>
        <v>0.19098800052454545</v>
      </c>
      <c r="N340" s="78"/>
      <c r="O340" s="22" t="s">
        <v>512</v>
      </c>
    </row>
    <row r="341" spans="1:15" hidden="1" x14ac:dyDescent="0.25">
      <c r="A341" t="s">
        <v>383</v>
      </c>
      <c r="B341">
        <v>32.687199999999997</v>
      </c>
      <c r="C341">
        <v>-117.23390000000001</v>
      </c>
      <c r="D341" t="s">
        <v>350</v>
      </c>
      <c r="E341" t="s">
        <v>350</v>
      </c>
      <c r="F341" t="s">
        <v>15</v>
      </c>
      <c r="G341" t="s">
        <v>12</v>
      </c>
      <c r="I341">
        <v>11.2</v>
      </c>
      <c r="J341">
        <v>-88</v>
      </c>
      <c r="K341" t="s">
        <v>37</v>
      </c>
      <c r="L341" s="19" t="s">
        <v>437</v>
      </c>
      <c r="M341" s="60">
        <f>areas!$M$20/33</f>
        <v>0.19098800052454545</v>
      </c>
      <c r="N341" s="78"/>
      <c r="O341" s="22" t="s">
        <v>512</v>
      </c>
    </row>
    <row r="342" spans="1:15" hidden="1" x14ac:dyDescent="0.25">
      <c r="A342" t="s">
        <v>386</v>
      </c>
      <c r="B342">
        <v>32.683199999999999</v>
      </c>
      <c r="C342">
        <v>-117.1292</v>
      </c>
      <c r="D342" t="s">
        <v>350</v>
      </c>
      <c r="E342" t="s">
        <v>350</v>
      </c>
      <c r="F342" t="s">
        <v>15</v>
      </c>
      <c r="G342" t="s">
        <v>12</v>
      </c>
      <c r="I342">
        <v>11</v>
      </c>
      <c r="J342">
        <v>-88</v>
      </c>
      <c r="K342" t="s">
        <v>37</v>
      </c>
      <c r="L342" s="19" t="s">
        <v>437</v>
      </c>
      <c r="M342" s="60">
        <f>areas!$M$20/33</f>
        <v>0.19098800052454545</v>
      </c>
      <c r="N342" s="78"/>
      <c r="O342" s="22" t="s">
        <v>513</v>
      </c>
    </row>
    <row r="343" spans="1:15" hidden="1" x14ac:dyDescent="0.25">
      <c r="A343" t="s">
        <v>389</v>
      </c>
      <c r="B343">
        <v>32.678400000000003</v>
      </c>
      <c r="C343">
        <v>-117.12430000000001</v>
      </c>
      <c r="D343" t="s">
        <v>350</v>
      </c>
      <c r="E343" t="s">
        <v>350</v>
      </c>
      <c r="F343" t="s">
        <v>15</v>
      </c>
      <c r="G343" t="s">
        <v>12</v>
      </c>
      <c r="I343">
        <v>10</v>
      </c>
      <c r="J343">
        <v>-88</v>
      </c>
      <c r="K343" t="s">
        <v>37</v>
      </c>
      <c r="L343" s="19" t="s">
        <v>437</v>
      </c>
      <c r="M343" s="60">
        <f>areas!$M$20/33</f>
        <v>0.19098800052454545</v>
      </c>
      <c r="N343" s="78"/>
      <c r="O343" s="22" t="s">
        <v>513</v>
      </c>
    </row>
    <row r="344" spans="1:15" hidden="1" x14ac:dyDescent="0.25">
      <c r="A344" t="s">
        <v>391</v>
      </c>
      <c r="B344">
        <v>32.675899999999999</v>
      </c>
      <c r="C344">
        <v>-117.1271</v>
      </c>
      <c r="D344" t="s">
        <v>350</v>
      </c>
      <c r="E344" t="s">
        <v>350</v>
      </c>
      <c r="F344" t="s">
        <v>15</v>
      </c>
      <c r="G344" t="s">
        <v>12</v>
      </c>
      <c r="I344">
        <v>10</v>
      </c>
      <c r="J344">
        <v>-88</v>
      </c>
      <c r="K344" t="s">
        <v>37</v>
      </c>
      <c r="L344" s="19" t="s">
        <v>437</v>
      </c>
      <c r="M344" s="60">
        <f>areas!$M$20/33</f>
        <v>0.19098800052454545</v>
      </c>
      <c r="N344" s="78"/>
      <c r="O344" s="22" t="s">
        <v>513</v>
      </c>
    </row>
    <row r="345" spans="1:15" hidden="1" x14ac:dyDescent="0.25">
      <c r="A345" t="s">
        <v>395</v>
      </c>
      <c r="B345">
        <v>32.673099999999998</v>
      </c>
      <c r="C345">
        <v>-117.1206</v>
      </c>
      <c r="D345" t="s">
        <v>350</v>
      </c>
      <c r="E345" t="s">
        <v>350</v>
      </c>
      <c r="F345" t="s">
        <v>15</v>
      </c>
      <c r="G345" t="s">
        <v>12</v>
      </c>
      <c r="I345">
        <v>13</v>
      </c>
      <c r="J345">
        <v>-88</v>
      </c>
      <c r="K345" t="s">
        <v>37</v>
      </c>
      <c r="L345" s="19" t="s">
        <v>437</v>
      </c>
      <c r="M345" s="60">
        <f>areas!$M$20/33</f>
        <v>0.19098800052454545</v>
      </c>
      <c r="N345" s="78"/>
      <c r="O345" s="22" t="s">
        <v>513</v>
      </c>
    </row>
    <row r="346" spans="1:15" hidden="1" x14ac:dyDescent="0.25">
      <c r="A346" t="s">
        <v>396</v>
      </c>
      <c r="B346">
        <v>32.6721</v>
      </c>
      <c r="C346">
        <v>-117.1181</v>
      </c>
      <c r="D346" t="s">
        <v>350</v>
      </c>
      <c r="E346" t="s">
        <v>350</v>
      </c>
      <c r="F346" t="s">
        <v>15</v>
      </c>
      <c r="G346" t="s">
        <v>12</v>
      </c>
      <c r="I346">
        <v>8.3000000000000007</v>
      </c>
      <c r="J346">
        <v>-88</v>
      </c>
      <c r="K346" t="s">
        <v>37</v>
      </c>
      <c r="L346" s="19" t="s">
        <v>437</v>
      </c>
      <c r="M346" s="60">
        <f>areas!$M$20/33</f>
        <v>0.19098800052454545</v>
      </c>
      <c r="N346" s="78"/>
      <c r="O346" s="22" t="s">
        <v>513</v>
      </c>
    </row>
    <row r="347" spans="1:15" hidden="1" x14ac:dyDescent="0.25">
      <c r="A347" s="53" t="s">
        <v>399</v>
      </c>
      <c r="B347" s="53">
        <v>32.665999999999997</v>
      </c>
      <c r="C347" s="53">
        <v>-117.12</v>
      </c>
      <c r="D347" s="53" t="s">
        <v>350</v>
      </c>
      <c r="E347" s="53" t="s">
        <v>350</v>
      </c>
      <c r="F347" s="53" t="s">
        <v>15</v>
      </c>
      <c r="G347" s="53" t="s">
        <v>12</v>
      </c>
      <c r="H347" s="53"/>
      <c r="I347" s="53">
        <v>13</v>
      </c>
      <c r="J347" s="53">
        <v>-88</v>
      </c>
      <c r="K347" s="53" t="s">
        <v>37</v>
      </c>
      <c r="L347" s="54" t="s">
        <v>437</v>
      </c>
      <c r="M347" s="55">
        <f>areas!$M$20/33</f>
        <v>0.19098800052454545</v>
      </c>
      <c r="N347" s="77"/>
      <c r="O347" s="56" t="s">
        <v>513</v>
      </c>
    </row>
    <row r="348" spans="1:15" s="53" customFormat="1" hidden="1" x14ac:dyDescent="0.25">
      <c r="A348" t="s">
        <v>328</v>
      </c>
      <c r="B348">
        <v>34.195639999999997</v>
      </c>
      <c r="C348">
        <v>-119.63728999999999</v>
      </c>
      <c r="D348" t="s">
        <v>316</v>
      </c>
      <c r="E348" t="s">
        <v>407</v>
      </c>
      <c r="F348" t="s">
        <v>15</v>
      </c>
      <c r="G348" t="s">
        <v>12</v>
      </c>
      <c r="H348"/>
      <c r="I348" s="2">
        <v>211</v>
      </c>
      <c r="J348">
        <v>0</v>
      </c>
      <c r="K348" t="s">
        <v>180</v>
      </c>
      <c r="L348" s="5" t="s">
        <v>12</v>
      </c>
      <c r="M348" s="61">
        <f>areas!$I$12/30</f>
        <v>104.35411203599966</v>
      </c>
      <c r="N348"/>
      <c r="O348" s="6" t="s">
        <v>543</v>
      </c>
    </row>
    <row r="349" spans="1:15" hidden="1" x14ac:dyDescent="0.25">
      <c r="A349" t="s">
        <v>411</v>
      </c>
      <c r="B349">
        <v>34.261920000000003</v>
      </c>
      <c r="C349">
        <v>-119.80543</v>
      </c>
      <c r="D349" t="s">
        <v>407</v>
      </c>
      <c r="E349" t="s">
        <v>407</v>
      </c>
      <c r="F349" t="s">
        <v>15</v>
      </c>
      <c r="G349" t="s">
        <v>12</v>
      </c>
      <c r="I349">
        <v>269</v>
      </c>
      <c r="J349">
        <v>0</v>
      </c>
      <c r="K349" t="s">
        <v>180</v>
      </c>
      <c r="L349" s="5" t="s">
        <v>12</v>
      </c>
      <c r="M349" s="61">
        <f>areas!$I$12/30</f>
        <v>104.35411203599966</v>
      </c>
      <c r="N349" s="61"/>
      <c r="O349" s="6" t="s">
        <v>543</v>
      </c>
    </row>
    <row r="350" spans="1:15" hidden="1" x14ac:dyDescent="0.25">
      <c r="A350" t="s">
        <v>413</v>
      </c>
      <c r="B350">
        <v>34.252139999999997</v>
      </c>
      <c r="C350">
        <v>-119.83732000000001</v>
      </c>
      <c r="D350" t="s">
        <v>407</v>
      </c>
      <c r="E350" t="s">
        <v>407</v>
      </c>
      <c r="F350" t="s">
        <v>15</v>
      </c>
      <c r="G350" t="s">
        <v>12</v>
      </c>
      <c r="I350">
        <v>391</v>
      </c>
      <c r="J350">
        <v>0</v>
      </c>
      <c r="K350" t="s">
        <v>180</v>
      </c>
      <c r="L350" s="5" t="s">
        <v>12</v>
      </c>
      <c r="M350" s="61">
        <f>areas!$I$12/30</f>
        <v>104.35411203599966</v>
      </c>
      <c r="N350" s="61"/>
      <c r="O350" s="6" t="s">
        <v>543</v>
      </c>
    </row>
    <row r="351" spans="1:15" hidden="1" x14ac:dyDescent="0.25">
      <c r="A351" t="s">
        <v>416</v>
      </c>
      <c r="B351">
        <v>34.170780000000001</v>
      </c>
      <c r="C351">
        <v>-119.79365</v>
      </c>
      <c r="D351" t="s">
        <v>407</v>
      </c>
      <c r="E351" t="s">
        <v>407</v>
      </c>
      <c r="F351" t="s">
        <v>15</v>
      </c>
      <c r="G351" t="s">
        <v>12</v>
      </c>
      <c r="I351">
        <v>393</v>
      </c>
      <c r="J351">
        <v>0</v>
      </c>
      <c r="K351" t="s">
        <v>180</v>
      </c>
      <c r="L351" s="5" t="s">
        <v>12</v>
      </c>
      <c r="M351" s="61">
        <f>areas!$I$12/30</f>
        <v>104.35411203599966</v>
      </c>
      <c r="N351" s="61"/>
      <c r="O351" s="6" t="s">
        <v>543</v>
      </c>
    </row>
    <row r="352" spans="1:15" hidden="1" x14ac:dyDescent="0.25">
      <c r="A352" t="s">
        <v>417</v>
      </c>
      <c r="B352">
        <v>34.158360000000002</v>
      </c>
      <c r="C352">
        <v>-119.82789</v>
      </c>
      <c r="D352" t="s">
        <v>407</v>
      </c>
      <c r="E352" t="s">
        <v>407</v>
      </c>
      <c r="F352" t="s">
        <v>11</v>
      </c>
      <c r="G352" t="s">
        <v>12</v>
      </c>
      <c r="I352">
        <v>405</v>
      </c>
      <c r="J352">
        <v>0</v>
      </c>
      <c r="K352" t="s">
        <v>180</v>
      </c>
      <c r="L352" s="6" t="s">
        <v>12</v>
      </c>
      <c r="M352" s="61">
        <f>areas!$I$12/30</f>
        <v>104.35411203599966</v>
      </c>
      <c r="N352" s="61"/>
      <c r="O352" s="6" t="s">
        <v>543</v>
      </c>
    </row>
    <row r="353" spans="1:15" hidden="1" x14ac:dyDescent="0.25">
      <c r="A353" t="s">
        <v>419</v>
      </c>
      <c r="B353">
        <v>34.145690000000002</v>
      </c>
      <c r="C353">
        <v>-119.76998</v>
      </c>
      <c r="D353" t="s">
        <v>407</v>
      </c>
      <c r="E353" t="s">
        <v>407</v>
      </c>
      <c r="F353" t="s">
        <v>11</v>
      </c>
      <c r="G353" t="s">
        <v>12</v>
      </c>
      <c r="I353">
        <v>364</v>
      </c>
      <c r="J353">
        <v>0</v>
      </c>
      <c r="K353" t="s">
        <v>180</v>
      </c>
      <c r="L353" s="6" t="s">
        <v>12</v>
      </c>
      <c r="M353" s="61">
        <f>areas!$I$12/30</f>
        <v>104.35411203599966</v>
      </c>
      <c r="N353" s="61"/>
      <c r="O353" s="6" t="s">
        <v>543</v>
      </c>
    </row>
    <row r="354" spans="1:15" hidden="1" x14ac:dyDescent="0.25">
      <c r="A354" t="s">
        <v>421</v>
      </c>
      <c r="B354">
        <v>34.11835</v>
      </c>
      <c r="C354">
        <v>-119.62891</v>
      </c>
      <c r="D354" t="s">
        <v>407</v>
      </c>
      <c r="E354" t="s">
        <v>407</v>
      </c>
      <c r="F354" t="s">
        <v>11</v>
      </c>
      <c r="G354" t="s">
        <v>12</v>
      </c>
      <c r="I354">
        <v>258</v>
      </c>
      <c r="J354">
        <v>0</v>
      </c>
      <c r="K354" t="s">
        <v>180</v>
      </c>
      <c r="L354" s="6" t="s">
        <v>12</v>
      </c>
      <c r="M354" s="61">
        <f>areas!$I$12/30</f>
        <v>104.35411203599966</v>
      </c>
      <c r="N354" s="61"/>
      <c r="O354" s="6" t="s">
        <v>543</v>
      </c>
    </row>
    <row r="355" spans="1:15" hidden="1" x14ac:dyDescent="0.25">
      <c r="A355" t="s">
        <v>422</v>
      </c>
      <c r="B355">
        <v>34.041600000000003</v>
      </c>
      <c r="C355">
        <v>-119.19758</v>
      </c>
      <c r="D355" t="s">
        <v>407</v>
      </c>
      <c r="E355" t="s">
        <v>407</v>
      </c>
      <c r="F355" t="s">
        <v>11</v>
      </c>
      <c r="G355" t="s">
        <v>12</v>
      </c>
      <c r="I355">
        <v>396</v>
      </c>
      <c r="J355">
        <v>0</v>
      </c>
      <c r="K355" t="s">
        <v>180</v>
      </c>
      <c r="L355" s="6" t="s">
        <v>12</v>
      </c>
      <c r="M355" s="61">
        <f>areas!$I$12/30</f>
        <v>104.35411203599966</v>
      </c>
      <c r="N355" s="61"/>
      <c r="O355" s="6" t="s">
        <v>545</v>
      </c>
    </row>
    <row r="356" spans="1:15" hidden="1" x14ac:dyDescent="0.25">
      <c r="A356" t="s">
        <v>423</v>
      </c>
      <c r="B356">
        <v>34.038510000000002</v>
      </c>
      <c r="C356">
        <v>-119.12563</v>
      </c>
      <c r="D356" t="s">
        <v>407</v>
      </c>
      <c r="E356" t="s">
        <v>407</v>
      </c>
      <c r="F356" t="s">
        <v>15</v>
      </c>
      <c r="G356" t="s">
        <v>12</v>
      </c>
      <c r="I356">
        <v>275</v>
      </c>
      <c r="J356">
        <v>0</v>
      </c>
      <c r="K356" t="s">
        <v>180</v>
      </c>
      <c r="L356" s="5" t="s">
        <v>12</v>
      </c>
      <c r="M356" s="61">
        <f>areas!$I$12/30</f>
        <v>104.35411203599966</v>
      </c>
      <c r="N356" s="61"/>
      <c r="O356" s="6" t="s">
        <v>545</v>
      </c>
    </row>
    <row r="357" spans="1:15" hidden="1" x14ac:dyDescent="0.25">
      <c r="A357" t="s">
        <v>427</v>
      </c>
      <c r="B357">
        <v>33.555999759999999</v>
      </c>
      <c r="C357">
        <v>-118.02237700000001</v>
      </c>
      <c r="D357" t="s">
        <v>407</v>
      </c>
      <c r="E357" t="s">
        <v>407</v>
      </c>
      <c r="F357" t="s">
        <v>11</v>
      </c>
      <c r="G357" t="s">
        <v>12</v>
      </c>
      <c r="I357">
        <v>234</v>
      </c>
      <c r="J357">
        <v>-99</v>
      </c>
      <c r="K357" t="s">
        <v>176</v>
      </c>
      <c r="L357" s="6" t="s">
        <v>12</v>
      </c>
      <c r="M357" s="61">
        <f>areas!$I$12/30</f>
        <v>104.35411203599966</v>
      </c>
      <c r="N357" s="61"/>
      <c r="O357" s="6" t="s">
        <v>555</v>
      </c>
    </row>
    <row r="358" spans="1:15" hidden="1" x14ac:dyDescent="0.25">
      <c r="A358" t="s">
        <v>428</v>
      </c>
      <c r="B358">
        <v>33.555671689999997</v>
      </c>
      <c r="C358">
        <v>-118.11467740000001</v>
      </c>
      <c r="D358" t="s">
        <v>407</v>
      </c>
      <c r="E358" t="s">
        <v>407</v>
      </c>
      <c r="F358" t="s">
        <v>15</v>
      </c>
      <c r="G358" t="s">
        <v>12</v>
      </c>
      <c r="I358">
        <v>254</v>
      </c>
      <c r="J358">
        <v>-99</v>
      </c>
      <c r="K358" t="s">
        <v>176</v>
      </c>
      <c r="L358" s="5" t="s">
        <v>12</v>
      </c>
      <c r="M358" s="61">
        <f>areas!$I$12/30</f>
        <v>104.35411203599966</v>
      </c>
      <c r="N358" s="61"/>
      <c r="O358" s="6" t="s">
        <v>555</v>
      </c>
    </row>
    <row r="359" spans="1:15" hidden="1" x14ac:dyDescent="0.25">
      <c r="A359" t="s">
        <v>429</v>
      </c>
      <c r="B359">
        <v>33.536861420000001</v>
      </c>
      <c r="C359">
        <v>-117.84768680000001</v>
      </c>
      <c r="D359" t="s">
        <v>407</v>
      </c>
      <c r="E359" t="s">
        <v>407</v>
      </c>
      <c r="F359" t="s">
        <v>11</v>
      </c>
      <c r="G359" t="s">
        <v>12</v>
      </c>
      <c r="I359">
        <v>355</v>
      </c>
      <c r="J359">
        <v>-99</v>
      </c>
      <c r="K359" t="s">
        <v>176</v>
      </c>
      <c r="L359" s="6" t="s">
        <v>12</v>
      </c>
      <c r="M359" s="61">
        <f>areas!$I$12/30</f>
        <v>104.35411203599966</v>
      </c>
      <c r="N359" s="61"/>
      <c r="O359" s="6" t="s">
        <v>555</v>
      </c>
    </row>
    <row r="360" spans="1:15" hidden="1" x14ac:dyDescent="0.25">
      <c r="A360" t="s">
        <v>426</v>
      </c>
      <c r="B360">
        <v>33.694200000000002</v>
      </c>
      <c r="C360">
        <v>-118.34708000000001</v>
      </c>
      <c r="D360" t="s">
        <v>407</v>
      </c>
      <c r="E360" t="s">
        <v>407</v>
      </c>
      <c r="F360" t="s">
        <v>11</v>
      </c>
      <c r="G360" t="s">
        <v>12</v>
      </c>
      <c r="I360">
        <v>277</v>
      </c>
      <c r="J360">
        <v>0</v>
      </c>
      <c r="K360" t="s">
        <v>180</v>
      </c>
      <c r="L360" s="6" t="s">
        <v>12</v>
      </c>
      <c r="M360" s="61">
        <f>areas!$I$12/30</f>
        <v>104.35411203599966</v>
      </c>
      <c r="N360" s="61"/>
      <c r="O360" s="6" t="s">
        <v>549</v>
      </c>
    </row>
    <row r="361" spans="1:15" hidden="1" x14ac:dyDescent="0.25">
      <c r="A361" t="s">
        <v>430</v>
      </c>
      <c r="B361">
        <v>33.180630000000001</v>
      </c>
      <c r="C361">
        <v>-117.47828</v>
      </c>
      <c r="D361" t="s">
        <v>407</v>
      </c>
      <c r="E361" t="s">
        <v>407</v>
      </c>
      <c r="F361" t="s">
        <v>15</v>
      </c>
      <c r="G361" t="s">
        <v>12</v>
      </c>
      <c r="I361">
        <v>250</v>
      </c>
      <c r="J361">
        <v>-88</v>
      </c>
      <c r="K361" t="s">
        <v>188</v>
      </c>
      <c r="L361" s="5" t="s">
        <v>12</v>
      </c>
      <c r="M361" s="61">
        <f>areas!$I$12/30</f>
        <v>104.35411203599966</v>
      </c>
      <c r="N361" s="61"/>
      <c r="O361" s="6" t="s">
        <v>554</v>
      </c>
    </row>
    <row r="362" spans="1:15" hidden="1" x14ac:dyDescent="0.25">
      <c r="A362" t="s">
        <v>431</v>
      </c>
      <c r="B362">
        <v>33.093879999999999</v>
      </c>
      <c r="C362">
        <v>-117.4173</v>
      </c>
      <c r="D362" t="s">
        <v>407</v>
      </c>
      <c r="E362" t="s">
        <v>407</v>
      </c>
      <c r="F362" t="s">
        <v>11</v>
      </c>
      <c r="G362" t="s">
        <v>12</v>
      </c>
      <c r="I362">
        <v>405</v>
      </c>
      <c r="J362">
        <v>-88</v>
      </c>
      <c r="K362" t="s">
        <v>188</v>
      </c>
      <c r="L362" s="6" t="s">
        <v>12</v>
      </c>
      <c r="M362" s="61">
        <f>areas!$I$12/30</f>
        <v>104.35411203599966</v>
      </c>
      <c r="N362" s="61"/>
      <c r="O362" s="6" t="s">
        <v>554</v>
      </c>
    </row>
    <row r="363" spans="1:15" hidden="1" x14ac:dyDescent="0.25">
      <c r="A363" t="s">
        <v>432</v>
      </c>
      <c r="B363">
        <v>33.050409999999999</v>
      </c>
      <c r="C363">
        <v>-117.38961</v>
      </c>
      <c r="D363" t="s">
        <v>407</v>
      </c>
      <c r="E363" t="s">
        <v>407</v>
      </c>
      <c r="F363" t="s">
        <v>15</v>
      </c>
      <c r="G363" t="s">
        <v>12</v>
      </c>
      <c r="I363">
        <v>386</v>
      </c>
      <c r="J363">
        <v>-88</v>
      </c>
      <c r="K363" t="s">
        <v>188</v>
      </c>
      <c r="L363" s="5" t="s">
        <v>12</v>
      </c>
      <c r="M363" s="61">
        <f>areas!$I$12/30</f>
        <v>104.35411203599966</v>
      </c>
      <c r="N363" s="61"/>
      <c r="O363" s="6" t="s">
        <v>554</v>
      </c>
    </row>
    <row r="364" spans="1:15" hidden="1" x14ac:dyDescent="0.25">
      <c r="A364" t="s">
        <v>433</v>
      </c>
      <c r="B364">
        <v>32.704790000000003</v>
      </c>
      <c r="C364">
        <v>-117.35374</v>
      </c>
      <c r="D364" t="s">
        <v>407</v>
      </c>
      <c r="E364" t="s">
        <v>407</v>
      </c>
      <c r="F364" t="s">
        <v>15</v>
      </c>
      <c r="G364" t="s">
        <v>12</v>
      </c>
      <c r="I364">
        <v>224</v>
      </c>
      <c r="J364">
        <v>-88</v>
      </c>
      <c r="K364" t="s">
        <v>188</v>
      </c>
      <c r="L364" s="5" t="s">
        <v>12</v>
      </c>
      <c r="M364" s="61">
        <f>areas!$I$12/30</f>
        <v>104.35411203599966</v>
      </c>
      <c r="N364" s="61"/>
      <c r="O364" s="6" t="s">
        <v>554</v>
      </c>
    </row>
    <row r="365" spans="1:15" hidden="1" x14ac:dyDescent="0.25">
      <c r="A365" t="s">
        <v>434</v>
      </c>
      <c r="B365">
        <v>32.692889999999998</v>
      </c>
      <c r="C365">
        <v>-117.39490000000001</v>
      </c>
      <c r="D365" t="s">
        <v>407</v>
      </c>
      <c r="E365" t="s">
        <v>407</v>
      </c>
      <c r="F365" t="s">
        <v>11</v>
      </c>
      <c r="G365" t="s">
        <v>12</v>
      </c>
      <c r="I365">
        <v>371</v>
      </c>
      <c r="J365">
        <v>-88</v>
      </c>
      <c r="K365" t="s">
        <v>188</v>
      </c>
      <c r="L365" s="6" t="s">
        <v>12</v>
      </c>
      <c r="M365" s="61">
        <f>areas!$I$12/30</f>
        <v>104.35411203599966</v>
      </c>
      <c r="N365" s="61"/>
      <c r="O365" s="6" t="s">
        <v>554</v>
      </c>
    </row>
    <row r="366" spans="1:15" hidden="1" x14ac:dyDescent="0.25">
      <c r="A366" t="s">
        <v>424</v>
      </c>
      <c r="B366">
        <v>33.958350000000003</v>
      </c>
      <c r="C366">
        <v>-118.64883330000001</v>
      </c>
      <c r="D366" t="s">
        <v>407</v>
      </c>
      <c r="E366" t="s">
        <v>407</v>
      </c>
      <c r="F366" t="s">
        <v>15</v>
      </c>
      <c r="G366" t="s">
        <v>12</v>
      </c>
      <c r="I366">
        <v>227</v>
      </c>
      <c r="J366">
        <v>-88</v>
      </c>
      <c r="K366" t="s">
        <v>13</v>
      </c>
      <c r="L366" s="5" t="s">
        <v>12</v>
      </c>
      <c r="M366" s="61">
        <f>areas!$I$12/30</f>
        <v>104.35411203599966</v>
      </c>
      <c r="N366" s="61"/>
      <c r="O366" s="10" t="s">
        <v>547</v>
      </c>
    </row>
    <row r="367" spans="1:15" hidden="1" x14ac:dyDescent="0.25">
      <c r="A367" t="s">
        <v>425</v>
      </c>
      <c r="B367">
        <v>33.906039999999997</v>
      </c>
      <c r="C367">
        <v>-118.66641</v>
      </c>
      <c r="D367" t="s">
        <v>407</v>
      </c>
      <c r="E367" t="s">
        <v>407</v>
      </c>
      <c r="F367" t="s">
        <v>15</v>
      </c>
      <c r="G367" t="s">
        <v>12</v>
      </c>
      <c r="I367">
        <v>426</v>
      </c>
      <c r="J367">
        <v>0</v>
      </c>
      <c r="K367" t="s">
        <v>180</v>
      </c>
      <c r="L367" s="5" t="s">
        <v>12</v>
      </c>
      <c r="M367" s="61">
        <f>areas!$I$12/30</f>
        <v>104.35411203599966</v>
      </c>
      <c r="N367" s="61"/>
      <c r="O367" s="6" t="s">
        <v>547</v>
      </c>
    </row>
    <row r="368" spans="1:15" hidden="1" x14ac:dyDescent="0.25">
      <c r="A368" t="s">
        <v>406</v>
      </c>
      <c r="B368">
        <v>34.362499999999997</v>
      </c>
      <c r="C368">
        <v>-120.01058</v>
      </c>
      <c r="D368" t="s">
        <v>407</v>
      </c>
      <c r="E368" t="s">
        <v>407</v>
      </c>
      <c r="F368" t="s">
        <v>11</v>
      </c>
      <c r="G368" t="s">
        <v>12</v>
      </c>
      <c r="I368">
        <v>439</v>
      </c>
      <c r="J368">
        <v>-99</v>
      </c>
      <c r="K368" t="s">
        <v>70</v>
      </c>
      <c r="L368" s="6" t="s">
        <v>12</v>
      </c>
      <c r="M368" s="61">
        <f>areas!$I$12/30</f>
        <v>104.35411203599966</v>
      </c>
      <c r="N368" s="61"/>
      <c r="O368" s="6" t="s">
        <v>541</v>
      </c>
    </row>
    <row r="369" spans="1:15" hidden="1" x14ac:dyDescent="0.25">
      <c r="A369" t="s">
        <v>408</v>
      </c>
      <c r="B369">
        <v>34.3431</v>
      </c>
      <c r="C369">
        <v>-120.3685</v>
      </c>
      <c r="D369" t="s">
        <v>407</v>
      </c>
      <c r="E369" t="s">
        <v>407</v>
      </c>
      <c r="F369" t="s">
        <v>11</v>
      </c>
      <c r="G369" t="s">
        <v>12</v>
      </c>
      <c r="I369">
        <v>290</v>
      </c>
      <c r="J369">
        <v>-99</v>
      </c>
      <c r="K369" t="s">
        <v>70</v>
      </c>
      <c r="L369" s="6" t="s">
        <v>12</v>
      </c>
      <c r="M369" s="61">
        <f>areas!$I$12/30</f>
        <v>104.35411203599966</v>
      </c>
      <c r="N369" s="61"/>
      <c r="O369" s="6" t="s">
        <v>541</v>
      </c>
    </row>
    <row r="370" spans="1:15" hidden="1" x14ac:dyDescent="0.25">
      <c r="A370" t="s">
        <v>409</v>
      </c>
      <c r="B370">
        <v>34.314579999999999</v>
      </c>
      <c r="C370">
        <v>-120.28148</v>
      </c>
      <c r="D370" t="s">
        <v>407</v>
      </c>
      <c r="E370" t="s">
        <v>407</v>
      </c>
      <c r="F370" t="s">
        <v>11</v>
      </c>
      <c r="G370" t="s">
        <v>12</v>
      </c>
      <c r="I370">
        <v>390</v>
      </c>
      <c r="J370">
        <v>-99</v>
      </c>
      <c r="K370" t="s">
        <v>70</v>
      </c>
      <c r="L370" s="6" t="s">
        <v>12</v>
      </c>
      <c r="M370" s="61">
        <f>areas!$I$12/30</f>
        <v>104.35411203599966</v>
      </c>
      <c r="N370" s="61"/>
      <c r="O370" s="6" t="s">
        <v>541</v>
      </c>
    </row>
    <row r="371" spans="1:15" hidden="1" x14ac:dyDescent="0.25">
      <c r="A371" t="s">
        <v>410</v>
      </c>
      <c r="B371">
        <v>34.2849</v>
      </c>
      <c r="C371">
        <v>-120.4568</v>
      </c>
      <c r="D371" t="s">
        <v>407</v>
      </c>
      <c r="E371" t="s">
        <v>407</v>
      </c>
      <c r="F371" t="s">
        <v>11</v>
      </c>
      <c r="G371" t="s">
        <v>12</v>
      </c>
      <c r="I371">
        <v>429</v>
      </c>
      <c r="J371">
        <v>-99</v>
      </c>
      <c r="K371" t="s">
        <v>70</v>
      </c>
      <c r="L371" s="6" t="s">
        <v>12</v>
      </c>
      <c r="M371" s="61">
        <f>areas!$I$12/30</f>
        <v>104.35411203599966</v>
      </c>
      <c r="N371" s="61"/>
      <c r="O371" s="6" t="s">
        <v>541</v>
      </c>
    </row>
    <row r="372" spans="1:15" hidden="1" x14ac:dyDescent="0.25">
      <c r="A372" t="s">
        <v>412</v>
      </c>
      <c r="B372">
        <v>34.257980000000003</v>
      </c>
      <c r="C372">
        <v>-120.2615</v>
      </c>
      <c r="D372" t="s">
        <v>407</v>
      </c>
      <c r="E372" t="s">
        <v>407</v>
      </c>
      <c r="F372" t="s">
        <v>15</v>
      </c>
      <c r="G372" t="s">
        <v>12</v>
      </c>
      <c r="I372">
        <v>476.7</v>
      </c>
      <c r="J372">
        <v>-88</v>
      </c>
      <c r="K372" t="s">
        <v>104</v>
      </c>
      <c r="L372" s="5" t="s">
        <v>12</v>
      </c>
      <c r="M372" s="61">
        <f>areas!$I$12/30</f>
        <v>104.35411203599966</v>
      </c>
      <c r="N372" s="61"/>
      <c r="O372" s="6" t="s">
        <v>541</v>
      </c>
    </row>
    <row r="373" spans="1:15" hidden="1" x14ac:dyDescent="0.25">
      <c r="A373" t="s">
        <v>414</v>
      </c>
      <c r="B373">
        <v>34.197859999999999</v>
      </c>
      <c r="C373">
        <v>-120.36248999999999</v>
      </c>
      <c r="D373" t="s">
        <v>407</v>
      </c>
      <c r="E373" t="s">
        <v>407</v>
      </c>
      <c r="F373" t="s">
        <v>15</v>
      </c>
      <c r="G373" t="s">
        <v>12</v>
      </c>
      <c r="I373">
        <v>483.1</v>
      </c>
      <c r="J373">
        <v>-88</v>
      </c>
      <c r="K373" t="s">
        <v>104</v>
      </c>
      <c r="L373" s="5" t="s">
        <v>12</v>
      </c>
      <c r="M373" s="61">
        <f>areas!$I$12/30</f>
        <v>104.35411203599966</v>
      </c>
      <c r="N373" s="61"/>
      <c r="O373" s="6" t="s">
        <v>541</v>
      </c>
    </row>
    <row r="374" spans="1:15" hidden="1" x14ac:dyDescent="0.25">
      <c r="A374" t="s">
        <v>415</v>
      </c>
      <c r="B374">
        <v>34.183210000000003</v>
      </c>
      <c r="C374">
        <v>-120.35063</v>
      </c>
      <c r="D374" t="s">
        <v>407</v>
      </c>
      <c r="E374" t="s">
        <v>407</v>
      </c>
      <c r="F374" t="s">
        <v>11</v>
      </c>
      <c r="G374" t="s">
        <v>12</v>
      </c>
      <c r="I374">
        <v>455</v>
      </c>
      <c r="J374">
        <v>-99</v>
      </c>
      <c r="K374" t="s">
        <v>70</v>
      </c>
      <c r="L374" s="6" t="s">
        <v>12</v>
      </c>
      <c r="M374" s="61">
        <f>areas!$I$12/30</f>
        <v>104.35411203599966</v>
      </c>
      <c r="N374" s="61"/>
      <c r="O374" s="6" t="s">
        <v>541</v>
      </c>
    </row>
    <row r="375" spans="1:15" hidden="1" x14ac:dyDescent="0.25">
      <c r="A375" t="s">
        <v>418</v>
      </c>
      <c r="B375">
        <v>34.149880000000003</v>
      </c>
      <c r="C375">
        <v>-120.12125</v>
      </c>
      <c r="D375" t="s">
        <v>407</v>
      </c>
      <c r="E375" t="s">
        <v>407</v>
      </c>
      <c r="F375" t="s">
        <v>15</v>
      </c>
      <c r="G375" t="s">
        <v>12</v>
      </c>
      <c r="I375">
        <v>485.1</v>
      </c>
      <c r="J375">
        <v>-88</v>
      </c>
      <c r="K375" t="s">
        <v>104</v>
      </c>
      <c r="L375" s="5" t="s">
        <v>12</v>
      </c>
      <c r="M375" s="61">
        <f>areas!$I$12/30</f>
        <v>104.35411203599966</v>
      </c>
      <c r="N375" s="61"/>
      <c r="O375" s="6" t="s">
        <v>541</v>
      </c>
    </row>
    <row r="376" spans="1:15" hidden="1" x14ac:dyDescent="0.25">
      <c r="A376" t="s">
        <v>420</v>
      </c>
      <c r="B376">
        <v>34.144779999999997</v>
      </c>
      <c r="C376">
        <v>-120.17886</v>
      </c>
      <c r="D376" t="s">
        <v>407</v>
      </c>
      <c r="E376" t="s">
        <v>407</v>
      </c>
      <c r="F376" t="s">
        <v>11</v>
      </c>
      <c r="G376" t="s">
        <v>12</v>
      </c>
      <c r="I376">
        <v>433</v>
      </c>
      <c r="J376">
        <v>-99</v>
      </c>
      <c r="K376" t="s">
        <v>70</v>
      </c>
      <c r="L376" s="6" t="s">
        <v>12</v>
      </c>
      <c r="M376" s="61">
        <f>areas!$I$12/30</f>
        <v>104.35411203599966</v>
      </c>
      <c r="N376" s="61"/>
      <c r="O376" s="6" t="s">
        <v>541</v>
      </c>
    </row>
    <row r="377" spans="1:15" s="53" customFormat="1" hidden="1" x14ac:dyDescent="0.25">
      <c r="A377" s="53" t="s">
        <v>435</v>
      </c>
      <c r="B377" s="53">
        <v>34.228729999999999</v>
      </c>
      <c r="C377" s="53">
        <v>-119.81914</v>
      </c>
      <c r="D377" s="53" t="s">
        <v>407</v>
      </c>
      <c r="E377" s="53" t="s">
        <v>407</v>
      </c>
      <c r="F377" s="53" t="s">
        <v>56</v>
      </c>
      <c r="G377" s="53" t="s">
        <v>12</v>
      </c>
      <c r="H377" s="53" t="s">
        <v>436</v>
      </c>
      <c r="I377" s="53">
        <v>380</v>
      </c>
      <c r="J377" s="53">
        <v>0</v>
      </c>
      <c r="K377" s="53" t="s">
        <v>180</v>
      </c>
      <c r="L377" s="57" t="s">
        <v>12</v>
      </c>
      <c r="M377" s="53">
        <f>areas!$I$12/30</f>
        <v>104.35411203599966</v>
      </c>
      <c r="O377" s="59" t="s">
        <v>541</v>
      </c>
    </row>
    <row r="378" spans="1:15" hidden="1" x14ac:dyDescent="0.25">
      <c r="A378" s="3" t="s">
        <v>59</v>
      </c>
      <c r="B378" s="3">
        <v>33.728200000000001</v>
      </c>
      <c r="C378" s="3">
        <v>-118.1579833</v>
      </c>
      <c r="D378" s="3" t="s">
        <v>10</v>
      </c>
      <c r="E378" s="3" t="s">
        <v>10</v>
      </c>
      <c r="F378" s="3" t="s">
        <v>11</v>
      </c>
      <c r="G378" s="3" t="s">
        <v>437</v>
      </c>
      <c r="H378" s="3" t="s">
        <v>58</v>
      </c>
      <c r="I378" s="3">
        <v>15</v>
      </c>
      <c r="J378" s="3">
        <v>-88</v>
      </c>
      <c r="K378" s="3" t="s">
        <v>13</v>
      </c>
      <c r="O378"/>
    </row>
    <row r="379" spans="1:15" hidden="1" x14ac:dyDescent="0.25">
      <c r="A379" s="3" t="s">
        <v>57</v>
      </c>
      <c r="B379" s="3">
        <v>33.727583330000002</v>
      </c>
      <c r="C379" s="3">
        <v>-118.17601670000001</v>
      </c>
      <c r="D379" s="3" t="s">
        <v>10</v>
      </c>
      <c r="E379" s="3" t="s">
        <v>10</v>
      </c>
      <c r="F379" s="3" t="s">
        <v>15</v>
      </c>
      <c r="G379" s="3" t="s">
        <v>437</v>
      </c>
      <c r="H379" s="3" t="s">
        <v>55</v>
      </c>
      <c r="I379" s="3">
        <v>16</v>
      </c>
      <c r="J379" s="3">
        <v>-88</v>
      </c>
      <c r="K379" s="3" t="s">
        <v>13</v>
      </c>
      <c r="O379"/>
    </row>
    <row r="380" spans="1:15" hidden="1" x14ac:dyDescent="0.25">
      <c r="A380" s="3" t="s">
        <v>61</v>
      </c>
      <c r="B380" s="3">
        <v>-88</v>
      </c>
      <c r="C380" s="3">
        <v>-88</v>
      </c>
      <c r="D380" s="3" t="s">
        <v>10</v>
      </c>
      <c r="E380" s="3" t="s">
        <v>10</v>
      </c>
      <c r="F380" s="3" t="s">
        <v>15</v>
      </c>
      <c r="G380" s="3" t="s">
        <v>437</v>
      </c>
      <c r="H380" s="3" t="s">
        <v>60</v>
      </c>
      <c r="I380" s="3">
        <v>-88</v>
      </c>
      <c r="J380" s="3">
        <v>-88</v>
      </c>
      <c r="K380" s="3" t="s">
        <v>28</v>
      </c>
      <c r="O380"/>
    </row>
    <row r="381" spans="1:15" hidden="1" x14ac:dyDescent="0.25">
      <c r="A381" s="3" t="s">
        <v>63</v>
      </c>
      <c r="B381" s="3">
        <v>32.713700000000003</v>
      </c>
      <c r="C381" s="3">
        <v>-117.1909</v>
      </c>
      <c r="D381" s="3" t="s">
        <v>10</v>
      </c>
      <c r="E381" s="3" t="s">
        <v>10</v>
      </c>
      <c r="F381" s="3" t="s">
        <v>15</v>
      </c>
      <c r="G381" s="3" t="s">
        <v>437</v>
      </c>
      <c r="H381" s="3" t="s">
        <v>62</v>
      </c>
      <c r="I381" s="3">
        <v>-88</v>
      </c>
      <c r="J381" s="3">
        <v>-88</v>
      </c>
      <c r="K381" s="3" t="s">
        <v>37</v>
      </c>
      <c r="O381"/>
    </row>
    <row r="382" spans="1:15" hidden="1" x14ac:dyDescent="0.25">
      <c r="A382" s="3" t="s">
        <v>65</v>
      </c>
      <c r="B382" s="3">
        <v>32.675600000000003</v>
      </c>
      <c r="C382" s="3">
        <v>-117.1666</v>
      </c>
      <c r="D382" s="3" t="s">
        <v>10</v>
      </c>
      <c r="E382" s="3" t="s">
        <v>10</v>
      </c>
      <c r="F382" s="3" t="s">
        <v>15</v>
      </c>
      <c r="G382" s="3" t="s">
        <v>437</v>
      </c>
      <c r="H382" s="3" t="s">
        <v>64</v>
      </c>
      <c r="I382" s="3">
        <v>3.3</v>
      </c>
      <c r="J382" s="3">
        <v>-88</v>
      </c>
      <c r="K382" s="3" t="s">
        <v>37</v>
      </c>
      <c r="O382"/>
    </row>
    <row r="383" spans="1:15" hidden="1" x14ac:dyDescent="0.25">
      <c r="A383" s="3" t="s">
        <v>438</v>
      </c>
      <c r="B383" s="3">
        <v>33.750083330000002</v>
      </c>
      <c r="C383" s="3">
        <v>-118.1413</v>
      </c>
      <c r="D383" s="3" t="s">
        <v>10</v>
      </c>
      <c r="E383" s="3" t="s">
        <v>10</v>
      </c>
      <c r="F383" s="3" t="s">
        <v>56</v>
      </c>
      <c r="G383" s="3" t="s">
        <v>437</v>
      </c>
      <c r="H383" s="3" t="s">
        <v>439</v>
      </c>
      <c r="I383" s="3">
        <v>5</v>
      </c>
      <c r="J383" s="3">
        <v>-88</v>
      </c>
      <c r="K383" s="3" t="s">
        <v>13</v>
      </c>
      <c r="O383"/>
    </row>
    <row r="384" spans="1:15" hidden="1" x14ac:dyDescent="0.25">
      <c r="A384" s="3" t="s">
        <v>440</v>
      </c>
      <c r="B384" s="3">
        <v>32.7059</v>
      </c>
      <c r="C384" s="3">
        <v>-117.1871</v>
      </c>
      <c r="D384" s="3" t="s">
        <v>10</v>
      </c>
      <c r="E384" s="3" t="s">
        <v>10</v>
      </c>
      <c r="F384" s="3" t="s">
        <v>56</v>
      </c>
      <c r="G384" s="3" t="s">
        <v>437</v>
      </c>
      <c r="H384" s="3" t="s">
        <v>439</v>
      </c>
      <c r="I384" s="3">
        <v>-88</v>
      </c>
      <c r="J384" s="3">
        <v>-88</v>
      </c>
      <c r="K384" s="3" t="s">
        <v>37</v>
      </c>
      <c r="O384"/>
    </row>
    <row r="385" spans="1:15" hidden="1" x14ac:dyDescent="0.25">
      <c r="A385" s="3" t="s">
        <v>441</v>
      </c>
      <c r="B385" s="3">
        <v>32.705800000000004</v>
      </c>
      <c r="C385" s="3">
        <v>-117.1854</v>
      </c>
      <c r="D385" s="3" t="s">
        <v>10</v>
      </c>
      <c r="E385" s="3" t="s">
        <v>10</v>
      </c>
      <c r="F385" s="3" t="s">
        <v>56</v>
      </c>
      <c r="G385" s="3" t="s">
        <v>437</v>
      </c>
      <c r="H385" s="3" t="s">
        <v>439</v>
      </c>
      <c r="I385" s="3">
        <v>-88</v>
      </c>
      <c r="J385" s="3">
        <v>-88</v>
      </c>
      <c r="K385" s="3" t="s">
        <v>37</v>
      </c>
      <c r="O385"/>
    </row>
    <row r="386" spans="1:15" x14ac:dyDescent="0.25">
      <c r="A386" s="3" t="s">
        <v>84</v>
      </c>
      <c r="B386" s="3">
        <v>33.83</v>
      </c>
      <c r="C386" s="3">
        <v>-118.26</v>
      </c>
      <c r="D386" s="3" t="s">
        <v>67</v>
      </c>
      <c r="E386" s="3" t="s">
        <v>67</v>
      </c>
      <c r="F386" s="3" t="s">
        <v>15</v>
      </c>
      <c r="G386" s="3" t="s">
        <v>437</v>
      </c>
      <c r="H386" s="3" t="s">
        <v>83</v>
      </c>
      <c r="I386" s="3">
        <v>0</v>
      </c>
      <c r="J386" s="3">
        <v>0</v>
      </c>
      <c r="K386" s="3" t="s">
        <v>85</v>
      </c>
      <c r="O386"/>
    </row>
    <row r="387" spans="1:15" x14ac:dyDescent="0.25">
      <c r="A387" s="3" t="s">
        <v>91</v>
      </c>
      <c r="B387" s="3">
        <v>33.82</v>
      </c>
      <c r="C387" s="3">
        <v>-118.24</v>
      </c>
      <c r="D387" s="3" t="s">
        <v>67</v>
      </c>
      <c r="E387" s="3" t="s">
        <v>67</v>
      </c>
      <c r="F387" s="3" t="s">
        <v>15</v>
      </c>
      <c r="G387" s="3" t="s">
        <v>437</v>
      </c>
      <c r="H387" s="3" t="s">
        <v>90</v>
      </c>
      <c r="I387" s="3">
        <v>0</v>
      </c>
      <c r="J387" s="3">
        <v>0</v>
      </c>
      <c r="K387" s="3" t="s">
        <v>85</v>
      </c>
      <c r="O387"/>
    </row>
    <row r="388" spans="1:15" x14ac:dyDescent="0.25">
      <c r="A388" s="3" t="s">
        <v>101</v>
      </c>
      <c r="B388" s="3">
        <v>-88</v>
      </c>
      <c r="C388" s="3">
        <v>-88</v>
      </c>
      <c r="D388" s="3" t="s">
        <v>67</v>
      </c>
      <c r="E388" s="3" t="s">
        <v>67</v>
      </c>
      <c r="F388" s="3" t="s">
        <v>15</v>
      </c>
      <c r="G388" s="3" t="s">
        <v>437</v>
      </c>
      <c r="H388" s="3" t="s">
        <v>100</v>
      </c>
      <c r="I388" s="3">
        <v>0</v>
      </c>
      <c r="J388" s="3">
        <v>39.4</v>
      </c>
      <c r="K388" s="3" t="s">
        <v>28</v>
      </c>
      <c r="O388"/>
    </row>
    <row r="389" spans="1:15" x14ac:dyDescent="0.25">
      <c r="A389" s="3" t="s">
        <v>442</v>
      </c>
      <c r="B389" s="3">
        <v>34.414949999999997</v>
      </c>
      <c r="C389" s="3">
        <v>-119.87455</v>
      </c>
      <c r="D389" s="3" t="s">
        <v>67</v>
      </c>
      <c r="E389" s="3" t="s">
        <v>67</v>
      </c>
      <c r="F389" s="3" t="s">
        <v>56</v>
      </c>
      <c r="G389" s="3" t="s">
        <v>437</v>
      </c>
      <c r="H389" s="3" t="s">
        <v>439</v>
      </c>
      <c r="I389" s="3">
        <v>0.25</v>
      </c>
      <c r="J389" s="3">
        <v>70</v>
      </c>
      <c r="K389" s="3" t="s">
        <v>70</v>
      </c>
      <c r="O389"/>
    </row>
    <row r="390" spans="1:15" x14ac:dyDescent="0.25">
      <c r="A390" s="3" t="s">
        <v>443</v>
      </c>
      <c r="B390" s="3">
        <v>34.412979999999997</v>
      </c>
      <c r="C390" s="3">
        <v>-119.87667999999999</v>
      </c>
      <c r="D390" s="3" t="s">
        <v>67</v>
      </c>
      <c r="E390" s="3" t="s">
        <v>67</v>
      </c>
      <c r="F390" s="3" t="s">
        <v>56</v>
      </c>
      <c r="G390" s="3" t="s">
        <v>437</v>
      </c>
      <c r="H390" s="3" t="s">
        <v>439</v>
      </c>
      <c r="I390" s="3">
        <v>0</v>
      </c>
      <c r="J390" s="3">
        <v>68</v>
      </c>
      <c r="K390" s="3" t="s">
        <v>70</v>
      </c>
      <c r="O390"/>
    </row>
    <row r="391" spans="1:15" x14ac:dyDescent="0.25">
      <c r="A391" s="3" t="s">
        <v>444</v>
      </c>
      <c r="B391" s="3">
        <v>33.86</v>
      </c>
      <c r="C391" s="3">
        <v>-118.28</v>
      </c>
      <c r="D391" s="3" t="s">
        <v>67</v>
      </c>
      <c r="E391" s="3" t="s">
        <v>67</v>
      </c>
      <c r="F391" s="3" t="s">
        <v>56</v>
      </c>
      <c r="G391" s="3" t="s">
        <v>437</v>
      </c>
      <c r="H391" s="3" t="s">
        <v>439</v>
      </c>
      <c r="I391" s="3">
        <v>0</v>
      </c>
      <c r="J391" s="3">
        <v>0</v>
      </c>
      <c r="K391" s="3" t="s">
        <v>85</v>
      </c>
      <c r="O391"/>
    </row>
    <row r="392" spans="1:15" x14ac:dyDescent="0.25">
      <c r="A392" s="3" t="s">
        <v>445</v>
      </c>
      <c r="B392" s="3">
        <v>33.824150000000003</v>
      </c>
      <c r="C392" s="3">
        <v>-118.20545</v>
      </c>
      <c r="D392" s="3" t="s">
        <v>67</v>
      </c>
      <c r="E392" s="3" t="s">
        <v>67</v>
      </c>
      <c r="F392" s="3" t="s">
        <v>56</v>
      </c>
      <c r="G392" s="3" t="s">
        <v>437</v>
      </c>
      <c r="H392" s="3" t="s">
        <v>439</v>
      </c>
      <c r="I392" s="3">
        <v>-99</v>
      </c>
      <c r="J392" s="3">
        <v>-99</v>
      </c>
      <c r="K392" s="3" t="s">
        <v>70</v>
      </c>
      <c r="O392"/>
    </row>
    <row r="393" spans="1:15" hidden="1" x14ac:dyDescent="0.25">
      <c r="A393" s="3" t="s">
        <v>154</v>
      </c>
      <c r="B393" s="3">
        <v>33.971159999999998</v>
      </c>
      <c r="C393" s="3">
        <v>-118.43919</v>
      </c>
      <c r="D393" s="3" t="s">
        <v>75</v>
      </c>
      <c r="E393" s="3" t="s">
        <v>75</v>
      </c>
      <c r="F393" s="3" t="s">
        <v>11</v>
      </c>
      <c r="G393" s="3" t="s">
        <v>437</v>
      </c>
      <c r="H393" s="3" t="s">
        <v>153</v>
      </c>
      <c r="I393" s="3">
        <v>2</v>
      </c>
      <c r="J393" s="3">
        <v>31.73</v>
      </c>
      <c r="K393" s="3" t="s">
        <v>70</v>
      </c>
      <c r="O393"/>
    </row>
    <row r="394" spans="1:15" hidden="1" x14ac:dyDescent="0.25">
      <c r="A394" s="3" t="s">
        <v>158</v>
      </c>
      <c r="B394" s="3">
        <v>33.780929999999998</v>
      </c>
      <c r="C394" s="3">
        <v>-118.2055</v>
      </c>
      <c r="D394" s="3" t="s">
        <v>75</v>
      </c>
      <c r="E394" s="3" t="s">
        <v>75</v>
      </c>
      <c r="F394" s="3" t="s">
        <v>11</v>
      </c>
      <c r="G394" s="3" t="s">
        <v>437</v>
      </c>
      <c r="H394" s="3" t="s">
        <v>157</v>
      </c>
      <c r="I394" s="3">
        <v>9.1999999999999993</v>
      </c>
      <c r="J394" s="3">
        <v>32.17</v>
      </c>
      <c r="K394" s="3" t="s">
        <v>70</v>
      </c>
      <c r="O394"/>
    </row>
    <row r="395" spans="1:15" hidden="1" x14ac:dyDescent="0.25">
      <c r="A395" s="3" t="s">
        <v>152</v>
      </c>
      <c r="B395" s="3">
        <v>-88</v>
      </c>
      <c r="C395" s="3">
        <v>-88</v>
      </c>
      <c r="D395" s="3" t="s">
        <v>75</v>
      </c>
      <c r="E395" s="3" t="s">
        <v>75</v>
      </c>
      <c r="F395" s="3" t="s">
        <v>11</v>
      </c>
      <c r="G395" s="3" t="s">
        <v>437</v>
      </c>
      <c r="H395" s="3" t="s">
        <v>151</v>
      </c>
      <c r="I395" s="3">
        <v>-88</v>
      </c>
      <c r="J395" s="3">
        <v>-88</v>
      </c>
      <c r="K395" s="3" t="s">
        <v>68</v>
      </c>
      <c r="O395"/>
    </row>
    <row r="396" spans="1:15" hidden="1" x14ac:dyDescent="0.25">
      <c r="A396" s="3" t="s">
        <v>196</v>
      </c>
      <c r="B396" s="3">
        <v>34.426310000000001</v>
      </c>
      <c r="C396" s="3">
        <v>-119.91755999999999</v>
      </c>
      <c r="D396" s="3" t="s">
        <v>160</v>
      </c>
      <c r="E396" s="3" t="s">
        <v>160</v>
      </c>
      <c r="F396" s="3" t="s">
        <v>15</v>
      </c>
      <c r="G396" s="3" t="s">
        <v>437</v>
      </c>
      <c r="H396" s="3" t="s">
        <v>195</v>
      </c>
      <c r="I396" s="3">
        <v>8.4</v>
      </c>
      <c r="J396" s="3">
        <v>-99</v>
      </c>
      <c r="K396" s="3" t="s">
        <v>70</v>
      </c>
      <c r="O396"/>
    </row>
    <row r="397" spans="1:15" hidden="1" x14ac:dyDescent="0.25">
      <c r="A397" s="3" t="s">
        <v>198</v>
      </c>
      <c r="B397" s="3">
        <v>32.816279999999999</v>
      </c>
      <c r="C397" s="3">
        <v>-117.28888999999999</v>
      </c>
      <c r="D397" s="3" t="s">
        <v>160</v>
      </c>
      <c r="E397" s="3" t="s">
        <v>160</v>
      </c>
      <c r="F397" s="3" t="s">
        <v>15</v>
      </c>
      <c r="G397" s="3" t="s">
        <v>437</v>
      </c>
      <c r="H397" s="3" t="s">
        <v>197</v>
      </c>
      <c r="I397" s="3">
        <v>16</v>
      </c>
      <c r="J397" s="3">
        <v>-88</v>
      </c>
      <c r="K397" s="3" t="s">
        <v>188</v>
      </c>
      <c r="O397"/>
    </row>
    <row r="398" spans="1:15" hidden="1" x14ac:dyDescent="0.25">
      <c r="A398" s="3" t="s">
        <v>202</v>
      </c>
      <c r="B398" s="3">
        <v>32.674669999999999</v>
      </c>
      <c r="C398" s="3">
        <v>-117.26485</v>
      </c>
      <c r="D398" s="3" t="s">
        <v>160</v>
      </c>
      <c r="E398" s="3" t="s">
        <v>160</v>
      </c>
      <c r="F398" s="3" t="s">
        <v>15</v>
      </c>
      <c r="G398" s="3" t="s">
        <v>437</v>
      </c>
      <c r="H398" s="3" t="s">
        <v>201</v>
      </c>
      <c r="I398" s="3">
        <v>17</v>
      </c>
      <c r="J398" s="3">
        <v>-88</v>
      </c>
      <c r="K398" s="3" t="s">
        <v>188</v>
      </c>
      <c r="O398"/>
    </row>
    <row r="399" spans="1:15" hidden="1" x14ac:dyDescent="0.25">
      <c r="A399" s="3" t="s">
        <v>200</v>
      </c>
      <c r="B399" s="3">
        <v>32.669229999999999</v>
      </c>
      <c r="C399" s="3">
        <v>-117.25586</v>
      </c>
      <c r="D399" s="3" t="s">
        <v>160</v>
      </c>
      <c r="E399" s="3" t="s">
        <v>160</v>
      </c>
      <c r="F399" s="3" t="s">
        <v>15</v>
      </c>
      <c r="G399" s="3" t="s">
        <v>437</v>
      </c>
      <c r="H399" s="3" t="s">
        <v>199</v>
      </c>
      <c r="I399" s="3">
        <v>12</v>
      </c>
      <c r="J399" s="3">
        <v>-88</v>
      </c>
      <c r="K399" s="3" t="s">
        <v>188</v>
      </c>
      <c r="O399"/>
    </row>
    <row r="400" spans="1:15" hidden="1" x14ac:dyDescent="0.25">
      <c r="A400" s="3" t="s">
        <v>446</v>
      </c>
      <c r="B400" s="3">
        <v>-88</v>
      </c>
      <c r="C400" s="3">
        <v>-88</v>
      </c>
      <c r="D400" s="3" t="s">
        <v>160</v>
      </c>
      <c r="E400" s="3" t="s">
        <v>160</v>
      </c>
      <c r="F400" s="3" t="s">
        <v>56</v>
      </c>
      <c r="G400" s="3" t="s">
        <v>437</v>
      </c>
      <c r="H400" s="3" t="s">
        <v>439</v>
      </c>
      <c r="I400" s="3">
        <v>-88</v>
      </c>
      <c r="J400" s="3">
        <v>-88</v>
      </c>
      <c r="K400" s="3" t="s">
        <v>188</v>
      </c>
      <c r="O400"/>
    </row>
    <row r="401" spans="1:15" hidden="1" x14ac:dyDescent="0.25">
      <c r="A401" s="3" t="s">
        <v>447</v>
      </c>
      <c r="B401" s="3">
        <v>32.63073</v>
      </c>
      <c r="C401" s="3">
        <v>-117.14555</v>
      </c>
      <c r="D401" s="3" t="s">
        <v>160</v>
      </c>
      <c r="E401" s="3" t="s">
        <v>160</v>
      </c>
      <c r="F401" s="3" t="s">
        <v>56</v>
      </c>
      <c r="G401" s="3" t="s">
        <v>437</v>
      </c>
      <c r="H401" s="3" t="s">
        <v>439</v>
      </c>
      <c r="I401" s="3">
        <v>9</v>
      </c>
      <c r="J401" s="3">
        <v>-88</v>
      </c>
      <c r="K401" s="3" t="s">
        <v>188</v>
      </c>
      <c r="O401"/>
    </row>
    <row r="402" spans="1:15" hidden="1" x14ac:dyDescent="0.25">
      <c r="A402" s="3" t="s">
        <v>314</v>
      </c>
      <c r="B402" s="3">
        <v>33.860133329999996</v>
      </c>
      <c r="C402" s="3">
        <v>-118.4477833</v>
      </c>
      <c r="D402" s="3" t="s">
        <v>278</v>
      </c>
      <c r="E402" s="3" t="s">
        <v>278</v>
      </c>
      <c r="F402" s="3" t="s">
        <v>11</v>
      </c>
      <c r="G402" s="3" t="s">
        <v>437</v>
      </c>
      <c r="H402" s="3" t="s">
        <v>313</v>
      </c>
      <c r="I402" s="3"/>
      <c r="J402" s="3">
        <v>-88</v>
      </c>
      <c r="K402" s="3" t="s">
        <v>13</v>
      </c>
      <c r="O402"/>
    </row>
    <row r="403" spans="1:15" hidden="1" x14ac:dyDescent="0.25">
      <c r="A403" s="3" t="s">
        <v>448</v>
      </c>
      <c r="B403" s="3">
        <v>33.926850000000002</v>
      </c>
      <c r="C403" s="3">
        <v>-118.5548167</v>
      </c>
      <c r="D403" s="3" t="s">
        <v>278</v>
      </c>
      <c r="E403" s="3" t="s">
        <v>278</v>
      </c>
      <c r="F403" s="3" t="s">
        <v>56</v>
      </c>
      <c r="G403" s="3" t="s">
        <v>437</v>
      </c>
      <c r="H403" s="3" t="s">
        <v>439</v>
      </c>
      <c r="I403" s="3">
        <v>115</v>
      </c>
      <c r="J403" s="3">
        <v>-88</v>
      </c>
      <c r="K403" s="3" t="s">
        <v>13</v>
      </c>
      <c r="O403"/>
    </row>
    <row r="404" spans="1:15" hidden="1" x14ac:dyDescent="0.25">
      <c r="A404" s="3" t="s">
        <v>348</v>
      </c>
      <c r="B404" s="3">
        <v>33.997316669999996</v>
      </c>
      <c r="C404" s="3">
        <v>-119.0242167</v>
      </c>
      <c r="D404" s="3" t="s">
        <v>316</v>
      </c>
      <c r="E404" s="3" t="s">
        <v>316</v>
      </c>
      <c r="F404" s="3" t="s">
        <v>15</v>
      </c>
      <c r="G404" s="3" t="s">
        <v>437</v>
      </c>
      <c r="H404" s="3" t="s">
        <v>347</v>
      </c>
      <c r="I404" s="3">
        <v>84</v>
      </c>
      <c r="J404" s="3">
        <v>-88</v>
      </c>
      <c r="K404" s="3" t="s">
        <v>13</v>
      </c>
      <c r="O404"/>
    </row>
    <row r="405" spans="1:15" hidden="1" x14ac:dyDescent="0.25">
      <c r="A405" s="3" t="s">
        <v>449</v>
      </c>
      <c r="B405" s="3">
        <v>34.001666669999999</v>
      </c>
      <c r="C405" s="3">
        <v>-119.03476670000001</v>
      </c>
      <c r="D405" s="3" t="s">
        <v>316</v>
      </c>
      <c r="E405" s="3" t="s">
        <v>316</v>
      </c>
      <c r="F405" s="3" t="s">
        <v>56</v>
      </c>
      <c r="G405" s="3" t="s">
        <v>437</v>
      </c>
      <c r="H405" s="3" t="s">
        <v>439</v>
      </c>
      <c r="I405" s="3">
        <v>87</v>
      </c>
      <c r="J405" s="3">
        <v>-88</v>
      </c>
      <c r="K405" s="3" t="s">
        <v>13</v>
      </c>
      <c r="O405"/>
    </row>
    <row r="406" spans="1:15" hidden="1" x14ac:dyDescent="0.25">
      <c r="A406" s="3" t="s">
        <v>450</v>
      </c>
      <c r="B406" s="3">
        <v>32.677900000000001</v>
      </c>
      <c r="C406" s="3">
        <v>-117.1541</v>
      </c>
      <c r="D406" s="3" t="s">
        <v>350</v>
      </c>
      <c r="E406" s="3" t="s">
        <v>350</v>
      </c>
      <c r="F406" s="3" t="s">
        <v>56</v>
      </c>
      <c r="G406" s="3" t="s">
        <v>437</v>
      </c>
      <c r="H406" s="3" t="s">
        <v>439</v>
      </c>
      <c r="I406" s="3">
        <v>-88</v>
      </c>
      <c r="J406" s="3">
        <v>-88</v>
      </c>
      <c r="K406" s="3" t="s">
        <v>37</v>
      </c>
      <c r="O406"/>
    </row>
    <row r="407" spans="1:15" hidden="1" x14ac:dyDescent="0.25">
      <c r="A407" s="3" t="s">
        <v>451</v>
      </c>
      <c r="B407" s="3">
        <v>34.211799999999997</v>
      </c>
      <c r="C407" s="3">
        <v>-120.54268999999999</v>
      </c>
      <c r="D407" s="3" t="s">
        <v>407</v>
      </c>
      <c r="E407" s="3" t="s">
        <v>407</v>
      </c>
      <c r="F407" s="3" t="s">
        <v>15</v>
      </c>
      <c r="G407" s="3" t="s">
        <v>437</v>
      </c>
      <c r="H407" s="3" t="s">
        <v>452</v>
      </c>
      <c r="I407" s="3">
        <v>296</v>
      </c>
      <c r="J407" s="3">
        <v>-88</v>
      </c>
      <c r="K407" s="3" t="s">
        <v>104</v>
      </c>
      <c r="O407"/>
    </row>
    <row r="408" spans="1:15" hidden="1" x14ac:dyDescent="0.25">
      <c r="A408" s="3" t="s">
        <v>436</v>
      </c>
      <c r="B408" s="3">
        <v>34.128210000000003</v>
      </c>
      <c r="C408" s="3">
        <v>-119.39997</v>
      </c>
      <c r="D408" s="3" t="s">
        <v>407</v>
      </c>
      <c r="E408" s="3" t="s">
        <v>407</v>
      </c>
      <c r="F408" s="3" t="s">
        <v>15</v>
      </c>
      <c r="G408" s="3" t="s">
        <v>437</v>
      </c>
      <c r="H408" s="3" t="s">
        <v>435</v>
      </c>
      <c r="I408" s="3">
        <v>221</v>
      </c>
      <c r="J408" s="3">
        <v>0</v>
      </c>
      <c r="K408" s="3" t="s">
        <v>180</v>
      </c>
      <c r="O408"/>
    </row>
    <row r="409" spans="1:15" x14ac:dyDescent="0.25">
      <c r="O409"/>
    </row>
    <row r="410" spans="1:15" x14ac:dyDescent="0.25">
      <c r="O410"/>
    </row>
    <row r="411" spans="1:15" x14ac:dyDescent="0.25">
      <c r="O411"/>
    </row>
    <row r="412" spans="1:15" x14ac:dyDescent="0.25">
      <c r="O412"/>
    </row>
    <row r="413" spans="1:15" x14ac:dyDescent="0.25">
      <c r="O413"/>
    </row>
  </sheetData>
  <autoFilter ref="A1:S408" xr:uid="{4BA86346-1CF6-4D01-9AB1-E31C2A4B3F53}">
    <filterColumn colId="4">
      <filters>
        <filter val="Brackish Estuaries"/>
      </filters>
    </filterColumn>
    <sortState ref="A2:O408">
      <sortCondition ref="O1:O408"/>
    </sortState>
  </autoFilter>
  <sortState ref="A117:O152">
    <sortCondition ref="G117:G152"/>
    <sortCondition ref="E117:E152"/>
    <sortCondition ref="O117:O152"/>
    <sortCondition ref="A117:A15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02"/>
  <sheetViews>
    <sheetView topLeftCell="C1" workbookViewId="0">
      <pane ySplit="1" topLeftCell="A132" activePane="bottomLeft" state="frozen"/>
      <selection pane="bottomLeft" activeCell="M115" sqref="M115:M139"/>
    </sheetView>
  </sheetViews>
  <sheetFormatPr defaultRowHeight="15" x14ac:dyDescent="0.25"/>
  <cols>
    <col min="1" max="1" width="14.140625" bestFit="1" customWidth="1"/>
    <col min="2" max="2" width="12" bestFit="1" customWidth="1"/>
    <col min="3" max="3" width="12.7109375" bestFit="1" customWidth="1"/>
    <col min="4" max="4" width="16.85546875" bestFit="1" customWidth="1"/>
    <col min="5" max="5" width="12.28515625" bestFit="1" customWidth="1"/>
    <col min="6" max="6" width="9.7109375" bestFit="1" customWidth="1"/>
    <col min="7" max="7" width="11" bestFit="1" customWidth="1"/>
    <col min="8" max="8" width="9.85546875" bestFit="1" customWidth="1"/>
    <col min="9" max="9" width="6.28515625" customWidth="1"/>
    <col min="10" max="10" width="7.42578125" customWidth="1"/>
    <col min="11" max="11" width="50.140625" customWidth="1"/>
    <col min="12" max="12" width="15.7109375" style="5" customWidth="1"/>
    <col min="13" max="13" width="12" customWidth="1"/>
    <col min="14" max="14" width="29" style="5" customWidth="1"/>
    <col min="15" max="15" width="34.85546875" bestFit="1" customWidth="1"/>
    <col min="16" max="16" width="22.5703125" bestFit="1" customWidth="1"/>
  </cols>
  <sheetData>
    <row r="1" spans="1:14" ht="1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454</v>
      </c>
      <c r="H1" t="s">
        <v>6</v>
      </c>
      <c r="I1" t="s">
        <v>7</v>
      </c>
      <c r="J1" t="s">
        <v>8</v>
      </c>
      <c r="K1" t="s">
        <v>490</v>
      </c>
      <c r="L1" s="5" t="s">
        <v>494</v>
      </c>
      <c r="M1" t="s">
        <v>491</v>
      </c>
      <c r="N1" s="5" t="s">
        <v>497</v>
      </c>
    </row>
    <row r="2" spans="1:14" ht="15" customHeight="1" x14ac:dyDescent="0.25">
      <c r="A2" t="s">
        <v>9</v>
      </c>
      <c r="B2">
        <v>33.759349999999998</v>
      </c>
      <c r="C2">
        <v>-118.16285000000001</v>
      </c>
      <c r="D2" t="s">
        <v>10</v>
      </c>
      <c r="E2" t="s">
        <v>10</v>
      </c>
      <c r="F2" t="s">
        <v>11</v>
      </c>
      <c r="G2" t="s">
        <v>12</v>
      </c>
      <c r="I2">
        <v>5</v>
      </c>
      <c r="J2">
        <v>-88</v>
      </c>
      <c r="K2" t="s">
        <v>13</v>
      </c>
      <c r="L2" s="6" t="s">
        <v>12</v>
      </c>
      <c r="M2">
        <f>Trawls!$I$3/26</f>
        <v>0.26923076923076922</v>
      </c>
      <c r="N2" s="6" t="s">
        <v>498</v>
      </c>
    </row>
    <row r="3" spans="1:14" ht="15" customHeight="1" x14ac:dyDescent="0.25">
      <c r="A3" t="s">
        <v>14</v>
      </c>
      <c r="B3">
        <v>33.752866670000003</v>
      </c>
      <c r="C3">
        <v>-118.1502833</v>
      </c>
      <c r="D3" t="s">
        <v>10</v>
      </c>
      <c r="E3" t="s">
        <v>10</v>
      </c>
      <c r="F3" t="s">
        <v>15</v>
      </c>
      <c r="G3" t="s">
        <v>12</v>
      </c>
      <c r="I3">
        <v>7</v>
      </c>
      <c r="J3">
        <v>-88</v>
      </c>
      <c r="K3" t="s">
        <v>13</v>
      </c>
      <c r="L3" s="5" t="s">
        <v>12</v>
      </c>
      <c r="M3">
        <f>Trawls!$I$3/26</f>
        <v>0.26923076923076922</v>
      </c>
      <c r="N3" s="10" t="s">
        <v>498</v>
      </c>
    </row>
    <row r="4" spans="1:14" ht="15" customHeight="1" x14ac:dyDescent="0.25">
      <c r="A4" t="s">
        <v>16</v>
      </c>
      <c r="B4">
        <v>33.744199999999999</v>
      </c>
      <c r="C4">
        <v>-118.16876670000001</v>
      </c>
      <c r="D4" t="s">
        <v>10</v>
      </c>
      <c r="E4" t="s">
        <v>10</v>
      </c>
      <c r="F4" t="s">
        <v>11</v>
      </c>
      <c r="G4" t="s">
        <v>12</v>
      </c>
      <c r="I4">
        <v>10</v>
      </c>
      <c r="J4">
        <v>-88</v>
      </c>
      <c r="K4" t="s">
        <v>13</v>
      </c>
      <c r="L4" s="6" t="s">
        <v>12</v>
      </c>
      <c r="M4">
        <f>Trawls!$I$3/26</f>
        <v>0.26923076923076922</v>
      </c>
      <c r="N4" s="6" t="s">
        <v>498</v>
      </c>
    </row>
    <row r="5" spans="1:14" ht="15" customHeight="1" x14ac:dyDescent="0.25">
      <c r="A5" t="s">
        <v>17</v>
      </c>
      <c r="B5">
        <v>33.744383329999998</v>
      </c>
      <c r="C5">
        <v>-118.1402667</v>
      </c>
      <c r="D5" t="s">
        <v>10</v>
      </c>
      <c r="E5" t="s">
        <v>10</v>
      </c>
      <c r="F5" t="s">
        <v>15</v>
      </c>
      <c r="G5" t="s">
        <v>12</v>
      </c>
      <c r="I5">
        <v>7</v>
      </c>
      <c r="J5">
        <v>-88</v>
      </c>
      <c r="K5" t="s">
        <v>13</v>
      </c>
      <c r="L5" s="5" t="s">
        <v>12</v>
      </c>
      <c r="M5">
        <f>Trawls!$I$3/26</f>
        <v>0.26923076923076922</v>
      </c>
      <c r="N5" s="10" t="s">
        <v>498</v>
      </c>
    </row>
    <row r="6" spans="1:14" ht="15" customHeight="1" x14ac:dyDescent="0.25">
      <c r="A6" t="s">
        <v>19</v>
      </c>
      <c r="B6">
        <v>33.743016670000003</v>
      </c>
      <c r="C6">
        <v>-118.1530333</v>
      </c>
      <c r="D6" t="s">
        <v>10</v>
      </c>
      <c r="E6" t="s">
        <v>10</v>
      </c>
      <c r="F6" t="s">
        <v>11</v>
      </c>
      <c r="G6" t="s">
        <v>12</v>
      </c>
      <c r="I6">
        <v>10</v>
      </c>
      <c r="J6">
        <v>-88</v>
      </c>
      <c r="K6" t="s">
        <v>13</v>
      </c>
      <c r="L6" s="6" t="s">
        <v>12</v>
      </c>
      <c r="M6">
        <f>Trawls!$I$3/26</f>
        <v>0.26923076923076922</v>
      </c>
      <c r="N6" s="6" t="s">
        <v>498</v>
      </c>
    </row>
    <row r="7" spans="1:14" ht="15" customHeight="1" x14ac:dyDescent="0.25">
      <c r="A7" t="s">
        <v>20</v>
      </c>
      <c r="B7">
        <v>33.740900000000003</v>
      </c>
      <c r="C7">
        <v>-118.17526669999999</v>
      </c>
      <c r="D7" t="s">
        <v>10</v>
      </c>
      <c r="E7" t="s">
        <v>10</v>
      </c>
      <c r="F7" t="s">
        <v>15</v>
      </c>
      <c r="G7" t="s">
        <v>12</v>
      </c>
      <c r="I7">
        <v>11</v>
      </c>
      <c r="J7">
        <v>-88</v>
      </c>
      <c r="K7" t="s">
        <v>13</v>
      </c>
      <c r="L7" s="5" t="s">
        <v>12</v>
      </c>
      <c r="M7">
        <f>Trawls!$I$3/26</f>
        <v>0.26923076923076922</v>
      </c>
      <c r="N7" s="10" t="s">
        <v>498</v>
      </c>
    </row>
    <row r="8" spans="1:14" ht="15" customHeight="1" x14ac:dyDescent="0.25">
      <c r="A8" t="s">
        <v>21</v>
      </c>
      <c r="B8">
        <v>33.739666669999998</v>
      </c>
      <c r="C8">
        <v>-118.17148330000001</v>
      </c>
      <c r="D8" t="s">
        <v>10</v>
      </c>
      <c r="E8" t="s">
        <v>10</v>
      </c>
      <c r="F8" t="s">
        <v>11</v>
      </c>
      <c r="G8" t="s">
        <v>12</v>
      </c>
      <c r="I8">
        <v>11</v>
      </c>
      <c r="J8">
        <v>-88</v>
      </c>
      <c r="K8" t="s">
        <v>13</v>
      </c>
      <c r="L8" s="6" t="s">
        <v>12</v>
      </c>
      <c r="M8">
        <f>Trawls!$I$3/26</f>
        <v>0.26923076923076922</v>
      </c>
      <c r="N8" s="6" t="s">
        <v>498</v>
      </c>
    </row>
    <row r="9" spans="1:14" ht="15" customHeight="1" x14ac:dyDescent="0.25">
      <c r="A9" t="s">
        <v>22</v>
      </c>
      <c r="B9">
        <v>33.733633330000004</v>
      </c>
      <c r="C9">
        <v>-118.2111833</v>
      </c>
      <c r="D9" t="s">
        <v>10</v>
      </c>
      <c r="E9" t="s">
        <v>10</v>
      </c>
      <c r="F9" t="s">
        <v>15</v>
      </c>
      <c r="G9" t="s">
        <v>12</v>
      </c>
      <c r="I9">
        <v>19</v>
      </c>
      <c r="J9">
        <v>-88</v>
      </c>
      <c r="K9" t="s">
        <v>13</v>
      </c>
      <c r="L9" s="5" t="s">
        <v>12</v>
      </c>
      <c r="M9">
        <f>Trawls!$I$3/26</f>
        <v>0.26923076923076922</v>
      </c>
      <c r="N9" s="10" t="s">
        <v>498</v>
      </c>
    </row>
    <row r="10" spans="1:14" ht="15" customHeight="1" x14ac:dyDescent="0.25">
      <c r="A10" t="s">
        <v>455</v>
      </c>
      <c r="B10">
        <v>33.731833330000001</v>
      </c>
      <c r="C10">
        <v>-118.2044667</v>
      </c>
      <c r="D10" t="s">
        <v>10</v>
      </c>
      <c r="E10" t="s">
        <v>10</v>
      </c>
      <c r="F10" t="s">
        <v>11</v>
      </c>
      <c r="G10" t="s">
        <v>12</v>
      </c>
      <c r="I10">
        <v>20</v>
      </c>
      <c r="J10">
        <v>-88</v>
      </c>
      <c r="K10" t="s">
        <v>13</v>
      </c>
      <c r="L10" s="6" t="s">
        <v>12</v>
      </c>
      <c r="M10">
        <f>Trawls!$I$3/26</f>
        <v>0.26923076923076922</v>
      </c>
      <c r="N10" s="6" t="s">
        <v>498</v>
      </c>
    </row>
    <row r="11" spans="1:14" ht="15" customHeight="1" x14ac:dyDescent="0.25">
      <c r="A11" t="s">
        <v>23</v>
      </c>
      <c r="B11">
        <v>33.724249999999998</v>
      </c>
      <c r="C11">
        <v>-118.2235333</v>
      </c>
      <c r="D11" t="s">
        <v>10</v>
      </c>
      <c r="E11" t="s">
        <v>10</v>
      </c>
      <c r="F11" t="s">
        <v>11</v>
      </c>
      <c r="G11" t="s">
        <v>12</v>
      </c>
      <c r="I11">
        <v>16</v>
      </c>
      <c r="J11">
        <v>-88</v>
      </c>
      <c r="K11" t="s">
        <v>13</v>
      </c>
      <c r="L11" s="6" t="s">
        <v>12</v>
      </c>
      <c r="M11">
        <f>Trawls!$I$3/26</f>
        <v>0.26923076923076922</v>
      </c>
      <c r="N11" s="6" t="s">
        <v>498</v>
      </c>
    </row>
    <row r="12" spans="1:14" ht="15" customHeight="1" x14ac:dyDescent="0.25">
      <c r="A12" t="s">
        <v>24</v>
      </c>
      <c r="B12">
        <v>33.713316669999998</v>
      </c>
      <c r="C12">
        <v>-118.2410833</v>
      </c>
      <c r="D12" t="s">
        <v>10</v>
      </c>
      <c r="E12" t="s">
        <v>10</v>
      </c>
      <c r="F12" t="s">
        <v>11</v>
      </c>
      <c r="G12" t="s">
        <v>12</v>
      </c>
      <c r="I12">
        <v>24</v>
      </c>
      <c r="J12">
        <v>-88</v>
      </c>
      <c r="K12" t="s">
        <v>13</v>
      </c>
      <c r="L12" s="6" t="s">
        <v>12</v>
      </c>
      <c r="M12">
        <f>Trawls!$I$3/26</f>
        <v>0.26923076923076922</v>
      </c>
      <c r="N12" s="6" t="s">
        <v>498</v>
      </c>
    </row>
    <row r="13" spans="1:14" ht="15" customHeight="1" x14ac:dyDescent="0.25">
      <c r="A13" t="s">
        <v>55</v>
      </c>
      <c r="B13">
        <v>33.736166670000003</v>
      </c>
      <c r="C13">
        <v>-118.21728330000001</v>
      </c>
      <c r="D13" t="s">
        <v>10</v>
      </c>
      <c r="E13" t="s">
        <v>10</v>
      </c>
      <c r="F13" t="s">
        <v>56</v>
      </c>
      <c r="G13" t="s">
        <v>12</v>
      </c>
      <c r="H13" t="s">
        <v>57</v>
      </c>
      <c r="I13">
        <v>12</v>
      </c>
      <c r="J13">
        <v>-88</v>
      </c>
      <c r="K13" t="s">
        <v>13</v>
      </c>
      <c r="L13" s="5" t="s">
        <v>12</v>
      </c>
      <c r="M13">
        <f>Trawls!$I$3/26</f>
        <v>0.26923076923076922</v>
      </c>
      <c r="N13" s="10" t="s">
        <v>498</v>
      </c>
    </row>
    <row r="14" spans="1:14" ht="15" customHeight="1" x14ac:dyDescent="0.25">
      <c r="A14" t="s">
        <v>58</v>
      </c>
      <c r="B14">
        <v>33.73116667</v>
      </c>
      <c r="C14">
        <v>-118.1571833</v>
      </c>
      <c r="D14" t="s">
        <v>10</v>
      </c>
      <c r="E14" t="s">
        <v>10</v>
      </c>
      <c r="F14" t="s">
        <v>56</v>
      </c>
      <c r="G14" t="s">
        <v>12</v>
      </c>
      <c r="H14" t="s">
        <v>59</v>
      </c>
      <c r="I14">
        <v>13</v>
      </c>
      <c r="J14">
        <v>-88</v>
      </c>
      <c r="K14" t="s">
        <v>13</v>
      </c>
      <c r="L14" s="6" t="s">
        <v>12</v>
      </c>
      <c r="M14">
        <f>Trawls!$I$3/26</f>
        <v>0.26923076923076922</v>
      </c>
      <c r="N14" s="6" t="s">
        <v>498</v>
      </c>
    </row>
    <row r="15" spans="1:14" ht="15" customHeight="1" x14ac:dyDescent="0.25">
      <c r="A15" t="s">
        <v>29</v>
      </c>
      <c r="B15">
        <v>32.784849999999999</v>
      </c>
      <c r="C15">
        <v>-117.24055</v>
      </c>
      <c r="D15" t="s">
        <v>10</v>
      </c>
      <c r="E15" t="s">
        <v>10</v>
      </c>
      <c r="F15" t="s">
        <v>15</v>
      </c>
      <c r="G15" t="s">
        <v>12</v>
      </c>
      <c r="I15">
        <v>3.1</v>
      </c>
      <c r="J15">
        <v>-88</v>
      </c>
      <c r="K15" t="s">
        <v>28</v>
      </c>
      <c r="L15" s="5" t="s">
        <v>12</v>
      </c>
      <c r="M15">
        <f>Trawls!$I$3/26</f>
        <v>0.26923076923076922</v>
      </c>
      <c r="N15" s="10" t="s">
        <v>499</v>
      </c>
    </row>
    <row r="16" spans="1:14" ht="15" customHeight="1" x14ac:dyDescent="0.25">
      <c r="A16" t="s">
        <v>30</v>
      </c>
      <c r="B16">
        <v>32.784010000000002</v>
      </c>
      <c r="C16">
        <v>-117.21550000000001</v>
      </c>
      <c r="D16" t="s">
        <v>10</v>
      </c>
      <c r="E16" t="s">
        <v>10</v>
      </c>
      <c r="F16" t="s">
        <v>11</v>
      </c>
      <c r="G16" t="s">
        <v>12</v>
      </c>
      <c r="I16">
        <v>3.1</v>
      </c>
      <c r="J16">
        <v>-88</v>
      </c>
      <c r="K16" t="s">
        <v>28</v>
      </c>
      <c r="L16" s="6" t="s">
        <v>12</v>
      </c>
      <c r="M16">
        <f>Trawls!$I$3/26</f>
        <v>0.26923076923076922</v>
      </c>
      <c r="N16" s="6" t="s">
        <v>499</v>
      </c>
    </row>
    <row r="17" spans="1:16" ht="15" customHeight="1" x14ac:dyDescent="0.25">
      <c r="A17" t="s">
        <v>31</v>
      </c>
      <c r="B17">
        <v>32.76793</v>
      </c>
      <c r="C17">
        <v>-117.24142000000001</v>
      </c>
      <c r="D17" t="s">
        <v>10</v>
      </c>
      <c r="E17" t="s">
        <v>10</v>
      </c>
      <c r="F17" t="s">
        <v>11</v>
      </c>
      <c r="G17" t="s">
        <v>12</v>
      </c>
      <c r="I17">
        <v>8.1999999999999993</v>
      </c>
      <c r="J17">
        <v>-88</v>
      </c>
      <c r="K17" t="s">
        <v>28</v>
      </c>
      <c r="L17" s="6" t="s">
        <v>12</v>
      </c>
      <c r="M17">
        <f>Trawls!$I$3/26</f>
        <v>0.26923076923076922</v>
      </c>
      <c r="N17" s="6" t="s">
        <v>499</v>
      </c>
    </row>
    <row r="18" spans="1:16" ht="15" customHeight="1" x14ac:dyDescent="0.25">
      <c r="A18" t="s">
        <v>33</v>
      </c>
      <c r="B18">
        <v>32.724354239999997</v>
      </c>
      <c r="C18">
        <v>-117.18295139999999</v>
      </c>
      <c r="D18" t="s">
        <v>10</v>
      </c>
      <c r="E18" t="s">
        <v>10</v>
      </c>
      <c r="F18" t="s">
        <v>11</v>
      </c>
      <c r="G18" t="s">
        <v>12</v>
      </c>
      <c r="I18">
        <v>11</v>
      </c>
      <c r="J18">
        <v>-88</v>
      </c>
      <c r="K18" t="s">
        <v>28</v>
      </c>
      <c r="L18" s="6" t="s">
        <v>12</v>
      </c>
      <c r="M18">
        <f>Trawls!$I$3/26</f>
        <v>0.26923076923076922</v>
      </c>
      <c r="N18" s="6" t="s">
        <v>500</v>
      </c>
    </row>
    <row r="19" spans="1:16" ht="15" customHeight="1" x14ac:dyDescent="0.25">
      <c r="A19" t="s">
        <v>34</v>
      </c>
      <c r="B19">
        <v>32.717504329999997</v>
      </c>
      <c r="C19">
        <v>-117.2155607</v>
      </c>
      <c r="D19" t="s">
        <v>10</v>
      </c>
      <c r="E19" t="s">
        <v>10</v>
      </c>
      <c r="F19" t="s">
        <v>15</v>
      </c>
      <c r="G19" t="s">
        <v>12</v>
      </c>
      <c r="I19">
        <v>15.6</v>
      </c>
      <c r="J19">
        <v>-88</v>
      </c>
      <c r="K19" t="s">
        <v>28</v>
      </c>
      <c r="L19" s="5" t="s">
        <v>12</v>
      </c>
      <c r="M19">
        <f>Trawls!$I$3/26</f>
        <v>0.26923076923076922</v>
      </c>
      <c r="N19" s="10" t="s">
        <v>500</v>
      </c>
    </row>
    <row r="20" spans="1:16" ht="15" customHeight="1" x14ac:dyDescent="0.25">
      <c r="A20" t="s">
        <v>35</v>
      </c>
      <c r="B20">
        <v>32.714799999999997</v>
      </c>
      <c r="C20">
        <v>-117.18302</v>
      </c>
      <c r="D20" t="s">
        <v>10</v>
      </c>
      <c r="E20" t="s">
        <v>10</v>
      </c>
      <c r="F20" t="s">
        <v>11</v>
      </c>
      <c r="G20" t="s">
        <v>12</v>
      </c>
      <c r="I20">
        <v>12</v>
      </c>
      <c r="J20">
        <v>-88</v>
      </c>
      <c r="K20" t="s">
        <v>28</v>
      </c>
      <c r="L20" s="6" t="s">
        <v>12</v>
      </c>
      <c r="M20">
        <f>Trawls!$I$3/26</f>
        <v>0.26923076923076922</v>
      </c>
      <c r="N20" s="6" t="s">
        <v>500</v>
      </c>
    </row>
    <row r="21" spans="1:16" ht="15" customHeight="1" x14ac:dyDescent="0.25">
      <c r="A21" t="s">
        <v>41</v>
      </c>
      <c r="B21">
        <v>32.688008549999999</v>
      </c>
      <c r="C21">
        <v>-117.22995280000001</v>
      </c>
      <c r="D21" t="s">
        <v>10</v>
      </c>
      <c r="E21" t="s">
        <v>10</v>
      </c>
      <c r="F21" t="s">
        <v>15</v>
      </c>
      <c r="G21" t="s">
        <v>12</v>
      </c>
      <c r="I21">
        <v>20</v>
      </c>
      <c r="J21">
        <v>-88</v>
      </c>
      <c r="K21" t="s">
        <v>28</v>
      </c>
      <c r="L21" s="5" t="s">
        <v>12</v>
      </c>
      <c r="M21">
        <f>Trawls!$I$3/26</f>
        <v>0.26923076923076922</v>
      </c>
      <c r="N21" s="10" t="s">
        <v>500</v>
      </c>
    </row>
    <row r="22" spans="1:16" ht="15" customHeight="1" x14ac:dyDescent="0.25">
      <c r="A22" t="s">
        <v>44</v>
      </c>
      <c r="B22">
        <v>32.665180620000001</v>
      </c>
      <c r="C22">
        <v>-117.1499572</v>
      </c>
      <c r="D22" t="s">
        <v>10</v>
      </c>
      <c r="E22" t="s">
        <v>10</v>
      </c>
      <c r="F22" t="s">
        <v>11</v>
      </c>
      <c r="G22" t="s">
        <v>12</v>
      </c>
      <c r="I22">
        <v>4.7</v>
      </c>
      <c r="J22">
        <v>-88</v>
      </c>
      <c r="K22" t="s">
        <v>28</v>
      </c>
      <c r="L22" s="6" t="s">
        <v>12</v>
      </c>
      <c r="M22">
        <f>Trawls!$I$3/26</f>
        <v>0.26923076923076922</v>
      </c>
      <c r="N22" s="6" t="s">
        <v>500</v>
      </c>
    </row>
    <row r="23" spans="1:16" ht="15" customHeight="1" x14ac:dyDescent="0.25">
      <c r="A23" t="s">
        <v>46</v>
      </c>
      <c r="B23">
        <v>32.658470010000002</v>
      </c>
      <c r="C23">
        <v>-117.1447356</v>
      </c>
      <c r="D23" t="s">
        <v>10</v>
      </c>
      <c r="E23" t="s">
        <v>10</v>
      </c>
      <c r="F23" t="s">
        <v>11</v>
      </c>
      <c r="G23" t="s">
        <v>12</v>
      </c>
      <c r="I23">
        <v>5</v>
      </c>
      <c r="J23">
        <v>-88</v>
      </c>
      <c r="K23" t="s">
        <v>28</v>
      </c>
      <c r="L23" s="6" t="s">
        <v>12</v>
      </c>
      <c r="M23">
        <f>Trawls!$I$3/26</f>
        <v>0.26923076923076922</v>
      </c>
      <c r="N23" s="6" t="s">
        <v>500</v>
      </c>
      <c r="O23" s="6"/>
      <c r="P23" s="10"/>
    </row>
    <row r="24" spans="1:16" ht="15" customHeight="1" x14ac:dyDescent="0.25">
      <c r="A24" t="s">
        <v>47</v>
      </c>
      <c r="B24">
        <v>32.647550000000003</v>
      </c>
      <c r="C24">
        <v>-117.11819</v>
      </c>
      <c r="D24" t="s">
        <v>10</v>
      </c>
      <c r="E24" t="s">
        <v>10</v>
      </c>
      <c r="F24" t="s">
        <v>11</v>
      </c>
      <c r="G24" t="s">
        <v>12</v>
      </c>
      <c r="I24">
        <v>11.4</v>
      </c>
      <c r="J24">
        <v>-88</v>
      </c>
      <c r="K24" t="s">
        <v>28</v>
      </c>
      <c r="L24" s="6" t="s">
        <v>12</v>
      </c>
      <c r="M24">
        <f>Trawls!$I$3/26</f>
        <v>0.26923076923076922</v>
      </c>
      <c r="N24" s="6" t="s">
        <v>500</v>
      </c>
      <c r="O24" s="6"/>
      <c r="P24" s="9"/>
    </row>
    <row r="25" spans="1:16" ht="15" customHeight="1" x14ac:dyDescent="0.25">
      <c r="A25" t="s">
        <v>48</v>
      </c>
      <c r="B25">
        <v>32.642829999999996</v>
      </c>
      <c r="C25">
        <v>-117.12626</v>
      </c>
      <c r="D25" t="s">
        <v>10</v>
      </c>
      <c r="E25" t="s">
        <v>10</v>
      </c>
      <c r="F25" t="s">
        <v>15</v>
      </c>
      <c r="G25" t="s">
        <v>12</v>
      </c>
      <c r="I25">
        <v>4.7</v>
      </c>
      <c r="J25">
        <v>-88</v>
      </c>
      <c r="K25" t="s">
        <v>28</v>
      </c>
      <c r="L25" s="5" t="s">
        <v>12</v>
      </c>
      <c r="M25">
        <f>Trawls!$I$3/26</f>
        <v>0.26923076923076922</v>
      </c>
      <c r="N25" s="10" t="s">
        <v>500</v>
      </c>
      <c r="P25" s="10"/>
    </row>
    <row r="26" spans="1:16" ht="15" customHeight="1" x14ac:dyDescent="0.25">
      <c r="A26" t="s">
        <v>49</v>
      </c>
      <c r="B26">
        <v>32.641579440000001</v>
      </c>
      <c r="C26">
        <v>-117.139037</v>
      </c>
      <c r="D26" t="s">
        <v>10</v>
      </c>
      <c r="E26" t="s">
        <v>10</v>
      </c>
      <c r="F26" t="s">
        <v>15</v>
      </c>
      <c r="G26" t="s">
        <v>12</v>
      </c>
      <c r="I26">
        <v>4.5999999999999996</v>
      </c>
      <c r="J26">
        <v>-88</v>
      </c>
      <c r="K26" t="s">
        <v>28</v>
      </c>
      <c r="L26" s="5" t="s">
        <v>12</v>
      </c>
      <c r="M26">
        <f>Trawls!$I$3/26</f>
        <v>0.26923076923076922</v>
      </c>
      <c r="N26" s="9" t="s">
        <v>500</v>
      </c>
      <c r="O26" s="6"/>
      <c r="P26" s="6"/>
    </row>
    <row r="27" spans="1:16" s="53" customFormat="1" ht="15" customHeight="1" x14ac:dyDescent="0.25">
      <c r="A27" s="53" t="s">
        <v>52</v>
      </c>
      <c r="B27" s="53">
        <v>32.62567</v>
      </c>
      <c r="C27" s="53">
        <v>-117.11086</v>
      </c>
      <c r="D27" s="53" t="s">
        <v>10</v>
      </c>
      <c r="E27" s="53" t="s">
        <v>10</v>
      </c>
      <c r="F27" s="53" t="s">
        <v>15</v>
      </c>
      <c r="G27" s="53" t="s">
        <v>12</v>
      </c>
      <c r="I27" s="53">
        <v>3</v>
      </c>
      <c r="J27" s="53">
        <v>-88</v>
      </c>
      <c r="K27" s="53" t="s">
        <v>28</v>
      </c>
      <c r="L27" s="57" t="s">
        <v>12</v>
      </c>
      <c r="M27" s="53">
        <f>Trawls!$I$3/26</f>
        <v>0.26923076923076922</v>
      </c>
      <c r="N27" s="58" t="s">
        <v>500</v>
      </c>
    </row>
    <row r="28" spans="1:16" ht="15" customHeight="1" x14ac:dyDescent="0.25">
      <c r="A28" t="s">
        <v>456</v>
      </c>
      <c r="B28">
        <v>34.40361</v>
      </c>
      <c r="C28">
        <v>-119.81216999999999</v>
      </c>
      <c r="D28" t="s">
        <v>160</v>
      </c>
      <c r="E28" t="s">
        <v>160</v>
      </c>
      <c r="F28" t="s">
        <v>11</v>
      </c>
      <c r="G28" t="s">
        <v>12</v>
      </c>
      <c r="I28">
        <v>17.899999999999999</v>
      </c>
      <c r="J28">
        <v>-88</v>
      </c>
      <c r="K28" t="s">
        <v>68</v>
      </c>
      <c r="L28" s="7" t="s">
        <v>12</v>
      </c>
      <c r="M28">
        <f>areas!$I$9/29</f>
        <v>40.430397951724139</v>
      </c>
      <c r="N28" s="62" t="s">
        <v>543</v>
      </c>
      <c r="O28" s="6"/>
      <c r="P28" s="6"/>
    </row>
    <row r="29" spans="1:16" ht="15" customHeight="1" x14ac:dyDescent="0.25">
      <c r="A29" t="s">
        <v>162</v>
      </c>
      <c r="B29">
        <v>34.396092600000003</v>
      </c>
      <c r="C29">
        <v>-119.66230710000001</v>
      </c>
      <c r="D29" t="s">
        <v>160</v>
      </c>
      <c r="E29" t="s">
        <v>160</v>
      </c>
      <c r="F29" t="s">
        <v>11</v>
      </c>
      <c r="G29" t="s">
        <v>12</v>
      </c>
      <c r="I29">
        <v>24.7</v>
      </c>
      <c r="J29">
        <v>-88</v>
      </c>
      <c r="K29" t="s">
        <v>68</v>
      </c>
      <c r="L29" s="6" t="s">
        <v>12</v>
      </c>
      <c r="M29">
        <f>areas!$I$9/29</f>
        <v>40.430397951724139</v>
      </c>
      <c r="N29" s="6" t="s">
        <v>543</v>
      </c>
      <c r="O29" s="6"/>
      <c r="P29" s="6"/>
    </row>
    <row r="30" spans="1:16" ht="15" customHeight="1" x14ac:dyDescent="0.25">
      <c r="A30" t="s">
        <v>163</v>
      </c>
      <c r="B30">
        <v>34.334090000000003</v>
      </c>
      <c r="C30">
        <v>-119.43464</v>
      </c>
      <c r="D30" t="s">
        <v>160</v>
      </c>
      <c r="E30" t="s">
        <v>160</v>
      </c>
      <c r="F30" t="s">
        <v>15</v>
      </c>
      <c r="G30" t="s">
        <v>12</v>
      </c>
      <c r="I30">
        <v>19.100000000000001</v>
      </c>
      <c r="J30">
        <v>-88</v>
      </c>
      <c r="K30" t="s">
        <v>68</v>
      </c>
      <c r="L30" s="5" t="s">
        <v>12</v>
      </c>
      <c r="M30">
        <f>areas!$I$9/29</f>
        <v>40.430397951724139</v>
      </c>
      <c r="N30" s="6" t="s">
        <v>543</v>
      </c>
      <c r="O30" s="6"/>
      <c r="P30" s="6"/>
    </row>
    <row r="31" spans="1:16" ht="15" customHeight="1" x14ac:dyDescent="0.25">
      <c r="A31" t="s">
        <v>165</v>
      </c>
      <c r="B31">
        <v>34.24353</v>
      </c>
      <c r="C31">
        <v>-119.38536999999999</v>
      </c>
      <c r="D31" t="s">
        <v>160</v>
      </c>
      <c r="E31" t="s">
        <v>160</v>
      </c>
      <c r="F31" t="s">
        <v>15</v>
      </c>
      <c r="G31" t="s">
        <v>12</v>
      </c>
      <c r="I31">
        <v>26.1</v>
      </c>
      <c r="J31">
        <v>-88</v>
      </c>
      <c r="K31" t="s">
        <v>68</v>
      </c>
      <c r="L31" s="5" t="s">
        <v>12</v>
      </c>
      <c r="M31">
        <f>areas!$I$9/29</f>
        <v>40.430397951724139</v>
      </c>
      <c r="N31" s="6" t="s">
        <v>543</v>
      </c>
      <c r="O31" s="6"/>
      <c r="P31" s="6"/>
    </row>
    <row r="32" spans="1:16" ht="15" customHeight="1" x14ac:dyDescent="0.25">
      <c r="A32" t="s">
        <v>166</v>
      </c>
      <c r="B32">
        <v>34.228290000000001</v>
      </c>
      <c r="C32">
        <v>-119.35223000000001</v>
      </c>
      <c r="D32" t="s">
        <v>160</v>
      </c>
      <c r="E32" t="s">
        <v>160</v>
      </c>
      <c r="F32" t="s">
        <v>15</v>
      </c>
      <c r="G32" t="s">
        <v>12</v>
      </c>
      <c r="I32">
        <v>23.6</v>
      </c>
      <c r="J32">
        <v>-88</v>
      </c>
      <c r="K32" t="s">
        <v>68</v>
      </c>
      <c r="L32" s="5" t="s">
        <v>12</v>
      </c>
      <c r="M32">
        <f>areas!$I$9/29</f>
        <v>40.430397951724139</v>
      </c>
      <c r="N32" s="6" t="s">
        <v>543</v>
      </c>
      <c r="O32" s="6"/>
      <c r="P32" s="6"/>
    </row>
    <row r="33" spans="1:16" ht="15" customHeight="1" x14ac:dyDescent="0.25">
      <c r="A33" t="s">
        <v>167</v>
      </c>
      <c r="B33">
        <v>34.19941</v>
      </c>
      <c r="C33">
        <v>-119.29601</v>
      </c>
      <c r="D33" t="s">
        <v>160</v>
      </c>
      <c r="E33" t="s">
        <v>160</v>
      </c>
      <c r="F33" t="s">
        <v>15</v>
      </c>
      <c r="G33" t="s">
        <v>12</v>
      </c>
      <c r="I33">
        <v>17.8</v>
      </c>
      <c r="J33">
        <v>-88</v>
      </c>
      <c r="K33" t="s">
        <v>68</v>
      </c>
      <c r="L33" s="5" t="s">
        <v>12</v>
      </c>
      <c r="M33">
        <f>areas!$I$9/29</f>
        <v>40.430397951724139</v>
      </c>
      <c r="N33" s="6" t="s">
        <v>543</v>
      </c>
    </row>
    <row r="34" spans="1:16" ht="15" customHeight="1" x14ac:dyDescent="0.25">
      <c r="A34" t="s">
        <v>168</v>
      </c>
      <c r="B34">
        <v>34.178620000000002</v>
      </c>
      <c r="C34">
        <v>-119.34675</v>
      </c>
      <c r="D34" t="s">
        <v>160</v>
      </c>
      <c r="E34" t="s">
        <v>160</v>
      </c>
      <c r="F34" t="s">
        <v>11</v>
      </c>
      <c r="G34" t="s">
        <v>12</v>
      </c>
      <c r="I34">
        <v>26</v>
      </c>
      <c r="J34">
        <v>-88</v>
      </c>
      <c r="K34" t="s">
        <v>68</v>
      </c>
      <c r="L34" s="6" t="s">
        <v>12</v>
      </c>
      <c r="M34">
        <f>areas!$I$9/29</f>
        <v>40.430397951724139</v>
      </c>
      <c r="N34" s="6" t="s">
        <v>543</v>
      </c>
      <c r="O34" s="6"/>
      <c r="P34" s="6"/>
    </row>
    <row r="35" spans="1:16" ht="15" customHeight="1" x14ac:dyDescent="0.25">
      <c r="A35" t="s">
        <v>470</v>
      </c>
      <c r="B35">
        <v>34.327159999999999</v>
      </c>
      <c r="C35">
        <v>-119.41374999999999</v>
      </c>
      <c r="D35" t="s">
        <v>160</v>
      </c>
      <c r="E35" t="s">
        <v>160</v>
      </c>
      <c r="F35" t="s">
        <v>15</v>
      </c>
      <c r="G35" t="s">
        <v>12</v>
      </c>
      <c r="H35" s="4"/>
      <c r="I35">
        <v>13.5</v>
      </c>
      <c r="J35">
        <v>-88</v>
      </c>
      <c r="K35" t="s">
        <v>68</v>
      </c>
      <c r="L35" s="5" t="s">
        <v>12</v>
      </c>
      <c r="M35">
        <f>areas!$I$9/29</f>
        <v>40.430397951724139</v>
      </c>
      <c r="N35" s="10" t="s">
        <v>543</v>
      </c>
      <c r="O35" s="6"/>
      <c r="P35" s="6"/>
    </row>
    <row r="36" spans="1:16" ht="15" customHeight="1" x14ac:dyDescent="0.25">
      <c r="A36" t="s">
        <v>471</v>
      </c>
      <c r="B36">
        <v>34.109450000000002</v>
      </c>
      <c r="C36">
        <v>-119.20938</v>
      </c>
      <c r="D36" t="s">
        <v>160</v>
      </c>
      <c r="E36" t="s">
        <v>160</v>
      </c>
      <c r="F36" t="s">
        <v>15</v>
      </c>
      <c r="G36" t="s">
        <v>12</v>
      </c>
      <c r="H36" s="4"/>
      <c r="I36">
        <v>28.7</v>
      </c>
      <c r="J36">
        <v>-88</v>
      </c>
      <c r="K36" t="s">
        <v>68</v>
      </c>
      <c r="L36" s="5" t="s">
        <v>12</v>
      </c>
      <c r="M36">
        <f>areas!$I$9/29</f>
        <v>40.430397951724139</v>
      </c>
      <c r="N36" s="10" t="s">
        <v>543</v>
      </c>
      <c r="O36" s="6"/>
      <c r="P36" s="10"/>
    </row>
    <row r="37" spans="1:16" ht="15" customHeight="1" x14ac:dyDescent="0.25">
      <c r="A37" t="s">
        <v>169</v>
      </c>
      <c r="B37">
        <v>34.124780000000001</v>
      </c>
      <c r="C37">
        <v>-119.19244</v>
      </c>
      <c r="D37" t="s">
        <v>160</v>
      </c>
      <c r="E37" t="s">
        <v>160</v>
      </c>
      <c r="F37" t="s">
        <v>11</v>
      </c>
      <c r="G37" t="s">
        <v>12</v>
      </c>
      <c r="I37">
        <v>14</v>
      </c>
      <c r="J37">
        <v>-88</v>
      </c>
      <c r="K37" t="s">
        <v>68</v>
      </c>
      <c r="L37" s="6" t="s">
        <v>12</v>
      </c>
      <c r="M37">
        <f>areas!$I$9/29</f>
        <v>40.430397951724139</v>
      </c>
      <c r="N37" s="6" t="s">
        <v>545</v>
      </c>
    </row>
    <row r="38" spans="1:16" ht="15" customHeight="1" x14ac:dyDescent="0.25">
      <c r="A38" t="s">
        <v>170</v>
      </c>
      <c r="B38">
        <v>34.101120000000002</v>
      </c>
      <c r="C38">
        <v>-119.1507</v>
      </c>
      <c r="D38" t="s">
        <v>160</v>
      </c>
      <c r="E38" t="s">
        <v>160</v>
      </c>
      <c r="F38" t="s">
        <v>11</v>
      </c>
      <c r="G38" t="s">
        <v>12</v>
      </c>
      <c r="I38">
        <v>14.5</v>
      </c>
      <c r="J38">
        <v>-88</v>
      </c>
      <c r="K38" t="s">
        <v>68</v>
      </c>
      <c r="L38" s="6" t="s">
        <v>12</v>
      </c>
      <c r="M38">
        <f>areas!$I$9/29</f>
        <v>40.430397951724139</v>
      </c>
      <c r="N38" s="6" t="s">
        <v>545</v>
      </c>
      <c r="O38" s="6"/>
      <c r="P38" s="10"/>
    </row>
    <row r="39" spans="1:16" ht="15" customHeight="1" x14ac:dyDescent="0.25">
      <c r="A39" t="s">
        <v>457</v>
      </c>
      <c r="B39">
        <v>34.07996</v>
      </c>
      <c r="C39">
        <v>-119.0598</v>
      </c>
      <c r="D39" t="s">
        <v>160</v>
      </c>
      <c r="E39" t="s">
        <v>160</v>
      </c>
      <c r="F39" t="s">
        <v>11</v>
      </c>
      <c r="G39" t="s">
        <v>12</v>
      </c>
      <c r="I39">
        <v>17.5</v>
      </c>
      <c r="J39">
        <v>-88</v>
      </c>
      <c r="K39" t="s">
        <v>68</v>
      </c>
      <c r="L39" s="6" t="s">
        <v>12</v>
      </c>
      <c r="M39">
        <f>areas!$I$9/29</f>
        <v>40.430397951724139</v>
      </c>
      <c r="N39" s="6" t="s">
        <v>545</v>
      </c>
    </row>
    <row r="40" spans="1:16" ht="15" customHeight="1" x14ac:dyDescent="0.25">
      <c r="A40" t="s">
        <v>187</v>
      </c>
      <c r="B40">
        <v>33.307130000000001</v>
      </c>
      <c r="C40">
        <v>-117.52330000000001</v>
      </c>
      <c r="D40" t="s">
        <v>160</v>
      </c>
      <c r="E40" t="s">
        <v>160</v>
      </c>
      <c r="F40" t="s">
        <v>15</v>
      </c>
      <c r="G40" t="s">
        <v>12</v>
      </c>
      <c r="H40" s="4"/>
      <c r="I40">
        <v>19</v>
      </c>
      <c r="J40">
        <v>-88</v>
      </c>
      <c r="K40" t="s">
        <v>188</v>
      </c>
      <c r="L40" s="5" t="s">
        <v>12</v>
      </c>
      <c r="M40">
        <f>areas!$I$9/29</f>
        <v>40.430397951724139</v>
      </c>
      <c r="N40" s="6" t="s">
        <v>551</v>
      </c>
    </row>
    <row r="41" spans="1:16" ht="15" customHeight="1" x14ac:dyDescent="0.25">
      <c r="A41" t="s">
        <v>472</v>
      </c>
      <c r="B41">
        <v>33.689289090000003</v>
      </c>
      <c r="C41">
        <v>-118.1919327</v>
      </c>
      <c r="D41" t="s">
        <v>160</v>
      </c>
      <c r="E41" t="s">
        <v>160</v>
      </c>
      <c r="F41" t="s">
        <v>56</v>
      </c>
      <c r="G41" t="s">
        <v>12</v>
      </c>
      <c r="H41" s="4" t="s">
        <v>186</v>
      </c>
      <c r="I41">
        <v>25</v>
      </c>
      <c r="J41">
        <v>-99</v>
      </c>
      <c r="K41" t="s">
        <v>176</v>
      </c>
      <c r="L41" s="5" t="s">
        <v>12</v>
      </c>
      <c r="M41">
        <f>areas!$I$9/29</f>
        <v>40.430397951724139</v>
      </c>
      <c r="N41" s="6" t="s">
        <v>550</v>
      </c>
    </row>
    <row r="42" spans="1:16" ht="15" customHeight="1" x14ac:dyDescent="0.25">
      <c r="A42" t="s">
        <v>473</v>
      </c>
      <c r="B42">
        <v>33.659919739999999</v>
      </c>
      <c r="C42">
        <v>-118.0550537</v>
      </c>
      <c r="D42" t="s">
        <v>160</v>
      </c>
      <c r="E42" t="s">
        <v>160</v>
      </c>
      <c r="F42" t="s">
        <v>15</v>
      </c>
      <c r="G42" t="s">
        <v>12</v>
      </c>
      <c r="H42" s="4"/>
      <c r="I42">
        <v>19</v>
      </c>
      <c r="J42">
        <v>-99</v>
      </c>
      <c r="K42" t="s">
        <v>176</v>
      </c>
      <c r="L42" s="5" t="s">
        <v>12</v>
      </c>
      <c r="M42">
        <f>areas!$I$9/29</f>
        <v>40.430397951724139</v>
      </c>
      <c r="N42" s="6" t="s">
        <v>550</v>
      </c>
    </row>
    <row r="43" spans="1:16" ht="15" customHeight="1" x14ac:dyDescent="0.25">
      <c r="A43" t="s">
        <v>179</v>
      </c>
      <c r="B43">
        <v>33.6952</v>
      </c>
      <c r="C43">
        <v>-118.29595999999999</v>
      </c>
      <c r="D43" t="s">
        <v>160</v>
      </c>
      <c r="E43" t="s">
        <v>160</v>
      </c>
      <c r="F43" t="s">
        <v>11</v>
      </c>
      <c r="G43" t="s">
        <v>12</v>
      </c>
      <c r="I43">
        <v>27</v>
      </c>
      <c r="J43">
        <v>0</v>
      </c>
      <c r="K43" t="s">
        <v>180</v>
      </c>
      <c r="L43" s="6" t="s">
        <v>12</v>
      </c>
      <c r="M43">
        <f>areas!$I$9/29</f>
        <v>40.430397951724139</v>
      </c>
      <c r="N43" s="6" t="s">
        <v>549</v>
      </c>
    </row>
    <row r="44" spans="1:16" ht="15" customHeight="1" x14ac:dyDescent="0.25">
      <c r="A44" t="s">
        <v>197</v>
      </c>
      <c r="B44">
        <v>33.1753</v>
      </c>
      <c r="C44">
        <v>-117.4036</v>
      </c>
      <c r="D44" t="s">
        <v>160</v>
      </c>
      <c r="E44" t="s">
        <v>160</v>
      </c>
      <c r="F44" t="s">
        <v>56</v>
      </c>
      <c r="G44" t="s">
        <v>12</v>
      </c>
      <c r="H44" s="4" t="s">
        <v>201</v>
      </c>
      <c r="I44">
        <v>25</v>
      </c>
      <c r="J44">
        <v>-88</v>
      </c>
      <c r="K44" t="s">
        <v>188</v>
      </c>
      <c r="L44" s="4" t="s">
        <v>12</v>
      </c>
      <c r="M44">
        <f>areas!$I$9/29</f>
        <v>40.430397951724139</v>
      </c>
      <c r="N44" s="10" t="s">
        <v>649</v>
      </c>
    </row>
    <row r="45" spans="1:16" ht="15" customHeight="1" x14ac:dyDescent="0.25">
      <c r="A45" t="s">
        <v>175</v>
      </c>
      <c r="B45">
        <v>33.733451840000001</v>
      </c>
      <c r="C45">
        <v>-118.1221237</v>
      </c>
      <c r="D45" t="s">
        <v>160</v>
      </c>
      <c r="E45" t="s">
        <v>160</v>
      </c>
      <c r="F45" t="s">
        <v>11</v>
      </c>
      <c r="G45" t="s">
        <v>12</v>
      </c>
      <c r="I45">
        <v>7</v>
      </c>
      <c r="J45">
        <v>-99</v>
      </c>
      <c r="K45" t="s">
        <v>176</v>
      </c>
      <c r="L45" s="6" t="s">
        <v>12</v>
      </c>
      <c r="M45">
        <f>areas!$I$9/29</f>
        <v>40.430397951724139</v>
      </c>
      <c r="N45" s="6" t="s">
        <v>548</v>
      </c>
    </row>
    <row r="46" spans="1:16" ht="15" customHeight="1" x14ac:dyDescent="0.25">
      <c r="A46" t="s">
        <v>177</v>
      </c>
      <c r="B46">
        <v>33.710369110000002</v>
      </c>
      <c r="C46">
        <v>-118.2216797</v>
      </c>
      <c r="D46" t="s">
        <v>160</v>
      </c>
      <c r="E46" t="s">
        <v>160</v>
      </c>
      <c r="F46" t="s">
        <v>15</v>
      </c>
      <c r="G46" t="s">
        <v>12</v>
      </c>
      <c r="I46">
        <v>19</v>
      </c>
      <c r="J46">
        <v>-99</v>
      </c>
      <c r="K46" t="s">
        <v>176</v>
      </c>
      <c r="L46" s="5" t="s">
        <v>12</v>
      </c>
      <c r="M46">
        <f>areas!$I$9/29</f>
        <v>40.430397951724139</v>
      </c>
      <c r="N46" s="6" t="s">
        <v>548</v>
      </c>
    </row>
    <row r="47" spans="1:16" ht="15" customHeight="1" x14ac:dyDescent="0.25">
      <c r="A47" t="s">
        <v>178</v>
      </c>
      <c r="B47">
        <v>33.705009459999999</v>
      </c>
      <c r="C47">
        <v>-118.1920471</v>
      </c>
      <c r="D47" t="s">
        <v>160</v>
      </c>
      <c r="E47" t="s">
        <v>160</v>
      </c>
      <c r="F47" t="s">
        <v>15</v>
      </c>
      <c r="G47" t="s">
        <v>12</v>
      </c>
      <c r="I47">
        <v>22</v>
      </c>
      <c r="J47">
        <v>-99</v>
      </c>
      <c r="K47" t="s">
        <v>176</v>
      </c>
      <c r="L47" s="5" t="s">
        <v>12</v>
      </c>
      <c r="M47">
        <f>areas!$I$9/29</f>
        <v>40.430397951724139</v>
      </c>
      <c r="N47" s="6" t="s">
        <v>548</v>
      </c>
    </row>
    <row r="48" spans="1:16" ht="15" customHeight="1" x14ac:dyDescent="0.25">
      <c r="A48" t="s">
        <v>181</v>
      </c>
      <c r="B48">
        <v>33.659618379999998</v>
      </c>
      <c r="C48">
        <v>-118.1306763</v>
      </c>
      <c r="D48" t="s">
        <v>160</v>
      </c>
      <c r="E48" t="s">
        <v>160</v>
      </c>
      <c r="F48" t="s">
        <v>11</v>
      </c>
      <c r="G48" t="s">
        <v>12</v>
      </c>
      <c r="I48">
        <v>29</v>
      </c>
      <c r="J48">
        <v>-99</v>
      </c>
      <c r="K48" t="s">
        <v>176</v>
      </c>
      <c r="L48" s="6" t="s">
        <v>12</v>
      </c>
      <c r="M48">
        <f>areas!$I$9/29</f>
        <v>40.430397951724139</v>
      </c>
      <c r="N48" s="6" t="s">
        <v>548</v>
      </c>
    </row>
    <row r="49" spans="1:16" ht="15" customHeight="1" x14ac:dyDescent="0.25">
      <c r="A49" t="s">
        <v>182</v>
      </c>
      <c r="B49">
        <v>33.643600460000002</v>
      </c>
      <c r="C49">
        <v>-118.0789719</v>
      </c>
      <c r="D49" t="s">
        <v>160</v>
      </c>
      <c r="E49" t="s">
        <v>160</v>
      </c>
      <c r="F49" t="s">
        <v>11</v>
      </c>
      <c r="G49" t="s">
        <v>12</v>
      </c>
      <c r="I49">
        <v>29</v>
      </c>
      <c r="J49">
        <v>-99</v>
      </c>
      <c r="K49" t="s">
        <v>176</v>
      </c>
      <c r="L49" s="6" t="s">
        <v>12</v>
      </c>
      <c r="M49">
        <f>areas!$I$9/29</f>
        <v>40.430397951724139</v>
      </c>
      <c r="N49" s="6" t="s">
        <v>548</v>
      </c>
    </row>
    <row r="50" spans="1:16" ht="15" customHeight="1" x14ac:dyDescent="0.25">
      <c r="A50" t="s">
        <v>183</v>
      </c>
      <c r="B50">
        <v>33.62779999</v>
      </c>
      <c r="C50">
        <v>-117.9871292</v>
      </c>
      <c r="D50" t="s">
        <v>160</v>
      </c>
      <c r="E50" t="s">
        <v>160</v>
      </c>
      <c r="F50" t="s">
        <v>11</v>
      </c>
      <c r="G50" t="s">
        <v>12</v>
      </c>
      <c r="H50" s="4"/>
      <c r="I50">
        <v>15</v>
      </c>
      <c r="J50">
        <v>-99</v>
      </c>
      <c r="K50" t="s">
        <v>176</v>
      </c>
      <c r="L50" s="6" t="s">
        <v>12</v>
      </c>
      <c r="M50">
        <f>areas!$I$9/29</f>
        <v>40.430397951724139</v>
      </c>
      <c r="N50" s="6" t="s">
        <v>548</v>
      </c>
    </row>
    <row r="51" spans="1:16" ht="15" customHeight="1" x14ac:dyDescent="0.25">
      <c r="A51" t="s">
        <v>184</v>
      </c>
      <c r="B51">
        <v>33.618659970000003</v>
      </c>
      <c r="C51">
        <v>-118.0413437</v>
      </c>
      <c r="D51" t="s">
        <v>160</v>
      </c>
      <c r="E51" t="s">
        <v>160</v>
      </c>
      <c r="F51" t="s">
        <v>15</v>
      </c>
      <c r="G51" t="s">
        <v>12</v>
      </c>
      <c r="H51" s="4"/>
      <c r="I51">
        <v>29</v>
      </c>
      <c r="J51">
        <v>-99</v>
      </c>
      <c r="K51" t="s">
        <v>176</v>
      </c>
      <c r="L51" s="5" t="s">
        <v>12</v>
      </c>
      <c r="M51">
        <f>areas!$I$9/29</f>
        <v>40.430397951724139</v>
      </c>
      <c r="N51" s="6" t="s">
        <v>548</v>
      </c>
    </row>
    <row r="52" spans="1:16" ht="15" customHeight="1" x14ac:dyDescent="0.25">
      <c r="A52" t="s">
        <v>173</v>
      </c>
      <c r="B52">
        <v>34.02313333</v>
      </c>
      <c r="C52">
        <v>-118.59341670000001</v>
      </c>
      <c r="D52" t="s">
        <v>160</v>
      </c>
      <c r="E52" t="s">
        <v>160</v>
      </c>
      <c r="F52" t="s">
        <v>11</v>
      </c>
      <c r="G52" t="s">
        <v>12</v>
      </c>
      <c r="I52">
        <v>23</v>
      </c>
      <c r="J52">
        <v>-88</v>
      </c>
      <c r="K52" t="s">
        <v>13</v>
      </c>
      <c r="L52" s="6" t="s">
        <v>12</v>
      </c>
      <c r="M52">
        <f>areas!$I$9/29</f>
        <v>40.430397951724139</v>
      </c>
      <c r="N52" s="6" t="s">
        <v>547</v>
      </c>
    </row>
    <row r="53" spans="1:16" ht="15" customHeight="1" x14ac:dyDescent="0.25">
      <c r="A53" t="s">
        <v>174</v>
      </c>
      <c r="B53">
        <v>33.962283329999998</v>
      </c>
      <c r="C53">
        <v>-118.47673330000001</v>
      </c>
      <c r="D53" t="s">
        <v>160</v>
      </c>
      <c r="E53" t="s">
        <v>160</v>
      </c>
      <c r="F53" t="s">
        <v>11</v>
      </c>
      <c r="G53" t="s">
        <v>12</v>
      </c>
      <c r="I53">
        <v>16</v>
      </c>
      <c r="J53">
        <v>-88</v>
      </c>
      <c r="K53" t="s">
        <v>13</v>
      </c>
      <c r="L53" s="6" t="s">
        <v>12</v>
      </c>
      <c r="M53">
        <f>areas!$I$9/29</f>
        <v>40.430397951724139</v>
      </c>
      <c r="N53" s="6" t="s">
        <v>547</v>
      </c>
    </row>
    <row r="54" spans="1:16" ht="15" customHeight="1" x14ac:dyDescent="0.25">
      <c r="A54" t="s">
        <v>191</v>
      </c>
      <c r="B54">
        <v>32.659790000000001</v>
      </c>
      <c r="C54">
        <v>-117.16840000000001</v>
      </c>
      <c r="D54" t="s">
        <v>160</v>
      </c>
      <c r="E54" t="s">
        <v>160</v>
      </c>
      <c r="F54" t="s">
        <v>15</v>
      </c>
      <c r="G54" t="s">
        <v>12</v>
      </c>
      <c r="H54" s="4"/>
      <c r="I54">
        <v>12</v>
      </c>
      <c r="J54">
        <v>-88</v>
      </c>
      <c r="K54" t="s">
        <v>188</v>
      </c>
      <c r="L54" s="5" t="s">
        <v>12</v>
      </c>
      <c r="M54">
        <f>areas!$I$9/29</f>
        <v>40.430397951724139</v>
      </c>
      <c r="N54" s="10" t="s">
        <v>552</v>
      </c>
      <c r="O54" s="6"/>
      <c r="P54" s="10"/>
    </row>
    <row r="55" spans="1:16" ht="15" customHeight="1" x14ac:dyDescent="0.25">
      <c r="A55" t="s">
        <v>474</v>
      </c>
      <c r="B55">
        <v>32.668210000000002</v>
      </c>
      <c r="C55">
        <v>-117.206</v>
      </c>
      <c r="D55" t="s">
        <v>160</v>
      </c>
      <c r="E55" t="s">
        <v>160</v>
      </c>
      <c r="F55" t="s">
        <v>56</v>
      </c>
      <c r="G55" t="s">
        <v>12</v>
      </c>
      <c r="H55" t="s">
        <v>202</v>
      </c>
      <c r="I55">
        <v>7</v>
      </c>
      <c r="J55">
        <v>-88</v>
      </c>
      <c r="K55" t="s">
        <v>188</v>
      </c>
      <c r="L55" s="5" t="s">
        <v>12</v>
      </c>
      <c r="M55">
        <f>areas!$I$9/29</f>
        <v>40.430397951724139</v>
      </c>
      <c r="N55" s="10" t="s">
        <v>552</v>
      </c>
      <c r="O55" s="6"/>
      <c r="P55" s="10"/>
    </row>
    <row r="56" spans="1:16" s="53" customFormat="1" ht="15" customHeight="1" x14ac:dyDescent="0.25">
      <c r="A56" s="53" t="s">
        <v>195</v>
      </c>
      <c r="B56" s="53">
        <v>34.412599999999998</v>
      </c>
      <c r="C56" s="53">
        <v>-119.89586</v>
      </c>
      <c r="D56" s="53" t="s">
        <v>160</v>
      </c>
      <c r="E56" s="53" t="s">
        <v>160</v>
      </c>
      <c r="F56" s="53" t="s">
        <v>15</v>
      </c>
      <c r="G56" s="53" t="s">
        <v>12</v>
      </c>
      <c r="H56" s="63" t="s">
        <v>196</v>
      </c>
      <c r="I56" s="53">
        <v>16</v>
      </c>
      <c r="J56" s="53">
        <v>-99</v>
      </c>
      <c r="K56" s="53" t="s">
        <v>70</v>
      </c>
      <c r="L56" s="57" t="s">
        <v>12</v>
      </c>
      <c r="M56" s="53">
        <f>areas!$I$9/29</f>
        <v>40.430397951724139</v>
      </c>
      <c r="N56" s="58" t="s">
        <v>541</v>
      </c>
      <c r="O56" s="59"/>
      <c r="P56" s="58"/>
    </row>
    <row r="57" spans="1:16" s="64" customFormat="1" ht="15" customHeight="1" x14ac:dyDescent="0.25">
      <c r="A57" s="64" t="s">
        <v>256</v>
      </c>
      <c r="B57" s="64">
        <v>33.457629109999999</v>
      </c>
      <c r="C57" s="64">
        <v>-117.6913958</v>
      </c>
      <c r="D57" s="64" t="s">
        <v>233</v>
      </c>
      <c r="E57" s="64" t="s">
        <v>233</v>
      </c>
      <c r="F57" s="64" t="s">
        <v>15</v>
      </c>
      <c r="G57" s="64" t="s">
        <v>12</v>
      </c>
      <c r="I57" s="64">
        <v>4.8</v>
      </c>
      <c r="J57" s="64">
        <v>-88</v>
      </c>
      <c r="K57" s="64" t="s">
        <v>28</v>
      </c>
      <c r="L57" s="65" t="s">
        <v>495</v>
      </c>
      <c r="M57" s="64">
        <f>areas!M30</f>
        <v>0.45011667978600001</v>
      </c>
      <c r="N57" s="66" t="s">
        <v>510</v>
      </c>
    </row>
    <row r="58" spans="1:16" s="64" customFormat="1" ht="15" customHeight="1" x14ac:dyDescent="0.25">
      <c r="A58" s="64" t="s">
        <v>259</v>
      </c>
      <c r="B58" s="64">
        <v>33.20810109</v>
      </c>
      <c r="C58" s="64">
        <v>-117.3969019</v>
      </c>
      <c r="D58" s="64" t="s">
        <v>233</v>
      </c>
      <c r="E58" s="64" t="s">
        <v>233</v>
      </c>
      <c r="F58" s="64" t="s">
        <v>15</v>
      </c>
      <c r="G58" s="64" t="s">
        <v>12</v>
      </c>
      <c r="I58" s="64">
        <v>7.3</v>
      </c>
      <c r="J58" s="64">
        <v>-88</v>
      </c>
      <c r="K58" s="64" t="s">
        <v>28</v>
      </c>
      <c r="L58" s="67" t="s">
        <v>495</v>
      </c>
      <c r="M58" s="64">
        <f>areas!M29</f>
        <v>0.80299562333300001</v>
      </c>
      <c r="N58" s="66" t="s">
        <v>511</v>
      </c>
      <c r="O58" s="68"/>
      <c r="P58" s="68"/>
    </row>
    <row r="59" spans="1:16" ht="15" customHeight="1" x14ac:dyDescent="0.25">
      <c r="A59" t="s">
        <v>280</v>
      </c>
      <c r="B59">
        <v>34.401020000000003</v>
      </c>
      <c r="C59">
        <v>-119.83283</v>
      </c>
      <c r="D59" t="s">
        <v>278</v>
      </c>
      <c r="E59" t="s">
        <v>278</v>
      </c>
      <c r="F59" t="s">
        <v>11</v>
      </c>
      <c r="G59" t="s">
        <v>12</v>
      </c>
      <c r="I59">
        <v>30.2</v>
      </c>
      <c r="J59">
        <v>-88</v>
      </c>
      <c r="K59" t="s">
        <v>68</v>
      </c>
      <c r="L59" s="6" t="s">
        <v>12</v>
      </c>
      <c r="M59">
        <f>areas!$I$10/30</f>
        <v>67.326100415666332</v>
      </c>
      <c r="N59" s="6" t="s">
        <v>543</v>
      </c>
      <c r="O59" s="6"/>
      <c r="P59" s="6"/>
    </row>
    <row r="60" spans="1:16" ht="15" customHeight="1" x14ac:dyDescent="0.25">
      <c r="A60" t="s">
        <v>281</v>
      </c>
      <c r="B60">
        <v>34.359099999999998</v>
      </c>
      <c r="C60">
        <v>-119.82501000000001</v>
      </c>
      <c r="D60" t="s">
        <v>278</v>
      </c>
      <c r="E60" t="s">
        <v>278</v>
      </c>
      <c r="F60" t="s">
        <v>15</v>
      </c>
      <c r="G60" t="s">
        <v>12</v>
      </c>
      <c r="I60">
        <v>87.4</v>
      </c>
      <c r="J60">
        <v>-88</v>
      </c>
      <c r="K60" t="s">
        <v>68</v>
      </c>
      <c r="L60" s="5" t="s">
        <v>12</v>
      </c>
      <c r="M60">
        <f>areas!$I$10/30</f>
        <v>67.326100415666332</v>
      </c>
      <c r="N60" s="6" t="s">
        <v>543</v>
      </c>
      <c r="O60" s="6"/>
      <c r="P60" s="6"/>
    </row>
    <row r="61" spans="1:16" ht="15" customHeight="1" x14ac:dyDescent="0.25">
      <c r="A61" t="s">
        <v>282</v>
      </c>
      <c r="B61">
        <v>34.357599999999998</v>
      </c>
      <c r="C61">
        <v>-119.67377</v>
      </c>
      <c r="D61" t="s">
        <v>278</v>
      </c>
      <c r="E61" t="s">
        <v>278</v>
      </c>
      <c r="F61" t="s">
        <v>15</v>
      </c>
      <c r="G61" t="s">
        <v>12</v>
      </c>
      <c r="I61">
        <v>54</v>
      </c>
      <c r="J61">
        <v>-88</v>
      </c>
      <c r="K61" t="s">
        <v>68</v>
      </c>
      <c r="L61" s="5" t="s">
        <v>12</v>
      </c>
      <c r="M61">
        <f>areas!$I$10/30</f>
        <v>67.326100415666332</v>
      </c>
      <c r="N61" s="6" t="s">
        <v>543</v>
      </c>
    </row>
    <row r="62" spans="1:16" ht="15" customHeight="1" x14ac:dyDescent="0.25">
      <c r="A62" t="s">
        <v>283</v>
      </c>
      <c r="B62">
        <v>34.344099999999997</v>
      </c>
      <c r="C62">
        <v>-119.56253</v>
      </c>
      <c r="D62" t="s">
        <v>278</v>
      </c>
      <c r="E62" t="s">
        <v>278</v>
      </c>
      <c r="F62" t="s">
        <v>11</v>
      </c>
      <c r="G62" t="s">
        <v>12</v>
      </c>
      <c r="I62">
        <v>43.9</v>
      </c>
      <c r="J62">
        <v>-88</v>
      </c>
      <c r="K62" t="s">
        <v>68</v>
      </c>
      <c r="L62" s="6" t="s">
        <v>12</v>
      </c>
      <c r="M62">
        <f>areas!$I$10/30</f>
        <v>67.326100415666332</v>
      </c>
      <c r="N62" s="6" t="s">
        <v>543</v>
      </c>
    </row>
    <row r="63" spans="1:16" ht="15" customHeight="1" x14ac:dyDescent="0.25">
      <c r="A63" t="s">
        <v>284</v>
      </c>
      <c r="B63">
        <v>34.311909999999997</v>
      </c>
      <c r="C63">
        <v>-119.54771</v>
      </c>
      <c r="D63" t="s">
        <v>278</v>
      </c>
      <c r="E63" t="s">
        <v>278</v>
      </c>
      <c r="F63" t="s">
        <v>15</v>
      </c>
      <c r="G63" t="s">
        <v>12</v>
      </c>
      <c r="I63">
        <v>66.400000000000006</v>
      </c>
      <c r="J63">
        <v>-88</v>
      </c>
      <c r="K63" t="s">
        <v>68</v>
      </c>
      <c r="L63" s="5" t="s">
        <v>12</v>
      </c>
      <c r="M63">
        <f>areas!$I$10/30</f>
        <v>67.326100415666332</v>
      </c>
      <c r="N63" s="6" t="s">
        <v>543</v>
      </c>
      <c r="O63" s="6"/>
      <c r="P63" s="6"/>
    </row>
    <row r="64" spans="1:16" ht="15" customHeight="1" x14ac:dyDescent="0.25">
      <c r="A64" t="s">
        <v>285</v>
      </c>
      <c r="B64">
        <v>34.229840000000003</v>
      </c>
      <c r="C64">
        <v>-119.51819999999999</v>
      </c>
      <c r="D64" t="s">
        <v>278</v>
      </c>
      <c r="E64" t="s">
        <v>278</v>
      </c>
      <c r="F64" t="s">
        <v>15</v>
      </c>
      <c r="G64" t="s">
        <v>12</v>
      </c>
      <c r="I64">
        <v>86.6</v>
      </c>
      <c r="J64">
        <v>-88</v>
      </c>
      <c r="K64" t="s">
        <v>68</v>
      </c>
      <c r="L64" s="5" t="s">
        <v>12</v>
      </c>
      <c r="M64">
        <f>areas!$I$10/30</f>
        <v>67.326100415666332</v>
      </c>
      <c r="N64" s="6" t="s">
        <v>543</v>
      </c>
    </row>
    <row r="65" spans="1:16" ht="15" customHeight="1" x14ac:dyDescent="0.25">
      <c r="A65" t="s">
        <v>286</v>
      </c>
      <c r="B65">
        <v>34.195239999999998</v>
      </c>
      <c r="C65">
        <v>-119.39093</v>
      </c>
      <c r="D65" t="s">
        <v>278</v>
      </c>
      <c r="E65" t="s">
        <v>278</v>
      </c>
      <c r="F65" t="s">
        <v>15</v>
      </c>
      <c r="G65" t="s">
        <v>12</v>
      </c>
      <c r="I65">
        <v>35.200000000000003</v>
      </c>
      <c r="J65">
        <v>-88</v>
      </c>
      <c r="K65" t="s">
        <v>68</v>
      </c>
      <c r="L65" s="5" t="s">
        <v>12</v>
      </c>
      <c r="M65">
        <f>areas!$I$10/30</f>
        <v>67.326100415666332</v>
      </c>
      <c r="N65" s="6" t="s">
        <v>543</v>
      </c>
      <c r="O65" s="6"/>
      <c r="P65" s="10"/>
    </row>
    <row r="66" spans="1:16" ht="15" customHeight="1" x14ac:dyDescent="0.25">
      <c r="A66" t="s">
        <v>287</v>
      </c>
      <c r="B66">
        <v>34.052799999999998</v>
      </c>
      <c r="C66">
        <v>-119.0490667</v>
      </c>
      <c r="D66" t="s">
        <v>278</v>
      </c>
      <c r="E66" t="s">
        <v>278</v>
      </c>
      <c r="F66" t="s">
        <v>15</v>
      </c>
      <c r="G66" t="s">
        <v>12</v>
      </c>
      <c r="I66">
        <v>87</v>
      </c>
      <c r="J66">
        <v>-88</v>
      </c>
      <c r="K66" t="s">
        <v>13</v>
      </c>
      <c r="L66" s="5" t="s">
        <v>12</v>
      </c>
      <c r="M66">
        <f>areas!$I$10/30</f>
        <v>67.326100415666332</v>
      </c>
      <c r="N66" s="6" t="s">
        <v>545</v>
      </c>
      <c r="O66" s="6"/>
      <c r="P66" s="10"/>
    </row>
    <row r="67" spans="1:16" ht="15" customHeight="1" x14ac:dyDescent="0.25">
      <c r="A67" t="s">
        <v>288</v>
      </c>
      <c r="B67">
        <v>34.015830000000001</v>
      </c>
      <c r="C67">
        <v>-118.9119</v>
      </c>
      <c r="D67" t="s">
        <v>278</v>
      </c>
      <c r="E67" t="s">
        <v>278</v>
      </c>
      <c r="F67" t="s">
        <v>15</v>
      </c>
      <c r="G67" t="s">
        <v>12</v>
      </c>
      <c r="I67">
        <v>59.5</v>
      </c>
      <c r="J67">
        <v>-88</v>
      </c>
      <c r="K67" t="s">
        <v>68</v>
      </c>
      <c r="L67" s="5" t="s">
        <v>12</v>
      </c>
      <c r="M67">
        <f>areas!$I$10/30</f>
        <v>67.326100415666332</v>
      </c>
      <c r="N67" s="6" t="s">
        <v>545</v>
      </c>
      <c r="O67" s="6"/>
      <c r="P67" s="10"/>
    </row>
    <row r="68" spans="1:16" ht="15" customHeight="1" x14ac:dyDescent="0.25">
      <c r="A68" t="s">
        <v>299</v>
      </c>
      <c r="B68">
        <v>33.269880000000001</v>
      </c>
      <c r="C68">
        <v>-117.565</v>
      </c>
      <c r="D68" t="s">
        <v>278</v>
      </c>
      <c r="E68" t="s">
        <v>278</v>
      </c>
      <c r="F68" t="s">
        <v>11</v>
      </c>
      <c r="G68" t="s">
        <v>12</v>
      </c>
      <c r="I68">
        <v>80</v>
      </c>
      <c r="J68">
        <v>-88</v>
      </c>
      <c r="K68" t="s">
        <v>188</v>
      </c>
      <c r="L68" s="6" t="s">
        <v>12</v>
      </c>
      <c r="M68">
        <f>areas!$I$10/30</f>
        <v>67.326100415666332</v>
      </c>
      <c r="N68" s="6" t="s">
        <v>551</v>
      </c>
      <c r="O68" s="6"/>
      <c r="P68" s="10"/>
    </row>
    <row r="69" spans="1:16" ht="15" customHeight="1" x14ac:dyDescent="0.25">
      <c r="A69" t="s">
        <v>300</v>
      </c>
      <c r="B69">
        <v>33.265599999999999</v>
      </c>
      <c r="C69">
        <v>-117.5334</v>
      </c>
      <c r="D69" t="s">
        <v>278</v>
      </c>
      <c r="E69" t="s">
        <v>278</v>
      </c>
      <c r="F69" t="s">
        <v>11</v>
      </c>
      <c r="G69" t="s">
        <v>12</v>
      </c>
      <c r="I69">
        <v>64</v>
      </c>
      <c r="J69">
        <v>-88</v>
      </c>
      <c r="K69" t="s">
        <v>188</v>
      </c>
      <c r="L69" s="6" t="s">
        <v>12</v>
      </c>
      <c r="M69">
        <f>areas!$I$10/30</f>
        <v>67.326100415666332</v>
      </c>
      <c r="N69" s="6" t="s">
        <v>551</v>
      </c>
    </row>
    <row r="70" spans="1:16" ht="15" customHeight="1" x14ac:dyDescent="0.25">
      <c r="A70" t="s">
        <v>301</v>
      </c>
      <c r="B70">
        <v>33.217660000000002</v>
      </c>
      <c r="C70">
        <v>-117.48050000000001</v>
      </c>
      <c r="D70" t="s">
        <v>278</v>
      </c>
      <c r="E70" t="s">
        <v>278</v>
      </c>
      <c r="F70" t="s">
        <v>15</v>
      </c>
      <c r="G70" t="s">
        <v>12</v>
      </c>
      <c r="I70">
        <v>63</v>
      </c>
      <c r="J70">
        <v>-88</v>
      </c>
      <c r="K70" t="s">
        <v>188</v>
      </c>
      <c r="L70" s="5" t="s">
        <v>12</v>
      </c>
      <c r="M70">
        <f>areas!$I$10/30</f>
        <v>67.326100415666332</v>
      </c>
      <c r="N70" s="6" t="s">
        <v>551</v>
      </c>
      <c r="O70" s="6"/>
      <c r="P70" s="10"/>
    </row>
    <row r="71" spans="1:16" ht="15" customHeight="1" x14ac:dyDescent="0.25">
      <c r="A71" t="s">
        <v>303</v>
      </c>
      <c r="B71">
        <v>33.087829999999997</v>
      </c>
      <c r="C71">
        <v>-117.3509</v>
      </c>
      <c r="D71" t="s">
        <v>278</v>
      </c>
      <c r="E71" t="s">
        <v>278</v>
      </c>
      <c r="F71" t="s">
        <v>11</v>
      </c>
      <c r="G71" t="s">
        <v>12</v>
      </c>
      <c r="I71">
        <v>73</v>
      </c>
      <c r="J71">
        <v>-88</v>
      </c>
      <c r="K71" t="s">
        <v>188</v>
      </c>
      <c r="L71" s="6" t="s">
        <v>12</v>
      </c>
      <c r="M71">
        <f>areas!$I$10/30</f>
        <v>67.326100415666332</v>
      </c>
      <c r="N71" s="6" t="s">
        <v>551</v>
      </c>
      <c r="O71" s="6"/>
      <c r="P71" s="10"/>
    </row>
    <row r="72" spans="1:16" ht="15" customHeight="1" x14ac:dyDescent="0.25">
      <c r="A72" t="s">
        <v>481</v>
      </c>
      <c r="B72">
        <v>33.242289999999997</v>
      </c>
      <c r="C72">
        <v>-117.5077</v>
      </c>
      <c r="D72" t="s">
        <v>278</v>
      </c>
      <c r="E72" t="s">
        <v>278</v>
      </c>
      <c r="F72" t="s">
        <v>56</v>
      </c>
      <c r="G72" t="s">
        <v>12</v>
      </c>
      <c r="H72" s="4" t="s">
        <v>302</v>
      </c>
      <c r="I72">
        <v>64</v>
      </c>
      <c r="J72">
        <v>-88</v>
      </c>
      <c r="K72" t="s">
        <v>188</v>
      </c>
      <c r="L72" s="6" t="s">
        <v>12</v>
      </c>
      <c r="M72">
        <f>areas!$I$10/30</f>
        <v>67.326100415666332</v>
      </c>
      <c r="N72" s="6" t="s">
        <v>551</v>
      </c>
      <c r="O72" s="6"/>
      <c r="P72" s="10"/>
    </row>
    <row r="73" spans="1:16" ht="15" customHeight="1" x14ac:dyDescent="0.25">
      <c r="A73" t="s">
        <v>293</v>
      </c>
      <c r="B73">
        <v>33.64812088</v>
      </c>
      <c r="C73">
        <v>-118.1490936</v>
      </c>
      <c r="D73" t="s">
        <v>278</v>
      </c>
      <c r="E73" t="s">
        <v>278</v>
      </c>
      <c r="F73" t="s">
        <v>11</v>
      </c>
      <c r="G73" t="s">
        <v>12</v>
      </c>
      <c r="I73">
        <v>32</v>
      </c>
      <c r="J73">
        <v>-99</v>
      </c>
      <c r="K73" t="s">
        <v>176</v>
      </c>
      <c r="L73" s="6" t="s">
        <v>12</v>
      </c>
      <c r="M73">
        <f>areas!$I$10/30</f>
        <v>67.326100415666332</v>
      </c>
      <c r="N73" s="6" t="s">
        <v>548</v>
      </c>
      <c r="O73" s="6"/>
      <c r="P73" s="10"/>
    </row>
    <row r="74" spans="1:16" ht="15" customHeight="1" x14ac:dyDescent="0.25">
      <c r="A74" t="s">
        <v>295</v>
      </c>
      <c r="B74">
        <v>33.601989750000001</v>
      </c>
      <c r="C74">
        <v>-118.05639650000001</v>
      </c>
      <c r="D74" t="s">
        <v>278</v>
      </c>
      <c r="E74" t="s">
        <v>278</v>
      </c>
      <c r="F74" t="s">
        <v>11</v>
      </c>
      <c r="G74" t="s">
        <v>12</v>
      </c>
      <c r="I74">
        <v>39</v>
      </c>
      <c r="J74">
        <v>-99</v>
      </c>
      <c r="K74" t="s">
        <v>176</v>
      </c>
      <c r="L74" s="6" t="s">
        <v>12</v>
      </c>
      <c r="M74">
        <f>areas!$I$10/30</f>
        <v>67.326100415666332</v>
      </c>
      <c r="N74" s="6" t="s">
        <v>548</v>
      </c>
      <c r="O74" s="6"/>
      <c r="P74" s="6"/>
    </row>
    <row r="75" spans="1:16" ht="15" customHeight="1" x14ac:dyDescent="0.25">
      <c r="A75" t="s">
        <v>296</v>
      </c>
      <c r="B75">
        <v>33.595031740000003</v>
      </c>
      <c r="C75">
        <v>-118.1944809</v>
      </c>
      <c r="D75" t="s">
        <v>278</v>
      </c>
      <c r="E75" t="s">
        <v>278</v>
      </c>
      <c r="F75" t="s">
        <v>15</v>
      </c>
      <c r="G75" t="s">
        <v>12</v>
      </c>
      <c r="I75">
        <v>51</v>
      </c>
      <c r="J75">
        <v>-99</v>
      </c>
      <c r="K75" t="s">
        <v>176</v>
      </c>
      <c r="L75" s="5" t="s">
        <v>12</v>
      </c>
      <c r="M75">
        <f>areas!$I$10/30</f>
        <v>67.326100415666332</v>
      </c>
      <c r="N75" s="6" t="s">
        <v>548</v>
      </c>
      <c r="O75" s="6"/>
      <c r="P75" s="6"/>
    </row>
    <row r="76" spans="1:16" ht="15" customHeight="1" x14ac:dyDescent="0.25">
      <c r="A76" t="s">
        <v>478</v>
      </c>
      <c r="B76">
        <v>33.635448459999999</v>
      </c>
      <c r="C76">
        <v>-118.19985200000001</v>
      </c>
      <c r="D76" t="s">
        <v>278</v>
      </c>
      <c r="E76" t="s">
        <v>278</v>
      </c>
      <c r="F76" t="s">
        <v>56</v>
      </c>
      <c r="G76" t="s">
        <v>12</v>
      </c>
      <c r="H76" s="4" t="s">
        <v>459</v>
      </c>
      <c r="I76">
        <v>34</v>
      </c>
      <c r="J76">
        <v>-99</v>
      </c>
      <c r="K76" t="s">
        <v>176</v>
      </c>
      <c r="L76" s="6" t="s">
        <v>12</v>
      </c>
      <c r="M76">
        <f>areas!$I$10/30</f>
        <v>67.326100415666332</v>
      </c>
      <c r="N76" s="6" t="s">
        <v>548</v>
      </c>
    </row>
    <row r="77" spans="1:16" ht="15" customHeight="1" x14ac:dyDescent="0.25">
      <c r="A77" t="s">
        <v>479</v>
      </c>
      <c r="B77">
        <v>33.611198430000002</v>
      </c>
      <c r="C77">
        <v>-118.22238160000001</v>
      </c>
      <c r="D77" t="s">
        <v>278</v>
      </c>
      <c r="E77" t="s">
        <v>278</v>
      </c>
      <c r="F77" t="s">
        <v>15</v>
      </c>
      <c r="G77" t="s">
        <v>12</v>
      </c>
      <c r="H77" s="4"/>
      <c r="I77">
        <v>50</v>
      </c>
      <c r="J77">
        <v>-99</v>
      </c>
      <c r="K77" t="s">
        <v>176</v>
      </c>
      <c r="L77" s="5" t="s">
        <v>12</v>
      </c>
      <c r="M77">
        <f>areas!$I$10/30</f>
        <v>67.326100415666332</v>
      </c>
      <c r="N77" s="6" t="s">
        <v>548</v>
      </c>
    </row>
    <row r="78" spans="1:16" ht="15" customHeight="1" x14ac:dyDescent="0.25">
      <c r="A78" t="s">
        <v>290</v>
      </c>
      <c r="B78">
        <v>33.943950000000001</v>
      </c>
      <c r="C78">
        <v>-118.5197333</v>
      </c>
      <c r="D78" t="s">
        <v>278</v>
      </c>
      <c r="E78" t="s">
        <v>278</v>
      </c>
      <c r="F78" t="s">
        <v>11</v>
      </c>
      <c r="G78" t="s">
        <v>12</v>
      </c>
      <c r="I78">
        <v>48</v>
      </c>
      <c r="J78">
        <v>-88</v>
      </c>
      <c r="K78" t="s">
        <v>13</v>
      </c>
      <c r="L78" s="6" t="s">
        <v>12</v>
      </c>
      <c r="M78">
        <f>areas!$I$10/30</f>
        <v>67.326100415666332</v>
      </c>
      <c r="N78" s="6" t="s">
        <v>547</v>
      </c>
    </row>
    <row r="79" spans="1:16" ht="15" customHeight="1" x14ac:dyDescent="0.25">
      <c r="A79" t="s">
        <v>458</v>
      </c>
      <c r="B79">
        <v>33.934950000000001</v>
      </c>
      <c r="C79">
        <v>-118.5395</v>
      </c>
      <c r="D79" t="s">
        <v>278</v>
      </c>
      <c r="E79" t="s">
        <v>278</v>
      </c>
      <c r="F79" t="s">
        <v>11</v>
      </c>
      <c r="G79" t="s">
        <v>12</v>
      </c>
      <c r="I79">
        <v>57</v>
      </c>
      <c r="J79">
        <v>-88</v>
      </c>
      <c r="K79" t="s">
        <v>13</v>
      </c>
      <c r="L79" s="6" t="s">
        <v>12</v>
      </c>
      <c r="M79">
        <f>areas!$I$10/30</f>
        <v>67.326100415666332</v>
      </c>
      <c r="N79" s="62" t="s">
        <v>547</v>
      </c>
    </row>
    <row r="80" spans="1:16" ht="15" customHeight="1" x14ac:dyDescent="0.25">
      <c r="A80" t="s">
        <v>291</v>
      </c>
      <c r="B80">
        <v>33.865833330000001</v>
      </c>
      <c r="C80">
        <v>-118.52809999999999</v>
      </c>
      <c r="D80" t="s">
        <v>278</v>
      </c>
      <c r="E80" t="s">
        <v>278</v>
      </c>
      <c r="F80" t="s">
        <v>15</v>
      </c>
      <c r="G80" t="s">
        <v>12</v>
      </c>
      <c r="I80">
        <v>70</v>
      </c>
      <c r="J80">
        <v>-88</v>
      </c>
      <c r="K80" t="s">
        <v>13</v>
      </c>
      <c r="L80" s="5" t="s">
        <v>12</v>
      </c>
      <c r="M80">
        <f>areas!$I$10/30</f>
        <v>67.326100415666332</v>
      </c>
      <c r="N80" s="6" t="s">
        <v>547</v>
      </c>
    </row>
    <row r="81" spans="1:16" ht="15" customHeight="1" x14ac:dyDescent="0.25">
      <c r="A81" t="s">
        <v>313</v>
      </c>
      <c r="B81">
        <v>33.991133329999997</v>
      </c>
      <c r="C81">
        <v>-118.53588329999999</v>
      </c>
      <c r="D81" t="s">
        <v>278</v>
      </c>
      <c r="E81" t="s">
        <v>278</v>
      </c>
      <c r="F81" t="s">
        <v>56</v>
      </c>
      <c r="G81" t="s">
        <v>12</v>
      </c>
      <c r="H81" s="4" t="s">
        <v>289</v>
      </c>
      <c r="I81">
        <v>31</v>
      </c>
      <c r="J81">
        <v>-88</v>
      </c>
      <c r="K81" t="s">
        <v>13</v>
      </c>
      <c r="L81" s="5" t="s">
        <v>12</v>
      </c>
      <c r="M81">
        <f>areas!$I$10/30</f>
        <v>67.326100415666332</v>
      </c>
      <c r="N81" s="6" t="s">
        <v>547</v>
      </c>
    </row>
    <row r="82" spans="1:16" ht="15" customHeight="1" x14ac:dyDescent="0.25">
      <c r="A82" t="s">
        <v>477</v>
      </c>
      <c r="B82">
        <v>33.777700000000003</v>
      </c>
      <c r="C82">
        <v>-118.47395</v>
      </c>
      <c r="D82" t="s">
        <v>278</v>
      </c>
      <c r="E82" t="s">
        <v>278</v>
      </c>
      <c r="F82" t="s">
        <v>56</v>
      </c>
      <c r="G82" t="s">
        <v>12</v>
      </c>
      <c r="H82" s="4" t="s">
        <v>448</v>
      </c>
      <c r="I82">
        <v>90</v>
      </c>
      <c r="J82">
        <v>-88</v>
      </c>
      <c r="K82" t="s">
        <v>13</v>
      </c>
      <c r="L82" s="5" t="s">
        <v>12</v>
      </c>
      <c r="M82">
        <f>areas!$I$10/30</f>
        <v>67.326100415666332</v>
      </c>
      <c r="N82" s="6" t="s">
        <v>547</v>
      </c>
    </row>
    <row r="83" spans="1:16" ht="15" customHeight="1" x14ac:dyDescent="0.25">
      <c r="A83" t="s">
        <v>311</v>
      </c>
      <c r="B83">
        <v>32.58963</v>
      </c>
      <c r="C83">
        <v>-117.26430000000001</v>
      </c>
      <c r="D83" t="s">
        <v>278</v>
      </c>
      <c r="E83" t="s">
        <v>278</v>
      </c>
      <c r="F83" t="s">
        <v>11</v>
      </c>
      <c r="G83" t="s">
        <v>12</v>
      </c>
      <c r="I83">
        <v>57</v>
      </c>
      <c r="J83">
        <v>-88</v>
      </c>
      <c r="K83" t="s">
        <v>188</v>
      </c>
      <c r="L83" s="6" t="s">
        <v>12</v>
      </c>
      <c r="M83">
        <f>areas!$I$10/30</f>
        <v>67.326100415666332</v>
      </c>
      <c r="N83" s="6" t="s">
        <v>552</v>
      </c>
    </row>
    <row r="84" spans="1:16" ht="15" customHeight="1" x14ac:dyDescent="0.25">
      <c r="A84" t="s">
        <v>312</v>
      </c>
      <c r="B84">
        <v>32.551490000000001</v>
      </c>
      <c r="C84">
        <v>-117.1994</v>
      </c>
      <c r="D84" t="s">
        <v>278</v>
      </c>
      <c r="E84" t="s">
        <v>278</v>
      </c>
      <c r="F84" t="s">
        <v>11</v>
      </c>
      <c r="G84" t="s">
        <v>12</v>
      </c>
      <c r="H84" s="4"/>
      <c r="I84">
        <v>35</v>
      </c>
      <c r="J84">
        <v>-88</v>
      </c>
      <c r="K84" t="s">
        <v>188</v>
      </c>
      <c r="L84" s="6" t="s">
        <v>12</v>
      </c>
      <c r="M84">
        <f>areas!$I$10/30</f>
        <v>67.326100415666332</v>
      </c>
      <c r="N84" s="6" t="s">
        <v>552</v>
      </c>
    </row>
    <row r="85" spans="1:16" ht="15" customHeight="1" x14ac:dyDescent="0.25">
      <c r="A85" t="s">
        <v>482</v>
      </c>
      <c r="B85">
        <v>32.70749</v>
      </c>
      <c r="C85">
        <v>-117.3365</v>
      </c>
      <c r="D85" t="s">
        <v>278</v>
      </c>
      <c r="E85" t="s">
        <v>278</v>
      </c>
      <c r="F85" t="s">
        <v>56</v>
      </c>
      <c r="G85" t="s">
        <v>12</v>
      </c>
      <c r="H85" s="4" t="s">
        <v>308</v>
      </c>
      <c r="I85">
        <v>102</v>
      </c>
      <c r="J85">
        <v>-88</v>
      </c>
      <c r="K85" t="s">
        <v>188</v>
      </c>
      <c r="L85" s="5" t="s">
        <v>12</v>
      </c>
      <c r="M85">
        <f>areas!$I$10/30</f>
        <v>67.326100415666332</v>
      </c>
      <c r="N85" s="10" t="s">
        <v>552</v>
      </c>
    </row>
    <row r="86" spans="1:16" ht="15" customHeight="1" x14ac:dyDescent="0.25">
      <c r="A86" t="s">
        <v>277</v>
      </c>
      <c r="B86">
        <v>34.435760000000002</v>
      </c>
      <c r="C86">
        <v>-120.23716</v>
      </c>
      <c r="D86" t="s">
        <v>278</v>
      </c>
      <c r="E86" t="s">
        <v>278</v>
      </c>
      <c r="F86" t="s">
        <v>15</v>
      </c>
      <c r="G86" t="s">
        <v>12</v>
      </c>
      <c r="I86">
        <v>75</v>
      </c>
      <c r="J86">
        <v>-99</v>
      </c>
      <c r="K86" t="s">
        <v>70</v>
      </c>
      <c r="L86" s="5" t="s">
        <v>12</v>
      </c>
      <c r="M86">
        <f>areas!$I$10/30</f>
        <v>67.326100415666332</v>
      </c>
      <c r="N86" s="6" t="s">
        <v>541</v>
      </c>
    </row>
    <row r="87" spans="1:16" s="61" customFormat="1" ht="15" customHeight="1" x14ac:dyDescent="0.25">
      <c r="A87" s="61" t="s">
        <v>279</v>
      </c>
      <c r="B87" s="61">
        <v>34.423250000000003</v>
      </c>
      <c r="C87" s="61">
        <v>-120.05743</v>
      </c>
      <c r="D87" s="61" t="s">
        <v>278</v>
      </c>
      <c r="E87" s="61" t="s">
        <v>278</v>
      </c>
      <c r="F87" s="61" t="s">
        <v>15</v>
      </c>
      <c r="G87" s="61" t="s">
        <v>12</v>
      </c>
      <c r="I87" s="61">
        <v>71</v>
      </c>
      <c r="J87" s="61">
        <v>-99</v>
      </c>
      <c r="K87" s="61" t="s">
        <v>70</v>
      </c>
      <c r="L87" s="5" t="s">
        <v>12</v>
      </c>
      <c r="M87">
        <f>areas!$I$10/30</f>
        <v>67.326100415666332</v>
      </c>
      <c r="N87" s="6" t="s">
        <v>541</v>
      </c>
      <c r="O87" s="6"/>
      <c r="P87" s="6"/>
    </row>
    <row r="88" spans="1:16" s="53" customFormat="1" ht="15" customHeight="1" x14ac:dyDescent="0.25">
      <c r="A88" s="69" t="s">
        <v>468</v>
      </c>
      <c r="B88" s="69">
        <v>33.767479999999999</v>
      </c>
      <c r="C88" s="74">
        <v>-118.45901000000001</v>
      </c>
      <c r="D88" s="74" t="s">
        <v>316</v>
      </c>
      <c r="E88" s="74" t="s">
        <v>278</v>
      </c>
      <c r="F88" s="74" t="s">
        <v>11</v>
      </c>
      <c r="G88" s="74" t="s">
        <v>12</v>
      </c>
      <c r="H88" s="74"/>
      <c r="I88" s="74">
        <v>88</v>
      </c>
      <c r="J88" s="74">
        <v>0</v>
      </c>
      <c r="K88" s="74" t="s">
        <v>180</v>
      </c>
      <c r="L88" s="74" t="s">
        <v>12</v>
      </c>
      <c r="M88" s="74">
        <f>areas!$I$10/30</f>
        <v>67.326100415666332</v>
      </c>
      <c r="N88" s="74" t="s">
        <v>547</v>
      </c>
      <c r="O88" s="59" t="s">
        <v>651</v>
      </c>
    </row>
    <row r="89" spans="1:16" s="61" customFormat="1" ht="15" customHeight="1" x14ac:dyDescent="0.25">
      <c r="A89" s="70" t="s">
        <v>480</v>
      </c>
      <c r="B89" s="70">
        <v>33.600990299999999</v>
      </c>
      <c r="C89" s="70">
        <v>-118.07179259999999</v>
      </c>
      <c r="D89" s="70" t="s">
        <v>316</v>
      </c>
      <c r="E89" s="70" t="s">
        <v>316</v>
      </c>
      <c r="F89" s="70" t="s">
        <v>56</v>
      </c>
      <c r="G89" s="70" t="s">
        <v>12</v>
      </c>
      <c r="H89" s="70" t="s">
        <v>297</v>
      </c>
      <c r="I89" s="70">
        <v>122</v>
      </c>
      <c r="J89" s="70">
        <v>-99</v>
      </c>
      <c r="K89" s="70" t="s">
        <v>176</v>
      </c>
      <c r="L89" s="71" t="s">
        <v>12</v>
      </c>
      <c r="M89" s="70">
        <f>areas!$I$11/26</f>
        <v>23.287762491461539</v>
      </c>
      <c r="N89" s="72" t="s">
        <v>548</v>
      </c>
      <c r="O89" s="6" t="s">
        <v>650</v>
      </c>
    </row>
    <row r="90" spans="1:16" ht="15" customHeight="1" x14ac:dyDescent="0.25">
      <c r="A90" t="s">
        <v>320</v>
      </c>
      <c r="B90">
        <v>34.27778</v>
      </c>
      <c r="C90">
        <v>-119.71841000000001</v>
      </c>
      <c r="D90" t="s">
        <v>316</v>
      </c>
      <c r="E90" t="s">
        <v>316</v>
      </c>
      <c r="F90" t="s">
        <v>11</v>
      </c>
      <c r="G90" t="s">
        <v>12</v>
      </c>
      <c r="I90">
        <v>199</v>
      </c>
      <c r="J90">
        <v>0</v>
      </c>
      <c r="K90" t="s">
        <v>180</v>
      </c>
      <c r="L90" s="6" t="s">
        <v>12</v>
      </c>
      <c r="M90">
        <f>areas!$I$11/26</f>
        <v>23.287762491461539</v>
      </c>
      <c r="N90" s="6" t="s">
        <v>543</v>
      </c>
      <c r="O90" s="6"/>
      <c r="P90" s="6"/>
    </row>
    <row r="91" spans="1:16" ht="15" customHeight="1" x14ac:dyDescent="0.25">
      <c r="A91" t="s">
        <v>321</v>
      </c>
      <c r="B91">
        <v>34.272559999999999</v>
      </c>
      <c r="C91">
        <v>-119.65716</v>
      </c>
      <c r="D91" t="s">
        <v>316</v>
      </c>
      <c r="E91" t="s">
        <v>316</v>
      </c>
      <c r="F91" t="s">
        <v>15</v>
      </c>
      <c r="G91" t="s">
        <v>12</v>
      </c>
      <c r="I91">
        <v>132</v>
      </c>
      <c r="J91">
        <v>0</v>
      </c>
      <c r="K91" t="s">
        <v>180</v>
      </c>
      <c r="L91" s="5" t="s">
        <v>12</v>
      </c>
      <c r="M91">
        <f>areas!$I$11/26</f>
        <v>23.287762491461539</v>
      </c>
      <c r="N91" s="6" t="s">
        <v>543</v>
      </c>
      <c r="O91" s="6"/>
      <c r="P91" s="6"/>
    </row>
    <row r="92" spans="1:16" ht="15" customHeight="1" x14ac:dyDescent="0.25">
      <c r="A92" t="s">
        <v>323</v>
      </c>
      <c r="B92">
        <v>34.243929999999999</v>
      </c>
      <c r="C92">
        <v>-119.70574999999999</v>
      </c>
      <c r="D92" t="s">
        <v>316</v>
      </c>
      <c r="E92" t="s">
        <v>316</v>
      </c>
      <c r="F92" t="s">
        <v>15</v>
      </c>
      <c r="G92" t="s">
        <v>12</v>
      </c>
      <c r="I92">
        <v>176</v>
      </c>
      <c r="J92">
        <v>0</v>
      </c>
      <c r="K92" t="s">
        <v>180</v>
      </c>
      <c r="L92" s="5" t="s">
        <v>12</v>
      </c>
      <c r="M92">
        <f>areas!$I$11/26</f>
        <v>23.287762491461539</v>
      </c>
      <c r="N92" s="6" t="s">
        <v>543</v>
      </c>
      <c r="O92" s="6"/>
      <c r="P92" s="6"/>
    </row>
    <row r="93" spans="1:16" ht="15" customHeight="1" x14ac:dyDescent="0.25">
      <c r="A93" t="s">
        <v>460</v>
      </c>
      <c r="B93">
        <v>34.206800000000001</v>
      </c>
      <c r="C93">
        <v>-119.56755</v>
      </c>
      <c r="D93" t="s">
        <v>316</v>
      </c>
      <c r="E93" t="s">
        <v>316</v>
      </c>
      <c r="F93" t="s">
        <v>11</v>
      </c>
      <c r="G93" t="s">
        <v>12</v>
      </c>
      <c r="I93">
        <v>135</v>
      </c>
      <c r="J93">
        <v>0</v>
      </c>
      <c r="K93" t="s">
        <v>180</v>
      </c>
      <c r="L93" s="6" t="s">
        <v>12</v>
      </c>
      <c r="M93">
        <f>areas!$I$11/26</f>
        <v>23.287762491461539</v>
      </c>
      <c r="N93" s="62" t="s">
        <v>543</v>
      </c>
      <c r="O93" s="6"/>
      <c r="P93" s="6"/>
    </row>
    <row r="94" spans="1:16" ht="15" customHeight="1" x14ac:dyDescent="0.25">
      <c r="A94" t="s">
        <v>327</v>
      </c>
      <c r="B94">
        <v>34.196910000000003</v>
      </c>
      <c r="C94">
        <v>-119.57135</v>
      </c>
      <c r="D94" t="s">
        <v>316</v>
      </c>
      <c r="E94" t="s">
        <v>316</v>
      </c>
      <c r="F94" t="s">
        <v>15</v>
      </c>
      <c r="G94" t="s">
        <v>12</v>
      </c>
      <c r="I94">
        <v>148</v>
      </c>
      <c r="J94">
        <v>0</v>
      </c>
      <c r="K94" t="s">
        <v>180</v>
      </c>
      <c r="L94" s="5" t="s">
        <v>12</v>
      </c>
      <c r="M94">
        <f>areas!$I$11/26</f>
        <v>23.287762491461539</v>
      </c>
      <c r="N94" s="6" t="s">
        <v>543</v>
      </c>
      <c r="O94" s="6"/>
      <c r="P94" s="6"/>
    </row>
    <row r="95" spans="1:16" ht="15" customHeight="1" x14ac:dyDescent="0.25">
      <c r="A95" t="s">
        <v>461</v>
      </c>
      <c r="B95">
        <v>34.132890000000003</v>
      </c>
      <c r="C95">
        <v>-119.37902</v>
      </c>
      <c r="D95" t="s">
        <v>316</v>
      </c>
      <c r="E95" t="s">
        <v>316</v>
      </c>
      <c r="F95" t="s">
        <v>11</v>
      </c>
      <c r="G95" t="s">
        <v>12</v>
      </c>
      <c r="I95">
        <v>187</v>
      </c>
      <c r="J95">
        <v>0</v>
      </c>
      <c r="K95" t="s">
        <v>180</v>
      </c>
      <c r="L95" s="8" t="s">
        <v>12</v>
      </c>
      <c r="M95">
        <f>areas!$I$11/26</f>
        <v>23.287762491461539</v>
      </c>
      <c r="N95" s="8" t="s">
        <v>543</v>
      </c>
    </row>
    <row r="96" spans="1:16" ht="15" customHeight="1" x14ac:dyDescent="0.25">
      <c r="A96" t="s">
        <v>330</v>
      </c>
      <c r="B96">
        <v>34.132719999999999</v>
      </c>
      <c r="C96">
        <v>-119.36348</v>
      </c>
      <c r="D96" t="s">
        <v>316</v>
      </c>
      <c r="E96" t="s">
        <v>316</v>
      </c>
      <c r="F96" t="s">
        <v>15</v>
      </c>
      <c r="G96" t="s">
        <v>12</v>
      </c>
      <c r="I96">
        <v>149</v>
      </c>
      <c r="J96">
        <v>-88</v>
      </c>
      <c r="K96" t="s">
        <v>68</v>
      </c>
      <c r="L96" s="5" t="s">
        <v>12</v>
      </c>
      <c r="M96">
        <f>areas!$I$11/26</f>
        <v>23.287762491461539</v>
      </c>
      <c r="N96" s="6" t="s">
        <v>543</v>
      </c>
    </row>
    <row r="97" spans="1:16" ht="15" customHeight="1" x14ac:dyDescent="0.25">
      <c r="A97" t="s">
        <v>462</v>
      </c>
      <c r="B97">
        <v>34.132689999999997</v>
      </c>
      <c r="C97">
        <v>-119.36993</v>
      </c>
      <c r="D97" t="s">
        <v>316</v>
      </c>
      <c r="E97" t="s">
        <v>316</v>
      </c>
      <c r="F97" t="s">
        <v>11</v>
      </c>
      <c r="G97" t="s">
        <v>12</v>
      </c>
      <c r="I97">
        <v>173</v>
      </c>
      <c r="J97">
        <v>0</v>
      </c>
      <c r="K97" t="s">
        <v>180</v>
      </c>
      <c r="L97" s="6" t="s">
        <v>12</v>
      </c>
      <c r="M97">
        <f>areas!$I$11/26</f>
        <v>23.287762491461539</v>
      </c>
      <c r="N97" s="62" t="s">
        <v>543</v>
      </c>
    </row>
    <row r="98" spans="1:16" ht="15" customHeight="1" x14ac:dyDescent="0.25">
      <c r="A98" t="s">
        <v>463</v>
      </c>
      <c r="B98">
        <v>34.122819999999997</v>
      </c>
      <c r="C98">
        <v>-119.3313</v>
      </c>
      <c r="D98" t="s">
        <v>316</v>
      </c>
      <c r="E98" t="s">
        <v>316</v>
      </c>
      <c r="F98" t="s">
        <v>11</v>
      </c>
      <c r="G98" t="s">
        <v>12</v>
      </c>
      <c r="I98">
        <v>128</v>
      </c>
      <c r="J98">
        <v>0</v>
      </c>
      <c r="K98" t="s">
        <v>180</v>
      </c>
      <c r="L98" s="6" t="s">
        <v>12</v>
      </c>
      <c r="M98">
        <f>areas!$I$11/26</f>
        <v>23.287762491461539</v>
      </c>
      <c r="N98" s="62" t="s">
        <v>543</v>
      </c>
    </row>
    <row r="99" spans="1:16" ht="15" customHeight="1" x14ac:dyDescent="0.25">
      <c r="A99" t="s">
        <v>464</v>
      </c>
      <c r="B99">
        <v>34.107039999999998</v>
      </c>
      <c r="C99">
        <v>-119.31886</v>
      </c>
      <c r="D99" t="s">
        <v>316</v>
      </c>
      <c r="E99" t="s">
        <v>316</v>
      </c>
      <c r="F99" t="s">
        <v>11</v>
      </c>
      <c r="G99" t="s">
        <v>12</v>
      </c>
      <c r="I99">
        <v>195</v>
      </c>
      <c r="J99">
        <v>-88</v>
      </c>
      <c r="K99" t="s">
        <v>68</v>
      </c>
      <c r="L99" s="6" t="s">
        <v>12</v>
      </c>
      <c r="M99">
        <f>areas!$I$11/26</f>
        <v>23.287762491461539</v>
      </c>
      <c r="N99" s="62" t="s">
        <v>543</v>
      </c>
    </row>
    <row r="100" spans="1:16" ht="15" customHeight="1" x14ac:dyDescent="0.25">
      <c r="A100" t="s">
        <v>332</v>
      </c>
      <c r="B100">
        <v>34.08896</v>
      </c>
      <c r="C100">
        <v>-119.27475</v>
      </c>
      <c r="D100" t="s">
        <v>316</v>
      </c>
      <c r="E100" t="s">
        <v>316</v>
      </c>
      <c r="F100" t="s">
        <v>15</v>
      </c>
      <c r="G100" t="s">
        <v>12</v>
      </c>
      <c r="I100">
        <v>195</v>
      </c>
      <c r="J100">
        <v>-88</v>
      </c>
      <c r="K100" t="s">
        <v>68</v>
      </c>
      <c r="L100" s="5" t="s">
        <v>12</v>
      </c>
      <c r="M100">
        <f>areas!$I$11/26</f>
        <v>23.287762491461539</v>
      </c>
      <c r="N100" s="10" t="s">
        <v>543</v>
      </c>
      <c r="O100" s="6"/>
      <c r="P100" s="6"/>
    </row>
    <row r="101" spans="1:16" ht="15" customHeight="1" x14ac:dyDescent="0.25">
      <c r="A101" t="s">
        <v>334</v>
      </c>
      <c r="B101">
        <v>34.044633330000003</v>
      </c>
      <c r="C101">
        <v>-119.05544999999999</v>
      </c>
      <c r="D101" t="s">
        <v>316</v>
      </c>
      <c r="E101" t="s">
        <v>316</v>
      </c>
      <c r="F101" t="s">
        <v>11</v>
      </c>
      <c r="G101" t="s">
        <v>12</v>
      </c>
      <c r="I101">
        <v>193</v>
      </c>
      <c r="J101">
        <v>-88</v>
      </c>
      <c r="K101" t="s">
        <v>13</v>
      </c>
      <c r="L101" s="6" t="s">
        <v>12</v>
      </c>
      <c r="M101">
        <f>areas!$I$11/26</f>
        <v>23.287762491461539</v>
      </c>
      <c r="N101" s="6" t="s">
        <v>545</v>
      </c>
    </row>
    <row r="102" spans="1:16" ht="15" customHeight="1" x14ac:dyDescent="0.25">
      <c r="A102" t="s">
        <v>335</v>
      </c>
      <c r="B102">
        <v>34.033650000000002</v>
      </c>
      <c r="C102">
        <v>-119.03011669999999</v>
      </c>
      <c r="D102" t="s">
        <v>316</v>
      </c>
      <c r="E102" t="s">
        <v>316</v>
      </c>
      <c r="F102" t="s">
        <v>15</v>
      </c>
      <c r="G102" t="s">
        <v>12</v>
      </c>
      <c r="I102">
        <v>170</v>
      </c>
      <c r="J102">
        <v>-88</v>
      </c>
      <c r="K102" t="s">
        <v>13</v>
      </c>
      <c r="L102" s="5" t="s">
        <v>12</v>
      </c>
      <c r="M102">
        <f>areas!$I$11/26</f>
        <v>23.287762491461539</v>
      </c>
      <c r="N102" s="6" t="s">
        <v>545</v>
      </c>
    </row>
    <row r="103" spans="1:16" ht="15" customHeight="1" x14ac:dyDescent="0.25">
      <c r="A103" t="s">
        <v>483</v>
      </c>
      <c r="B103">
        <v>34.247</v>
      </c>
      <c r="C103">
        <v>-119.68241999999999</v>
      </c>
      <c r="D103" t="s">
        <v>316</v>
      </c>
      <c r="E103" t="s">
        <v>316</v>
      </c>
      <c r="F103" t="s">
        <v>56</v>
      </c>
      <c r="G103" t="s">
        <v>12</v>
      </c>
      <c r="H103" s="4" t="s">
        <v>466</v>
      </c>
      <c r="I103">
        <v>199</v>
      </c>
      <c r="J103">
        <v>0</v>
      </c>
      <c r="K103" t="s">
        <v>180</v>
      </c>
      <c r="L103" s="6" t="s">
        <v>12</v>
      </c>
      <c r="M103">
        <f>areas!$I$11/26</f>
        <v>23.287762491461539</v>
      </c>
      <c r="N103" s="62" t="s">
        <v>545</v>
      </c>
      <c r="O103" s="6"/>
      <c r="P103" s="10"/>
    </row>
    <row r="104" spans="1:16" ht="15" customHeight="1" x14ac:dyDescent="0.25">
      <c r="A104" t="s">
        <v>484</v>
      </c>
      <c r="B104">
        <v>34.162990000000001</v>
      </c>
      <c r="C104">
        <v>-119.46716000000001</v>
      </c>
      <c r="D104" t="s">
        <v>316</v>
      </c>
      <c r="E104" t="s">
        <v>316</v>
      </c>
      <c r="F104" t="s">
        <v>56</v>
      </c>
      <c r="G104" t="s">
        <v>12</v>
      </c>
      <c r="H104" s="4" t="s">
        <v>465</v>
      </c>
      <c r="I104">
        <v>176</v>
      </c>
      <c r="J104">
        <v>-88</v>
      </c>
      <c r="K104" t="s">
        <v>68</v>
      </c>
      <c r="L104" s="6" t="s">
        <v>12</v>
      </c>
      <c r="M104">
        <f>areas!$I$11/26</f>
        <v>23.287762491461539</v>
      </c>
      <c r="N104" s="8" t="s">
        <v>545</v>
      </c>
      <c r="O104" s="6"/>
      <c r="P104" s="10"/>
    </row>
    <row r="105" spans="1:16" ht="15" customHeight="1" x14ac:dyDescent="0.25">
      <c r="A105" t="s">
        <v>347</v>
      </c>
      <c r="B105">
        <v>33.923333329999998</v>
      </c>
      <c r="C105">
        <v>-118.5675667</v>
      </c>
      <c r="D105" t="s">
        <v>316</v>
      </c>
      <c r="E105" t="s">
        <v>316</v>
      </c>
      <c r="F105" t="s">
        <v>56</v>
      </c>
      <c r="G105" t="s">
        <v>12</v>
      </c>
      <c r="H105" s="4" t="s">
        <v>348</v>
      </c>
      <c r="I105">
        <v>170</v>
      </c>
      <c r="J105">
        <v>-88</v>
      </c>
      <c r="K105" t="s">
        <v>13</v>
      </c>
      <c r="L105" s="5" t="s">
        <v>12</v>
      </c>
      <c r="M105">
        <f>areas!$I$11/26</f>
        <v>23.287762491461539</v>
      </c>
      <c r="N105" s="6" t="s">
        <v>545</v>
      </c>
    </row>
    <row r="106" spans="1:16" ht="15" customHeight="1" x14ac:dyDescent="0.25">
      <c r="A106" t="s">
        <v>488</v>
      </c>
      <c r="B106">
        <v>32.599620000000002</v>
      </c>
      <c r="C106">
        <v>-117.3434</v>
      </c>
      <c r="D106" t="s">
        <v>316</v>
      </c>
      <c r="E106" t="s">
        <v>316</v>
      </c>
      <c r="F106" t="s">
        <v>56</v>
      </c>
      <c r="G106" t="s">
        <v>12</v>
      </c>
      <c r="H106" s="4" t="s">
        <v>343</v>
      </c>
      <c r="I106">
        <v>173</v>
      </c>
      <c r="J106">
        <v>-88</v>
      </c>
      <c r="K106" t="s">
        <v>188</v>
      </c>
      <c r="L106" s="6" t="s">
        <v>12</v>
      </c>
      <c r="M106">
        <f>areas!$I$11/26</f>
        <v>23.287762491461539</v>
      </c>
      <c r="N106" s="6" t="s">
        <v>551</v>
      </c>
      <c r="O106" s="6"/>
      <c r="P106" s="6"/>
    </row>
    <row r="107" spans="1:16" ht="15" customHeight="1" x14ac:dyDescent="0.25">
      <c r="A107" t="s">
        <v>487</v>
      </c>
      <c r="B107">
        <v>32.741529999999997</v>
      </c>
      <c r="C107">
        <v>-117.36</v>
      </c>
      <c r="D107" t="s">
        <v>316</v>
      </c>
      <c r="E107" t="s">
        <v>316</v>
      </c>
      <c r="F107" t="s">
        <v>56</v>
      </c>
      <c r="G107" t="s">
        <v>12</v>
      </c>
      <c r="H107" s="4" t="s">
        <v>342</v>
      </c>
      <c r="I107">
        <v>124</v>
      </c>
      <c r="J107">
        <v>-88</v>
      </c>
      <c r="K107" t="s">
        <v>188</v>
      </c>
      <c r="L107" s="5" t="s">
        <v>12</v>
      </c>
      <c r="M107">
        <f>areas!$I$11/26</f>
        <v>23.287762491461539</v>
      </c>
      <c r="N107" s="6" t="s">
        <v>554</v>
      </c>
      <c r="O107" s="6"/>
      <c r="P107" s="6"/>
    </row>
    <row r="108" spans="1:16" ht="15" customHeight="1" x14ac:dyDescent="0.25">
      <c r="A108" t="s">
        <v>340</v>
      </c>
      <c r="B108">
        <v>33.568168640000003</v>
      </c>
      <c r="C108">
        <v>-118.024353</v>
      </c>
      <c r="D108" t="s">
        <v>316</v>
      </c>
      <c r="E108" t="s">
        <v>316</v>
      </c>
      <c r="F108" t="s">
        <v>15</v>
      </c>
      <c r="G108" t="s">
        <v>12</v>
      </c>
      <c r="I108">
        <v>124</v>
      </c>
      <c r="J108">
        <v>-99</v>
      </c>
      <c r="K108" t="s">
        <v>176</v>
      </c>
      <c r="L108" s="5" t="s">
        <v>12</v>
      </c>
      <c r="M108">
        <f>areas!$I$11/26</f>
        <v>23.287762491461539</v>
      </c>
      <c r="N108" s="6" t="s">
        <v>553</v>
      </c>
      <c r="O108" s="6"/>
      <c r="P108" s="62"/>
    </row>
    <row r="109" spans="1:16" ht="15" customHeight="1" x14ac:dyDescent="0.25">
      <c r="A109" t="s">
        <v>485</v>
      </c>
      <c r="B109">
        <v>33.591941830000003</v>
      </c>
      <c r="C109">
        <v>-118.0795212</v>
      </c>
      <c r="D109" t="s">
        <v>316</v>
      </c>
      <c r="E109" t="s">
        <v>316</v>
      </c>
      <c r="F109" t="s">
        <v>56</v>
      </c>
      <c r="G109" t="s">
        <v>12</v>
      </c>
      <c r="H109" s="4" t="s">
        <v>339</v>
      </c>
      <c r="I109">
        <v>171</v>
      </c>
      <c r="J109">
        <v>-99</v>
      </c>
      <c r="K109" t="s">
        <v>176</v>
      </c>
      <c r="L109" s="5" t="s">
        <v>12</v>
      </c>
      <c r="M109">
        <f>areas!$I$11/26</f>
        <v>23.287762491461539</v>
      </c>
      <c r="N109" s="6" t="s">
        <v>553</v>
      </c>
      <c r="O109" s="6"/>
      <c r="P109" s="6"/>
    </row>
    <row r="110" spans="1:16" ht="15" customHeight="1" x14ac:dyDescent="0.25">
      <c r="A110" t="s">
        <v>467</v>
      </c>
      <c r="B110">
        <v>33.957129999999999</v>
      </c>
      <c r="C110">
        <v>-118.59299</v>
      </c>
      <c r="D110" t="s">
        <v>316</v>
      </c>
      <c r="E110" t="s">
        <v>316</v>
      </c>
      <c r="F110" t="s">
        <v>11</v>
      </c>
      <c r="G110" t="s">
        <v>12</v>
      </c>
      <c r="I110">
        <v>154</v>
      </c>
      <c r="J110">
        <v>0</v>
      </c>
      <c r="K110" t="s">
        <v>180</v>
      </c>
      <c r="L110" s="6" t="s">
        <v>12</v>
      </c>
      <c r="M110">
        <f>areas!$I$11/26</f>
        <v>23.287762491461539</v>
      </c>
      <c r="N110" s="62" t="s">
        <v>547</v>
      </c>
      <c r="O110" s="6"/>
      <c r="P110" s="6"/>
    </row>
    <row r="111" spans="1:16" ht="15" customHeight="1" x14ac:dyDescent="0.25">
      <c r="A111" t="s">
        <v>336</v>
      </c>
      <c r="B111">
        <v>33.912233329999999</v>
      </c>
      <c r="C111">
        <v>-118.5884667</v>
      </c>
      <c r="D111" t="s">
        <v>316</v>
      </c>
      <c r="E111" t="s">
        <v>316</v>
      </c>
      <c r="F111" t="s">
        <v>15</v>
      </c>
      <c r="G111" t="s">
        <v>12</v>
      </c>
      <c r="I111">
        <v>171</v>
      </c>
      <c r="J111">
        <v>-88</v>
      </c>
      <c r="K111" t="s">
        <v>13</v>
      </c>
      <c r="L111" s="5" t="s">
        <v>12</v>
      </c>
      <c r="M111">
        <f>areas!$I$11/26</f>
        <v>23.287762491461539</v>
      </c>
      <c r="N111" s="10" t="s">
        <v>547</v>
      </c>
      <c r="O111" s="6"/>
      <c r="P111" s="6"/>
    </row>
    <row r="112" spans="1:16" ht="15" customHeight="1" x14ac:dyDescent="0.25">
      <c r="A112" t="s">
        <v>337</v>
      </c>
      <c r="B112">
        <v>33.818983330000002</v>
      </c>
      <c r="C112">
        <v>-118.5258833</v>
      </c>
      <c r="D112" t="s">
        <v>316</v>
      </c>
      <c r="E112" t="s">
        <v>316</v>
      </c>
      <c r="F112" t="s">
        <v>15</v>
      </c>
      <c r="G112" t="s">
        <v>12</v>
      </c>
      <c r="I112">
        <v>167</v>
      </c>
      <c r="J112">
        <v>-88</v>
      </c>
      <c r="K112" t="s">
        <v>13</v>
      </c>
      <c r="L112" s="5" t="s">
        <v>12</v>
      </c>
      <c r="M112">
        <f>areas!$I$11/26</f>
        <v>23.287762491461539</v>
      </c>
      <c r="N112" s="6" t="s">
        <v>547</v>
      </c>
      <c r="O112" s="6"/>
      <c r="P112" s="6"/>
    </row>
    <row r="113" spans="1:16" ht="15" customHeight="1" x14ac:dyDescent="0.25">
      <c r="A113" t="s">
        <v>338</v>
      </c>
      <c r="B113">
        <v>33.766516670000001</v>
      </c>
      <c r="C113">
        <v>-118.46043330000001</v>
      </c>
      <c r="D113" t="s">
        <v>316</v>
      </c>
      <c r="E113" t="s">
        <v>316</v>
      </c>
      <c r="F113" t="s">
        <v>11</v>
      </c>
      <c r="G113" t="s">
        <v>12</v>
      </c>
      <c r="I113">
        <v>132</v>
      </c>
      <c r="J113">
        <v>-88</v>
      </c>
      <c r="K113" t="s">
        <v>13</v>
      </c>
      <c r="L113" s="6" t="s">
        <v>12</v>
      </c>
      <c r="M113">
        <f>areas!$I$11/26</f>
        <v>23.287762491461539</v>
      </c>
      <c r="N113" s="6" t="s">
        <v>547</v>
      </c>
    </row>
    <row r="114" spans="1:16" s="53" customFormat="1" ht="15" customHeight="1" x14ac:dyDescent="0.25">
      <c r="A114" s="53" t="s">
        <v>346</v>
      </c>
      <c r="B114" s="53">
        <v>32.585760000000001</v>
      </c>
      <c r="C114" s="53">
        <v>-117.34059999999999</v>
      </c>
      <c r="D114" s="53" t="s">
        <v>316</v>
      </c>
      <c r="E114" s="53" t="s">
        <v>316</v>
      </c>
      <c r="F114" s="53" t="s">
        <v>11</v>
      </c>
      <c r="G114" s="53" t="s">
        <v>12</v>
      </c>
      <c r="I114" s="53">
        <v>186</v>
      </c>
      <c r="J114" s="53">
        <v>-88</v>
      </c>
      <c r="K114" s="53" t="s">
        <v>188</v>
      </c>
      <c r="L114" s="59" t="s">
        <v>12</v>
      </c>
      <c r="M114" s="53">
        <f>areas!$I$11/26</f>
        <v>23.287762491461539</v>
      </c>
      <c r="N114" s="59" t="s">
        <v>552</v>
      </c>
    </row>
    <row r="115" spans="1:16" ht="15" customHeight="1" x14ac:dyDescent="0.25">
      <c r="A115" s="70" t="s">
        <v>328</v>
      </c>
      <c r="B115" s="70">
        <v>34.195630000000001</v>
      </c>
      <c r="C115" s="70">
        <v>-119.63735</v>
      </c>
      <c r="D115" s="70" t="s">
        <v>316</v>
      </c>
      <c r="E115" s="70" t="s">
        <v>407</v>
      </c>
      <c r="F115" s="70" t="s">
        <v>15</v>
      </c>
      <c r="G115" s="70" t="s">
        <v>12</v>
      </c>
      <c r="H115" s="70"/>
      <c r="I115" s="70">
        <v>213</v>
      </c>
      <c r="J115" s="70">
        <v>0</v>
      </c>
      <c r="K115" s="70" t="s">
        <v>180</v>
      </c>
      <c r="L115" s="71" t="s">
        <v>12</v>
      </c>
      <c r="M115" s="70">
        <f>areas!$I$12/25</f>
        <v>125.2249344431996</v>
      </c>
      <c r="N115" s="72" t="s">
        <v>543</v>
      </c>
      <c r="O115" s="6" t="s">
        <v>651</v>
      </c>
      <c r="P115" s="6"/>
    </row>
    <row r="116" spans="1:16" ht="15" customHeight="1" x14ac:dyDescent="0.25">
      <c r="A116" s="70" t="s">
        <v>469</v>
      </c>
      <c r="B116" s="70">
        <v>33.547760009999998</v>
      </c>
      <c r="C116" s="70">
        <v>-117.8522797</v>
      </c>
      <c r="D116" s="70" t="s">
        <v>316</v>
      </c>
      <c r="E116" s="70" t="s">
        <v>407</v>
      </c>
      <c r="F116" s="70" t="s">
        <v>11</v>
      </c>
      <c r="G116" s="70" t="s">
        <v>12</v>
      </c>
      <c r="H116" s="70"/>
      <c r="I116" s="70">
        <v>210</v>
      </c>
      <c r="J116" s="70">
        <v>-99</v>
      </c>
      <c r="K116" s="70" t="s">
        <v>176</v>
      </c>
      <c r="L116" s="72" t="s">
        <v>12</v>
      </c>
      <c r="M116" s="70">
        <f>areas!$I$12/25</f>
        <v>125.2249344431996</v>
      </c>
      <c r="N116" s="73" t="s">
        <v>550</v>
      </c>
      <c r="O116" s="6" t="s">
        <v>651</v>
      </c>
      <c r="P116" s="6"/>
    </row>
    <row r="117" spans="1:16" ht="15" customHeight="1" x14ac:dyDescent="0.25">
      <c r="A117" t="s">
        <v>411</v>
      </c>
      <c r="B117">
        <v>34.261839999999999</v>
      </c>
      <c r="C117">
        <v>-119.80546</v>
      </c>
      <c r="D117" t="s">
        <v>407</v>
      </c>
      <c r="E117" t="s">
        <v>407</v>
      </c>
      <c r="F117" t="s">
        <v>15</v>
      </c>
      <c r="G117" t="s">
        <v>12</v>
      </c>
      <c r="I117">
        <v>268</v>
      </c>
      <c r="J117">
        <v>0</v>
      </c>
      <c r="K117" t="s">
        <v>180</v>
      </c>
      <c r="L117" s="5" t="s">
        <v>12</v>
      </c>
      <c r="M117">
        <f>areas!$I$12/25</f>
        <v>125.2249344431996</v>
      </c>
      <c r="N117" s="6" t="s">
        <v>543</v>
      </c>
    </row>
    <row r="118" spans="1:16" ht="15" customHeight="1" x14ac:dyDescent="0.25">
      <c r="A118" t="s">
        <v>413</v>
      </c>
      <c r="B118">
        <v>34.252099999999999</v>
      </c>
      <c r="C118">
        <v>-119.83736</v>
      </c>
      <c r="D118" t="s">
        <v>407</v>
      </c>
      <c r="E118" t="s">
        <v>407</v>
      </c>
      <c r="F118" t="s">
        <v>15</v>
      </c>
      <c r="G118" t="s">
        <v>12</v>
      </c>
      <c r="I118">
        <v>390</v>
      </c>
      <c r="J118">
        <v>0</v>
      </c>
      <c r="K118" t="s">
        <v>180</v>
      </c>
      <c r="L118" s="5" t="s">
        <v>12</v>
      </c>
      <c r="M118">
        <f>areas!$I$12/25</f>
        <v>125.2249344431996</v>
      </c>
      <c r="N118" s="6" t="s">
        <v>543</v>
      </c>
    </row>
    <row r="119" spans="1:16" ht="15" customHeight="1" x14ac:dyDescent="0.25">
      <c r="A119" t="s">
        <v>416</v>
      </c>
      <c r="B119">
        <v>34.170789999999997</v>
      </c>
      <c r="C119">
        <v>-119.79362</v>
      </c>
      <c r="D119" t="s">
        <v>407</v>
      </c>
      <c r="E119" t="s">
        <v>407</v>
      </c>
      <c r="F119" t="s">
        <v>15</v>
      </c>
      <c r="G119" t="s">
        <v>12</v>
      </c>
      <c r="I119">
        <v>394</v>
      </c>
      <c r="J119">
        <v>0</v>
      </c>
      <c r="K119" t="s">
        <v>180</v>
      </c>
      <c r="L119" s="5" t="s">
        <v>12</v>
      </c>
      <c r="M119">
        <f>areas!$I$12/25</f>
        <v>125.2249344431996</v>
      </c>
      <c r="N119" s="6" t="s">
        <v>543</v>
      </c>
    </row>
    <row r="120" spans="1:16" ht="15" customHeight="1" x14ac:dyDescent="0.25">
      <c r="A120" t="s">
        <v>417</v>
      </c>
      <c r="B120">
        <v>34.158320000000003</v>
      </c>
      <c r="C120">
        <v>-119.82782</v>
      </c>
      <c r="D120" t="s">
        <v>407</v>
      </c>
      <c r="E120" t="s">
        <v>407</v>
      </c>
      <c r="F120" t="s">
        <v>11</v>
      </c>
      <c r="G120" t="s">
        <v>12</v>
      </c>
      <c r="I120">
        <v>406</v>
      </c>
      <c r="J120">
        <v>0</v>
      </c>
      <c r="K120" t="s">
        <v>180</v>
      </c>
      <c r="L120" s="6" t="s">
        <v>12</v>
      </c>
      <c r="M120">
        <f>areas!$I$12/25</f>
        <v>125.2249344431996</v>
      </c>
      <c r="N120" s="6" t="s">
        <v>543</v>
      </c>
    </row>
    <row r="121" spans="1:16" ht="15" customHeight="1" x14ac:dyDescent="0.25">
      <c r="A121" t="s">
        <v>419</v>
      </c>
      <c r="B121">
        <v>34.145670000000003</v>
      </c>
      <c r="C121">
        <v>-119.76996</v>
      </c>
      <c r="D121" t="s">
        <v>407</v>
      </c>
      <c r="E121" t="s">
        <v>407</v>
      </c>
      <c r="F121" t="s">
        <v>11</v>
      </c>
      <c r="G121" t="s">
        <v>12</v>
      </c>
      <c r="I121">
        <v>364</v>
      </c>
      <c r="J121">
        <v>0</v>
      </c>
      <c r="K121" t="s">
        <v>180</v>
      </c>
      <c r="L121" s="6" t="s">
        <v>12</v>
      </c>
      <c r="M121">
        <f>areas!$I$12/25</f>
        <v>125.2249344431996</v>
      </c>
      <c r="N121" s="6" t="s">
        <v>543</v>
      </c>
    </row>
    <row r="122" spans="1:16" ht="15" customHeight="1" x14ac:dyDescent="0.25">
      <c r="A122" t="s">
        <v>421</v>
      </c>
      <c r="B122">
        <v>34.118270000000003</v>
      </c>
      <c r="C122">
        <v>-119.62886</v>
      </c>
      <c r="D122" t="s">
        <v>407</v>
      </c>
      <c r="E122" t="s">
        <v>407</v>
      </c>
      <c r="F122" t="s">
        <v>11</v>
      </c>
      <c r="G122" t="s">
        <v>12</v>
      </c>
      <c r="I122">
        <v>258</v>
      </c>
      <c r="J122">
        <v>0</v>
      </c>
      <c r="K122" t="s">
        <v>180</v>
      </c>
      <c r="L122" s="6" t="s">
        <v>12</v>
      </c>
      <c r="M122">
        <f>areas!$I$12/25</f>
        <v>125.2249344431996</v>
      </c>
      <c r="N122" s="6" t="s">
        <v>543</v>
      </c>
    </row>
    <row r="123" spans="1:16" ht="15" customHeight="1" x14ac:dyDescent="0.25">
      <c r="A123" t="s">
        <v>422</v>
      </c>
      <c r="B123">
        <v>34.041550000000001</v>
      </c>
      <c r="C123">
        <v>-119.19747</v>
      </c>
      <c r="D123" t="s">
        <v>407</v>
      </c>
      <c r="E123" t="s">
        <v>407</v>
      </c>
      <c r="F123" t="s">
        <v>11</v>
      </c>
      <c r="G123" t="s">
        <v>12</v>
      </c>
      <c r="I123">
        <v>399</v>
      </c>
      <c r="J123">
        <v>0</v>
      </c>
      <c r="K123" t="s">
        <v>180</v>
      </c>
      <c r="L123" s="6" t="s">
        <v>12</v>
      </c>
      <c r="M123">
        <f>areas!$I$12/25</f>
        <v>125.2249344431996</v>
      </c>
      <c r="N123" s="6" t="s">
        <v>545</v>
      </c>
    </row>
    <row r="124" spans="1:16" ht="15" customHeight="1" x14ac:dyDescent="0.25">
      <c r="A124" t="s">
        <v>423</v>
      </c>
      <c r="B124">
        <v>34.038519999999998</v>
      </c>
      <c r="C124">
        <v>-119.12566</v>
      </c>
      <c r="D124" t="s">
        <v>407</v>
      </c>
      <c r="E124" t="s">
        <v>407</v>
      </c>
      <c r="F124" t="s">
        <v>15</v>
      </c>
      <c r="G124" t="s">
        <v>12</v>
      </c>
      <c r="I124">
        <v>279</v>
      </c>
      <c r="J124">
        <v>0</v>
      </c>
      <c r="K124" t="s">
        <v>180</v>
      </c>
      <c r="L124" s="5" t="s">
        <v>12</v>
      </c>
      <c r="M124">
        <f>areas!$I$12/25</f>
        <v>125.2249344431996</v>
      </c>
      <c r="N124" s="6" t="s">
        <v>545</v>
      </c>
    </row>
    <row r="125" spans="1:16" ht="15" customHeight="1" x14ac:dyDescent="0.25">
      <c r="A125" t="s">
        <v>435</v>
      </c>
      <c r="B125">
        <v>34.228740000000002</v>
      </c>
      <c r="C125">
        <v>-119.81929</v>
      </c>
      <c r="D125" t="s">
        <v>407</v>
      </c>
      <c r="E125" t="s">
        <v>407</v>
      </c>
      <c r="F125" t="s">
        <v>56</v>
      </c>
      <c r="G125" t="s">
        <v>12</v>
      </c>
      <c r="H125" s="4" t="s">
        <v>436</v>
      </c>
      <c r="I125">
        <v>380</v>
      </c>
      <c r="J125">
        <v>0</v>
      </c>
      <c r="K125" t="s">
        <v>180</v>
      </c>
      <c r="L125" s="5" t="s">
        <v>12</v>
      </c>
      <c r="M125">
        <f>areas!$I$12/25</f>
        <v>125.2249344431996</v>
      </c>
      <c r="N125" s="6" t="s">
        <v>545</v>
      </c>
    </row>
    <row r="126" spans="1:16" ht="15" customHeight="1" x14ac:dyDescent="0.25">
      <c r="A126" t="s">
        <v>427</v>
      </c>
      <c r="B126">
        <v>33.555988309999996</v>
      </c>
      <c r="C126">
        <v>-118.02159880000001</v>
      </c>
      <c r="D126" t="s">
        <v>407</v>
      </c>
      <c r="E126" t="s">
        <v>407</v>
      </c>
      <c r="F126" t="s">
        <v>11</v>
      </c>
      <c r="G126" t="s">
        <v>12</v>
      </c>
      <c r="I126">
        <v>233</v>
      </c>
      <c r="J126">
        <v>-99</v>
      </c>
      <c r="K126" t="s">
        <v>176</v>
      </c>
      <c r="L126" s="6" t="s">
        <v>12</v>
      </c>
      <c r="M126">
        <f>areas!$I$12/25</f>
        <v>125.2249344431996</v>
      </c>
      <c r="N126" s="6" t="s">
        <v>555</v>
      </c>
    </row>
    <row r="127" spans="1:16" ht="15" customHeight="1" x14ac:dyDescent="0.25">
      <c r="A127" t="s">
        <v>428</v>
      </c>
      <c r="B127">
        <v>33.555511469999999</v>
      </c>
      <c r="C127">
        <v>-118.1147308</v>
      </c>
      <c r="D127" t="s">
        <v>407</v>
      </c>
      <c r="E127" t="s">
        <v>407</v>
      </c>
      <c r="F127" t="s">
        <v>15</v>
      </c>
      <c r="G127" t="s">
        <v>12</v>
      </c>
      <c r="I127">
        <v>256</v>
      </c>
      <c r="J127">
        <v>-99</v>
      </c>
      <c r="K127" t="s">
        <v>176</v>
      </c>
      <c r="L127" s="5" t="s">
        <v>12</v>
      </c>
      <c r="M127">
        <f>areas!$I$12/25</f>
        <v>125.2249344431996</v>
      </c>
      <c r="N127" s="6" t="s">
        <v>555</v>
      </c>
    </row>
    <row r="128" spans="1:16" ht="15" customHeight="1" x14ac:dyDescent="0.25">
      <c r="A128" t="s">
        <v>429</v>
      </c>
      <c r="B128">
        <v>33.536731719999999</v>
      </c>
      <c r="C128">
        <v>-117.847847</v>
      </c>
      <c r="D128" t="s">
        <v>407</v>
      </c>
      <c r="E128" t="s">
        <v>407</v>
      </c>
      <c r="F128" t="s">
        <v>11</v>
      </c>
      <c r="G128" t="s">
        <v>12</v>
      </c>
      <c r="I128">
        <v>354</v>
      </c>
      <c r="J128">
        <v>-99</v>
      </c>
      <c r="K128" t="s">
        <v>176</v>
      </c>
      <c r="L128" s="6" t="s">
        <v>12</v>
      </c>
      <c r="M128">
        <f>areas!$I$12/25</f>
        <v>125.2249344431996</v>
      </c>
      <c r="N128" s="6" t="s">
        <v>555</v>
      </c>
    </row>
    <row r="129" spans="1:14" ht="15" customHeight="1" x14ac:dyDescent="0.25">
      <c r="A129" t="s">
        <v>426</v>
      </c>
      <c r="B129">
        <v>33.69417</v>
      </c>
      <c r="C129">
        <v>-118.34703</v>
      </c>
      <c r="D129" t="s">
        <v>407</v>
      </c>
      <c r="E129" t="s">
        <v>407</v>
      </c>
      <c r="F129" t="s">
        <v>11</v>
      </c>
      <c r="G129" t="s">
        <v>12</v>
      </c>
      <c r="I129">
        <v>276</v>
      </c>
      <c r="J129">
        <v>0</v>
      </c>
      <c r="K129" t="s">
        <v>180</v>
      </c>
      <c r="L129" s="6" t="s">
        <v>12</v>
      </c>
      <c r="M129">
        <f>areas!$I$12/25</f>
        <v>125.2249344431996</v>
      </c>
      <c r="N129" s="6" t="s">
        <v>549</v>
      </c>
    </row>
    <row r="130" spans="1:14" ht="15" customHeight="1" x14ac:dyDescent="0.25">
      <c r="A130" t="s">
        <v>431</v>
      </c>
      <c r="B130">
        <v>33.093859999999999</v>
      </c>
      <c r="C130">
        <v>-117.417</v>
      </c>
      <c r="D130" t="s">
        <v>407</v>
      </c>
      <c r="E130" t="s">
        <v>407</v>
      </c>
      <c r="F130" t="s">
        <v>11</v>
      </c>
      <c r="G130" t="s">
        <v>12</v>
      </c>
      <c r="I130">
        <v>405</v>
      </c>
      <c r="J130">
        <v>-88</v>
      </c>
      <c r="K130" t="s">
        <v>188</v>
      </c>
      <c r="L130" s="6" t="s">
        <v>12</v>
      </c>
      <c r="M130">
        <f>areas!$I$12/25</f>
        <v>125.2249344431996</v>
      </c>
      <c r="N130" s="6" t="s">
        <v>554</v>
      </c>
    </row>
    <row r="131" spans="1:14" ht="15" customHeight="1" x14ac:dyDescent="0.25">
      <c r="A131" t="s">
        <v>432</v>
      </c>
      <c r="B131">
        <v>33.050620000000002</v>
      </c>
      <c r="C131">
        <v>-117.3895</v>
      </c>
      <c r="D131" t="s">
        <v>407</v>
      </c>
      <c r="E131" t="s">
        <v>407</v>
      </c>
      <c r="F131" t="s">
        <v>15</v>
      </c>
      <c r="G131" t="s">
        <v>12</v>
      </c>
      <c r="I131">
        <v>386</v>
      </c>
      <c r="J131">
        <v>-88</v>
      </c>
      <c r="K131" t="s">
        <v>188</v>
      </c>
      <c r="L131" s="5" t="s">
        <v>12</v>
      </c>
      <c r="M131">
        <f>areas!$I$12/25</f>
        <v>125.2249344431996</v>
      </c>
      <c r="N131" s="6" t="s">
        <v>554</v>
      </c>
    </row>
    <row r="132" spans="1:14" ht="15" customHeight="1" x14ac:dyDescent="0.25">
      <c r="A132" t="s">
        <v>433</v>
      </c>
      <c r="B132">
        <v>32.70487</v>
      </c>
      <c r="C132">
        <v>-117.3537</v>
      </c>
      <c r="D132" t="s">
        <v>407</v>
      </c>
      <c r="E132" t="s">
        <v>407</v>
      </c>
      <c r="F132" t="s">
        <v>15</v>
      </c>
      <c r="G132" t="s">
        <v>12</v>
      </c>
      <c r="I132">
        <v>224</v>
      </c>
      <c r="J132">
        <v>-88</v>
      </c>
      <c r="K132" t="s">
        <v>188</v>
      </c>
      <c r="L132" s="5" t="s">
        <v>12</v>
      </c>
      <c r="M132">
        <f>areas!$I$12/25</f>
        <v>125.2249344431996</v>
      </c>
      <c r="N132" s="6" t="s">
        <v>554</v>
      </c>
    </row>
    <row r="133" spans="1:14" ht="15" customHeight="1" x14ac:dyDescent="0.25">
      <c r="A133" t="s">
        <v>434</v>
      </c>
      <c r="B133">
        <v>32.69303</v>
      </c>
      <c r="C133">
        <v>-117.3948</v>
      </c>
      <c r="D133" t="s">
        <v>407</v>
      </c>
      <c r="E133" t="s">
        <v>407</v>
      </c>
      <c r="F133" t="s">
        <v>11</v>
      </c>
      <c r="G133" t="s">
        <v>12</v>
      </c>
      <c r="I133">
        <v>370</v>
      </c>
      <c r="J133">
        <v>-88</v>
      </c>
      <c r="K133" t="s">
        <v>188</v>
      </c>
      <c r="L133" s="6" t="s">
        <v>12</v>
      </c>
      <c r="M133">
        <f>areas!$I$12/25</f>
        <v>125.2249344431996</v>
      </c>
      <c r="N133" s="6" t="s">
        <v>554</v>
      </c>
    </row>
    <row r="134" spans="1:14" ht="15" customHeight="1" x14ac:dyDescent="0.25">
      <c r="A134" t="s">
        <v>489</v>
      </c>
      <c r="B134">
        <v>33.130110000000002</v>
      </c>
      <c r="C134">
        <v>-117.4396</v>
      </c>
      <c r="D134" t="s">
        <v>407</v>
      </c>
      <c r="E134" t="s">
        <v>407</v>
      </c>
      <c r="F134" t="s">
        <v>56</v>
      </c>
      <c r="G134" t="s">
        <v>12</v>
      </c>
      <c r="H134" s="4" t="s">
        <v>430</v>
      </c>
      <c r="I134">
        <v>340</v>
      </c>
      <c r="J134">
        <v>-88</v>
      </c>
      <c r="K134" t="s">
        <v>188</v>
      </c>
      <c r="L134" s="5" t="s">
        <v>12</v>
      </c>
      <c r="M134">
        <f>areas!$I$12/25</f>
        <v>125.2249344431996</v>
      </c>
      <c r="N134" s="6" t="s">
        <v>554</v>
      </c>
    </row>
    <row r="135" spans="1:14" ht="15" customHeight="1" x14ac:dyDescent="0.25">
      <c r="A135" t="s">
        <v>424</v>
      </c>
      <c r="B135">
        <v>33.958199999999998</v>
      </c>
      <c r="C135">
        <v>-118.64870000000001</v>
      </c>
      <c r="D135" t="s">
        <v>407</v>
      </c>
      <c r="E135" t="s">
        <v>407</v>
      </c>
      <c r="F135" t="s">
        <v>15</v>
      </c>
      <c r="G135" t="s">
        <v>12</v>
      </c>
      <c r="I135">
        <v>227</v>
      </c>
      <c r="J135">
        <v>-88</v>
      </c>
      <c r="K135" t="s">
        <v>13</v>
      </c>
      <c r="L135" s="5" t="s">
        <v>12</v>
      </c>
      <c r="M135">
        <f>areas!$I$12/25</f>
        <v>125.2249344431996</v>
      </c>
      <c r="N135" s="10" t="s">
        <v>547</v>
      </c>
    </row>
    <row r="136" spans="1:14" ht="15" customHeight="1" x14ac:dyDescent="0.25">
      <c r="A136" t="s">
        <v>425</v>
      </c>
      <c r="B136">
        <v>33.906129999999997</v>
      </c>
      <c r="C136">
        <v>-118.66631</v>
      </c>
      <c r="D136" t="s">
        <v>407</v>
      </c>
      <c r="E136" t="s">
        <v>407</v>
      </c>
      <c r="F136" t="s">
        <v>15</v>
      </c>
      <c r="G136" t="s">
        <v>12</v>
      </c>
      <c r="I136">
        <v>427</v>
      </c>
      <c r="J136">
        <v>0</v>
      </c>
      <c r="K136" t="s">
        <v>180</v>
      </c>
      <c r="L136" s="5" t="s">
        <v>12</v>
      </c>
      <c r="M136">
        <f>areas!$I$12/25</f>
        <v>125.2249344431996</v>
      </c>
      <c r="N136" s="6" t="s">
        <v>547</v>
      </c>
    </row>
    <row r="137" spans="1:14" ht="15" customHeight="1" x14ac:dyDescent="0.25">
      <c r="A137" t="s">
        <v>408</v>
      </c>
      <c r="B137">
        <v>34.3446</v>
      </c>
      <c r="C137">
        <v>-120.36750000000001</v>
      </c>
      <c r="D137" t="s">
        <v>407</v>
      </c>
      <c r="E137" t="s">
        <v>407</v>
      </c>
      <c r="F137" t="s">
        <v>11</v>
      </c>
      <c r="G137" t="s">
        <v>12</v>
      </c>
      <c r="I137">
        <v>288</v>
      </c>
      <c r="J137">
        <v>-99</v>
      </c>
      <c r="K137" t="s">
        <v>70</v>
      </c>
      <c r="L137" s="6" t="s">
        <v>12</v>
      </c>
      <c r="M137">
        <f>areas!$I$12/25</f>
        <v>125.2249344431996</v>
      </c>
      <c r="N137" s="6" t="s">
        <v>541</v>
      </c>
    </row>
    <row r="138" spans="1:14" ht="15" customHeight="1" x14ac:dyDescent="0.25">
      <c r="A138" t="s">
        <v>412</v>
      </c>
      <c r="B138">
        <v>34.257980000000003</v>
      </c>
      <c r="C138">
        <v>-120.2615</v>
      </c>
      <c r="D138" t="s">
        <v>407</v>
      </c>
      <c r="E138" t="s">
        <v>407</v>
      </c>
      <c r="F138" t="s">
        <v>15</v>
      </c>
      <c r="G138" t="s">
        <v>12</v>
      </c>
      <c r="I138">
        <v>476.7</v>
      </c>
      <c r="J138">
        <v>-88</v>
      </c>
      <c r="K138" t="s">
        <v>104</v>
      </c>
      <c r="L138" s="5" t="s">
        <v>12</v>
      </c>
      <c r="M138">
        <f>areas!$I$12/25</f>
        <v>125.2249344431996</v>
      </c>
      <c r="N138" s="6" t="s">
        <v>541</v>
      </c>
    </row>
    <row r="139" spans="1:14" s="53" customFormat="1" ht="15" customHeight="1" x14ac:dyDescent="0.25">
      <c r="A139" s="53" t="s">
        <v>418</v>
      </c>
      <c r="B139" s="53">
        <v>34.149880000000003</v>
      </c>
      <c r="C139" s="53">
        <v>-120.12125</v>
      </c>
      <c r="D139" s="53" t="s">
        <v>407</v>
      </c>
      <c r="E139" s="53" t="s">
        <v>407</v>
      </c>
      <c r="F139" s="53" t="s">
        <v>15</v>
      </c>
      <c r="G139" s="53" t="s">
        <v>12</v>
      </c>
      <c r="I139" s="53">
        <v>485.1</v>
      </c>
      <c r="J139" s="53">
        <v>-88</v>
      </c>
      <c r="K139" s="53" t="s">
        <v>104</v>
      </c>
      <c r="L139" s="57" t="s">
        <v>12</v>
      </c>
      <c r="M139" s="53">
        <f>areas!$I$12/25</f>
        <v>125.2249344431996</v>
      </c>
      <c r="N139" s="59" t="s">
        <v>541</v>
      </c>
    </row>
    <row r="140" spans="1:14" ht="15" customHeight="1" x14ac:dyDescent="0.25">
      <c r="A140" s="3" t="s">
        <v>59</v>
      </c>
      <c r="B140" s="3">
        <v>33.729183329999998</v>
      </c>
      <c r="C140" s="3">
        <v>-118.15766669999999</v>
      </c>
      <c r="D140" s="3" t="s">
        <v>10</v>
      </c>
      <c r="E140" s="3" t="s">
        <v>10</v>
      </c>
      <c r="F140" s="3" t="s">
        <v>11</v>
      </c>
      <c r="G140" s="3" t="s">
        <v>437</v>
      </c>
      <c r="H140" s="3" t="s">
        <v>58</v>
      </c>
      <c r="I140" s="3">
        <v>14</v>
      </c>
      <c r="J140" s="3">
        <v>-88</v>
      </c>
      <c r="K140" s="3" t="s">
        <v>13</v>
      </c>
      <c r="L140"/>
      <c r="N140" s="10"/>
    </row>
    <row r="141" spans="1:14" ht="15" customHeight="1" x14ac:dyDescent="0.25">
      <c r="A141" s="3" t="s">
        <v>57</v>
      </c>
      <c r="B141" s="3">
        <v>33.728883330000002</v>
      </c>
      <c r="C141" s="3">
        <v>-118.1764333</v>
      </c>
      <c r="D141" s="3" t="s">
        <v>10</v>
      </c>
      <c r="E141" s="3" t="s">
        <v>10</v>
      </c>
      <c r="F141" s="3" t="s">
        <v>15</v>
      </c>
      <c r="G141" s="3" t="s">
        <v>437</v>
      </c>
      <c r="H141" s="3" t="s">
        <v>55</v>
      </c>
      <c r="I141" s="3">
        <v>15</v>
      </c>
      <c r="J141" s="3">
        <v>-88</v>
      </c>
      <c r="K141" s="3" t="s">
        <v>13</v>
      </c>
      <c r="L141"/>
      <c r="N141" s="6"/>
    </row>
    <row r="142" spans="1:14" ht="15" customHeight="1" x14ac:dyDescent="0.25">
      <c r="A142" s="3" t="s">
        <v>438</v>
      </c>
      <c r="B142" s="3">
        <v>33.750083330000002</v>
      </c>
      <c r="C142" s="3">
        <v>-118.1413</v>
      </c>
      <c r="D142" s="3" t="s">
        <v>10</v>
      </c>
      <c r="E142" s="3" t="s">
        <v>10</v>
      </c>
      <c r="F142" s="3" t="s">
        <v>56</v>
      </c>
      <c r="G142" s="3" t="s">
        <v>437</v>
      </c>
      <c r="H142" s="3" t="s">
        <v>439</v>
      </c>
      <c r="I142" s="3">
        <v>5</v>
      </c>
      <c r="J142" s="3">
        <v>-88</v>
      </c>
      <c r="K142" s="3" t="s">
        <v>13</v>
      </c>
      <c r="L142"/>
      <c r="N142" s="6"/>
    </row>
    <row r="143" spans="1:14" ht="15" customHeight="1" x14ac:dyDescent="0.25">
      <c r="A143" s="3" t="s">
        <v>196</v>
      </c>
      <c r="B143" s="3">
        <v>34.426310000000001</v>
      </c>
      <c r="C143" s="3">
        <v>-119.91755999999999</v>
      </c>
      <c r="D143" s="3" t="s">
        <v>160</v>
      </c>
      <c r="E143" s="3" t="s">
        <v>160</v>
      </c>
      <c r="F143" s="3" t="s">
        <v>15</v>
      </c>
      <c r="G143" s="3" t="s">
        <v>437</v>
      </c>
      <c r="H143" s="3" t="s">
        <v>195</v>
      </c>
      <c r="I143" s="3">
        <v>8.4</v>
      </c>
      <c r="J143" s="3">
        <v>-99</v>
      </c>
      <c r="K143" s="3" t="s">
        <v>70</v>
      </c>
      <c r="L143"/>
      <c r="N143" s="6"/>
    </row>
    <row r="144" spans="1:14" ht="15" customHeight="1" x14ac:dyDescent="0.25">
      <c r="A144" s="3" t="s">
        <v>186</v>
      </c>
      <c r="B144" s="3">
        <v>33.430320739999999</v>
      </c>
      <c r="C144" s="3">
        <v>-117.65807340000001</v>
      </c>
      <c r="D144" s="3" t="s">
        <v>160</v>
      </c>
      <c r="E144" s="3" t="s">
        <v>160</v>
      </c>
      <c r="F144" s="3" t="s">
        <v>15</v>
      </c>
      <c r="G144" s="3" t="s">
        <v>437</v>
      </c>
      <c r="H144" s="3" t="s">
        <v>472</v>
      </c>
      <c r="I144" s="3">
        <v>15</v>
      </c>
      <c r="J144" s="3">
        <v>-99</v>
      </c>
      <c r="K144" s="3" t="s">
        <v>176</v>
      </c>
      <c r="L144"/>
      <c r="N144" s="6"/>
    </row>
    <row r="145" spans="1:14" ht="15" customHeight="1" x14ac:dyDescent="0.25">
      <c r="A145" s="3" t="s">
        <v>202</v>
      </c>
      <c r="B145" s="3">
        <v>-88</v>
      </c>
      <c r="C145" s="3">
        <v>-88</v>
      </c>
      <c r="D145" s="3" t="s">
        <v>160</v>
      </c>
      <c r="E145" s="3" t="s">
        <v>160</v>
      </c>
      <c r="F145" s="3" t="s">
        <v>15</v>
      </c>
      <c r="G145" s="3" t="s">
        <v>437</v>
      </c>
      <c r="H145" s="3" t="s">
        <v>474</v>
      </c>
      <c r="I145" s="3">
        <v>-88</v>
      </c>
      <c r="J145" s="3">
        <v>-88</v>
      </c>
      <c r="K145" s="3" t="s">
        <v>188</v>
      </c>
      <c r="L145"/>
      <c r="N145" s="6"/>
    </row>
    <row r="146" spans="1:14" ht="15" customHeight="1" x14ac:dyDescent="0.25">
      <c r="A146" s="3" t="s">
        <v>446</v>
      </c>
      <c r="B146" s="3">
        <v>33.337859999999999</v>
      </c>
      <c r="C146" s="3">
        <v>-117.51990000000001</v>
      </c>
      <c r="D146" s="3" t="s">
        <v>160</v>
      </c>
      <c r="E146" s="3" t="s">
        <v>160</v>
      </c>
      <c r="F146" s="3" t="s">
        <v>56</v>
      </c>
      <c r="G146" s="3" t="s">
        <v>437</v>
      </c>
      <c r="H146" s="3" t="s">
        <v>439</v>
      </c>
      <c r="I146" s="3">
        <v>7</v>
      </c>
      <c r="J146" s="3">
        <v>-88</v>
      </c>
      <c r="K146" s="3" t="s">
        <v>188</v>
      </c>
      <c r="L146"/>
      <c r="N146" s="6"/>
    </row>
    <row r="147" spans="1:14" ht="15" customHeight="1" x14ac:dyDescent="0.25">
      <c r="A147" s="3" t="s">
        <v>201</v>
      </c>
      <c r="B147" s="3">
        <v>32.65316</v>
      </c>
      <c r="C147" s="3">
        <v>-117.2149</v>
      </c>
      <c r="D147" s="3" t="s">
        <v>160</v>
      </c>
      <c r="E147" s="3" t="s">
        <v>160</v>
      </c>
      <c r="F147" s="3" t="s">
        <v>15</v>
      </c>
      <c r="G147" s="3" t="s">
        <v>437</v>
      </c>
      <c r="H147" s="3" t="s">
        <v>197</v>
      </c>
      <c r="I147" s="3">
        <v>12</v>
      </c>
      <c r="J147" s="3">
        <v>-88</v>
      </c>
      <c r="K147" s="3" t="s">
        <v>188</v>
      </c>
      <c r="L147"/>
      <c r="N147" s="6"/>
    </row>
    <row r="148" spans="1:14" ht="15" customHeight="1" x14ac:dyDescent="0.25">
      <c r="A148" s="3" t="s">
        <v>447</v>
      </c>
      <c r="B148" s="3">
        <v>-88</v>
      </c>
      <c r="C148" s="3">
        <v>-88</v>
      </c>
      <c r="D148" s="3" t="s">
        <v>160</v>
      </c>
      <c r="E148" s="3" t="s">
        <v>160</v>
      </c>
      <c r="F148" s="3" t="s">
        <v>56</v>
      </c>
      <c r="G148" s="3" t="s">
        <v>437</v>
      </c>
      <c r="H148" s="3" t="s">
        <v>439</v>
      </c>
      <c r="I148" s="3">
        <v>-88</v>
      </c>
      <c r="J148" s="3">
        <v>-88</v>
      </c>
      <c r="K148" s="3" t="s">
        <v>188</v>
      </c>
      <c r="L148"/>
      <c r="N148" s="6"/>
    </row>
    <row r="149" spans="1:14" ht="15" customHeight="1" x14ac:dyDescent="0.25">
      <c r="A149" s="3" t="s">
        <v>289</v>
      </c>
      <c r="B149" s="3">
        <v>33.98651667</v>
      </c>
      <c r="C149" s="3">
        <v>-118.62184999999999</v>
      </c>
      <c r="D149" s="3" t="s">
        <v>278</v>
      </c>
      <c r="E149" s="3" t="s">
        <v>278</v>
      </c>
      <c r="F149" s="3" t="s">
        <v>15</v>
      </c>
      <c r="G149" s="3" t="s">
        <v>437</v>
      </c>
      <c r="H149" s="3" t="s">
        <v>313</v>
      </c>
      <c r="I149" s="3">
        <v>87</v>
      </c>
      <c r="J149" s="3">
        <v>-88</v>
      </c>
      <c r="K149" s="3" t="s">
        <v>13</v>
      </c>
      <c r="L149"/>
      <c r="N149" s="6"/>
    </row>
    <row r="150" spans="1:14" ht="15" customHeight="1" x14ac:dyDescent="0.25">
      <c r="A150" s="3" t="s">
        <v>314</v>
      </c>
      <c r="B150" s="3">
        <v>33.860133329999996</v>
      </c>
      <c r="C150" s="3">
        <v>-118.4477833</v>
      </c>
      <c r="D150" s="3" t="s">
        <v>278</v>
      </c>
      <c r="E150" s="3" t="s">
        <v>278</v>
      </c>
      <c r="F150" s="3" t="s">
        <v>11</v>
      </c>
      <c r="G150" s="3" t="s">
        <v>437</v>
      </c>
      <c r="H150" s="3" t="s">
        <v>492</v>
      </c>
      <c r="I150" s="3">
        <v>-88</v>
      </c>
      <c r="J150" s="3">
        <v>-88</v>
      </c>
      <c r="K150" s="3" t="s">
        <v>13</v>
      </c>
      <c r="L150"/>
      <c r="N150" s="6"/>
    </row>
    <row r="151" spans="1:14" ht="15" customHeight="1" x14ac:dyDescent="0.25">
      <c r="A151" s="3" t="s">
        <v>459</v>
      </c>
      <c r="B151" s="3">
        <v>0</v>
      </c>
      <c r="C151" s="3">
        <v>0</v>
      </c>
      <c r="D151" s="3" t="s">
        <v>278</v>
      </c>
      <c r="E151" s="3" t="s">
        <v>278</v>
      </c>
      <c r="F151" s="3" t="s">
        <v>11</v>
      </c>
      <c r="G151" s="3" t="s">
        <v>437</v>
      </c>
      <c r="H151" s="3" t="s">
        <v>478</v>
      </c>
      <c r="I151" s="3">
        <v>0</v>
      </c>
      <c r="J151" s="3">
        <v>-99</v>
      </c>
      <c r="K151" s="3" t="s">
        <v>176</v>
      </c>
      <c r="L151"/>
      <c r="N151" s="6"/>
    </row>
    <row r="152" spans="1:14" ht="15" customHeight="1" x14ac:dyDescent="0.25">
      <c r="A152" s="3" t="s">
        <v>297</v>
      </c>
      <c r="B152" s="3">
        <v>0</v>
      </c>
      <c r="C152" s="3">
        <v>0</v>
      </c>
      <c r="D152" s="3" t="s">
        <v>278</v>
      </c>
      <c r="E152" s="3" t="s">
        <v>278</v>
      </c>
      <c r="F152" s="3" t="s">
        <v>15</v>
      </c>
      <c r="G152" s="3" t="s">
        <v>437</v>
      </c>
      <c r="H152" s="3" t="s">
        <v>480</v>
      </c>
      <c r="I152" s="3">
        <v>0</v>
      </c>
      <c r="J152" s="3">
        <v>-99</v>
      </c>
      <c r="K152" s="3" t="s">
        <v>176</v>
      </c>
      <c r="L152"/>
      <c r="N152" s="6"/>
    </row>
    <row r="153" spans="1:14" ht="15" customHeight="1" x14ac:dyDescent="0.25">
      <c r="A153" s="3" t="s">
        <v>302</v>
      </c>
      <c r="B153" s="3">
        <v>33.105490000000003</v>
      </c>
      <c r="C153" s="3">
        <v>-117.3623</v>
      </c>
      <c r="D153" s="3" t="s">
        <v>278</v>
      </c>
      <c r="E153" s="3" t="s">
        <v>278</v>
      </c>
      <c r="F153" s="3" t="s">
        <v>11</v>
      </c>
      <c r="G153" s="3" t="s">
        <v>437</v>
      </c>
      <c r="H153" s="3" t="s">
        <v>481</v>
      </c>
      <c r="I153" s="3">
        <v>85</v>
      </c>
      <c r="J153" s="3">
        <v>-88</v>
      </c>
      <c r="K153" s="3" t="s">
        <v>188</v>
      </c>
      <c r="L153"/>
      <c r="N153" s="6"/>
    </row>
    <row r="154" spans="1:14" ht="15" customHeight="1" x14ac:dyDescent="0.25">
      <c r="A154" s="3" t="s">
        <v>308</v>
      </c>
      <c r="B154" s="3">
        <v>-88</v>
      </c>
      <c r="C154" s="3">
        <v>-88</v>
      </c>
      <c r="D154" s="3" t="s">
        <v>278</v>
      </c>
      <c r="E154" s="3" t="s">
        <v>278</v>
      </c>
      <c r="F154" s="3" t="s">
        <v>15</v>
      </c>
      <c r="G154" s="3" t="s">
        <v>437</v>
      </c>
      <c r="H154" s="3" t="s">
        <v>482</v>
      </c>
      <c r="I154" s="3">
        <v>-88</v>
      </c>
      <c r="J154" s="3">
        <v>-88</v>
      </c>
      <c r="K154" s="3" t="s">
        <v>188</v>
      </c>
      <c r="L154"/>
      <c r="N154" s="6"/>
    </row>
    <row r="155" spans="1:14" ht="15" customHeight="1" x14ac:dyDescent="0.25">
      <c r="A155" s="3" t="s">
        <v>448</v>
      </c>
      <c r="B155" s="3">
        <v>33.926850000000002</v>
      </c>
      <c r="C155" s="3">
        <v>-118.5548167</v>
      </c>
      <c r="D155" s="3" t="s">
        <v>278</v>
      </c>
      <c r="E155" s="3" t="s">
        <v>278</v>
      </c>
      <c r="F155" s="3" t="s">
        <v>15</v>
      </c>
      <c r="G155" s="3" t="s">
        <v>437</v>
      </c>
      <c r="H155" s="3" t="s">
        <v>477</v>
      </c>
      <c r="I155" s="3">
        <v>115</v>
      </c>
      <c r="J155" s="3">
        <v>-88</v>
      </c>
      <c r="K155" s="3" t="s">
        <v>13</v>
      </c>
      <c r="L155"/>
      <c r="N155" s="6"/>
    </row>
    <row r="156" spans="1:14" ht="15" customHeight="1" x14ac:dyDescent="0.25">
      <c r="A156" s="3" t="s">
        <v>475</v>
      </c>
      <c r="B156" s="3">
        <v>33.856833330000001</v>
      </c>
      <c r="C156" s="3">
        <v>-118.5950833</v>
      </c>
      <c r="D156" s="3" t="s">
        <v>278</v>
      </c>
      <c r="E156" s="3" t="s">
        <v>278</v>
      </c>
      <c r="F156" s="3" t="s">
        <v>56</v>
      </c>
      <c r="G156" s="3" t="s">
        <v>437</v>
      </c>
      <c r="H156" s="3" t="s">
        <v>439</v>
      </c>
      <c r="I156" s="3">
        <v>82</v>
      </c>
      <c r="J156" s="3">
        <v>-88</v>
      </c>
      <c r="K156" s="3" t="s">
        <v>13</v>
      </c>
      <c r="L156"/>
      <c r="N156" s="6"/>
    </row>
    <row r="157" spans="1:14" ht="15" customHeight="1" x14ac:dyDescent="0.25">
      <c r="A157" s="3" t="s">
        <v>476</v>
      </c>
      <c r="B157" s="3">
        <v>33.848747590000002</v>
      </c>
      <c r="C157" s="3">
        <v>-118.4869051</v>
      </c>
      <c r="D157" s="3" t="s">
        <v>278</v>
      </c>
      <c r="E157" s="3" t="s">
        <v>278</v>
      </c>
      <c r="F157" s="3" t="s">
        <v>56</v>
      </c>
      <c r="G157" s="3" t="s">
        <v>437</v>
      </c>
      <c r="H157" s="3" t="s">
        <v>439</v>
      </c>
      <c r="I157" s="3">
        <v>-88</v>
      </c>
      <c r="J157" s="3">
        <v>-88</v>
      </c>
      <c r="K157" s="3" t="s">
        <v>13</v>
      </c>
      <c r="L157"/>
      <c r="N157" s="6"/>
    </row>
    <row r="158" spans="1:14" ht="15" customHeight="1" x14ac:dyDescent="0.25">
      <c r="A158" s="3" t="s">
        <v>315</v>
      </c>
      <c r="B158" s="3">
        <v>34.418610000000001</v>
      </c>
      <c r="C158" s="3">
        <v>-120.21384999999999</v>
      </c>
      <c r="D158" s="3" t="s">
        <v>316</v>
      </c>
      <c r="E158" s="3" t="s">
        <v>316</v>
      </c>
      <c r="F158" s="3" t="s">
        <v>15</v>
      </c>
      <c r="G158" s="3" t="s">
        <v>437</v>
      </c>
      <c r="H158" s="3" t="s">
        <v>493</v>
      </c>
      <c r="I158" s="3">
        <v>154</v>
      </c>
      <c r="J158" s="3">
        <v>-99</v>
      </c>
      <c r="K158" s="3" t="s">
        <v>70</v>
      </c>
      <c r="L158"/>
      <c r="N158" s="6"/>
    </row>
    <row r="159" spans="1:14" ht="15" customHeight="1" x14ac:dyDescent="0.25">
      <c r="A159" s="3" t="s">
        <v>317</v>
      </c>
      <c r="B159" s="3">
        <v>34.397840000000002</v>
      </c>
      <c r="C159" s="3">
        <v>-120.08754999999999</v>
      </c>
      <c r="D159" s="3" t="s">
        <v>316</v>
      </c>
      <c r="E159" s="3" t="s">
        <v>316</v>
      </c>
      <c r="F159" s="3" t="s">
        <v>15</v>
      </c>
      <c r="G159" s="3" t="s">
        <v>437</v>
      </c>
      <c r="H159" s="3" t="s">
        <v>493</v>
      </c>
      <c r="I159" s="3">
        <v>184.1</v>
      </c>
      <c r="J159" s="3">
        <v>-88</v>
      </c>
      <c r="K159" s="3" t="s">
        <v>104</v>
      </c>
      <c r="L159"/>
      <c r="N159" s="6"/>
    </row>
    <row r="160" spans="1:14" ht="15" customHeight="1" x14ac:dyDescent="0.25">
      <c r="A160" s="3" t="s">
        <v>465</v>
      </c>
      <c r="B160" s="3">
        <v>34.049250000000001</v>
      </c>
      <c r="C160" s="3">
        <v>-119.06542</v>
      </c>
      <c r="D160" s="3" t="s">
        <v>316</v>
      </c>
      <c r="E160" s="3" t="s">
        <v>316</v>
      </c>
      <c r="F160" s="3" t="s">
        <v>11</v>
      </c>
      <c r="G160" s="3" t="s">
        <v>437</v>
      </c>
      <c r="H160" s="3" t="s">
        <v>484</v>
      </c>
      <c r="I160" s="3">
        <v>200</v>
      </c>
      <c r="J160" s="3">
        <v>-88</v>
      </c>
      <c r="K160" s="3" t="s">
        <v>68</v>
      </c>
      <c r="L160"/>
      <c r="N160" s="6"/>
    </row>
    <row r="161" spans="1:14" ht="15" customHeight="1" x14ac:dyDescent="0.25">
      <c r="A161" s="3" t="s">
        <v>466</v>
      </c>
      <c r="B161" s="3">
        <v>34.002429999999997</v>
      </c>
      <c r="C161" s="3">
        <v>-118.91798</v>
      </c>
      <c r="D161" s="3" t="s">
        <v>316</v>
      </c>
      <c r="E161" s="3" t="s">
        <v>316</v>
      </c>
      <c r="F161" s="3" t="s">
        <v>11</v>
      </c>
      <c r="G161" s="3" t="s">
        <v>437</v>
      </c>
      <c r="H161" s="3" t="s">
        <v>483</v>
      </c>
      <c r="I161" s="3">
        <v>117</v>
      </c>
      <c r="J161" s="3">
        <v>0</v>
      </c>
      <c r="K161" s="3" t="s">
        <v>180</v>
      </c>
      <c r="L161"/>
      <c r="N161" s="6"/>
    </row>
    <row r="162" spans="1:14" ht="15" customHeight="1" x14ac:dyDescent="0.25">
      <c r="A162" s="3" t="s">
        <v>348</v>
      </c>
      <c r="B162" s="3">
        <v>33.997316669999996</v>
      </c>
      <c r="C162" s="3">
        <v>-119.0242167</v>
      </c>
      <c r="D162" s="3" t="s">
        <v>316</v>
      </c>
      <c r="E162" s="3" t="s">
        <v>316</v>
      </c>
      <c r="F162" s="3" t="s">
        <v>15</v>
      </c>
      <c r="G162" s="3" t="s">
        <v>437</v>
      </c>
      <c r="H162" s="3" t="s">
        <v>347</v>
      </c>
      <c r="I162" s="3">
        <v>84</v>
      </c>
      <c r="J162" s="3">
        <v>-88</v>
      </c>
      <c r="K162" s="3" t="s">
        <v>13</v>
      </c>
      <c r="L162"/>
      <c r="N162" s="6"/>
    </row>
    <row r="163" spans="1:14" ht="15" customHeight="1" x14ac:dyDescent="0.25">
      <c r="A163" s="3" t="s">
        <v>339</v>
      </c>
      <c r="B163" s="3">
        <v>33.575561520000001</v>
      </c>
      <c r="C163" s="3">
        <v>-118.1253281</v>
      </c>
      <c r="D163" s="3" t="s">
        <v>316</v>
      </c>
      <c r="E163" s="3" t="s">
        <v>316</v>
      </c>
      <c r="F163" s="3" t="s">
        <v>15</v>
      </c>
      <c r="G163" s="3" t="s">
        <v>437</v>
      </c>
      <c r="H163" s="3" t="s">
        <v>485</v>
      </c>
      <c r="I163" s="3">
        <v>136</v>
      </c>
      <c r="J163" s="3">
        <v>-99</v>
      </c>
      <c r="K163" s="3" t="s">
        <v>176</v>
      </c>
      <c r="L163"/>
      <c r="N163" s="6"/>
    </row>
    <row r="164" spans="1:14" ht="15" customHeight="1" x14ac:dyDescent="0.25">
      <c r="A164" s="3" t="s">
        <v>342</v>
      </c>
      <c r="B164" s="3">
        <v>33.303319999999999</v>
      </c>
      <c r="C164" s="3">
        <v>-117.6091</v>
      </c>
      <c r="D164" s="3" t="s">
        <v>316</v>
      </c>
      <c r="E164" s="3" t="s">
        <v>316</v>
      </c>
      <c r="F164" s="3" t="s">
        <v>15</v>
      </c>
      <c r="G164" s="3" t="s">
        <v>437</v>
      </c>
      <c r="H164" s="3" t="s">
        <v>487</v>
      </c>
      <c r="I164" s="3">
        <v>179</v>
      </c>
      <c r="J164" s="3">
        <v>-88</v>
      </c>
      <c r="K164" s="3" t="s">
        <v>188</v>
      </c>
      <c r="L164"/>
      <c r="N164" s="6"/>
    </row>
    <row r="165" spans="1:14" ht="15" customHeight="1" x14ac:dyDescent="0.25">
      <c r="A165" s="3" t="s">
        <v>343</v>
      </c>
      <c r="B165" s="3">
        <v>33.220829999999999</v>
      </c>
      <c r="C165" s="3">
        <v>-117.51139999999999</v>
      </c>
      <c r="D165" s="3" t="s">
        <v>316</v>
      </c>
      <c r="E165" s="3" t="s">
        <v>316</v>
      </c>
      <c r="F165" s="3" t="s">
        <v>11</v>
      </c>
      <c r="G165" s="3" t="s">
        <v>437</v>
      </c>
      <c r="H165" s="3" t="s">
        <v>488</v>
      </c>
      <c r="I165" s="3">
        <v>98</v>
      </c>
      <c r="J165" s="3">
        <v>-88</v>
      </c>
      <c r="K165" s="3" t="s">
        <v>188</v>
      </c>
      <c r="L165"/>
      <c r="N165" s="6"/>
    </row>
    <row r="166" spans="1:14" ht="15" customHeight="1" x14ac:dyDescent="0.25">
      <c r="A166" s="3" t="s">
        <v>449</v>
      </c>
      <c r="B166" s="3">
        <v>34.001666669999999</v>
      </c>
      <c r="C166" s="3">
        <v>-119.03476670000001</v>
      </c>
      <c r="D166" s="3" t="s">
        <v>316</v>
      </c>
      <c r="E166" s="3" t="s">
        <v>316</v>
      </c>
      <c r="F166" s="3" t="s">
        <v>56</v>
      </c>
      <c r="G166" s="3" t="s">
        <v>437</v>
      </c>
      <c r="H166" s="3" t="s">
        <v>439</v>
      </c>
      <c r="I166" s="3">
        <v>87</v>
      </c>
      <c r="J166" s="3">
        <v>-88</v>
      </c>
      <c r="K166" s="3" t="s">
        <v>13</v>
      </c>
      <c r="L166"/>
      <c r="N166" s="6"/>
    </row>
    <row r="167" spans="1:14" ht="15" customHeight="1" x14ac:dyDescent="0.25">
      <c r="A167" s="3" t="s">
        <v>486</v>
      </c>
      <c r="B167" s="3">
        <v>33.343200000000003</v>
      </c>
      <c r="C167" s="3">
        <v>-117.6434</v>
      </c>
      <c r="D167" s="3" t="s">
        <v>316</v>
      </c>
      <c r="E167" s="3" t="s">
        <v>316</v>
      </c>
      <c r="F167" s="3" t="s">
        <v>56</v>
      </c>
      <c r="G167" s="3" t="s">
        <v>437</v>
      </c>
      <c r="H167" s="3" t="s">
        <v>439</v>
      </c>
      <c r="I167" s="3">
        <v>201</v>
      </c>
      <c r="J167" s="3">
        <v>-88</v>
      </c>
      <c r="K167" s="3" t="s">
        <v>188</v>
      </c>
      <c r="L167"/>
      <c r="N167" s="6"/>
    </row>
    <row r="168" spans="1:14" ht="15" customHeight="1" x14ac:dyDescent="0.25">
      <c r="A168" s="3" t="s">
        <v>406</v>
      </c>
      <c r="B168" s="3">
        <v>34.363010000000003</v>
      </c>
      <c r="C168" s="3">
        <v>-120.01353</v>
      </c>
      <c r="D168" s="3" t="s">
        <v>407</v>
      </c>
      <c r="E168" s="3" t="s">
        <v>407</v>
      </c>
      <c r="F168" s="3" t="s">
        <v>11</v>
      </c>
      <c r="G168" s="3" t="s">
        <v>437</v>
      </c>
      <c r="H168" s="3" t="s">
        <v>493</v>
      </c>
      <c r="I168" s="3">
        <v>440</v>
      </c>
      <c r="J168" s="3">
        <v>-99</v>
      </c>
      <c r="K168" s="3" t="s">
        <v>70</v>
      </c>
      <c r="L168"/>
      <c r="N168" s="6"/>
    </row>
    <row r="169" spans="1:14" ht="15" customHeight="1" x14ac:dyDescent="0.25">
      <c r="A169" s="3" t="s">
        <v>451</v>
      </c>
      <c r="B169" s="3">
        <v>34.211799999999997</v>
      </c>
      <c r="C169" s="3">
        <v>-120.54268999999999</v>
      </c>
      <c r="D169" s="3" t="s">
        <v>407</v>
      </c>
      <c r="E169" s="3" t="s">
        <v>407</v>
      </c>
      <c r="F169" s="3" t="s">
        <v>15</v>
      </c>
      <c r="G169" s="3" t="s">
        <v>437</v>
      </c>
      <c r="H169" s="3" t="s">
        <v>493</v>
      </c>
      <c r="I169" s="3">
        <v>296</v>
      </c>
      <c r="J169" s="3">
        <v>-88</v>
      </c>
      <c r="K169" s="3" t="s">
        <v>104</v>
      </c>
      <c r="L169"/>
      <c r="N169" s="6"/>
    </row>
    <row r="170" spans="1:14" ht="15" customHeight="1" x14ac:dyDescent="0.25">
      <c r="A170" s="3" t="s">
        <v>414</v>
      </c>
      <c r="B170" s="3">
        <v>34.197859999999999</v>
      </c>
      <c r="C170" s="3">
        <v>-120.36254</v>
      </c>
      <c r="D170" s="3" t="s">
        <v>407</v>
      </c>
      <c r="E170" s="3" t="s">
        <v>407</v>
      </c>
      <c r="F170" s="3" t="s">
        <v>15</v>
      </c>
      <c r="G170" s="3" t="s">
        <v>437</v>
      </c>
      <c r="H170" s="3" t="s">
        <v>493</v>
      </c>
      <c r="I170" s="3">
        <v>483.1</v>
      </c>
      <c r="J170" s="3">
        <v>-88</v>
      </c>
      <c r="K170" s="3" t="s">
        <v>104</v>
      </c>
      <c r="L170"/>
      <c r="N170" s="6"/>
    </row>
    <row r="171" spans="1:14" ht="15" customHeight="1" x14ac:dyDescent="0.25">
      <c r="A171" s="3" t="s">
        <v>415</v>
      </c>
      <c r="B171" s="3">
        <v>-88</v>
      </c>
      <c r="C171" s="3">
        <v>-88</v>
      </c>
      <c r="D171" s="3" t="s">
        <v>407</v>
      </c>
      <c r="E171" s="3" t="s">
        <v>407</v>
      </c>
      <c r="F171" s="3" t="s">
        <v>11</v>
      </c>
      <c r="G171" s="3" t="s">
        <v>437</v>
      </c>
      <c r="H171" s="3" t="s">
        <v>493</v>
      </c>
      <c r="I171" s="3">
        <v>-88</v>
      </c>
      <c r="J171" s="3">
        <v>-88</v>
      </c>
      <c r="K171" s="3" t="s">
        <v>104</v>
      </c>
      <c r="L171"/>
      <c r="N171" s="6"/>
    </row>
    <row r="172" spans="1:14" ht="15" customHeight="1" x14ac:dyDescent="0.25">
      <c r="A172" s="3" t="s">
        <v>420</v>
      </c>
      <c r="B172" s="3">
        <v>34.143990000000002</v>
      </c>
      <c r="C172" s="3">
        <v>-120.17798000000001</v>
      </c>
      <c r="D172" s="3" t="s">
        <v>407</v>
      </c>
      <c r="E172" s="3" t="s">
        <v>407</v>
      </c>
      <c r="F172" s="3" t="s">
        <v>11</v>
      </c>
      <c r="G172" s="3" t="s">
        <v>437</v>
      </c>
      <c r="H172" s="3" t="s">
        <v>493</v>
      </c>
      <c r="I172" s="3">
        <v>430</v>
      </c>
      <c r="J172" s="3">
        <v>-88</v>
      </c>
      <c r="K172" s="3" t="s">
        <v>104</v>
      </c>
      <c r="L172"/>
      <c r="N172" s="6"/>
    </row>
    <row r="173" spans="1:14" ht="15" customHeight="1" x14ac:dyDescent="0.25">
      <c r="A173" s="3" t="s">
        <v>436</v>
      </c>
      <c r="B173" s="3">
        <v>34.127920000000003</v>
      </c>
      <c r="C173" s="3">
        <v>-119.3999</v>
      </c>
      <c r="D173" s="3" t="s">
        <v>407</v>
      </c>
      <c r="E173" s="3" t="s">
        <v>407</v>
      </c>
      <c r="F173" s="3" t="s">
        <v>15</v>
      </c>
      <c r="G173" s="3" t="s">
        <v>437</v>
      </c>
      <c r="H173" s="3" t="s">
        <v>435</v>
      </c>
      <c r="I173" s="3">
        <v>221</v>
      </c>
      <c r="J173" s="3">
        <v>0</v>
      </c>
      <c r="K173" s="3" t="s">
        <v>180</v>
      </c>
      <c r="L173"/>
      <c r="N173" s="6"/>
    </row>
    <row r="174" spans="1:14" ht="15" customHeight="1" x14ac:dyDescent="0.25">
      <c r="A174" s="3" t="s">
        <v>430</v>
      </c>
      <c r="B174" s="3">
        <v>33.180619999999998</v>
      </c>
      <c r="C174" s="3">
        <v>-117.4781</v>
      </c>
      <c r="D174" s="3" t="s">
        <v>407</v>
      </c>
      <c r="E174" s="3" t="s">
        <v>407</v>
      </c>
      <c r="F174" s="3" t="s">
        <v>15</v>
      </c>
      <c r="G174" s="3" t="s">
        <v>437</v>
      </c>
      <c r="H174" s="3" t="s">
        <v>489</v>
      </c>
      <c r="I174" s="3">
        <v>254</v>
      </c>
      <c r="J174" s="3">
        <v>-88</v>
      </c>
      <c r="K174" s="3" t="s">
        <v>188</v>
      </c>
      <c r="L174"/>
      <c r="N174" s="6"/>
    </row>
    <row r="175" spans="1:14" ht="15" customHeight="1" x14ac:dyDescent="0.25">
      <c r="N175" s="6"/>
    </row>
    <row r="176" spans="1:14" ht="15" customHeight="1" x14ac:dyDescent="0.25">
      <c r="N176" s="6"/>
    </row>
    <row r="177" spans="14:14" ht="15" customHeight="1" x14ac:dyDescent="0.25">
      <c r="N177" s="6"/>
    </row>
    <row r="178" spans="14:14" ht="15" customHeight="1" x14ac:dyDescent="0.25">
      <c r="N178" s="6"/>
    </row>
    <row r="179" spans="14:14" ht="15" customHeight="1" x14ac:dyDescent="0.25">
      <c r="N179" s="6"/>
    </row>
    <row r="180" spans="14:14" ht="15" customHeight="1" x14ac:dyDescent="0.25">
      <c r="N180" s="6"/>
    </row>
    <row r="181" spans="14:14" ht="15" customHeight="1" x14ac:dyDescent="0.25">
      <c r="N181" s="6"/>
    </row>
    <row r="182" spans="14:14" ht="15" customHeight="1" x14ac:dyDescent="0.25">
      <c r="N182" s="6"/>
    </row>
    <row r="183" spans="14:14" ht="15" customHeight="1" x14ac:dyDescent="0.25">
      <c r="N183" s="6"/>
    </row>
    <row r="184" spans="14:14" ht="15" customHeight="1" x14ac:dyDescent="0.25">
      <c r="N184" s="6"/>
    </row>
    <row r="185" spans="14:14" ht="15" customHeight="1" x14ac:dyDescent="0.25"/>
    <row r="186" spans="14:14" ht="15" customHeight="1" x14ac:dyDescent="0.25"/>
    <row r="187" spans="14:14" ht="15" customHeight="1" x14ac:dyDescent="0.25"/>
    <row r="188" spans="14:14" ht="15" customHeight="1" x14ac:dyDescent="0.25"/>
    <row r="189" spans="14:14" ht="15" customHeight="1" x14ac:dyDescent="0.25"/>
    <row r="190" spans="14:14" ht="15" customHeight="1" x14ac:dyDescent="0.25"/>
    <row r="191" spans="14:14" ht="15" customHeight="1" x14ac:dyDescent="0.25"/>
    <row r="192" spans="14:14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</sheetData>
  <sortState ref="A2:N402">
    <sortCondition ref="G2:G402"/>
    <sortCondition ref="D2:D402"/>
    <sortCondition ref="N2:N402"/>
    <sortCondition ref="A2:A40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A7CDB-A382-469A-AFA8-433E05CC0054}">
  <dimension ref="A1:P111"/>
  <sheetViews>
    <sheetView workbookViewId="0">
      <selection activeCell="O1" sqref="O1:Q1048576"/>
    </sheetView>
  </sheetViews>
  <sheetFormatPr defaultRowHeight="15" x14ac:dyDescent="0.25"/>
  <cols>
    <col min="1" max="1" width="4" bestFit="1" customWidth="1"/>
    <col min="2" max="2" width="28" bestFit="1" customWidth="1"/>
    <col min="3" max="3" width="18.140625" bestFit="1" customWidth="1"/>
    <col min="4" max="5" width="12" bestFit="1" customWidth="1"/>
    <col min="8" max="8" width="19.42578125" bestFit="1" customWidth="1"/>
    <col min="9" max="9" width="10" bestFit="1" customWidth="1"/>
    <col min="11" max="11" width="19.5703125" bestFit="1" customWidth="1"/>
    <col min="12" max="12" width="19.42578125" bestFit="1" customWidth="1"/>
    <col min="15" max="15" width="20" bestFit="1" customWidth="1"/>
    <col min="16" max="16" width="19.42578125" bestFit="1" customWidth="1"/>
  </cols>
  <sheetData>
    <row r="1" spans="1:16" x14ac:dyDescent="0.25">
      <c r="A1" t="s">
        <v>561</v>
      </c>
      <c r="B1" t="s">
        <v>497</v>
      </c>
      <c r="C1" t="s">
        <v>562</v>
      </c>
      <c r="D1" t="s">
        <v>563</v>
      </c>
      <c r="E1" t="s">
        <v>564</v>
      </c>
      <c r="H1" s="12" t="s">
        <v>497</v>
      </c>
      <c r="I1" s="12" t="s">
        <v>565</v>
      </c>
      <c r="K1" s="12" t="s">
        <v>646</v>
      </c>
      <c r="L1" s="12" t="s">
        <v>10</v>
      </c>
      <c r="O1" s="12"/>
      <c r="P1" s="12"/>
    </row>
    <row r="2" spans="1:16" x14ac:dyDescent="0.25">
      <c r="A2">
        <v>3</v>
      </c>
      <c r="B2" t="s">
        <v>566</v>
      </c>
      <c r="C2" t="s">
        <v>567</v>
      </c>
      <c r="D2">
        <v>1658.06504582</v>
      </c>
      <c r="E2">
        <v>0.10158054828300001</v>
      </c>
      <c r="H2" t="s">
        <v>546</v>
      </c>
      <c r="I2">
        <f>SUM(I3:I13)</f>
        <v>16679.635774077346</v>
      </c>
      <c r="L2" t="s">
        <v>499</v>
      </c>
      <c r="M2">
        <f>E4</f>
        <v>7.0658510224700004</v>
      </c>
    </row>
    <row r="3" spans="1:16" x14ac:dyDescent="0.25">
      <c r="A3">
        <v>31</v>
      </c>
      <c r="B3" t="s">
        <v>498</v>
      </c>
      <c r="C3" t="s">
        <v>567</v>
      </c>
      <c r="D3">
        <v>48994.781421400003</v>
      </c>
      <c r="E3">
        <v>29.8208083158999</v>
      </c>
      <c r="H3" t="s">
        <v>10</v>
      </c>
      <c r="I3">
        <f>SUM(E2:E5)</f>
        <v>70.491422070252895</v>
      </c>
      <c r="L3" t="s">
        <v>579</v>
      </c>
      <c r="M3">
        <f>E3</f>
        <v>29.8208083158999</v>
      </c>
    </row>
    <row r="4" spans="1:16" x14ac:dyDescent="0.25">
      <c r="A4">
        <v>39</v>
      </c>
      <c r="B4" t="s">
        <v>499</v>
      </c>
      <c r="C4" t="s">
        <v>567</v>
      </c>
      <c r="D4">
        <v>38503.769466400001</v>
      </c>
      <c r="E4">
        <v>7.0658510224700004</v>
      </c>
      <c r="H4" t="s">
        <v>75</v>
      </c>
      <c r="I4">
        <f>SUM(E7:E51)</f>
        <v>11.622990372536796</v>
      </c>
      <c r="L4" t="s">
        <v>581</v>
      </c>
      <c r="M4">
        <f>E5</f>
        <v>33.503182183600003</v>
      </c>
    </row>
    <row r="5" spans="1:16" x14ac:dyDescent="0.25">
      <c r="A5">
        <v>52</v>
      </c>
      <c r="B5" t="s">
        <v>500</v>
      </c>
      <c r="C5" t="s">
        <v>567</v>
      </c>
      <c r="D5">
        <v>67069.654485899897</v>
      </c>
      <c r="E5">
        <v>33.503182183600003</v>
      </c>
      <c r="H5" t="s">
        <v>67</v>
      </c>
      <c r="I5">
        <f>SUM(E52:E88)</f>
        <v>4.5907873536044406</v>
      </c>
      <c r="L5" t="s">
        <v>583</v>
      </c>
      <c r="M5">
        <f>SUM(M2:M4)</f>
        <v>70.389841521969913</v>
      </c>
    </row>
    <row r="6" spans="1:16" x14ac:dyDescent="0.25">
      <c r="A6">
        <v>45</v>
      </c>
      <c r="B6" t="s">
        <v>557</v>
      </c>
      <c r="C6" t="s">
        <v>103</v>
      </c>
      <c r="D6">
        <v>563099.99517699901</v>
      </c>
      <c r="E6">
        <v>2084.80358728999</v>
      </c>
      <c r="H6" t="s">
        <v>233</v>
      </c>
      <c r="I6">
        <f>SUM(E91:E104)</f>
        <v>16.561490468687005</v>
      </c>
      <c r="L6" t="s">
        <v>585</v>
      </c>
      <c r="M6">
        <f>I3-M5</f>
        <v>0.10158054828298191</v>
      </c>
    </row>
    <row r="7" spans="1:16" x14ac:dyDescent="0.25">
      <c r="A7">
        <v>0</v>
      </c>
      <c r="B7" t="s">
        <v>568</v>
      </c>
      <c r="C7" t="s">
        <v>75</v>
      </c>
      <c r="D7">
        <v>9526.4897857199903</v>
      </c>
      <c r="E7">
        <v>1.0568523896699999</v>
      </c>
      <c r="H7" t="s">
        <v>350</v>
      </c>
      <c r="I7">
        <f>SUM(E107:E110)</f>
        <v>27.211850404305999</v>
      </c>
    </row>
    <row r="8" spans="1:16" x14ac:dyDescent="0.25">
      <c r="A8">
        <v>2</v>
      </c>
      <c r="B8" t="s">
        <v>569</v>
      </c>
      <c r="C8" t="s">
        <v>75</v>
      </c>
      <c r="D8">
        <v>526.98925821099897</v>
      </c>
      <c r="E8">
        <v>3.54410985801E-3</v>
      </c>
      <c r="H8" t="s">
        <v>103</v>
      </c>
      <c r="I8">
        <f>E6</f>
        <v>2084.80358728999</v>
      </c>
      <c r="L8" s="12" t="s">
        <v>75</v>
      </c>
      <c r="P8" s="12"/>
    </row>
    <row r="9" spans="1:16" x14ac:dyDescent="0.25">
      <c r="A9">
        <v>5</v>
      </c>
      <c r="B9" t="s">
        <v>570</v>
      </c>
      <c r="C9" t="s">
        <v>75</v>
      </c>
      <c r="D9">
        <v>364.15300801500001</v>
      </c>
      <c r="E9">
        <v>4.1705782861200004E-3</v>
      </c>
      <c r="H9" t="s">
        <v>160</v>
      </c>
      <c r="I9">
        <f>SUM(E89)</f>
        <v>1172.4815406</v>
      </c>
      <c r="L9" t="s">
        <v>588</v>
      </c>
      <c r="M9">
        <v>0.14448893700000001</v>
      </c>
    </row>
    <row r="10" spans="1:16" x14ac:dyDescent="0.25">
      <c r="A10">
        <v>6</v>
      </c>
      <c r="B10" t="s">
        <v>514</v>
      </c>
      <c r="C10" t="s">
        <v>75</v>
      </c>
      <c r="D10">
        <v>5793.3583685000003</v>
      </c>
      <c r="E10">
        <v>0.21310737198499999</v>
      </c>
      <c r="H10" t="s">
        <v>571</v>
      </c>
      <c r="I10">
        <f>SUM(E105)</f>
        <v>2019.7830124699899</v>
      </c>
      <c r="L10" t="s">
        <v>589</v>
      </c>
      <c r="M10">
        <v>1.288742184</v>
      </c>
    </row>
    <row r="11" spans="1:16" x14ac:dyDescent="0.25">
      <c r="A11">
        <v>7</v>
      </c>
      <c r="B11" t="s">
        <v>560</v>
      </c>
      <c r="C11" t="s">
        <v>75</v>
      </c>
      <c r="D11">
        <v>2530.5965335400001</v>
      </c>
      <c r="E11">
        <v>3.63920826112E-2</v>
      </c>
      <c r="H11" t="s">
        <v>572</v>
      </c>
      <c r="I11">
        <f>E106</f>
        <v>605.48182477800003</v>
      </c>
      <c r="L11" t="s">
        <v>590</v>
      </c>
      <c r="M11">
        <v>1.1326485740000001</v>
      </c>
    </row>
    <row r="12" spans="1:16" x14ac:dyDescent="0.25">
      <c r="A12">
        <v>8</v>
      </c>
      <c r="B12" t="s">
        <v>573</v>
      </c>
      <c r="C12" t="s">
        <v>75</v>
      </c>
      <c r="D12">
        <v>3233.0126461899899</v>
      </c>
      <c r="E12">
        <v>1.01657570926E-2</v>
      </c>
      <c r="H12" t="s">
        <v>574</v>
      </c>
      <c r="I12">
        <f>E111</f>
        <v>3130.62336107999</v>
      </c>
      <c r="L12" t="s">
        <v>592</v>
      </c>
      <c r="M12">
        <v>0.18619149700000001</v>
      </c>
    </row>
    <row r="13" spans="1:16" x14ac:dyDescent="0.25">
      <c r="A13">
        <v>9</v>
      </c>
      <c r="B13" t="s">
        <v>524</v>
      </c>
      <c r="C13" t="s">
        <v>75</v>
      </c>
      <c r="D13">
        <v>12199.9799081</v>
      </c>
      <c r="E13">
        <v>0.91058840958099996</v>
      </c>
      <c r="H13" t="s">
        <v>575</v>
      </c>
      <c r="I13">
        <f>E90</f>
        <v>7535.9839071899896</v>
      </c>
      <c r="L13" t="s">
        <v>593</v>
      </c>
      <c r="M13">
        <v>5.7675269999999997E-3</v>
      </c>
    </row>
    <row r="14" spans="1:16" x14ac:dyDescent="0.25">
      <c r="A14">
        <v>16</v>
      </c>
      <c r="B14" t="s">
        <v>576</v>
      </c>
      <c r="C14" t="s">
        <v>75</v>
      </c>
      <c r="D14">
        <v>3436.3841588700002</v>
      </c>
      <c r="E14">
        <v>0.118660500243</v>
      </c>
      <c r="L14" t="s">
        <v>595</v>
      </c>
      <c r="M14">
        <v>0.151248153</v>
      </c>
    </row>
    <row r="15" spans="1:16" x14ac:dyDescent="0.25">
      <c r="A15">
        <v>17</v>
      </c>
      <c r="B15" t="s">
        <v>577</v>
      </c>
      <c r="C15" t="s">
        <v>75</v>
      </c>
      <c r="D15">
        <v>14219.164987399899</v>
      </c>
      <c r="E15">
        <v>1.1700816833500001</v>
      </c>
      <c r="H15" s="12"/>
      <c r="L15" t="s">
        <v>500</v>
      </c>
      <c r="M15">
        <v>3.7760255999999999E-2</v>
      </c>
    </row>
    <row r="16" spans="1:16" x14ac:dyDescent="0.25">
      <c r="A16">
        <v>18</v>
      </c>
      <c r="B16" t="s">
        <v>578</v>
      </c>
      <c r="C16" t="s">
        <v>75</v>
      </c>
      <c r="D16">
        <v>9562.7260718399903</v>
      </c>
      <c r="E16">
        <v>6.3065670848300004E-2</v>
      </c>
      <c r="L16" t="s">
        <v>583</v>
      </c>
      <c r="M16">
        <f>SUM(M9:M15)</f>
        <v>2.9468471279999999</v>
      </c>
    </row>
    <row r="17" spans="1:16" x14ac:dyDescent="0.25">
      <c r="A17">
        <v>19</v>
      </c>
      <c r="B17" t="s">
        <v>504</v>
      </c>
      <c r="C17" t="s">
        <v>75</v>
      </c>
      <c r="D17">
        <v>19948.6420354</v>
      </c>
      <c r="E17">
        <v>0.42442728035400001</v>
      </c>
      <c r="L17" t="s">
        <v>598</v>
      </c>
      <c r="M17">
        <f>I4-M16</f>
        <v>8.6761432445367959</v>
      </c>
    </row>
    <row r="18" spans="1:16" x14ac:dyDescent="0.25">
      <c r="A18">
        <v>20</v>
      </c>
      <c r="B18" t="s">
        <v>580</v>
      </c>
      <c r="C18" t="s">
        <v>75</v>
      </c>
      <c r="D18">
        <v>753.52345501699904</v>
      </c>
      <c r="E18">
        <v>4.7908854004000004E-3</v>
      </c>
    </row>
    <row r="19" spans="1:16" x14ac:dyDescent="0.25">
      <c r="A19">
        <v>22</v>
      </c>
      <c r="B19" t="s">
        <v>582</v>
      </c>
      <c r="C19" t="s">
        <v>75</v>
      </c>
      <c r="D19">
        <v>812.34655456099904</v>
      </c>
      <c r="E19">
        <v>2.2941824822500002E-2</v>
      </c>
      <c r="L19" s="12" t="s">
        <v>350</v>
      </c>
      <c r="P19" s="12"/>
    </row>
    <row r="20" spans="1:16" x14ac:dyDescent="0.25">
      <c r="A20">
        <v>23</v>
      </c>
      <c r="B20" t="s">
        <v>584</v>
      </c>
      <c r="C20" t="s">
        <v>75</v>
      </c>
      <c r="D20">
        <v>1290.91652447</v>
      </c>
      <c r="E20">
        <v>1.9388571448099998E-2</v>
      </c>
      <c r="L20" t="s">
        <v>601</v>
      </c>
      <c r="M20">
        <f xml:space="preserve"> E110</f>
        <v>6.3026040173100002</v>
      </c>
    </row>
    <row r="21" spans="1:16" x14ac:dyDescent="0.25">
      <c r="A21">
        <v>24</v>
      </c>
      <c r="B21" t="s">
        <v>533</v>
      </c>
      <c r="C21" t="s">
        <v>75</v>
      </c>
      <c r="D21">
        <v>7136.5883234399898</v>
      </c>
      <c r="E21">
        <v>0.151248153074</v>
      </c>
      <c r="L21" t="s">
        <v>602</v>
      </c>
      <c r="M21">
        <f>E108</f>
        <v>20.113694055</v>
      </c>
    </row>
    <row r="22" spans="1:16" x14ac:dyDescent="0.25">
      <c r="A22">
        <v>25</v>
      </c>
      <c r="B22" t="s">
        <v>586</v>
      </c>
      <c r="C22" t="s">
        <v>75</v>
      </c>
      <c r="D22">
        <v>2547.3624857599898</v>
      </c>
      <c r="E22">
        <v>4.3656106219100002E-2</v>
      </c>
      <c r="H22" s="12"/>
      <c r="L22" t="s">
        <v>508</v>
      </c>
      <c r="M22">
        <f>E107</f>
        <v>0.38187091554800001</v>
      </c>
    </row>
    <row r="23" spans="1:16" x14ac:dyDescent="0.25">
      <c r="A23">
        <v>26</v>
      </c>
      <c r="B23" t="s">
        <v>587</v>
      </c>
      <c r="C23" t="s">
        <v>75</v>
      </c>
      <c r="D23">
        <v>16105.9764845999</v>
      </c>
      <c r="E23">
        <v>0.13646132788699999</v>
      </c>
      <c r="L23" t="s">
        <v>583</v>
      </c>
      <c r="M23">
        <f>SUM(M20:M22)</f>
        <v>26.798168987857999</v>
      </c>
    </row>
    <row r="24" spans="1:16" x14ac:dyDescent="0.25">
      <c r="A24">
        <v>27</v>
      </c>
      <c r="B24" t="s">
        <v>508</v>
      </c>
      <c r="C24" t="s">
        <v>75</v>
      </c>
      <c r="D24">
        <v>6838.8550440600002</v>
      </c>
      <c r="E24">
        <v>0.14448893690299999</v>
      </c>
      <c r="L24" t="s">
        <v>604</v>
      </c>
      <c r="M24">
        <f>I7-M23</f>
        <v>0.41368141644800005</v>
      </c>
    </row>
    <row r="25" spans="1:16" x14ac:dyDescent="0.25">
      <c r="A25">
        <v>30</v>
      </c>
      <c r="B25" t="s">
        <v>515</v>
      </c>
      <c r="C25" t="s">
        <v>75</v>
      </c>
      <c r="D25">
        <v>6372.3398330099899</v>
      </c>
      <c r="E25">
        <v>0.486481394545</v>
      </c>
    </row>
    <row r="26" spans="1:16" x14ac:dyDescent="0.25">
      <c r="A26">
        <v>34</v>
      </c>
      <c r="B26" t="s">
        <v>591</v>
      </c>
      <c r="C26" t="s">
        <v>75</v>
      </c>
      <c r="D26">
        <v>9140.3676862299908</v>
      </c>
      <c r="E26">
        <v>0.206194867246</v>
      </c>
      <c r="L26" s="12" t="s">
        <v>233</v>
      </c>
      <c r="P26" s="12"/>
    </row>
    <row r="27" spans="1:16" x14ac:dyDescent="0.25">
      <c r="A27">
        <v>35</v>
      </c>
      <c r="B27" t="s">
        <v>526</v>
      </c>
      <c r="C27" t="s">
        <v>75</v>
      </c>
      <c r="D27">
        <v>11755.1736796</v>
      </c>
      <c r="E27">
        <v>8.8798985971E-2</v>
      </c>
      <c r="L27" t="s">
        <v>499</v>
      </c>
      <c r="M27">
        <f>E97</f>
        <v>0.99851514327199997</v>
      </c>
    </row>
    <row r="28" spans="1:16" x14ac:dyDescent="0.25">
      <c r="A28">
        <v>37</v>
      </c>
      <c r="B28" t="s">
        <v>594</v>
      </c>
      <c r="C28" t="s">
        <v>75</v>
      </c>
      <c r="D28">
        <v>2352.4529799000002</v>
      </c>
      <c r="E28">
        <v>5.49760172117E-2</v>
      </c>
      <c r="L28" t="s">
        <v>509</v>
      </c>
      <c r="M28">
        <f>E98</f>
        <v>3.3643231244799998</v>
      </c>
    </row>
    <row r="29" spans="1:16" x14ac:dyDescent="0.25">
      <c r="A29">
        <v>41</v>
      </c>
      <c r="B29" t="s">
        <v>596</v>
      </c>
      <c r="C29" t="s">
        <v>75</v>
      </c>
      <c r="D29">
        <v>22246.079264899901</v>
      </c>
      <c r="E29">
        <v>0.15175276973999999</v>
      </c>
      <c r="L29" t="s">
        <v>647</v>
      </c>
      <c r="M29">
        <f>E99</f>
        <v>0.80299562333300001</v>
      </c>
    </row>
    <row r="30" spans="1:16" x14ac:dyDescent="0.25">
      <c r="A30">
        <v>42</v>
      </c>
      <c r="B30" t="s">
        <v>597</v>
      </c>
      <c r="C30" t="s">
        <v>75</v>
      </c>
      <c r="D30">
        <v>23970.3803765999</v>
      </c>
      <c r="E30">
        <v>0.93031623357399995</v>
      </c>
      <c r="L30" t="s">
        <v>510</v>
      </c>
      <c r="M30">
        <f>E92</f>
        <v>0.45011667978600001</v>
      </c>
    </row>
    <row r="31" spans="1:16" x14ac:dyDescent="0.25">
      <c r="A31">
        <v>43</v>
      </c>
      <c r="B31" t="s">
        <v>509</v>
      </c>
      <c r="C31" t="s">
        <v>75</v>
      </c>
      <c r="D31">
        <v>32781.799477400004</v>
      </c>
      <c r="E31">
        <v>1.1326485737100001</v>
      </c>
      <c r="L31" t="s">
        <v>500</v>
      </c>
      <c r="M31">
        <f>E102</f>
        <v>3.4643174356299999</v>
      </c>
    </row>
    <row r="32" spans="1:16" x14ac:dyDescent="0.25">
      <c r="A32">
        <v>47</v>
      </c>
      <c r="B32" t="s">
        <v>599</v>
      </c>
      <c r="C32" t="s">
        <v>75</v>
      </c>
      <c r="D32">
        <v>4595.0985848399896</v>
      </c>
      <c r="E32">
        <v>5.09902457815E-2</v>
      </c>
      <c r="H32" s="12"/>
      <c r="L32" t="s">
        <v>583</v>
      </c>
      <c r="M32">
        <f>SUM(M27:M31)</f>
        <v>9.0802680065010009</v>
      </c>
    </row>
    <row r="33" spans="1:13" x14ac:dyDescent="0.25">
      <c r="A33">
        <v>51</v>
      </c>
      <c r="B33" t="s">
        <v>600</v>
      </c>
      <c r="C33" t="s">
        <v>75</v>
      </c>
      <c r="D33">
        <v>211.751388891</v>
      </c>
      <c r="E33">
        <v>1.6194636667500001E-3</v>
      </c>
      <c r="L33" t="s">
        <v>648</v>
      </c>
      <c r="M33">
        <f>I6-M32</f>
        <v>7.481222462186004</v>
      </c>
    </row>
    <row r="34" spans="1:13" x14ac:dyDescent="0.25">
      <c r="A34">
        <v>53</v>
      </c>
      <c r="B34" t="s">
        <v>500</v>
      </c>
      <c r="C34" t="s">
        <v>75</v>
      </c>
      <c r="D34">
        <v>2914.7404179700002</v>
      </c>
      <c r="E34">
        <v>3.7760256213799998E-2</v>
      </c>
    </row>
    <row r="35" spans="1:13" x14ac:dyDescent="0.25">
      <c r="A35">
        <v>56</v>
      </c>
      <c r="B35" t="s">
        <v>527</v>
      </c>
      <c r="C35" t="s">
        <v>75</v>
      </c>
      <c r="D35">
        <v>5456.9022419200001</v>
      </c>
      <c r="E35">
        <v>0.30239375247400002</v>
      </c>
      <c r="L35" s="12" t="s">
        <v>607</v>
      </c>
    </row>
    <row r="36" spans="1:13" x14ac:dyDescent="0.25">
      <c r="A36">
        <v>57</v>
      </c>
      <c r="B36" t="s">
        <v>525</v>
      </c>
      <c r="C36" t="s">
        <v>75</v>
      </c>
      <c r="D36">
        <v>13352.8171289</v>
      </c>
      <c r="E36">
        <v>0.30107182550299999</v>
      </c>
      <c r="L36" t="s">
        <v>609</v>
      </c>
      <c r="M36">
        <f>I9/4</f>
        <v>293.12038515</v>
      </c>
    </row>
    <row r="37" spans="1:13" x14ac:dyDescent="0.25">
      <c r="A37">
        <v>59</v>
      </c>
      <c r="B37" t="s">
        <v>603</v>
      </c>
      <c r="C37" t="s">
        <v>75</v>
      </c>
      <c r="D37">
        <v>13092.282037499899</v>
      </c>
      <c r="E37">
        <v>6.7289204977200007E-2</v>
      </c>
      <c r="L37" t="s">
        <v>610</v>
      </c>
      <c r="M37">
        <f>I9-M36</f>
        <v>879.36115545000007</v>
      </c>
    </row>
    <row r="38" spans="1:13" x14ac:dyDescent="0.25">
      <c r="A38">
        <v>60</v>
      </c>
      <c r="B38" t="s">
        <v>517</v>
      </c>
      <c r="C38" t="s">
        <v>75</v>
      </c>
      <c r="D38">
        <v>13253.9661169999</v>
      </c>
      <c r="E38">
        <v>0.58300654302699995</v>
      </c>
      <c r="L38" t="s">
        <v>611</v>
      </c>
      <c r="M38">
        <f>I10/4</f>
        <v>504.94575311749747</v>
      </c>
    </row>
    <row r="39" spans="1:13" x14ac:dyDescent="0.25">
      <c r="A39">
        <v>61</v>
      </c>
      <c r="B39" t="s">
        <v>605</v>
      </c>
      <c r="C39" t="s">
        <v>75</v>
      </c>
      <c r="D39">
        <v>2861.2795477599898</v>
      </c>
      <c r="E39">
        <v>5.4430016391000001E-2</v>
      </c>
      <c r="L39" t="s">
        <v>613</v>
      </c>
      <c r="M39">
        <f>I10-M38</f>
        <v>1514.8372593524923</v>
      </c>
    </row>
    <row r="40" spans="1:13" x14ac:dyDescent="0.25">
      <c r="A40">
        <v>62</v>
      </c>
      <c r="B40" t="s">
        <v>606</v>
      </c>
      <c r="C40" t="s">
        <v>75</v>
      </c>
      <c r="D40">
        <v>698.82815773000004</v>
      </c>
      <c r="E40">
        <v>6.6572989247399997E-3</v>
      </c>
      <c r="L40" t="s">
        <v>615</v>
      </c>
      <c r="M40">
        <f>I11/4</f>
        <v>151.37045619450001</v>
      </c>
    </row>
    <row r="41" spans="1:13" x14ac:dyDescent="0.25">
      <c r="A41">
        <v>63</v>
      </c>
      <c r="B41" t="s">
        <v>608</v>
      </c>
      <c r="C41" t="s">
        <v>75</v>
      </c>
      <c r="D41">
        <v>18451.635958999901</v>
      </c>
      <c r="E41">
        <v>0.40060648216700001</v>
      </c>
      <c r="L41" t="s">
        <v>617</v>
      </c>
      <c r="M41">
        <f>I11-M40</f>
        <v>454.11136858350005</v>
      </c>
    </row>
    <row r="42" spans="1:13" x14ac:dyDescent="0.25">
      <c r="A42">
        <v>65</v>
      </c>
      <c r="B42" t="s">
        <v>559</v>
      </c>
      <c r="C42" t="s">
        <v>75</v>
      </c>
      <c r="D42">
        <v>9052.7619366599902</v>
      </c>
      <c r="E42">
        <v>0.218278614289</v>
      </c>
    </row>
    <row r="43" spans="1:13" x14ac:dyDescent="0.25">
      <c r="A43">
        <v>66</v>
      </c>
      <c r="B43" t="s">
        <v>521</v>
      </c>
      <c r="C43" t="s">
        <v>75</v>
      </c>
      <c r="D43">
        <v>8423.5013838800005</v>
      </c>
      <c r="E43">
        <v>0.27124682287099999</v>
      </c>
    </row>
    <row r="44" spans="1:13" x14ac:dyDescent="0.25">
      <c r="A44">
        <v>67</v>
      </c>
      <c r="B44" t="s">
        <v>612</v>
      </c>
      <c r="C44" t="s">
        <v>75</v>
      </c>
      <c r="D44">
        <v>43660.279402799897</v>
      </c>
      <c r="E44">
        <v>1.0838154924600001</v>
      </c>
    </row>
    <row r="45" spans="1:13" x14ac:dyDescent="0.25">
      <c r="A45">
        <v>68</v>
      </c>
      <c r="B45" t="s">
        <v>614</v>
      </c>
      <c r="C45" t="s">
        <v>75</v>
      </c>
      <c r="D45">
        <v>6146.81373136</v>
      </c>
      <c r="E45">
        <v>0.25855483727900003</v>
      </c>
    </row>
    <row r="46" spans="1:13" x14ac:dyDescent="0.25">
      <c r="A46">
        <v>69</v>
      </c>
      <c r="B46" t="s">
        <v>616</v>
      </c>
      <c r="C46" t="s">
        <v>75</v>
      </c>
      <c r="D46">
        <v>14704.3879415999</v>
      </c>
      <c r="E46">
        <v>0.186191496879</v>
      </c>
    </row>
    <row r="47" spans="1:13" x14ac:dyDescent="0.25">
      <c r="A47">
        <v>70</v>
      </c>
      <c r="B47" t="s">
        <v>618</v>
      </c>
      <c r="C47" t="s">
        <v>75</v>
      </c>
      <c r="D47">
        <v>13505.380005200001</v>
      </c>
      <c r="E47">
        <v>0.17806525965799999</v>
      </c>
    </row>
    <row r="48" spans="1:13" x14ac:dyDescent="0.25">
      <c r="A48">
        <v>71</v>
      </c>
      <c r="B48" t="s">
        <v>619</v>
      </c>
      <c r="C48" t="s">
        <v>75</v>
      </c>
      <c r="D48">
        <v>328.44610302000001</v>
      </c>
      <c r="E48">
        <v>3.14531253879E-3</v>
      </c>
      <c r="H48" s="12"/>
    </row>
    <row r="49" spans="1:5" x14ac:dyDescent="0.25">
      <c r="A49">
        <v>72</v>
      </c>
      <c r="B49" t="s">
        <v>620</v>
      </c>
      <c r="C49" t="s">
        <v>75</v>
      </c>
      <c r="D49">
        <v>287.218702135</v>
      </c>
      <c r="E49">
        <v>2.0082564808799998E-3</v>
      </c>
    </row>
    <row r="50" spans="1:5" x14ac:dyDescent="0.25">
      <c r="A50">
        <v>74</v>
      </c>
      <c r="B50" t="s">
        <v>530</v>
      </c>
      <c r="C50" t="s">
        <v>75</v>
      </c>
      <c r="D50">
        <v>1932.50977471999</v>
      </c>
      <c r="E50">
        <v>2.6940693589899999E-2</v>
      </c>
    </row>
    <row r="51" spans="1:5" x14ac:dyDescent="0.25">
      <c r="A51">
        <v>75</v>
      </c>
      <c r="B51" t="s">
        <v>621</v>
      </c>
      <c r="C51" t="s">
        <v>75</v>
      </c>
      <c r="D51">
        <v>539.52008895300003</v>
      </c>
      <c r="E51">
        <v>3.71801573421E-3</v>
      </c>
    </row>
    <row r="52" spans="1:5" x14ac:dyDescent="0.25">
      <c r="A52">
        <v>10</v>
      </c>
      <c r="B52" t="s">
        <v>524</v>
      </c>
      <c r="C52" t="s">
        <v>622</v>
      </c>
      <c r="D52">
        <v>2581.2915998600001</v>
      </c>
      <c r="E52">
        <v>2.43728751396E-2</v>
      </c>
    </row>
    <row r="53" spans="1:5" x14ac:dyDescent="0.25">
      <c r="A53">
        <v>36</v>
      </c>
      <c r="B53" t="s">
        <v>526</v>
      </c>
      <c r="C53" t="s">
        <v>622</v>
      </c>
      <c r="D53">
        <v>3038.24700295</v>
      </c>
      <c r="E53">
        <v>5.7675273216899999E-3</v>
      </c>
    </row>
    <row r="54" spans="1:5" x14ac:dyDescent="0.25">
      <c r="A54">
        <v>58</v>
      </c>
      <c r="B54" t="s">
        <v>525</v>
      </c>
      <c r="C54" t="s">
        <v>622</v>
      </c>
      <c r="D54">
        <v>4226.5588205200002</v>
      </c>
      <c r="E54">
        <v>4.15229599425E-2</v>
      </c>
    </row>
    <row r="55" spans="1:5" x14ac:dyDescent="0.25">
      <c r="A55">
        <v>76</v>
      </c>
      <c r="B55" t="s">
        <v>558</v>
      </c>
      <c r="C55" t="s">
        <v>622</v>
      </c>
      <c r="D55">
        <v>2062.63184881999</v>
      </c>
      <c r="E55">
        <v>0.12191186246000001</v>
      </c>
    </row>
    <row r="56" spans="1:5" x14ac:dyDescent="0.25">
      <c r="A56">
        <v>77</v>
      </c>
      <c r="B56" t="s">
        <v>529</v>
      </c>
      <c r="C56" t="s">
        <v>622</v>
      </c>
      <c r="D56">
        <v>2929.1149135800001</v>
      </c>
      <c r="E56">
        <v>0.118360213023</v>
      </c>
    </row>
    <row r="57" spans="1:5" x14ac:dyDescent="0.25">
      <c r="A57">
        <v>78</v>
      </c>
      <c r="B57" t="s">
        <v>623</v>
      </c>
      <c r="C57" t="s">
        <v>622</v>
      </c>
      <c r="D57">
        <v>2064.3504615500001</v>
      </c>
      <c r="E57">
        <v>0.13319247375500001</v>
      </c>
    </row>
    <row r="58" spans="1:5" x14ac:dyDescent="0.25">
      <c r="A58">
        <v>79</v>
      </c>
      <c r="B58" t="s">
        <v>530</v>
      </c>
      <c r="C58" t="s">
        <v>622</v>
      </c>
      <c r="D58">
        <v>872.31376101599903</v>
      </c>
      <c r="E58">
        <v>1.00619913826E-2</v>
      </c>
    </row>
    <row r="59" spans="1:5" x14ac:dyDescent="0.25">
      <c r="A59">
        <v>80</v>
      </c>
      <c r="B59" t="s">
        <v>559</v>
      </c>
      <c r="C59" t="s">
        <v>622</v>
      </c>
      <c r="D59">
        <v>3026.3163193199898</v>
      </c>
      <c r="E59">
        <v>0.10039475916600001</v>
      </c>
    </row>
    <row r="60" spans="1:5" x14ac:dyDescent="0.25">
      <c r="A60">
        <v>81</v>
      </c>
      <c r="B60" t="s">
        <v>624</v>
      </c>
      <c r="C60" t="s">
        <v>622</v>
      </c>
      <c r="D60">
        <v>1777.89880569</v>
      </c>
      <c r="E60">
        <v>6.3998245382399996E-2</v>
      </c>
    </row>
    <row r="61" spans="1:5" x14ac:dyDescent="0.25">
      <c r="A61">
        <v>82</v>
      </c>
      <c r="B61" t="s">
        <v>531</v>
      </c>
      <c r="C61" t="s">
        <v>622</v>
      </c>
      <c r="D61">
        <v>2508.4780111099899</v>
      </c>
      <c r="E61">
        <v>7.9800968602300001E-2</v>
      </c>
    </row>
    <row r="62" spans="1:5" x14ac:dyDescent="0.25">
      <c r="A62">
        <v>83</v>
      </c>
      <c r="B62" t="s">
        <v>532</v>
      </c>
      <c r="C62" t="s">
        <v>622</v>
      </c>
      <c r="D62">
        <v>6369.80988393999</v>
      </c>
      <c r="E62">
        <v>0.16242707666199999</v>
      </c>
    </row>
    <row r="63" spans="1:5" x14ac:dyDescent="0.25">
      <c r="A63">
        <v>84</v>
      </c>
      <c r="B63" t="s">
        <v>594</v>
      </c>
      <c r="C63" t="s">
        <v>622</v>
      </c>
      <c r="D63">
        <v>938.78513414899896</v>
      </c>
      <c r="E63">
        <v>8.8966149767299996E-3</v>
      </c>
    </row>
    <row r="64" spans="1:5" x14ac:dyDescent="0.25">
      <c r="A64">
        <v>85</v>
      </c>
      <c r="B64" t="s">
        <v>517</v>
      </c>
      <c r="C64" t="s">
        <v>622</v>
      </c>
      <c r="D64">
        <v>5994.5277939999896</v>
      </c>
      <c r="E64">
        <v>6.5758813961000001E-2</v>
      </c>
    </row>
    <row r="65" spans="1:5" x14ac:dyDescent="0.25">
      <c r="A65">
        <v>86</v>
      </c>
      <c r="B65" t="s">
        <v>515</v>
      </c>
      <c r="C65" t="s">
        <v>622</v>
      </c>
      <c r="D65">
        <v>11947.151460700001</v>
      </c>
      <c r="E65">
        <v>0.62014381037900002</v>
      </c>
    </row>
    <row r="66" spans="1:5" x14ac:dyDescent="0.25">
      <c r="A66">
        <v>87</v>
      </c>
      <c r="B66" t="s">
        <v>514</v>
      </c>
      <c r="C66" t="s">
        <v>622</v>
      </c>
      <c r="D66">
        <v>9133.6872879500006</v>
      </c>
      <c r="E66">
        <v>0.131364026005</v>
      </c>
    </row>
    <row r="67" spans="1:5" x14ac:dyDescent="0.25">
      <c r="A67">
        <v>88</v>
      </c>
      <c r="B67" t="s">
        <v>625</v>
      </c>
      <c r="C67" t="s">
        <v>622</v>
      </c>
      <c r="D67">
        <v>635.22078151000005</v>
      </c>
      <c r="E67">
        <v>1.12334928158E-2</v>
      </c>
    </row>
    <row r="68" spans="1:5" x14ac:dyDescent="0.25">
      <c r="A68">
        <v>89</v>
      </c>
      <c r="B68" t="s">
        <v>626</v>
      </c>
      <c r="C68" t="s">
        <v>622</v>
      </c>
      <c r="D68">
        <v>2328.4343850099899</v>
      </c>
      <c r="E68">
        <v>0.124283293967</v>
      </c>
    </row>
    <row r="69" spans="1:5" x14ac:dyDescent="0.25">
      <c r="A69">
        <v>90</v>
      </c>
      <c r="B69" t="s">
        <v>533</v>
      </c>
      <c r="C69" t="s">
        <v>622</v>
      </c>
      <c r="D69">
        <v>21494.142664300001</v>
      </c>
      <c r="E69">
        <v>0.38552565394799998</v>
      </c>
    </row>
    <row r="70" spans="1:5" x14ac:dyDescent="0.25">
      <c r="A70">
        <v>91</v>
      </c>
      <c r="B70" t="s">
        <v>534</v>
      </c>
      <c r="C70" t="s">
        <v>622</v>
      </c>
      <c r="D70">
        <v>1040.11091901999</v>
      </c>
      <c r="E70">
        <v>2.45672037229E-2</v>
      </c>
    </row>
    <row r="71" spans="1:5" x14ac:dyDescent="0.25">
      <c r="A71">
        <v>92</v>
      </c>
      <c r="B71" t="s">
        <v>627</v>
      </c>
      <c r="C71" t="s">
        <v>622</v>
      </c>
      <c r="D71">
        <v>10876.247837000001</v>
      </c>
      <c r="E71">
        <v>3.7347197133900001E-2</v>
      </c>
    </row>
    <row r="72" spans="1:5" x14ac:dyDescent="0.25">
      <c r="A72">
        <v>93</v>
      </c>
      <c r="B72" t="s">
        <v>628</v>
      </c>
      <c r="C72" t="s">
        <v>622</v>
      </c>
      <c r="D72">
        <v>4130.4490343099897</v>
      </c>
      <c r="E72">
        <v>7.4246338553900004E-2</v>
      </c>
    </row>
    <row r="73" spans="1:5" x14ac:dyDescent="0.25">
      <c r="A73">
        <v>94</v>
      </c>
      <c r="B73" t="s">
        <v>629</v>
      </c>
      <c r="C73" t="s">
        <v>622</v>
      </c>
      <c r="D73">
        <v>1129.4294960100001</v>
      </c>
      <c r="E73">
        <v>4.6910288065300003E-2</v>
      </c>
    </row>
    <row r="74" spans="1:5" x14ac:dyDescent="0.25">
      <c r="A74">
        <v>95</v>
      </c>
      <c r="B74" t="s">
        <v>630</v>
      </c>
      <c r="C74" t="s">
        <v>622</v>
      </c>
      <c r="D74">
        <v>1769.4526754799899</v>
      </c>
      <c r="E74">
        <v>5.4549293162400002E-2</v>
      </c>
    </row>
    <row r="75" spans="1:5" x14ac:dyDescent="0.25">
      <c r="A75">
        <v>96</v>
      </c>
      <c r="B75" t="s">
        <v>631</v>
      </c>
      <c r="C75" t="s">
        <v>622</v>
      </c>
      <c r="D75">
        <v>6348.1111288000002</v>
      </c>
      <c r="E75">
        <v>0.113494184022</v>
      </c>
    </row>
    <row r="76" spans="1:5" x14ac:dyDescent="0.25">
      <c r="A76">
        <v>97</v>
      </c>
      <c r="B76" t="s">
        <v>519</v>
      </c>
      <c r="C76" t="s">
        <v>622</v>
      </c>
      <c r="D76">
        <v>9319.6445686799907</v>
      </c>
      <c r="E76">
        <v>0.421917302908</v>
      </c>
    </row>
    <row r="77" spans="1:5" x14ac:dyDescent="0.25">
      <c r="A77">
        <v>98</v>
      </c>
      <c r="B77" t="s">
        <v>632</v>
      </c>
      <c r="C77" t="s">
        <v>622</v>
      </c>
      <c r="D77">
        <v>4348.3334404899897</v>
      </c>
      <c r="E77">
        <v>6.7088129581099998E-2</v>
      </c>
    </row>
    <row r="78" spans="1:5" x14ac:dyDescent="0.25">
      <c r="A78">
        <v>99</v>
      </c>
      <c r="B78" t="s">
        <v>633</v>
      </c>
      <c r="C78" t="s">
        <v>622</v>
      </c>
      <c r="D78">
        <v>9219.7941752999905</v>
      </c>
      <c r="E78">
        <v>8.8567297495800001E-2</v>
      </c>
    </row>
    <row r="79" spans="1:5" x14ac:dyDescent="0.25">
      <c r="A79">
        <v>100</v>
      </c>
      <c r="B79" t="s">
        <v>605</v>
      </c>
      <c r="C79" t="s">
        <v>622</v>
      </c>
      <c r="D79">
        <v>2921.22613056</v>
      </c>
      <c r="E79">
        <v>6.1720177945099999E-2</v>
      </c>
    </row>
    <row r="80" spans="1:5" x14ac:dyDescent="0.25">
      <c r="A80">
        <v>101</v>
      </c>
      <c r="B80" t="s">
        <v>634</v>
      </c>
      <c r="C80" t="s">
        <v>622</v>
      </c>
      <c r="D80">
        <v>1076.32044511</v>
      </c>
      <c r="E80">
        <v>2.68969289097E-2</v>
      </c>
    </row>
    <row r="81" spans="1:5" x14ac:dyDescent="0.25">
      <c r="A81">
        <v>102</v>
      </c>
      <c r="B81" t="s">
        <v>536</v>
      </c>
      <c r="C81" t="s">
        <v>622</v>
      </c>
      <c r="D81">
        <v>5966.8192838499899</v>
      </c>
      <c r="E81">
        <v>0.11459709259299999</v>
      </c>
    </row>
    <row r="82" spans="1:5" x14ac:dyDescent="0.25">
      <c r="A82">
        <v>103</v>
      </c>
      <c r="B82" t="s">
        <v>635</v>
      </c>
      <c r="C82" t="s">
        <v>622</v>
      </c>
      <c r="D82">
        <v>9426.0705787599909</v>
      </c>
      <c r="E82">
        <v>0.53063898978599999</v>
      </c>
    </row>
    <row r="83" spans="1:5" x14ac:dyDescent="0.25">
      <c r="A83">
        <v>104</v>
      </c>
      <c r="B83" t="s">
        <v>539</v>
      </c>
      <c r="C83" t="s">
        <v>622</v>
      </c>
      <c r="D83">
        <v>1867.59581389</v>
      </c>
      <c r="E83">
        <v>5.8698091591799999E-2</v>
      </c>
    </row>
    <row r="84" spans="1:5" x14ac:dyDescent="0.25">
      <c r="A84">
        <v>105</v>
      </c>
      <c r="B84" t="s">
        <v>636</v>
      </c>
      <c r="C84" t="s">
        <v>622</v>
      </c>
      <c r="D84">
        <v>3804.15215471999</v>
      </c>
      <c r="E84">
        <v>5.7516952303400003E-2</v>
      </c>
    </row>
    <row r="85" spans="1:5" x14ac:dyDescent="0.25">
      <c r="A85">
        <v>106</v>
      </c>
      <c r="B85" t="s">
        <v>637</v>
      </c>
      <c r="C85" t="s">
        <v>622</v>
      </c>
      <c r="D85">
        <v>1154.8747396599899</v>
      </c>
      <c r="E85">
        <v>6.8180902600200001E-3</v>
      </c>
    </row>
    <row r="86" spans="1:5" x14ac:dyDescent="0.25">
      <c r="A86">
        <v>107</v>
      </c>
      <c r="B86" t="s">
        <v>527</v>
      </c>
      <c r="C86" t="s">
        <v>622</v>
      </c>
      <c r="D86">
        <v>4870.5522029699896</v>
      </c>
      <c r="E86">
        <v>0.54691082707200001</v>
      </c>
    </row>
    <row r="87" spans="1:5" x14ac:dyDescent="0.25">
      <c r="A87">
        <v>108</v>
      </c>
      <c r="B87" t="s">
        <v>603</v>
      </c>
      <c r="C87" t="s">
        <v>622</v>
      </c>
      <c r="D87">
        <v>3347.8302227600002</v>
      </c>
      <c r="E87">
        <v>3.43318725815E-2</v>
      </c>
    </row>
    <row r="88" spans="1:5" x14ac:dyDescent="0.25">
      <c r="A88">
        <v>109</v>
      </c>
      <c r="B88" t="s">
        <v>523</v>
      </c>
      <c r="C88" t="s">
        <v>622</v>
      </c>
      <c r="D88">
        <v>2729.0797016900001</v>
      </c>
      <c r="E88">
        <v>1.4954437027E-2</v>
      </c>
    </row>
    <row r="89" spans="1:5" x14ac:dyDescent="0.25">
      <c r="A89">
        <v>11</v>
      </c>
      <c r="B89" t="s">
        <v>546</v>
      </c>
      <c r="C89" t="s">
        <v>160</v>
      </c>
      <c r="D89">
        <v>929704.27536600002</v>
      </c>
      <c r="E89">
        <v>1172.4815406</v>
      </c>
    </row>
    <row r="90" spans="1:5" x14ac:dyDescent="0.25">
      <c r="A90">
        <v>12</v>
      </c>
      <c r="B90" t="s">
        <v>546</v>
      </c>
      <c r="C90" t="s">
        <v>204</v>
      </c>
      <c r="D90">
        <v>798103.85785899905</v>
      </c>
      <c r="E90">
        <v>7535.9839071899896</v>
      </c>
    </row>
    <row r="91" spans="1:5" x14ac:dyDescent="0.25">
      <c r="A91">
        <v>1</v>
      </c>
      <c r="B91" t="s">
        <v>507</v>
      </c>
      <c r="C91" t="s">
        <v>638</v>
      </c>
      <c r="D91">
        <v>19891.145722900001</v>
      </c>
      <c r="E91">
        <v>1.54092314158</v>
      </c>
    </row>
    <row r="92" spans="1:5" x14ac:dyDescent="0.25">
      <c r="A92">
        <v>21</v>
      </c>
      <c r="B92" t="s">
        <v>639</v>
      </c>
      <c r="C92" t="s">
        <v>638</v>
      </c>
      <c r="D92">
        <v>6114.8630703600002</v>
      </c>
      <c r="E92">
        <v>0.45011667978600001</v>
      </c>
    </row>
    <row r="93" spans="1:5" x14ac:dyDescent="0.25">
      <c r="A93">
        <v>28</v>
      </c>
      <c r="B93" t="s">
        <v>508</v>
      </c>
      <c r="C93" t="s">
        <v>638</v>
      </c>
      <c r="D93">
        <v>28087.403033400002</v>
      </c>
      <c r="E93">
        <v>1.0181219475100001</v>
      </c>
    </row>
    <row r="94" spans="1:5" x14ac:dyDescent="0.25">
      <c r="A94">
        <v>29</v>
      </c>
      <c r="B94" t="s">
        <v>506</v>
      </c>
      <c r="C94" t="s">
        <v>638</v>
      </c>
      <c r="D94">
        <v>4073.17354668999</v>
      </c>
      <c r="E94">
        <v>0.39798999160600002</v>
      </c>
    </row>
    <row r="95" spans="1:5" x14ac:dyDescent="0.25">
      <c r="A95">
        <v>32</v>
      </c>
      <c r="B95" t="s">
        <v>498</v>
      </c>
      <c r="C95" t="s">
        <v>638</v>
      </c>
      <c r="D95">
        <v>13475.1371130999</v>
      </c>
      <c r="E95">
        <v>0.82527173982799995</v>
      </c>
    </row>
    <row r="96" spans="1:5" x14ac:dyDescent="0.25">
      <c r="A96">
        <v>38</v>
      </c>
      <c r="B96" t="s">
        <v>505</v>
      </c>
      <c r="C96" t="s">
        <v>638</v>
      </c>
      <c r="D96">
        <v>16007.4312552999</v>
      </c>
      <c r="E96">
        <v>1.7258250100000001</v>
      </c>
    </row>
    <row r="97" spans="1:5" x14ac:dyDescent="0.25">
      <c r="A97">
        <v>40</v>
      </c>
      <c r="B97" t="s">
        <v>499</v>
      </c>
      <c r="C97" t="s">
        <v>638</v>
      </c>
      <c r="D97">
        <v>10452.694349699899</v>
      </c>
      <c r="E97">
        <v>0.99851514327199997</v>
      </c>
    </row>
    <row r="98" spans="1:5" x14ac:dyDescent="0.25">
      <c r="A98">
        <v>44</v>
      </c>
      <c r="B98" t="s">
        <v>509</v>
      </c>
      <c r="C98" t="s">
        <v>638</v>
      </c>
      <c r="D98">
        <v>33525.942390600001</v>
      </c>
      <c r="E98">
        <v>3.3643231244799998</v>
      </c>
    </row>
    <row r="99" spans="1:5" x14ac:dyDescent="0.25">
      <c r="A99">
        <v>46</v>
      </c>
      <c r="B99" t="s">
        <v>640</v>
      </c>
      <c r="C99" t="s">
        <v>638</v>
      </c>
      <c r="D99">
        <v>7978.4692096600002</v>
      </c>
      <c r="E99">
        <v>0.80299562333300001</v>
      </c>
    </row>
    <row r="100" spans="1:5" x14ac:dyDescent="0.25">
      <c r="A100">
        <v>48</v>
      </c>
      <c r="B100" t="s">
        <v>641</v>
      </c>
      <c r="C100" t="s">
        <v>638</v>
      </c>
      <c r="D100">
        <v>7862.6518412100004</v>
      </c>
      <c r="E100">
        <v>0.66760333389899995</v>
      </c>
    </row>
    <row r="101" spans="1:5" x14ac:dyDescent="0.25">
      <c r="A101">
        <v>50</v>
      </c>
      <c r="B101" t="s">
        <v>642</v>
      </c>
      <c r="C101" t="s">
        <v>638</v>
      </c>
      <c r="D101">
        <v>5331.3996147500002</v>
      </c>
      <c r="E101">
        <v>0.42246173088599998</v>
      </c>
    </row>
    <row r="102" spans="1:5" x14ac:dyDescent="0.25">
      <c r="A102">
        <v>54</v>
      </c>
      <c r="B102" t="s">
        <v>500</v>
      </c>
      <c r="C102" t="s">
        <v>638</v>
      </c>
      <c r="D102">
        <v>37806.271015899903</v>
      </c>
      <c r="E102">
        <v>3.4643174356299999</v>
      </c>
    </row>
    <row r="103" spans="1:5" x14ac:dyDescent="0.25">
      <c r="A103">
        <v>64</v>
      </c>
      <c r="B103" t="s">
        <v>643</v>
      </c>
      <c r="C103" t="s">
        <v>638</v>
      </c>
      <c r="D103">
        <v>1958.6217249199899</v>
      </c>
      <c r="E103">
        <v>0.20079817469700001</v>
      </c>
    </row>
    <row r="104" spans="1:5" x14ac:dyDescent="0.25">
      <c r="A104">
        <v>73</v>
      </c>
      <c r="B104" t="s">
        <v>503</v>
      </c>
      <c r="C104" t="s">
        <v>638</v>
      </c>
      <c r="D104">
        <v>10390.0485879999</v>
      </c>
      <c r="E104">
        <v>0.68222739217999995</v>
      </c>
    </row>
    <row r="105" spans="1:5" x14ac:dyDescent="0.25">
      <c r="A105">
        <v>13</v>
      </c>
      <c r="B105" t="s">
        <v>546</v>
      </c>
      <c r="C105" t="s">
        <v>278</v>
      </c>
      <c r="D105">
        <v>958677.90026100003</v>
      </c>
      <c r="E105">
        <v>2019.7830124699899</v>
      </c>
    </row>
    <row r="106" spans="1:5" x14ac:dyDescent="0.25">
      <c r="A106">
        <v>14</v>
      </c>
      <c r="B106" t="s">
        <v>546</v>
      </c>
      <c r="C106" t="s">
        <v>316</v>
      </c>
      <c r="D106">
        <v>1058647.99416</v>
      </c>
      <c r="E106">
        <v>605.48182477800003</v>
      </c>
    </row>
    <row r="107" spans="1:5" x14ac:dyDescent="0.25">
      <c r="A107">
        <v>4</v>
      </c>
      <c r="B107" t="s">
        <v>566</v>
      </c>
      <c r="C107" t="s">
        <v>644</v>
      </c>
      <c r="D107">
        <v>3787.0788288799899</v>
      </c>
      <c r="E107">
        <v>0.38187091554800001</v>
      </c>
    </row>
    <row r="108" spans="1:5" x14ac:dyDescent="0.25">
      <c r="A108">
        <v>33</v>
      </c>
      <c r="B108" t="s">
        <v>498</v>
      </c>
      <c r="C108" t="s">
        <v>644</v>
      </c>
      <c r="D108">
        <v>113276.103038999</v>
      </c>
      <c r="E108">
        <v>20.113694055</v>
      </c>
    </row>
    <row r="109" spans="1:5" x14ac:dyDescent="0.25">
      <c r="A109">
        <v>49</v>
      </c>
      <c r="B109" t="s">
        <v>645</v>
      </c>
      <c r="C109" t="s">
        <v>644</v>
      </c>
      <c r="D109">
        <v>4921.9181643800002</v>
      </c>
      <c r="E109">
        <v>0.41368141644799999</v>
      </c>
    </row>
    <row r="110" spans="1:5" x14ac:dyDescent="0.25">
      <c r="A110">
        <v>55</v>
      </c>
      <c r="B110" t="s">
        <v>500</v>
      </c>
      <c r="C110" t="s">
        <v>644</v>
      </c>
      <c r="D110">
        <v>54189.650572999897</v>
      </c>
      <c r="E110">
        <v>6.3026040173100002</v>
      </c>
    </row>
    <row r="111" spans="1:5" x14ac:dyDescent="0.25">
      <c r="A111">
        <v>15</v>
      </c>
      <c r="B111" t="s">
        <v>546</v>
      </c>
      <c r="C111" t="s">
        <v>407</v>
      </c>
      <c r="D111">
        <v>1279058.7214800001</v>
      </c>
      <c r="E111">
        <v>3130.62336107999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Grabs</vt:lpstr>
      <vt:lpstr>Trawls</vt:lpstr>
      <vt:lpstr>areas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McLaughlin</dc:creator>
  <cp:lastModifiedBy>Bowen Du</cp:lastModifiedBy>
  <dcterms:created xsi:type="dcterms:W3CDTF">2019-04-12T17:15:15Z</dcterms:created>
  <dcterms:modified xsi:type="dcterms:W3CDTF">2019-09-17T22:34:17Z</dcterms:modified>
</cp:coreProperties>
</file>