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120" yWindow="120" windowWidth="13995" windowHeight="6720" tabRatio="885" firstSheet="7" activeTab="11"/>
  </bookViews>
  <sheets>
    <sheet name="登录" sheetId="27" r:id="rId1"/>
    <sheet name="注册" sheetId="28" r:id="rId2"/>
    <sheet name="主页" sheetId="13" r:id="rId3"/>
    <sheet name="服务分类" sheetId="14" r:id="rId4"/>
    <sheet name="服务分类详情" sheetId="15" r:id="rId5"/>
    <sheet name="服务商" sheetId="16" r:id="rId6"/>
    <sheet name="服务商详情" sheetId="29" r:id="rId7"/>
    <sheet name="服务商入驻-填写资料" sheetId="30" r:id="rId8"/>
    <sheet name="服务商入驻-上传三证" sheetId="31" r:id="rId9"/>
    <sheet name="服务商入驻-注册完成" sheetId="32" r:id="rId10"/>
    <sheet name="资料库" sheetId="18" r:id="rId11"/>
    <sheet name="资料库详情" sheetId="19" r:id="rId12"/>
    <sheet name="个人中心" sheetId="4" r:id="rId13"/>
    <sheet name="个人中心--充值" sheetId="1" r:id="rId14"/>
    <sheet name="个人中心-积分记录" sheetId="2" r:id="rId15"/>
    <sheet name="收藏夹" sheetId="3" r:id="rId16"/>
    <sheet name="上传下载" sheetId="5" r:id="rId17"/>
    <sheet name="企业中心" sheetId="6" r:id="rId18"/>
    <sheet name="企业信息" sheetId="7" r:id="rId19"/>
    <sheet name="企业主页管理" sheetId="25" r:id="rId20"/>
    <sheet name="添加服务" sheetId="9" r:id="rId21"/>
    <sheet name="上传资料" sheetId="10" r:id="rId22"/>
    <sheet name="组件列表" sheetId="12" r:id="rId23"/>
    <sheet name="api列表" sheetId="26" r:id="rId24"/>
  </sheets>
  <definedNames>
    <definedName name="_xlnm._FilterDatabase" localSheetId="23" hidden="1">api列表!$A$2:$J$52</definedName>
    <definedName name="_xlnm._FilterDatabase" localSheetId="22" hidden="1">组件列表!$A$1:$G$63</definedName>
  </definedNames>
  <calcPr calcId="145621"/>
</workbook>
</file>

<file path=xl/calcChain.xml><?xml version="1.0" encoding="utf-8"?>
<calcChain xmlns="http://schemas.openxmlformats.org/spreadsheetml/2006/main">
  <c r="C53" i="26" l="1"/>
  <c r="A12" i="29" l="1"/>
  <c r="L14" i="29"/>
  <c r="K14" i="29"/>
  <c r="J14" i="29"/>
  <c r="I14" i="29"/>
  <c r="H14" i="29"/>
  <c r="L16" i="29"/>
  <c r="K16" i="29"/>
  <c r="J16" i="29"/>
  <c r="I16" i="29"/>
  <c r="H16" i="29"/>
  <c r="L15" i="29"/>
  <c r="K15" i="29"/>
  <c r="J15" i="29"/>
  <c r="I15" i="29"/>
  <c r="H15" i="29"/>
  <c r="L13" i="29"/>
  <c r="K13" i="29"/>
  <c r="J13" i="29"/>
  <c r="I13" i="29"/>
  <c r="H13" i="29"/>
  <c r="L12" i="29"/>
  <c r="K12" i="29"/>
  <c r="J12" i="29"/>
  <c r="I12" i="29"/>
  <c r="H12" i="29"/>
  <c r="L11" i="29"/>
  <c r="K11" i="29"/>
  <c r="J11" i="29"/>
  <c r="I11" i="29"/>
  <c r="H11" i="29"/>
  <c r="L10" i="29"/>
  <c r="K10" i="29"/>
  <c r="J10" i="29"/>
  <c r="I10" i="29"/>
  <c r="H10" i="29"/>
  <c r="C52" i="26"/>
  <c r="C51" i="26"/>
  <c r="C50" i="26"/>
  <c r="F18" i="4"/>
  <c r="D18" i="4"/>
  <c r="C18" i="4"/>
  <c r="F17" i="4"/>
  <c r="D17" i="4"/>
  <c r="C17" i="4"/>
  <c r="F15" i="19"/>
  <c r="D15" i="19"/>
  <c r="C15" i="19"/>
  <c r="F10" i="19"/>
  <c r="D10" i="19"/>
  <c r="C10" i="19"/>
  <c r="F14" i="18"/>
  <c r="D14" i="18"/>
  <c r="C14" i="18"/>
  <c r="F11" i="18"/>
  <c r="D11" i="18"/>
  <c r="C11" i="18"/>
  <c r="F10" i="18"/>
  <c r="D10" i="18"/>
  <c r="C10" i="18"/>
  <c r="F10" i="32"/>
  <c r="D10" i="32"/>
  <c r="C10" i="32"/>
  <c r="F10" i="31"/>
  <c r="D10" i="31"/>
  <c r="C10" i="31"/>
  <c r="F11" i="30"/>
  <c r="D11" i="30"/>
  <c r="C11" i="30"/>
  <c r="F10" i="30"/>
  <c r="D10" i="30"/>
  <c r="C10" i="30"/>
  <c r="F12" i="29"/>
  <c r="D12" i="29"/>
  <c r="L10" i="32" l="1"/>
  <c r="K10" i="32"/>
  <c r="J10" i="32"/>
  <c r="I10" i="32"/>
  <c r="H10" i="32"/>
  <c r="A10" i="32"/>
  <c r="I4" i="32"/>
  <c r="A4" i="32"/>
  <c r="L10" i="31"/>
  <c r="K10" i="31"/>
  <c r="J10" i="31"/>
  <c r="I10" i="31"/>
  <c r="H10" i="31"/>
  <c r="L10" i="30"/>
  <c r="K10" i="30"/>
  <c r="J10" i="30"/>
  <c r="I10" i="30"/>
  <c r="H10" i="30"/>
  <c r="A64" i="12"/>
  <c r="N10" i="30"/>
  <c r="C49" i="26" l="1"/>
  <c r="N11" i="10" l="1"/>
  <c r="N13" i="10"/>
  <c r="N10" i="10"/>
  <c r="N12" i="7"/>
  <c r="N11" i="7"/>
  <c r="N10" i="7"/>
  <c r="N16" i="6"/>
  <c r="N15" i="6"/>
  <c r="N14" i="6"/>
  <c r="N13" i="6"/>
  <c r="N12" i="6"/>
  <c r="N11" i="6"/>
  <c r="N10" i="6"/>
  <c r="N13" i="5"/>
  <c r="N15" i="5"/>
  <c r="N12" i="5"/>
  <c r="N11" i="5"/>
  <c r="N10" i="5"/>
  <c r="N15" i="3"/>
  <c r="N14" i="3"/>
  <c r="N13" i="3"/>
  <c r="N12" i="3"/>
  <c r="N11" i="3"/>
  <c r="N10" i="3"/>
  <c r="N13" i="2"/>
  <c r="N12" i="2"/>
  <c r="N11" i="2"/>
  <c r="N10" i="2"/>
  <c r="N13" i="1"/>
  <c r="N12" i="1"/>
  <c r="N11" i="1"/>
  <c r="N10" i="1"/>
  <c r="N18" i="4"/>
  <c r="N17" i="4"/>
  <c r="N16" i="4"/>
  <c r="N15" i="4"/>
  <c r="N14" i="4"/>
  <c r="N13" i="4"/>
  <c r="N12" i="4"/>
  <c r="N11" i="4"/>
  <c r="N10" i="4"/>
  <c r="A63" i="12"/>
  <c r="N15" i="19"/>
  <c r="N12" i="19"/>
  <c r="N11" i="19"/>
  <c r="N10" i="19"/>
  <c r="N14" i="18"/>
  <c r="N11" i="18"/>
  <c r="N10" i="18"/>
  <c r="N11" i="30"/>
  <c r="N17" i="29"/>
  <c r="N16" i="29"/>
  <c r="N15" i="29"/>
  <c r="N12" i="29"/>
  <c r="N11" i="29"/>
  <c r="N10" i="29"/>
  <c r="A62" i="12"/>
  <c r="F17" i="29"/>
  <c r="D17" i="29"/>
  <c r="C17" i="29"/>
  <c r="F16" i="29"/>
  <c r="D16" i="29"/>
  <c r="C16" i="29"/>
  <c r="F15" i="29"/>
  <c r="D15" i="29"/>
  <c r="C15" i="29"/>
  <c r="A61" i="12"/>
  <c r="C12" i="29"/>
  <c r="F11" i="29"/>
  <c r="D11" i="29"/>
  <c r="C11" i="29"/>
  <c r="F10" i="29"/>
  <c r="D10" i="29"/>
  <c r="C10" i="29"/>
  <c r="N10" i="16"/>
  <c r="N20" i="15"/>
  <c r="F20" i="15"/>
  <c r="D20" i="15"/>
  <c r="C20" i="15"/>
  <c r="A60" i="12"/>
  <c r="M20" i="15"/>
  <c r="N19" i="15"/>
  <c r="N18" i="15"/>
  <c r="N16" i="15"/>
  <c r="N13" i="15"/>
  <c r="N12" i="15"/>
  <c r="N11" i="15"/>
  <c r="N10" i="15"/>
  <c r="N17" i="14"/>
  <c r="N16" i="14"/>
  <c r="N15" i="14"/>
  <c r="N14" i="14"/>
  <c r="N11" i="14"/>
  <c r="N10" i="14"/>
  <c r="M14" i="14"/>
  <c r="N10" i="28"/>
  <c r="N10" i="27"/>
  <c r="N12" i="9"/>
  <c r="N14" i="9"/>
  <c r="N22" i="9"/>
  <c r="N18" i="9"/>
  <c r="N17" i="9"/>
  <c r="N19" i="9"/>
  <c r="N11" i="9"/>
  <c r="N10" i="9"/>
  <c r="N24" i="25"/>
  <c r="N23" i="25"/>
  <c r="N22" i="25"/>
  <c r="N21" i="25"/>
  <c r="N20" i="25"/>
  <c r="N19" i="25"/>
  <c r="N18" i="25"/>
  <c r="N17" i="25"/>
  <c r="N16" i="25"/>
  <c r="N15" i="25"/>
  <c r="N14" i="25"/>
  <c r="N12" i="25"/>
  <c r="N11" i="25"/>
  <c r="N10" i="25"/>
  <c r="N17" i="13"/>
  <c r="N16" i="13"/>
  <c r="N15" i="13"/>
  <c r="N14" i="13"/>
  <c r="N13" i="13"/>
  <c r="N12" i="13"/>
  <c r="N10" i="13"/>
  <c r="C21" i="26" l="1"/>
  <c r="A20" i="15" l="1"/>
  <c r="A10" i="31"/>
  <c r="I4" i="31"/>
  <c r="A4" i="31"/>
  <c r="A11" i="30"/>
  <c r="A10" i="30"/>
  <c r="I4" i="30"/>
  <c r="A4" i="30"/>
  <c r="A17" i="29"/>
  <c r="A16" i="29"/>
  <c r="A15" i="29"/>
  <c r="A11" i="29"/>
  <c r="A10" i="29"/>
  <c r="I4" i="29"/>
  <c r="A4" i="29"/>
  <c r="C48" i="26"/>
  <c r="C47" i="26"/>
  <c r="C46" i="26"/>
  <c r="C45" i="26"/>
  <c r="C44" i="26"/>
  <c r="C43" i="26"/>
  <c r="C42" i="26"/>
  <c r="C41" i="26"/>
  <c r="C40" i="26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0" i="26"/>
  <c r="C19" i="26"/>
  <c r="C18" i="26"/>
  <c r="C17" i="26"/>
  <c r="C16" i="26"/>
  <c r="C15" i="26"/>
  <c r="C14" i="26"/>
  <c r="C13" i="26"/>
  <c r="C12" i="26"/>
  <c r="C11" i="26"/>
  <c r="C10" i="26"/>
  <c r="C9" i="26"/>
  <c r="C8" i="26"/>
  <c r="C7" i="26"/>
  <c r="C6" i="26"/>
  <c r="C5" i="26"/>
  <c r="C4" i="26"/>
  <c r="C3" i="26"/>
  <c r="J12" i="30" l="1"/>
  <c r="I11" i="30"/>
  <c r="L11" i="30"/>
  <c r="L12" i="30"/>
  <c r="K11" i="30"/>
  <c r="K12" i="30"/>
  <c r="J11" i="30"/>
  <c r="I12" i="30"/>
  <c r="H11" i="30"/>
  <c r="H12" i="30"/>
  <c r="A19" i="15"/>
  <c r="A18" i="15"/>
  <c r="F17" i="14"/>
  <c r="D17" i="14"/>
  <c r="C17" i="14"/>
  <c r="A59" i="12"/>
  <c r="A58" i="12" l="1"/>
  <c r="M10" i="28"/>
  <c r="F10" i="28"/>
  <c r="D10" i="28"/>
  <c r="C10" i="28"/>
  <c r="A10" i="28"/>
  <c r="I4" i="28"/>
  <c r="A4" i="28"/>
  <c r="A57" i="12"/>
  <c r="M10" i="27"/>
  <c r="F10" i="27"/>
  <c r="D10" i="27"/>
  <c r="C10" i="27"/>
  <c r="A10" i="27"/>
  <c r="I4" i="27"/>
  <c r="A4" i="27"/>
  <c r="A56" i="12"/>
  <c r="A1048576" i="12"/>
  <c r="M19" i="15"/>
  <c r="F19" i="15"/>
  <c r="D19" i="15"/>
  <c r="C19" i="15"/>
  <c r="A15" i="19"/>
  <c r="M12" i="19"/>
  <c r="F12" i="19"/>
  <c r="D12" i="19"/>
  <c r="C12" i="19"/>
  <c r="A12" i="19"/>
  <c r="M11" i="19"/>
  <c r="F11" i="19"/>
  <c r="D11" i="19"/>
  <c r="C11" i="19"/>
  <c r="A11" i="19"/>
  <c r="M10" i="19"/>
  <c r="L10" i="19"/>
  <c r="K10" i="19"/>
  <c r="J10" i="19"/>
  <c r="I10" i="19"/>
  <c r="H10" i="19"/>
  <c r="A10" i="19"/>
  <c r="I4" i="19"/>
  <c r="A4" i="19"/>
  <c r="A14" i="18"/>
  <c r="M11" i="18"/>
  <c r="A11" i="18"/>
  <c r="M10" i="18"/>
  <c r="L10" i="18"/>
  <c r="K10" i="18"/>
  <c r="J10" i="18"/>
  <c r="I10" i="18"/>
  <c r="H10" i="18"/>
  <c r="A10" i="18"/>
  <c r="I4" i="18"/>
  <c r="A4" i="18"/>
  <c r="A55" i="12"/>
  <c r="A54" i="12"/>
  <c r="A12" i="16"/>
  <c r="A11" i="16"/>
  <c r="M10" i="16"/>
  <c r="F10" i="16"/>
  <c r="D10" i="16"/>
  <c r="C10" i="16"/>
  <c r="A10" i="16"/>
  <c r="I4" i="16"/>
  <c r="A4" i="16"/>
  <c r="M18" i="15"/>
  <c r="F18" i="15"/>
  <c r="D18" i="15"/>
  <c r="C18" i="15"/>
  <c r="A16" i="15"/>
  <c r="A13" i="15"/>
  <c r="M13" i="15"/>
  <c r="F13" i="15"/>
  <c r="D13" i="15"/>
  <c r="C13" i="15"/>
  <c r="A53" i="12"/>
  <c r="A52" i="12"/>
  <c r="A12" i="15"/>
  <c r="M16" i="15"/>
  <c r="F16" i="15"/>
  <c r="D16" i="15"/>
  <c r="C16" i="15"/>
  <c r="F12" i="15"/>
  <c r="D12" i="15"/>
  <c r="C12" i="15"/>
  <c r="M11" i="15"/>
  <c r="F11" i="15"/>
  <c r="D11" i="15"/>
  <c r="C11" i="15"/>
  <c r="A11" i="15"/>
  <c r="M10" i="15"/>
  <c r="L10" i="15"/>
  <c r="K10" i="15"/>
  <c r="J10" i="15"/>
  <c r="I10" i="15"/>
  <c r="H10" i="15"/>
  <c r="F10" i="15"/>
  <c r="D10" i="15"/>
  <c r="C10" i="15"/>
  <c r="A10" i="15"/>
  <c r="I4" i="15"/>
  <c r="A4" i="15"/>
  <c r="A16" i="14"/>
  <c r="A15" i="14"/>
  <c r="A51" i="12"/>
  <c r="F14" i="14"/>
  <c r="D14" i="14"/>
  <c r="C14" i="14"/>
  <c r="A14" i="14"/>
  <c r="A17" i="14"/>
  <c r="L10" i="14"/>
  <c r="K10" i="14"/>
  <c r="J10" i="14"/>
  <c r="I10" i="14"/>
  <c r="H10" i="14"/>
  <c r="F10" i="14"/>
  <c r="D10" i="14"/>
  <c r="C10" i="14"/>
  <c r="A11" i="14"/>
  <c r="M11" i="14"/>
  <c r="F11" i="14"/>
  <c r="E11" i="14"/>
  <c r="D11" i="14"/>
  <c r="C11" i="14"/>
  <c r="M16" i="14"/>
  <c r="F16" i="14"/>
  <c r="D16" i="14"/>
  <c r="C16" i="14"/>
  <c r="M15" i="14"/>
  <c r="F15" i="14"/>
  <c r="D15" i="14"/>
  <c r="C15" i="14"/>
  <c r="L14" i="14"/>
  <c r="K14" i="14"/>
  <c r="J14" i="14"/>
  <c r="I14" i="14"/>
  <c r="H14" i="14"/>
  <c r="M10" i="14"/>
  <c r="A10" i="14"/>
  <c r="I4" i="14"/>
  <c r="A4" i="14"/>
  <c r="A50" i="12"/>
  <c r="A49" i="12"/>
  <c r="A48" i="12"/>
  <c r="M17" i="13"/>
  <c r="L17" i="13"/>
  <c r="K17" i="13"/>
  <c r="J17" i="13"/>
  <c r="I17" i="13"/>
  <c r="H17" i="13"/>
  <c r="F17" i="13"/>
  <c r="D17" i="13"/>
  <c r="C17" i="13"/>
  <c r="A17" i="13"/>
  <c r="M16" i="13"/>
  <c r="F16" i="13"/>
  <c r="D16" i="13"/>
  <c r="C16" i="13"/>
  <c r="A16" i="13"/>
  <c r="M15" i="13"/>
  <c r="F15" i="13"/>
  <c r="D15" i="13"/>
  <c r="C15" i="13"/>
  <c r="A15" i="13"/>
  <c r="A34" i="12"/>
  <c r="A2" i="12"/>
  <c r="A14" i="13"/>
  <c r="A13" i="13"/>
  <c r="A12" i="13"/>
  <c r="A30" i="12"/>
  <c r="A4" i="13"/>
  <c r="M14" i="13"/>
  <c r="F14" i="13"/>
  <c r="D14" i="13"/>
  <c r="C14" i="13"/>
  <c r="M13" i="13"/>
  <c r="F13" i="13"/>
  <c r="D13" i="13"/>
  <c r="C13" i="13"/>
  <c r="M12" i="13"/>
  <c r="F12" i="13"/>
  <c r="D12" i="13"/>
  <c r="C12" i="13"/>
  <c r="M10" i="13"/>
  <c r="F10" i="13"/>
  <c r="D10" i="13"/>
  <c r="C10" i="13"/>
  <c r="A10" i="13"/>
  <c r="I4" i="13"/>
  <c r="M18" i="4"/>
  <c r="A3" i="12"/>
  <c r="A18" i="4"/>
  <c r="E13" i="4"/>
  <c r="E12" i="4"/>
  <c r="A13" i="10"/>
  <c r="A16" i="6" l="1"/>
  <c r="A15" i="6"/>
  <c r="A14" i="6"/>
  <c r="A15" i="5"/>
  <c r="A13" i="5"/>
  <c r="A15" i="3"/>
  <c r="A14" i="3"/>
  <c r="A13" i="3"/>
  <c r="A13" i="2"/>
  <c r="A12" i="5"/>
  <c r="A11" i="5"/>
  <c r="A10" i="5"/>
  <c r="A12" i="3"/>
  <c r="A11" i="3"/>
  <c r="A10" i="3"/>
  <c r="A12" i="2"/>
  <c r="A11" i="2"/>
  <c r="A10" i="2"/>
  <c r="A4" i="3"/>
  <c r="A4" i="2"/>
  <c r="A4" i="1"/>
  <c r="A13" i="1"/>
  <c r="A12" i="1"/>
  <c r="A11" i="1"/>
  <c r="A10" i="1"/>
  <c r="A25" i="12"/>
  <c r="H11" i="4"/>
  <c r="I11" i="4"/>
  <c r="J11" i="4"/>
  <c r="K11" i="4"/>
  <c r="L11" i="4"/>
  <c r="M11" i="4"/>
  <c r="M17" i="4"/>
  <c r="A17" i="4"/>
  <c r="A6" i="4"/>
  <c r="A5" i="4"/>
  <c r="A4" i="4"/>
  <c r="M10" i="4"/>
  <c r="M13" i="10"/>
  <c r="M11" i="10"/>
  <c r="M10" i="10"/>
  <c r="M22" i="9"/>
  <c r="M19" i="9"/>
  <c r="M18" i="9"/>
  <c r="M17" i="9"/>
  <c r="M14" i="9"/>
  <c r="M12" i="9"/>
  <c r="M11" i="9"/>
  <c r="M10" i="9"/>
  <c r="M12" i="25"/>
  <c r="M11" i="25"/>
  <c r="M10" i="25"/>
  <c r="M24" i="25"/>
  <c r="M23" i="25"/>
  <c r="M22" i="25"/>
  <c r="M21" i="25"/>
  <c r="M20" i="25"/>
  <c r="M19" i="25"/>
  <c r="M18" i="25"/>
  <c r="M17" i="25"/>
  <c r="M16" i="25"/>
  <c r="M15" i="25"/>
  <c r="M14" i="25"/>
  <c r="M12" i="7"/>
  <c r="M11" i="7"/>
  <c r="M10" i="7"/>
  <c r="M16" i="6"/>
  <c r="M15" i="6"/>
  <c r="M14" i="6"/>
  <c r="M13" i="6"/>
  <c r="M12" i="6"/>
  <c r="M11" i="6"/>
  <c r="M10" i="6"/>
  <c r="M15" i="5"/>
  <c r="M13" i="5"/>
  <c r="M12" i="5"/>
  <c r="M11" i="5"/>
  <c r="M10" i="5"/>
  <c r="M15" i="3"/>
  <c r="M14" i="3"/>
  <c r="M13" i="3"/>
  <c r="M12" i="3"/>
  <c r="M11" i="3"/>
  <c r="M10" i="3"/>
  <c r="M13" i="2"/>
  <c r="M12" i="2"/>
  <c r="M11" i="2"/>
  <c r="M10" i="2"/>
  <c r="M13" i="1"/>
  <c r="M12" i="1"/>
  <c r="M11" i="1"/>
  <c r="M10" i="1"/>
  <c r="M16" i="4"/>
  <c r="M15" i="4"/>
  <c r="M14" i="4"/>
  <c r="M13" i="4"/>
  <c r="M12" i="4"/>
  <c r="L13" i="4"/>
  <c r="K13" i="4"/>
  <c r="J13" i="4"/>
  <c r="I13" i="4"/>
  <c r="H13" i="4"/>
  <c r="L10" i="4"/>
  <c r="K10" i="4"/>
  <c r="J10" i="4"/>
  <c r="I10" i="4"/>
  <c r="H10" i="4"/>
  <c r="L10" i="10"/>
  <c r="K10" i="10"/>
  <c r="J10" i="10"/>
  <c r="I10" i="10"/>
  <c r="H10" i="10"/>
  <c r="A18" i="12"/>
  <c r="A4" i="10"/>
  <c r="A22" i="9"/>
  <c r="K11" i="10"/>
  <c r="I16" i="14"/>
  <c r="A19" i="9"/>
  <c r="A18" i="9"/>
  <c r="A17" i="9"/>
  <c r="L18" i="9"/>
  <c r="K18" i="9"/>
  <c r="J18" i="9"/>
  <c r="I18" i="9"/>
  <c r="H18" i="9"/>
  <c r="L17" i="9"/>
  <c r="K17" i="9"/>
  <c r="J17" i="9"/>
  <c r="I17" i="9"/>
  <c r="H17" i="9"/>
  <c r="L11" i="9"/>
  <c r="K11" i="9"/>
  <c r="J11" i="9"/>
  <c r="I11" i="9"/>
  <c r="H11" i="9"/>
  <c r="L10" i="9"/>
  <c r="K10" i="9"/>
  <c r="J10" i="9"/>
  <c r="I10" i="9"/>
  <c r="H10" i="9"/>
  <c r="A14" i="9"/>
  <c r="L14" i="25"/>
  <c r="K14" i="25"/>
  <c r="J14" i="25"/>
  <c r="I14" i="25"/>
  <c r="H14" i="25"/>
  <c r="A24" i="25"/>
  <c r="A23" i="25"/>
  <c r="A22" i="25"/>
  <c r="A21" i="25"/>
  <c r="A20" i="25"/>
  <c r="A19" i="25"/>
  <c r="A18" i="25"/>
  <c r="A17" i="25"/>
  <c r="A16" i="25"/>
  <c r="A15" i="25"/>
  <c r="L22" i="25"/>
  <c r="K22" i="25"/>
  <c r="J22" i="25"/>
  <c r="I22" i="25"/>
  <c r="H22" i="25"/>
  <c r="L21" i="25"/>
  <c r="K21" i="25"/>
  <c r="J21" i="25"/>
  <c r="I21" i="25"/>
  <c r="H21" i="25"/>
  <c r="L20" i="25"/>
  <c r="K20" i="25"/>
  <c r="J20" i="25"/>
  <c r="I20" i="25"/>
  <c r="H20" i="25"/>
  <c r="L19" i="25"/>
  <c r="K19" i="25"/>
  <c r="J19" i="25"/>
  <c r="I19" i="25"/>
  <c r="H19" i="25"/>
  <c r="L18" i="25"/>
  <c r="K18" i="25"/>
  <c r="J18" i="25"/>
  <c r="I18" i="25"/>
  <c r="H18" i="25"/>
  <c r="L17" i="25"/>
  <c r="K17" i="25"/>
  <c r="J17" i="25"/>
  <c r="I17" i="25"/>
  <c r="H17" i="25"/>
  <c r="L16" i="25"/>
  <c r="K16" i="25"/>
  <c r="J16" i="25"/>
  <c r="I16" i="25"/>
  <c r="H16" i="25"/>
  <c r="L11" i="25"/>
  <c r="K11" i="25"/>
  <c r="J11" i="25"/>
  <c r="I11" i="25"/>
  <c r="H11" i="25"/>
  <c r="L10" i="25"/>
  <c r="K10" i="25"/>
  <c r="J10" i="25"/>
  <c r="I10" i="25"/>
  <c r="H10" i="25"/>
  <c r="A14" i="25"/>
  <c r="L11" i="7"/>
  <c r="K11" i="7"/>
  <c r="J11" i="7"/>
  <c r="I11" i="7"/>
  <c r="H11" i="7"/>
  <c r="L10" i="7"/>
  <c r="K10" i="7"/>
  <c r="J10" i="7"/>
  <c r="I10" i="7"/>
  <c r="H10" i="7"/>
  <c r="L10" i="6"/>
  <c r="K10" i="6"/>
  <c r="J10" i="6"/>
  <c r="I10" i="6"/>
  <c r="H10" i="6"/>
  <c r="L11" i="6"/>
  <c r="K11" i="6"/>
  <c r="J11" i="6"/>
  <c r="I11" i="6"/>
  <c r="H11" i="6"/>
  <c r="L13" i="6"/>
  <c r="K13" i="6"/>
  <c r="J13" i="6"/>
  <c r="I13" i="6"/>
  <c r="H13" i="6"/>
  <c r="L12" i="5"/>
  <c r="K12" i="5"/>
  <c r="J12" i="5"/>
  <c r="I12" i="5"/>
  <c r="H12" i="5"/>
  <c r="L11" i="5"/>
  <c r="K11" i="5"/>
  <c r="J11" i="5"/>
  <c r="I11" i="5"/>
  <c r="H11" i="5"/>
  <c r="L10" i="5"/>
  <c r="K10" i="5"/>
  <c r="J10" i="5"/>
  <c r="I10" i="5"/>
  <c r="H10" i="5"/>
  <c r="L12" i="3"/>
  <c r="K12" i="3"/>
  <c r="J12" i="3"/>
  <c r="I12" i="3"/>
  <c r="H12" i="3"/>
  <c r="L11" i="3"/>
  <c r="K11" i="3"/>
  <c r="J11" i="3"/>
  <c r="I11" i="3"/>
  <c r="H11" i="3"/>
  <c r="L10" i="3"/>
  <c r="K10" i="3"/>
  <c r="J10" i="3"/>
  <c r="I10" i="3"/>
  <c r="H10" i="3"/>
  <c r="L11" i="2"/>
  <c r="K11" i="2"/>
  <c r="J11" i="2"/>
  <c r="I11" i="2"/>
  <c r="H11" i="2"/>
  <c r="L10" i="2"/>
  <c r="K10" i="2"/>
  <c r="J10" i="2"/>
  <c r="I10" i="2"/>
  <c r="H10" i="2"/>
  <c r="H11" i="1"/>
  <c r="L11" i="1"/>
  <c r="K11" i="1"/>
  <c r="J11" i="1"/>
  <c r="I11" i="1"/>
  <c r="L10" i="1"/>
  <c r="K10" i="1"/>
  <c r="J10" i="1"/>
  <c r="I10" i="1"/>
  <c r="H10" i="1"/>
  <c r="J23" i="25" l="1"/>
  <c r="H11" i="10"/>
  <c r="L11" i="10"/>
  <c r="H11" i="28"/>
  <c r="H11" i="27"/>
  <c r="K11" i="15"/>
  <c r="L14" i="13"/>
  <c r="K11" i="28"/>
  <c r="I10" i="27"/>
  <c r="I16" i="13"/>
  <c r="H19" i="4"/>
  <c r="J11" i="28"/>
  <c r="H12" i="27"/>
  <c r="J12" i="16"/>
  <c r="H16" i="13"/>
  <c r="K19" i="4"/>
  <c r="K10" i="28"/>
  <c r="J19" i="4"/>
  <c r="K12" i="13"/>
  <c r="K13" i="9"/>
  <c r="L17" i="15"/>
  <c r="H17" i="15"/>
  <c r="K17" i="15"/>
  <c r="J17" i="15"/>
  <c r="I17" i="15"/>
  <c r="L13" i="27"/>
  <c r="H13" i="27"/>
  <c r="L19" i="15"/>
  <c r="H19" i="15"/>
  <c r="L16" i="19"/>
  <c r="H16" i="19"/>
  <c r="I15" i="19"/>
  <c r="K14" i="19"/>
  <c r="L13" i="19"/>
  <c r="H13" i="19"/>
  <c r="J12" i="19"/>
  <c r="L11" i="19"/>
  <c r="H11" i="19"/>
  <c r="J14" i="18"/>
  <c r="J13" i="18"/>
  <c r="K12" i="18"/>
  <c r="I11" i="18"/>
  <c r="L11" i="16"/>
  <c r="H11" i="16"/>
  <c r="K10" i="16"/>
  <c r="K18" i="15"/>
  <c r="I15" i="15"/>
  <c r="J14" i="15"/>
  <c r="L13" i="15"/>
  <c r="H13" i="15"/>
  <c r="K16" i="15"/>
  <c r="K12" i="15"/>
  <c r="K17" i="14"/>
  <c r="K13" i="14"/>
  <c r="L12" i="14"/>
  <c r="H12" i="14"/>
  <c r="J11" i="14"/>
  <c r="L15" i="14"/>
  <c r="H15" i="14"/>
  <c r="J15" i="13"/>
  <c r="K11" i="13"/>
  <c r="J13" i="13"/>
  <c r="K10" i="13"/>
  <c r="I12" i="10"/>
  <c r="J11" i="13"/>
  <c r="I13" i="13"/>
  <c r="L12" i="10"/>
  <c r="H12" i="10"/>
  <c r="L17" i="14"/>
  <c r="H10" i="13"/>
  <c r="K13" i="27"/>
  <c r="K19" i="15"/>
  <c r="K16" i="19"/>
  <c r="L15" i="19"/>
  <c r="H15" i="19"/>
  <c r="J14" i="19"/>
  <c r="K13" i="19"/>
  <c r="I12" i="19"/>
  <c r="K11" i="19"/>
  <c r="I14" i="18"/>
  <c r="I13" i="18"/>
  <c r="J12" i="18"/>
  <c r="L11" i="18"/>
  <c r="H11" i="18"/>
  <c r="K11" i="16"/>
  <c r="J10" i="16"/>
  <c r="J18" i="15"/>
  <c r="L15" i="15"/>
  <c r="H15" i="15"/>
  <c r="I14" i="15"/>
  <c r="K13" i="15"/>
  <c r="J16" i="15"/>
  <c r="J12" i="15"/>
  <c r="J17" i="14"/>
  <c r="J13" i="14"/>
  <c r="K12" i="14"/>
  <c r="I11" i="14"/>
  <c r="K15" i="14"/>
  <c r="I15" i="13"/>
  <c r="J10" i="13"/>
  <c r="H11" i="13"/>
  <c r="K13" i="13"/>
  <c r="J13" i="27"/>
  <c r="J19" i="15"/>
  <c r="J16" i="19"/>
  <c r="K15" i="19"/>
  <c r="I14" i="19"/>
  <c r="J13" i="19"/>
  <c r="L12" i="19"/>
  <c r="H12" i="19"/>
  <c r="J11" i="19"/>
  <c r="L14" i="18"/>
  <c r="H14" i="18"/>
  <c r="L13" i="18"/>
  <c r="H13" i="18"/>
  <c r="I12" i="18"/>
  <c r="K11" i="18"/>
  <c r="J11" i="16"/>
  <c r="I10" i="16"/>
  <c r="I18" i="15"/>
  <c r="K15" i="15"/>
  <c r="L14" i="15"/>
  <c r="H14" i="15"/>
  <c r="J13" i="15"/>
  <c r="I16" i="15"/>
  <c r="I12" i="15"/>
  <c r="I17" i="14"/>
  <c r="I13" i="14"/>
  <c r="J12" i="14"/>
  <c r="L11" i="14"/>
  <c r="H11" i="14"/>
  <c r="J15" i="14"/>
  <c r="L15" i="13"/>
  <c r="H15" i="13"/>
  <c r="I11" i="13"/>
  <c r="L13" i="13"/>
  <c r="H13" i="13"/>
  <c r="I10" i="13"/>
  <c r="L18" i="4"/>
  <c r="K12" i="10"/>
  <c r="I13" i="27"/>
  <c r="I16" i="19"/>
  <c r="J15" i="19"/>
  <c r="L14" i="19"/>
  <c r="H14" i="19"/>
  <c r="I13" i="19"/>
  <c r="I11" i="19"/>
  <c r="K14" i="18"/>
  <c r="L18" i="15"/>
  <c r="J15" i="15"/>
  <c r="L16" i="15"/>
  <c r="H16" i="15"/>
  <c r="H12" i="15"/>
  <c r="H17" i="14"/>
  <c r="L13" i="14"/>
  <c r="H13" i="14"/>
  <c r="I12" i="14"/>
  <c r="K11" i="14"/>
  <c r="I15" i="14"/>
  <c r="L11" i="13"/>
  <c r="L10" i="13"/>
  <c r="I19" i="15"/>
  <c r="K12" i="19"/>
  <c r="K13" i="18"/>
  <c r="L12" i="18"/>
  <c r="H12" i="18"/>
  <c r="J11" i="18"/>
  <c r="I11" i="16"/>
  <c r="L10" i="16"/>
  <c r="H10" i="16"/>
  <c r="H18" i="15"/>
  <c r="K14" i="15"/>
  <c r="I13" i="15"/>
  <c r="L12" i="15"/>
  <c r="K15" i="13"/>
  <c r="J12" i="10"/>
  <c r="I11" i="10"/>
  <c r="J10" i="28"/>
  <c r="J10" i="27"/>
  <c r="L16" i="14"/>
  <c r="H14" i="13"/>
  <c r="I10" i="28"/>
  <c r="K12" i="16"/>
  <c r="K14" i="13"/>
  <c r="J18" i="4"/>
  <c r="L10" i="28"/>
  <c r="J11" i="27"/>
  <c r="I11" i="15"/>
  <c r="J14" i="13"/>
  <c r="I18" i="4"/>
  <c r="K12" i="27"/>
  <c r="K18" i="4"/>
  <c r="I19" i="4"/>
  <c r="I14" i="13"/>
  <c r="J11" i="10"/>
  <c r="J12" i="27"/>
  <c r="L12" i="16"/>
  <c r="H16" i="14"/>
  <c r="J12" i="13"/>
  <c r="I12" i="27"/>
  <c r="J11" i="15"/>
  <c r="I12" i="13"/>
  <c r="L12" i="28"/>
  <c r="H10" i="28"/>
  <c r="L10" i="27"/>
  <c r="J16" i="14"/>
  <c r="L12" i="13"/>
  <c r="K12" i="28"/>
  <c r="I11" i="27"/>
  <c r="L11" i="15"/>
  <c r="H18" i="4"/>
  <c r="H11" i="15"/>
  <c r="J15" i="9"/>
  <c r="L11" i="28"/>
  <c r="L11" i="27"/>
  <c r="H12" i="16"/>
  <c r="J16" i="13"/>
  <c r="I12" i="28"/>
  <c r="K11" i="27"/>
  <c r="K16" i="14"/>
  <c r="L19" i="4"/>
  <c r="H12" i="28"/>
  <c r="L12" i="27"/>
  <c r="H10" i="27"/>
  <c r="L16" i="13"/>
  <c r="H12" i="13"/>
  <c r="I11" i="28"/>
  <c r="K10" i="27"/>
  <c r="K16" i="13"/>
  <c r="I12" i="16"/>
  <c r="J12" i="28"/>
  <c r="K12" i="9"/>
  <c r="K23" i="25"/>
  <c r="J24" i="25"/>
  <c r="H23" i="25"/>
  <c r="K16" i="9"/>
  <c r="J15" i="25"/>
  <c r="I23" i="25"/>
  <c r="H12" i="9"/>
  <c r="J13" i="9"/>
  <c r="L12" i="9"/>
  <c r="L23" i="25"/>
  <c r="J12" i="9"/>
  <c r="I13" i="9"/>
  <c r="K14" i="9"/>
  <c r="I16" i="9"/>
  <c r="K19" i="9"/>
  <c r="J20" i="9"/>
  <c r="I21" i="9"/>
  <c r="K22" i="9"/>
  <c r="J13" i="10"/>
  <c r="I14" i="10"/>
  <c r="H15" i="10"/>
  <c r="L15" i="10"/>
  <c r="J15" i="5"/>
  <c r="L14" i="9"/>
  <c r="J16" i="9"/>
  <c r="H19" i="9"/>
  <c r="L19" i="9"/>
  <c r="K20" i="9"/>
  <c r="J21" i="9"/>
  <c r="H22" i="9"/>
  <c r="L22" i="9"/>
  <c r="K13" i="10"/>
  <c r="J14" i="10"/>
  <c r="I15" i="10"/>
  <c r="K15" i="5"/>
  <c r="I19" i="9"/>
  <c r="H20" i="9"/>
  <c r="L20" i="9"/>
  <c r="K21" i="9"/>
  <c r="I22" i="9"/>
  <c r="H13" i="10"/>
  <c r="L13" i="10"/>
  <c r="K14" i="10"/>
  <c r="J15" i="10"/>
  <c r="H15" i="5"/>
  <c r="L15" i="5"/>
  <c r="I12" i="9"/>
  <c r="H13" i="9"/>
  <c r="L13" i="9"/>
  <c r="H14" i="9"/>
  <c r="K15" i="9"/>
  <c r="J19" i="9"/>
  <c r="I20" i="9"/>
  <c r="H21" i="9"/>
  <c r="L21" i="9"/>
  <c r="J22" i="9"/>
  <c r="I13" i="10"/>
  <c r="H14" i="10"/>
  <c r="L14" i="10"/>
  <c r="K15" i="10"/>
  <c r="I15" i="5"/>
  <c r="J14" i="9"/>
  <c r="I15" i="9"/>
  <c r="H16" i="9"/>
  <c r="L16" i="9"/>
  <c r="I14" i="9"/>
  <c r="H15" i="9"/>
  <c r="L15" i="9"/>
  <c r="H14" i="4"/>
  <c r="K15" i="25"/>
  <c r="H15" i="25"/>
  <c r="L15" i="25"/>
  <c r="I15" i="25"/>
  <c r="L14" i="4"/>
  <c r="K14" i="4"/>
  <c r="J15" i="4"/>
  <c r="I16" i="4"/>
  <c r="I12" i="1"/>
  <c r="K13" i="1"/>
  <c r="I12" i="2"/>
  <c r="H13" i="2"/>
  <c r="L13" i="2"/>
  <c r="I13" i="3"/>
  <c r="J14" i="3"/>
  <c r="I15" i="3"/>
  <c r="H13" i="5"/>
  <c r="L13" i="5"/>
  <c r="K14" i="5"/>
  <c r="I12" i="6"/>
  <c r="I14" i="6"/>
  <c r="H15" i="6"/>
  <c r="L15" i="6"/>
  <c r="K16" i="6"/>
  <c r="J12" i="7"/>
  <c r="I12" i="25"/>
  <c r="H13" i="25"/>
  <c r="L13" i="25"/>
  <c r="J25" i="25"/>
  <c r="I24" i="25"/>
  <c r="K15" i="4"/>
  <c r="J16" i="4"/>
  <c r="J12" i="1"/>
  <c r="H13" i="1"/>
  <c r="L13" i="1"/>
  <c r="J12" i="2"/>
  <c r="I13" i="2"/>
  <c r="J13" i="3"/>
  <c r="K14" i="3"/>
  <c r="J15" i="3"/>
  <c r="I13" i="5"/>
  <c r="H14" i="5"/>
  <c r="L14" i="5"/>
  <c r="J12" i="6"/>
  <c r="J14" i="6"/>
  <c r="I15" i="6"/>
  <c r="H16" i="6"/>
  <c r="L16" i="6"/>
  <c r="K12" i="7"/>
  <c r="J12" i="25"/>
  <c r="I13" i="25"/>
  <c r="L26" i="25"/>
  <c r="K25" i="25"/>
  <c r="L12" i="4"/>
  <c r="I14" i="4"/>
  <c r="H15" i="4"/>
  <c r="L15" i="4"/>
  <c r="K16" i="4"/>
  <c r="K12" i="1"/>
  <c r="I13" i="1"/>
  <c r="K12" i="2"/>
  <c r="J13" i="2"/>
  <c r="K13" i="3"/>
  <c r="H14" i="3"/>
  <c r="L14" i="3"/>
  <c r="K15" i="3"/>
  <c r="J13" i="5"/>
  <c r="I14" i="5"/>
  <c r="K12" i="6"/>
  <c r="K14" i="6"/>
  <c r="J15" i="6"/>
  <c r="I16" i="6"/>
  <c r="H12" i="7"/>
  <c r="L12" i="7"/>
  <c r="K12" i="25"/>
  <c r="J13" i="25"/>
  <c r="H25" i="25"/>
  <c r="L25" i="25"/>
  <c r="K24" i="25"/>
  <c r="J14" i="4"/>
  <c r="I15" i="4"/>
  <c r="H16" i="4"/>
  <c r="L16" i="4"/>
  <c r="H12" i="1"/>
  <c r="L12" i="1"/>
  <c r="J13" i="1"/>
  <c r="H12" i="2"/>
  <c r="L12" i="2"/>
  <c r="K13" i="2"/>
  <c r="H13" i="3"/>
  <c r="L13" i="3"/>
  <c r="I14" i="3"/>
  <c r="H15" i="3"/>
  <c r="L15" i="3"/>
  <c r="K13" i="5"/>
  <c r="J14" i="5"/>
  <c r="H12" i="6"/>
  <c r="L12" i="6"/>
  <c r="H14" i="6"/>
  <c r="L14" i="6"/>
  <c r="K15" i="6"/>
  <c r="J16" i="6"/>
  <c r="I12" i="7"/>
  <c r="H12" i="25"/>
  <c r="L12" i="25"/>
  <c r="K13" i="25"/>
  <c r="I25" i="25"/>
  <c r="H24" i="25"/>
  <c r="L24" i="25"/>
  <c r="I26" i="25"/>
  <c r="J26" i="25"/>
  <c r="K26" i="25"/>
  <c r="H26" i="25"/>
  <c r="H12" i="4"/>
  <c r="I12" i="4"/>
  <c r="J12" i="4"/>
  <c r="K12" i="4"/>
  <c r="F13" i="10"/>
  <c r="D13" i="10"/>
  <c r="C13" i="10"/>
  <c r="F11" i="10"/>
  <c r="D11" i="10"/>
  <c r="C11" i="10"/>
  <c r="A11" i="10"/>
  <c r="F10" i="10"/>
  <c r="D10" i="10"/>
  <c r="C10" i="10"/>
  <c r="A10" i="10"/>
  <c r="I4" i="10"/>
  <c r="A12" i="12"/>
  <c r="A45" i="12"/>
  <c r="A6" i="12"/>
  <c r="F22" i="9"/>
  <c r="E22" i="9"/>
  <c r="D22" i="9"/>
  <c r="C22" i="9"/>
  <c r="F19" i="9"/>
  <c r="E19" i="9"/>
  <c r="D19" i="9"/>
  <c r="C19" i="9"/>
  <c r="F18" i="9"/>
  <c r="E18" i="9"/>
  <c r="D18" i="9"/>
  <c r="C18" i="9"/>
  <c r="F17" i="9"/>
  <c r="E17" i="9"/>
  <c r="D17" i="9"/>
  <c r="C17" i="9"/>
  <c r="F14" i="9"/>
  <c r="E14" i="9"/>
  <c r="D14" i="9"/>
  <c r="C14" i="9"/>
  <c r="F12" i="9"/>
  <c r="D12" i="9"/>
  <c r="C12" i="9"/>
  <c r="A12" i="9"/>
  <c r="F11" i="9"/>
  <c r="D11" i="9"/>
  <c r="C11" i="9"/>
  <c r="A11" i="9"/>
  <c r="F10" i="9"/>
  <c r="D10" i="9"/>
  <c r="C10" i="9"/>
  <c r="A10" i="9"/>
  <c r="I4" i="9"/>
  <c r="A4" i="9"/>
  <c r="E14" i="25"/>
  <c r="E24" i="25"/>
  <c r="E23" i="25"/>
  <c r="E22" i="25"/>
  <c r="E21" i="25"/>
  <c r="E20" i="25"/>
  <c r="E19" i="25"/>
  <c r="E18" i="25"/>
  <c r="E17" i="25"/>
  <c r="E16" i="25"/>
  <c r="E15" i="25"/>
  <c r="A39" i="12"/>
  <c r="F24" i="25"/>
  <c r="D24" i="25"/>
  <c r="C24" i="25"/>
  <c r="A8" i="12"/>
  <c r="F23" i="25"/>
  <c r="D23" i="25"/>
  <c r="C23" i="25"/>
  <c r="A14" i="12"/>
  <c r="A7" i="12"/>
  <c r="A44" i="12"/>
  <c r="A43" i="12"/>
  <c r="A42" i="12"/>
  <c r="A41" i="12"/>
  <c r="A40" i="12"/>
  <c r="A13" i="12"/>
  <c r="F22" i="25"/>
  <c r="D22" i="25"/>
  <c r="C22" i="25"/>
  <c r="F21" i="25"/>
  <c r="D21" i="25"/>
  <c r="C21" i="25"/>
  <c r="F20" i="25"/>
  <c r="D20" i="25"/>
  <c r="C20" i="25"/>
  <c r="F19" i="25"/>
  <c r="D19" i="25"/>
  <c r="C19" i="25"/>
  <c r="F17" i="25"/>
  <c r="D17" i="25"/>
  <c r="C17" i="25"/>
  <c r="F18" i="25"/>
  <c r="D18" i="25"/>
  <c r="C18" i="25"/>
  <c r="A36" i="12"/>
  <c r="A26" i="12" l="1"/>
  <c r="A4" i="25"/>
  <c r="F16" i="25"/>
  <c r="D16" i="25"/>
  <c r="C16" i="25"/>
  <c r="F15" i="25"/>
  <c r="D15" i="25"/>
  <c r="C15" i="25"/>
  <c r="F14" i="25"/>
  <c r="D14" i="25"/>
  <c r="C14" i="25"/>
  <c r="F12" i="25"/>
  <c r="D12" i="25"/>
  <c r="C12" i="25"/>
  <c r="A12" i="25"/>
  <c r="F11" i="25"/>
  <c r="D11" i="25"/>
  <c r="C11" i="25"/>
  <c r="A11" i="25"/>
  <c r="F10" i="25"/>
  <c r="D10" i="25"/>
  <c r="C10" i="25"/>
  <c r="A10" i="25"/>
  <c r="I4" i="25"/>
  <c r="A10" i="12"/>
  <c r="A4" i="7"/>
  <c r="F12" i="7"/>
  <c r="D12" i="7"/>
  <c r="C12" i="7"/>
  <c r="A12" i="7"/>
  <c r="F11" i="7"/>
  <c r="D11" i="7"/>
  <c r="C11" i="7"/>
  <c r="A11" i="7"/>
  <c r="F10" i="7"/>
  <c r="D10" i="7"/>
  <c r="C10" i="7"/>
  <c r="A10" i="7"/>
  <c r="I4" i="7"/>
  <c r="A9" i="12"/>
  <c r="A37" i="12"/>
  <c r="A47" i="12"/>
  <c r="A46" i="12"/>
  <c r="A11" i="12"/>
  <c r="A15" i="12"/>
  <c r="E16" i="6"/>
  <c r="F12" i="6"/>
  <c r="D12" i="6"/>
  <c r="C12" i="6"/>
  <c r="A12" i="6"/>
  <c r="A13" i="6"/>
  <c r="A6" i="6"/>
  <c r="A5" i="6"/>
  <c r="F16" i="6"/>
  <c r="D16" i="6"/>
  <c r="C16" i="6"/>
  <c r="A4" i="6"/>
  <c r="F15" i="6"/>
  <c r="E15" i="6"/>
  <c r="D15" i="6"/>
  <c r="C15" i="6"/>
  <c r="F14" i="6"/>
  <c r="E14" i="6"/>
  <c r="D14" i="6"/>
  <c r="C14" i="6"/>
  <c r="F13" i="6"/>
  <c r="D13" i="6"/>
  <c r="C13" i="6"/>
  <c r="F11" i="6"/>
  <c r="D11" i="6"/>
  <c r="C11" i="6"/>
  <c r="A11" i="6"/>
  <c r="F10" i="6"/>
  <c r="D10" i="6"/>
  <c r="C10" i="6"/>
  <c r="A10" i="6"/>
  <c r="I4" i="6"/>
  <c r="A16" i="12"/>
  <c r="F15" i="5"/>
  <c r="E15" i="5"/>
  <c r="D15" i="5"/>
  <c r="C15" i="5"/>
  <c r="F13" i="5"/>
  <c r="E13" i="5"/>
  <c r="D13" i="5"/>
  <c r="C13" i="5"/>
  <c r="F12" i="5"/>
  <c r="D12" i="5"/>
  <c r="C12" i="5"/>
  <c r="F11" i="5"/>
  <c r="D11" i="5"/>
  <c r="C11" i="5"/>
  <c r="F10" i="5"/>
  <c r="D10" i="5"/>
  <c r="C10" i="5"/>
  <c r="A5" i="5"/>
  <c r="I4" i="5"/>
  <c r="A4" i="5"/>
  <c r="E15" i="3"/>
  <c r="E14" i="3"/>
  <c r="E13" i="3"/>
  <c r="A6" i="3"/>
  <c r="A5" i="3"/>
  <c r="C16" i="4"/>
  <c r="C15" i="4"/>
  <c r="C14" i="4"/>
  <c r="F15" i="3" l="1"/>
  <c r="D15" i="3"/>
  <c r="C15" i="3"/>
  <c r="F14" i="3"/>
  <c r="D14" i="3"/>
  <c r="C14" i="3"/>
  <c r="F13" i="3"/>
  <c r="D13" i="3"/>
  <c r="C13" i="3"/>
  <c r="F12" i="3"/>
  <c r="D12" i="3"/>
  <c r="C12" i="3"/>
  <c r="F11" i="3"/>
  <c r="D11" i="3"/>
  <c r="C11" i="3"/>
  <c r="F10" i="3"/>
  <c r="D10" i="3"/>
  <c r="C10" i="3"/>
  <c r="I4" i="3"/>
  <c r="E16" i="4"/>
  <c r="E15" i="4"/>
  <c r="E14" i="4"/>
  <c r="F13" i="2"/>
  <c r="D13" i="2"/>
  <c r="C13" i="2"/>
  <c r="F12" i="2"/>
  <c r="D12" i="2"/>
  <c r="C12" i="2"/>
  <c r="F11" i="2"/>
  <c r="D11" i="2"/>
  <c r="C11" i="2"/>
  <c r="F10" i="2"/>
  <c r="D10" i="2"/>
  <c r="C10" i="2"/>
  <c r="I4" i="2"/>
  <c r="I4" i="1"/>
  <c r="F13" i="1"/>
  <c r="D13" i="1"/>
  <c r="C13" i="1"/>
  <c r="F12" i="1"/>
  <c r="D12" i="1"/>
  <c r="C12" i="1"/>
  <c r="F11" i="1"/>
  <c r="D11" i="1"/>
  <c r="C11" i="1"/>
  <c r="F10" i="1"/>
  <c r="D10" i="1"/>
  <c r="C10" i="1"/>
  <c r="A16" i="4" l="1"/>
  <c r="A15" i="4"/>
  <c r="A14" i="4"/>
  <c r="A13" i="4"/>
  <c r="A12" i="4"/>
  <c r="A11" i="4"/>
  <c r="A10" i="4"/>
  <c r="F16" i="4"/>
  <c r="D16" i="4"/>
  <c r="F15" i="4"/>
  <c r="D15" i="4"/>
  <c r="A35" i="12"/>
  <c r="A38" i="12"/>
  <c r="A17" i="12"/>
  <c r="A33" i="12"/>
  <c r="A32" i="12"/>
  <c r="A24" i="12"/>
  <c r="A21" i="12"/>
  <c r="A23" i="12"/>
  <c r="A22" i="12"/>
  <c r="A19" i="12"/>
  <c r="A20" i="12"/>
  <c r="F14" i="4"/>
  <c r="D14" i="4"/>
  <c r="F13" i="4"/>
  <c r="D13" i="4"/>
  <c r="C13" i="4"/>
  <c r="F12" i="4"/>
  <c r="D12" i="4"/>
  <c r="C12" i="4"/>
  <c r="F11" i="4"/>
  <c r="F10" i="4"/>
  <c r="D11" i="4"/>
  <c r="D10" i="4"/>
  <c r="C11" i="4"/>
  <c r="C10" i="4"/>
  <c r="A27" i="12"/>
  <c r="A28" i="12"/>
  <c r="A5" i="12"/>
  <c r="A4" i="12"/>
  <c r="A29" i="12"/>
  <c r="A31" i="12"/>
</calcChain>
</file>

<file path=xl/sharedStrings.xml><?xml version="1.0" encoding="utf-8"?>
<sst xmlns="http://schemas.openxmlformats.org/spreadsheetml/2006/main" count="1802" uniqueCount="631">
  <si>
    <t>视图名</t>
    <phoneticPr fontId="1" type="noConversion"/>
  </si>
  <si>
    <t>视图包含组件</t>
    <phoneticPr fontId="1" type="noConversion"/>
  </si>
  <si>
    <t>组件id</t>
    <phoneticPr fontId="1" type="noConversion"/>
  </si>
  <si>
    <t>组件名</t>
    <phoneticPr fontId="1" type="noConversion"/>
  </si>
  <si>
    <t>父组件</t>
    <phoneticPr fontId="1" type="noConversion"/>
  </si>
  <si>
    <t>类型</t>
    <phoneticPr fontId="1" type="noConversion"/>
  </si>
  <si>
    <t>api</t>
    <phoneticPr fontId="1" type="noConversion"/>
  </si>
  <si>
    <t>api返回值</t>
    <phoneticPr fontId="1" type="noConversion"/>
  </si>
  <si>
    <t>返回值说明</t>
    <phoneticPr fontId="1" type="noConversion"/>
  </si>
  <si>
    <t>视图</t>
    <phoneticPr fontId="1" type="noConversion"/>
  </si>
  <si>
    <t>classifyGroupList</t>
    <phoneticPr fontId="1" type="noConversion"/>
  </si>
  <si>
    <t>classifyList</t>
    <phoneticPr fontId="1" type="noConversion"/>
  </si>
  <si>
    <t>memberInfo</t>
    <phoneticPr fontId="1" type="noConversion"/>
  </si>
  <si>
    <t>navigation</t>
    <phoneticPr fontId="1" type="noConversion"/>
  </si>
  <si>
    <t>全局公用组件</t>
    <phoneticPr fontId="1" type="noConversion"/>
  </si>
  <si>
    <t>需补充</t>
    <phoneticPr fontId="1" type="noConversion"/>
  </si>
  <si>
    <t>视图内公用组件</t>
    <phoneticPr fontId="1" type="noConversion"/>
  </si>
  <si>
    <t>memberCenterMenu</t>
    <phoneticPr fontId="1" type="noConversion"/>
  </si>
  <si>
    <t>memberCenterMenu</t>
    <phoneticPr fontId="1" type="noConversion"/>
  </si>
  <si>
    <t>memberCenterHistoryTab</t>
  </si>
  <si>
    <t>memberCenterHistoryTab</t>
    <phoneticPr fontId="1" type="noConversion"/>
  </si>
  <si>
    <t>requetHistoryList</t>
    <phoneticPr fontId="1" type="noConversion"/>
  </si>
  <si>
    <t>非共有组件</t>
    <phoneticPr fontId="1" type="noConversion"/>
  </si>
  <si>
    <t>serviceHistoryList</t>
    <phoneticPr fontId="1" type="noConversion"/>
  </si>
  <si>
    <t>serviceHistoryList</t>
    <phoneticPr fontId="1" type="noConversion"/>
  </si>
  <si>
    <t>getServiceHistoryList</t>
    <phoneticPr fontId="1" type="noConversion"/>
  </si>
  <si>
    <t>docHistoryList</t>
  </si>
  <si>
    <t>docHistoryList</t>
    <phoneticPr fontId="1" type="noConversion"/>
  </si>
  <si>
    <t>getDocHistoryList</t>
    <phoneticPr fontId="1" type="noConversion"/>
  </si>
  <si>
    <t>别名</t>
    <phoneticPr fontId="1" type="noConversion"/>
  </si>
  <si>
    <t>路由</t>
  </si>
  <si>
    <t>默认路由</t>
    <phoneticPr fontId="1" type="noConversion"/>
  </si>
  <si>
    <t>是</t>
    <phoneticPr fontId="1" type="noConversion"/>
  </si>
  <si>
    <t>memberCenterRequsestHistory</t>
    <phoneticPr fontId="1" type="noConversion"/>
  </si>
  <si>
    <t>{page:1,pageNum:1}</t>
    <phoneticPr fontId="1" type="noConversion"/>
  </si>
  <si>
    <t>recharge</t>
    <phoneticPr fontId="1" type="noConversion"/>
  </si>
  <si>
    <t>参数说明</t>
    <phoneticPr fontId="1" type="noConversion"/>
  </si>
  <si>
    <t>api参数</t>
    <phoneticPr fontId="1" type="noConversion"/>
  </si>
  <si>
    <t>page：页数，pagenum：每页显示个数</t>
    <phoneticPr fontId="1" type="noConversion"/>
  </si>
  <si>
    <t>参数</t>
    <phoneticPr fontId="1" type="noConversion"/>
  </si>
  <si>
    <t>命名视图</t>
  </si>
  <si>
    <t>嵌套展示</t>
    <phoneticPr fontId="1" type="noConversion"/>
  </si>
  <si>
    <t>文件夹</t>
    <phoneticPr fontId="1" type="noConversion"/>
  </si>
  <si>
    <t>引用方式</t>
    <phoneticPr fontId="1" type="noConversion"/>
  </si>
  <si>
    <t>components/memberCenter</t>
    <phoneticPr fontId="1" type="noConversion"/>
  </si>
  <si>
    <t>navigation</t>
    <phoneticPr fontId="1" type="noConversion"/>
  </si>
  <si>
    <t>components/shared</t>
    <phoneticPr fontId="1" type="noConversion"/>
  </si>
  <si>
    <t>memberFavorites</t>
    <phoneticPr fontId="1" type="noConversion"/>
  </si>
  <si>
    <t>getChargeObject</t>
    <phoneticPr fontId="1" type="noConversion"/>
  </si>
  <si>
    <t>pointHistory</t>
    <phoneticPr fontId="1" type="noConversion"/>
  </si>
  <si>
    <t>pointHistory</t>
    <phoneticPr fontId="1" type="noConversion"/>
  </si>
  <si>
    <t>组件名称</t>
    <phoneticPr fontId="1" type="noConversion"/>
  </si>
  <si>
    <t>路由</t>
    <phoneticPr fontId="1" type="noConversion"/>
  </si>
  <si>
    <t>serviceDetail</t>
    <phoneticPr fontId="1" type="noConversion"/>
  </si>
  <si>
    <t>/serviceDetail</t>
    <phoneticPr fontId="1" type="noConversion"/>
  </si>
  <si>
    <t>路由</t>
    <phoneticPr fontId="1" type="noConversion"/>
  </si>
  <si>
    <t>requetHistoryList</t>
    <phoneticPr fontId="1" type="noConversion"/>
  </si>
  <si>
    <t>favoriteTab</t>
    <phoneticPr fontId="1" type="noConversion"/>
  </si>
  <si>
    <t>favoriteTab</t>
    <phoneticPr fontId="1" type="noConversion"/>
  </si>
  <si>
    <t>favoriteCompanyList</t>
    <phoneticPr fontId="1" type="noConversion"/>
  </si>
  <si>
    <t>favoriteServiceList</t>
    <phoneticPr fontId="1" type="noConversion"/>
  </si>
  <si>
    <t>favoriteDocList</t>
    <phoneticPr fontId="1" type="noConversion"/>
  </si>
  <si>
    <t>favoriteCompanyList</t>
    <phoneticPr fontId="1" type="noConversion"/>
  </si>
  <si>
    <t>favoriteServiceList</t>
    <phoneticPr fontId="1" type="noConversion"/>
  </si>
  <si>
    <t>getFavoriteServiceList</t>
    <phoneticPr fontId="1" type="noConversion"/>
  </si>
  <si>
    <t>favoriteDocList</t>
    <phoneticPr fontId="1" type="noConversion"/>
  </si>
  <si>
    <t>getFavoriteDocList</t>
    <phoneticPr fontId="1" type="noConversion"/>
  </si>
  <si>
    <t>routerview</t>
    <phoneticPr fontId="1" type="noConversion"/>
  </si>
  <si>
    <t>路由</t>
    <phoneticPr fontId="1" type="noConversion"/>
  </si>
  <si>
    <t>路由</t>
    <phoneticPr fontId="1" type="noConversion"/>
  </si>
  <si>
    <t>路由</t>
    <phoneticPr fontId="1" type="noConversion"/>
  </si>
  <si>
    <t>memberDoc</t>
    <phoneticPr fontId="1" type="noConversion"/>
  </si>
  <si>
    <t>docTab</t>
    <phoneticPr fontId="1" type="noConversion"/>
  </si>
  <si>
    <t>docTab</t>
    <phoneticPr fontId="1" type="noConversion"/>
  </si>
  <si>
    <t>docDownloadList</t>
    <phoneticPr fontId="1" type="noConversion"/>
  </si>
  <si>
    <t>docUploadList</t>
    <phoneticPr fontId="1" type="noConversion"/>
  </si>
  <si>
    <t>docDownloadList</t>
    <phoneticPr fontId="1" type="noConversion"/>
  </si>
  <si>
    <t>companyCenter</t>
    <phoneticPr fontId="1" type="noConversion"/>
  </si>
  <si>
    <t>companyTab</t>
    <phoneticPr fontId="1" type="noConversion"/>
  </si>
  <si>
    <t>companyTab</t>
    <phoneticPr fontId="1" type="noConversion"/>
  </si>
  <si>
    <t>components/companyCenter</t>
    <phoneticPr fontId="1" type="noConversion"/>
  </si>
  <si>
    <t>requirementList</t>
  </si>
  <si>
    <t>uploadServiceList</t>
    <phoneticPr fontId="1" type="noConversion"/>
  </si>
  <si>
    <t>uploadDocList</t>
    <phoneticPr fontId="1" type="noConversion"/>
  </si>
  <si>
    <t>uploadServiceList</t>
    <phoneticPr fontId="1" type="noConversion"/>
  </si>
  <si>
    <t>companyInfo</t>
    <phoneticPr fontId="1" type="noConversion"/>
  </si>
  <si>
    <t>companyCenterMenu</t>
  </si>
  <si>
    <t>companyCenterMenu</t>
    <phoneticPr fontId="1" type="noConversion"/>
  </si>
  <si>
    <t>companyInfo</t>
    <phoneticPr fontId="1" type="noConversion"/>
  </si>
  <si>
    <t>companyDetailInfo</t>
    <phoneticPr fontId="1" type="noConversion"/>
  </si>
  <si>
    <t>companyDetailInfo</t>
    <phoneticPr fontId="1" type="noConversion"/>
  </si>
  <si>
    <t>homepageManagment</t>
  </si>
  <si>
    <t>homepageManagment</t>
    <phoneticPr fontId="1" type="noConversion"/>
  </si>
  <si>
    <t>homepageManagment</t>
    <phoneticPr fontId="1" type="noConversion"/>
  </si>
  <si>
    <t>addRequirement</t>
    <phoneticPr fontId="1" type="noConversion"/>
  </si>
  <si>
    <t>requirement</t>
    <phoneticPr fontId="1" type="noConversion"/>
  </si>
  <si>
    <t>serviceLayout2</t>
  </si>
  <si>
    <t>serviceLayout3</t>
  </si>
  <si>
    <t>serviceLayout4</t>
  </si>
  <si>
    <t>serviceLayout5</t>
  </si>
  <si>
    <t>serviceLayout1</t>
    <phoneticPr fontId="1" type="noConversion"/>
  </si>
  <si>
    <t>companyServiceList</t>
    <phoneticPr fontId="1" type="noConversion"/>
  </si>
  <si>
    <t>companyServicePop</t>
    <phoneticPr fontId="1" type="noConversion"/>
  </si>
  <si>
    <t>companyCasePop</t>
    <phoneticPr fontId="1" type="noConversion"/>
  </si>
  <si>
    <t>serviceLabelFilter</t>
  </si>
  <si>
    <t>serviceLabelFilter</t>
    <phoneticPr fontId="1" type="noConversion"/>
  </si>
  <si>
    <t>serviceManagment</t>
    <phoneticPr fontId="1" type="noConversion"/>
  </si>
  <si>
    <t>serviceManagment</t>
    <phoneticPr fontId="1" type="noConversion"/>
  </si>
  <si>
    <t>companyServiceDetail</t>
    <phoneticPr fontId="1" type="noConversion"/>
  </si>
  <si>
    <t>companyCase</t>
  </si>
  <si>
    <t>comment</t>
  </si>
  <si>
    <t>comment</t>
    <phoneticPr fontId="1" type="noConversion"/>
  </si>
  <si>
    <t>docUploadManagment</t>
    <phoneticPr fontId="1" type="noConversion"/>
  </si>
  <si>
    <t>services</t>
    <phoneticPr fontId="1" type="noConversion"/>
  </si>
  <si>
    <t>paymentService</t>
    <phoneticPr fontId="1" type="noConversion"/>
  </si>
  <si>
    <t>docService</t>
    <phoneticPr fontId="1" type="noConversion"/>
  </si>
  <si>
    <t>deleteDoc</t>
  </si>
  <si>
    <t>service</t>
    <phoneticPr fontId="1" type="noConversion"/>
  </si>
  <si>
    <t>getUploadServiceList</t>
  </si>
  <si>
    <t>getHomepageInfo</t>
  </si>
  <si>
    <t>editHomepageInfo</t>
  </si>
  <si>
    <t>companyServicePop</t>
    <phoneticPr fontId="1" type="noConversion"/>
  </si>
  <si>
    <t>labelService</t>
    <phoneticPr fontId="1" type="noConversion"/>
  </si>
  <si>
    <t>getArea</t>
  </si>
  <si>
    <t>getServiceInfo</t>
  </si>
  <si>
    <t>editServiceInfo</t>
    <phoneticPr fontId="1" type="noConversion"/>
  </si>
  <si>
    <t>commentService</t>
    <phoneticPr fontId="1" type="noConversion"/>
  </si>
  <si>
    <t>addComment</t>
  </si>
  <si>
    <t>deleteComment</t>
  </si>
  <si>
    <t>添加评论</t>
    <phoneticPr fontId="1" type="noConversion"/>
  </si>
  <si>
    <t>删除评论</t>
    <phoneticPr fontId="1" type="noConversion"/>
  </si>
  <si>
    <t>requirementList</t>
    <phoneticPr fontId="1" type="noConversion"/>
  </si>
  <si>
    <t>获得用户收到的需求</t>
    <phoneticPr fontId="1" type="noConversion"/>
  </si>
  <si>
    <t>添加新需求</t>
    <phoneticPr fontId="1" type="noConversion"/>
  </si>
  <si>
    <t>编辑主页信息</t>
    <phoneticPr fontId="1" type="noConversion"/>
  </si>
  <si>
    <t>userService.getMemberInfo</t>
  </si>
  <si>
    <t>api说明</t>
    <phoneticPr fontId="1" type="noConversion"/>
  </si>
  <si>
    <t>requirementService.getRequetHistoryList</t>
  </si>
  <si>
    <t>userService.getServiceHistoryList</t>
  </si>
  <si>
    <t>userService.getDocHistoryList</t>
  </si>
  <si>
    <t>paymentService.getChargeObject</t>
  </si>
  <si>
    <t>无</t>
    <phoneticPr fontId="1" type="noConversion"/>
  </si>
  <si>
    <t>pointService.getPointHistory</t>
  </si>
  <si>
    <t>favoriteService.getFavoriteCompanyList</t>
  </si>
  <si>
    <t>favoriteService.getFavoriteServiceList</t>
  </si>
  <si>
    <t>favoriteService.getFavoriteDocList</t>
  </si>
  <si>
    <t>docService.deleteDoc</t>
  </si>
  <si>
    <t>docService.getDownloadList</t>
  </si>
  <si>
    <t>companyService.getCompanyInfo</t>
  </si>
  <si>
    <t>requirementService.getRequirementList</t>
  </si>
  <si>
    <t>service.getUploadServiceList</t>
  </si>
  <si>
    <t>companyService.getHomepageInfo</t>
  </si>
  <si>
    <t>companyService.editHomepageInfo</t>
  </si>
  <si>
    <t>service.getArea</t>
  </si>
  <si>
    <t>labelService.getServiceLabel</t>
  </si>
  <si>
    <t>requirementService.addRequirement</t>
  </si>
  <si>
    <t>获得公司案例列表</t>
    <phoneticPr fontId="1" type="noConversion"/>
  </si>
  <si>
    <t>service.getServiceInfo</t>
  </si>
  <si>
    <t>commentService.getCommentList</t>
  </si>
  <si>
    <t>commentService.addComment</t>
  </si>
  <si>
    <t>commentService.deleteComment</t>
  </si>
  <si>
    <t>docManagment</t>
    <phoneticPr fontId="1" type="noConversion"/>
  </si>
  <si>
    <t>components/doc</t>
    <phoneticPr fontId="1" type="noConversion"/>
  </si>
  <si>
    <t>docManagment</t>
    <phoneticPr fontId="1" type="noConversion"/>
  </si>
  <si>
    <t>history</t>
    <phoneticPr fontId="1" type="noConversion"/>
  </si>
  <si>
    <t>history</t>
    <phoneticPr fontId="1" type="noConversion"/>
  </si>
  <si>
    <t>memberCenter</t>
    <phoneticPr fontId="1" type="noConversion"/>
  </si>
  <si>
    <t>memberInfo</t>
    <phoneticPr fontId="1" type="noConversion"/>
  </si>
  <si>
    <t>pointHistory</t>
    <phoneticPr fontId="1" type="noConversion"/>
  </si>
  <si>
    <t>序号</t>
    <phoneticPr fontId="1" type="noConversion"/>
  </si>
  <si>
    <t>组件名</t>
    <phoneticPr fontId="1" type="noConversion"/>
  </si>
  <si>
    <t>父组件</t>
    <phoneticPr fontId="1" type="noConversion"/>
  </si>
  <si>
    <t>引用方式</t>
    <phoneticPr fontId="1" type="noConversion"/>
  </si>
  <si>
    <t>类型</t>
    <phoneticPr fontId="1" type="noConversion"/>
  </si>
  <si>
    <t>文件夹</t>
    <phoneticPr fontId="1" type="noConversion"/>
  </si>
  <si>
    <t>说明</t>
    <phoneticPr fontId="1" type="noConversion"/>
  </si>
  <si>
    <t>getCommentList</t>
    <phoneticPr fontId="1" type="noConversion"/>
  </si>
  <si>
    <t>getDocInfo</t>
    <phoneticPr fontId="1" type="noConversion"/>
  </si>
  <si>
    <t>editDocInfo</t>
    <phoneticPr fontId="1" type="noConversion"/>
  </si>
  <si>
    <t>编辑文档信息</t>
    <phoneticPr fontId="1" type="noConversion"/>
  </si>
  <si>
    <t>docService.getDocInfo</t>
  </si>
  <si>
    <t>docService.editDocInfo</t>
  </si>
  <si>
    <t>路由</t>
    <phoneticPr fontId="1" type="noConversion"/>
  </si>
  <si>
    <t>changePassword</t>
  </si>
  <si>
    <t>发送短消息验证码</t>
    <phoneticPr fontId="1" type="noConversion"/>
  </si>
  <si>
    <t>通用返回值</t>
    <phoneticPr fontId="1" type="noConversion"/>
  </si>
  <si>
    <t>userService.changePassword</t>
  </si>
  <si>
    <t>index</t>
    <phoneticPr fontId="1" type="noConversion"/>
  </si>
  <si>
    <t>navbar</t>
    <phoneticPr fontId="1" type="noConversion"/>
  </si>
  <si>
    <t>navbar</t>
    <phoneticPr fontId="1" type="noConversion"/>
  </si>
  <si>
    <t>components/index</t>
    <phoneticPr fontId="1" type="noConversion"/>
  </si>
  <si>
    <t>banner</t>
    <phoneticPr fontId="1" type="noConversion"/>
  </si>
  <si>
    <t>banner</t>
    <phoneticPr fontId="1" type="noConversion"/>
  </si>
  <si>
    <t>bannerService</t>
    <phoneticPr fontId="1" type="noConversion"/>
  </si>
  <si>
    <t>requirement</t>
    <phoneticPr fontId="1" type="noConversion"/>
  </si>
  <si>
    <t>bannerService.getBannerList</t>
    <phoneticPr fontId="1" type="noConversion"/>
  </si>
  <si>
    <t>recommendation</t>
    <phoneticPr fontId="1" type="noConversion"/>
  </si>
  <si>
    <t>recommendation</t>
    <phoneticPr fontId="1" type="noConversion"/>
  </si>
  <si>
    <t>获取分类下的服务</t>
    <phoneticPr fontId="1" type="noConversion"/>
  </si>
  <si>
    <t>getServiceOfLabel</t>
    <phoneticPr fontId="1" type="noConversion"/>
  </si>
  <si>
    <t>serviceOfLabel</t>
    <phoneticPr fontId="1" type="noConversion"/>
  </si>
  <si>
    <t>service.getServiceOfLabel</t>
  </si>
  <si>
    <t>friendshipLink</t>
  </si>
  <si>
    <t>friendshipService</t>
    <phoneticPr fontId="1" type="noConversion"/>
  </si>
  <si>
    <t>getLinkList</t>
    <phoneticPr fontId="1" type="noConversion"/>
  </si>
  <si>
    <t>获取友情链接列表</t>
    <phoneticPr fontId="1" type="noConversion"/>
  </si>
  <si>
    <t>friendshipService.getLinkList</t>
  </si>
  <si>
    <t>footerBar</t>
    <phoneticPr fontId="1" type="noConversion"/>
  </si>
  <si>
    <t>footerBar</t>
    <phoneticPr fontId="1" type="noConversion"/>
  </si>
  <si>
    <t>无</t>
    <phoneticPr fontId="1" type="noConversion"/>
  </si>
  <si>
    <t>serviceLabelFilter</t>
    <phoneticPr fontId="1" type="noConversion"/>
  </si>
  <si>
    <t>serviceOfLabel</t>
    <phoneticPr fontId="1" type="noConversion"/>
  </si>
  <si>
    <t>获得服务列表</t>
    <phoneticPr fontId="1" type="noConversion"/>
  </si>
  <si>
    <t>service.getServiceList</t>
  </si>
  <si>
    <t>views</t>
    <phoneticPr fontId="1" type="noConversion"/>
  </si>
  <si>
    <t>serviceSummary</t>
    <phoneticPr fontId="1" type="noConversion"/>
  </si>
  <si>
    <t>components/services</t>
    <phoneticPr fontId="1" type="noConversion"/>
  </si>
  <si>
    <t>serviceDetail</t>
  </si>
  <si>
    <t>serviceDetail</t>
    <phoneticPr fontId="1" type="noConversion"/>
  </si>
  <si>
    <t>获取服务banner列表</t>
    <phoneticPr fontId="1" type="noConversion"/>
  </si>
  <si>
    <t>serviceDetailBanner</t>
  </si>
  <si>
    <t>serviceDetailBanner</t>
    <phoneticPr fontId="1" type="noConversion"/>
  </si>
  <si>
    <t>serviceSummary</t>
    <phoneticPr fontId="1" type="noConversion"/>
  </si>
  <si>
    <t>docSummary</t>
  </si>
  <si>
    <t>docSummary</t>
    <phoneticPr fontId="1" type="noConversion"/>
  </si>
  <si>
    <t>docService.getDocList</t>
  </si>
  <si>
    <t>evaluation</t>
    <phoneticPr fontId="1" type="noConversion"/>
  </si>
  <si>
    <t>evaluation</t>
    <phoneticPr fontId="1" type="noConversion"/>
  </si>
  <si>
    <t>companyList</t>
    <phoneticPr fontId="1" type="noConversion"/>
  </si>
  <si>
    <t>companyList</t>
    <phoneticPr fontId="1" type="noConversion"/>
  </si>
  <si>
    <t>components/company</t>
    <phoneticPr fontId="1" type="noConversion"/>
  </si>
  <si>
    <t>getCompanyList</t>
    <phoneticPr fontId="1" type="noConversion"/>
  </si>
  <si>
    <t>companyService.getCompanyList</t>
  </si>
  <si>
    <t>设置收藏</t>
    <phoneticPr fontId="1" type="noConversion"/>
  </si>
  <si>
    <t>favoriteService.setFavorite</t>
  </si>
  <si>
    <t>docList</t>
    <phoneticPr fontId="1" type="noConversion"/>
  </si>
  <si>
    <t>docDetail</t>
    <phoneticPr fontId="1" type="noConversion"/>
  </si>
  <si>
    <t>login</t>
  </si>
  <si>
    <t>views</t>
    <phoneticPr fontId="1" type="noConversion"/>
  </si>
  <si>
    <t>login</t>
    <phoneticPr fontId="1" type="noConversion"/>
  </si>
  <si>
    <t>login</t>
    <phoneticPr fontId="1" type="noConversion"/>
  </si>
  <si>
    <t>smslogin</t>
    <phoneticPr fontId="1" type="noConversion"/>
  </si>
  <si>
    <t>账号密码登录</t>
  </si>
  <si>
    <t>短信登录</t>
  </si>
  <si>
    <t>{passowrd:xxxxx,username:xxxxx}</t>
    <phoneticPr fontId="1" type="noConversion"/>
  </si>
  <si>
    <t>{phoneNum:xxxxx,code:xxxxx}</t>
    <phoneticPr fontId="1" type="noConversion"/>
  </si>
  <si>
    <t>userService.login</t>
  </si>
  <si>
    <t>userService.smslogin</t>
  </si>
  <si>
    <t>userService.getImageCode</t>
  </si>
  <si>
    <t>register</t>
  </si>
  <si>
    <t>userService.getSmsCode</t>
  </si>
  <si>
    <t>register</t>
    <phoneticPr fontId="1" type="noConversion"/>
  </si>
  <si>
    <t>userService.register</t>
    <phoneticPr fontId="1" type="noConversion"/>
  </si>
  <si>
    <t>register</t>
    <phoneticPr fontId="1" type="noConversion"/>
  </si>
  <si>
    <t>路由</t>
    <phoneticPr fontId="1" type="noConversion"/>
  </si>
  <si>
    <t>app.vue</t>
    <phoneticPr fontId="1" type="noConversion"/>
  </si>
  <si>
    <t>service</t>
  </si>
  <si>
    <t>service</t>
    <phoneticPr fontId="1" type="noConversion"/>
  </si>
  <si>
    <t>favoriteService.setLike</t>
  </si>
  <si>
    <t>前台API</t>
    <phoneticPr fontId="1" type="noConversion"/>
  </si>
  <si>
    <t>公共设置</t>
    <phoneticPr fontId="1" type="noConversion"/>
  </si>
  <si>
    <t>后台API</t>
    <phoneticPr fontId="1" type="noConversion"/>
  </si>
  <si>
    <t>服务名</t>
    <phoneticPr fontId="1" type="noConversion"/>
  </si>
  <si>
    <t>api</t>
    <phoneticPr fontId="1" type="noConversion"/>
  </si>
  <si>
    <t>参数说明</t>
    <phoneticPr fontId="1" type="noConversion"/>
  </si>
  <si>
    <t>api返回值</t>
    <phoneticPr fontId="1" type="noConversion"/>
  </si>
  <si>
    <t>返回值说明</t>
    <phoneticPr fontId="1" type="noConversion"/>
  </si>
  <si>
    <t>文件夹</t>
    <phoneticPr fontId="1" type="noConversion"/>
  </si>
  <si>
    <t>前台调用例子</t>
    <phoneticPr fontId="1" type="noConversion"/>
  </si>
  <si>
    <t>http method</t>
    <phoneticPr fontId="1" type="noConversion"/>
  </si>
  <si>
    <t>权限</t>
    <phoneticPr fontId="1" type="noConversion"/>
  </si>
  <si>
    <t>控制器路由</t>
    <phoneticPr fontId="1" type="noConversion"/>
  </si>
  <si>
    <t>action路由</t>
    <phoneticPr fontId="1" type="noConversion"/>
  </si>
  <si>
    <t>说明</t>
    <phoneticPr fontId="1" type="noConversion"/>
  </si>
  <si>
    <t>获取首页banner</t>
    <phoneticPr fontId="1" type="noConversion"/>
  </si>
  <si>
    <t>{category：xxxx,objectId:xxxxx}</t>
    <phoneticPr fontId="1" type="noConversion"/>
  </si>
  <si>
    <t>services</t>
    <phoneticPr fontId="1" type="noConversion"/>
  </si>
  <si>
    <t>/banner/bannerList?category=homepage</t>
    <phoneticPr fontId="1" type="noConversion"/>
  </si>
  <si>
    <t>get</t>
    <phoneticPr fontId="1" type="noConversion"/>
  </si>
  <si>
    <t>get</t>
    <phoneticPr fontId="1" type="noConversion"/>
  </si>
  <si>
    <t>任何人</t>
    <phoneticPr fontId="1" type="noConversion"/>
  </si>
  <si>
    <t>任何人</t>
    <phoneticPr fontId="1" type="noConversion"/>
  </si>
  <si>
    <t>banner</t>
    <phoneticPr fontId="1" type="noConversion"/>
  </si>
  <si>
    <t>bannerList</t>
    <phoneticPr fontId="1" type="noConversion"/>
  </si>
  <si>
    <t>category:homepage,service,serviceTop,doc，company,companyFooter,recommend
固定文字</t>
    <phoneticPr fontId="1" type="noConversion"/>
  </si>
  <si>
    <t>objectId：服务id，文档id，企业id</t>
    <phoneticPr fontId="1" type="noConversion"/>
  </si>
  <si>
    <t>bannerService</t>
    <phoneticPr fontId="1" type="noConversion"/>
  </si>
  <si>
    <t>获取首页推荐内容banner</t>
    <phoneticPr fontId="1" type="noConversion"/>
  </si>
  <si>
    <t>无</t>
    <phoneticPr fontId="1" type="noConversion"/>
  </si>
  <si>
    <t>同上</t>
    <phoneticPr fontId="1" type="noConversion"/>
  </si>
  <si>
    <t>同上</t>
    <phoneticPr fontId="1" type="noConversion"/>
  </si>
  <si>
    <t>/banner/bannerList?category=recommend</t>
    <phoneticPr fontId="1" type="noConversion"/>
  </si>
  <si>
    <t>{serviceId:1}</t>
    <phoneticPr fontId="1" type="noConversion"/>
  </si>
  <si>
    <t>服务id</t>
    <phoneticPr fontId="1" type="noConversion"/>
  </si>
  <si>
    <t>services</t>
    <phoneticPr fontId="1" type="noConversion"/>
  </si>
  <si>
    <t>/banner/bannerList?objectId=1&amp;category=service</t>
    <phoneticPr fontId="1" type="noConversion"/>
  </si>
  <si>
    <t>获取服务顶部banner列表</t>
    <phoneticPr fontId="1" type="noConversion"/>
  </si>
  <si>
    <t>/banner/bannerList?objectId=1&amp;category=serviceTop</t>
    <phoneticPr fontId="1" type="noConversion"/>
  </si>
  <si>
    <t>评论列表</t>
    <phoneticPr fontId="1" type="noConversion"/>
  </si>
  <si>
    <t>{objectId:1}</t>
    <phoneticPr fontId="1" type="noConversion"/>
  </si>
  <si>
    <t>服务id，文档id</t>
    <phoneticPr fontId="1" type="noConversion"/>
  </si>
  <si>
    <t>get</t>
    <phoneticPr fontId="1" type="noConversion"/>
  </si>
  <si>
    <t>任何人</t>
    <phoneticPr fontId="1" type="noConversion"/>
  </si>
  <si>
    <t>comment</t>
    <phoneticPr fontId="1" type="noConversion"/>
  </si>
  <si>
    <t>commentList</t>
    <phoneticPr fontId="1" type="noConversion"/>
  </si>
  <si>
    <t>commentService</t>
    <phoneticPr fontId="1" type="noConversion"/>
  </si>
  <si>
    <t>post</t>
    <phoneticPr fontId="1" type="noConversion"/>
  </si>
  <si>
    <t>post</t>
    <phoneticPr fontId="1" type="noConversion"/>
  </si>
  <si>
    <t>登录用户，及其他权限用户</t>
    <phoneticPr fontId="1" type="noConversion"/>
  </si>
  <si>
    <t>登录用户，及其他权限用户</t>
    <phoneticPr fontId="1" type="noConversion"/>
  </si>
  <si>
    <t>addComment</t>
    <phoneticPr fontId="1" type="noConversion"/>
  </si>
  <si>
    <t>deleteComment</t>
    <phoneticPr fontId="1" type="noConversion"/>
  </si>
  <si>
    <t>用户只能删除自己的评论
管理员可删除全部评论</t>
    <phoneticPr fontId="1" type="noConversion"/>
  </si>
  <si>
    <t>companyService</t>
    <phoneticPr fontId="1" type="noConversion"/>
  </si>
  <si>
    <t>getCompanyInfo</t>
    <phoneticPr fontId="1" type="noConversion"/>
  </si>
  <si>
    <t>获得企业基本信息</t>
    <phoneticPr fontId="1" type="noConversion"/>
  </si>
  <si>
    <t>{Id："公司id"}</t>
    <phoneticPr fontId="1" type="noConversion"/>
  </si>
  <si>
    <t>/company/companyInfo?id=xxxxxx</t>
  </si>
  <si>
    <t>company</t>
    <phoneticPr fontId="1" type="noConversion"/>
  </si>
  <si>
    <t>company</t>
    <phoneticPr fontId="1" type="noConversion"/>
  </si>
  <si>
    <t>companyInfo</t>
    <phoneticPr fontId="1" type="noConversion"/>
  </si>
  <si>
    <t>{Id：xxx}</t>
    <phoneticPr fontId="1" type="noConversion"/>
  </si>
  <si>
    <t>获得主页信息</t>
    <phoneticPr fontId="1" type="noConversion"/>
  </si>
  <si>
    <t>{Id：xxx}</t>
    <phoneticPr fontId="1" type="noConversion"/>
  </si>
  <si>
    <t>homepageInfo</t>
    <phoneticPr fontId="1" type="noConversion"/>
  </si>
  <si>
    <t>登录企业用户，admin</t>
    <phoneticPr fontId="1" type="noConversion"/>
  </si>
  <si>
    <t>editHomepageInfo</t>
    <phoneticPr fontId="1" type="noConversion"/>
  </si>
  <si>
    <t>企业用户只能编辑自己的公司主页
管理员可编辑全部</t>
    <phoneticPr fontId="1" type="noConversion"/>
  </si>
  <si>
    <t>获得服务商列表</t>
    <phoneticPr fontId="1" type="noConversion"/>
  </si>
  <si>
    <t>{page:1,pageNum:1,labelId:10}</t>
    <phoneticPr fontId="1" type="noConversion"/>
  </si>
  <si>
    <t>page：页数，pagenum：每页显示个数</t>
    <phoneticPr fontId="1" type="noConversion"/>
  </si>
  <si>
    <t>需补充</t>
    <phoneticPr fontId="1" type="noConversion"/>
  </si>
  <si>
    <t>/company/companyList?id=xxxxxx</t>
    <phoneticPr fontId="1" type="noConversion"/>
  </si>
  <si>
    <t>companyList</t>
    <phoneticPr fontId="1" type="noConversion"/>
  </si>
  <si>
    <t>当用户登陆，查询企业的收藏信息</t>
    <phoneticPr fontId="1" type="noConversion"/>
  </si>
  <si>
    <t>获得上传文档列表</t>
    <phoneticPr fontId="1" type="noConversion"/>
  </si>
  <si>
    <t>状态： 
  删除:404
 上线：200
 处理中：102
format：
 word：doc，docx
 ppt:ppt,pptx
 excel:xls,xlsx
 pdf:pdf</t>
    <phoneticPr fontId="1" type="noConversion"/>
  </si>
  <si>
    <t>doc</t>
    <phoneticPr fontId="1" type="noConversion"/>
  </si>
  <si>
    <t>uploadList</t>
    <phoneticPr fontId="1" type="noConversion"/>
  </si>
  <si>
    <t xml:space="preserve">个人用户：取userID，查询的文档
企业用户：取companyID查询文档
</t>
    <phoneticPr fontId="1" type="noConversion"/>
  </si>
  <si>
    <t>docService</t>
    <phoneticPr fontId="1" type="noConversion"/>
  </si>
  <si>
    <t>getCompanyCase</t>
    <phoneticPr fontId="1" type="noConversion"/>
  </si>
  <si>
    <t>删除文档</t>
    <phoneticPr fontId="1" type="noConversion"/>
  </si>
  <si>
    <t>{id:10}</t>
    <phoneticPr fontId="1" type="noConversion"/>
  </si>
  <si>
    <t>deleteDoc</t>
    <phoneticPr fontId="1" type="noConversion"/>
  </si>
  <si>
    <t>用户只能删除自己的文档
管理员可删除全部文档
后台需判断当前用户是否为文档所有者</t>
    <phoneticPr fontId="1" type="noConversion"/>
  </si>
  <si>
    <t>getDownloadList</t>
    <phoneticPr fontId="1" type="noConversion"/>
  </si>
  <si>
    <t>获得用户下载文档列表</t>
    <phoneticPr fontId="1" type="noConversion"/>
  </si>
  <si>
    <t>{page:1,pageNum:1}</t>
    <phoneticPr fontId="1" type="noConversion"/>
  </si>
  <si>
    <t>downloadList</t>
    <phoneticPr fontId="1" type="noConversion"/>
  </si>
  <si>
    <t>userApply表中存可下载文档信息</t>
    <phoneticPr fontId="1" type="noConversion"/>
  </si>
  <si>
    <t>获得文档信息</t>
    <phoneticPr fontId="1" type="noConversion"/>
  </si>
  <si>
    <t>docInfo</t>
    <phoneticPr fontId="1" type="noConversion"/>
  </si>
  <si>
    <t>editDoc</t>
    <phoneticPr fontId="1" type="noConversion"/>
  </si>
  <si>
    <t>用户只能编辑自己的文档
管理员可编辑全部文档
后台需判断当前用户是否为文档所有者</t>
    <phoneticPr fontId="1" type="noConversion"/>
  </si>
  <si>
    <t>获取文档列表</t>
    <phoneticPr fontId="1" type="noConversion"/>
  </si>
  <si>
    <t>{serviceId,labelId,page:1,pageNum:1}</t>
    <phoneticPr fontId="1" type="noConversion"/>
  </si>
  <si>
    <t>favoriteService</t>
    <phoneticPr fontId="1" type="noConversion"/>
  </si>
  <si>
    <t>获得用户收藏企业的列表</t>
    <phoneticPr fontId="1" type="noConversion"/>
  </si>
  <si>
    <t>获得用户收藏服务的列表</t>
    <phoneticPr fontId="1" type="noConversion"/>
  </si>
  <si>
    <t>获得用户收藏文档的列表</t>
    <phoneticPr fontId="1" type="noConversion"/>
  </si>
  <si>
    <t>setFavorite</t>
    <phoneticPr fontId="1" type="noConversion"/>
  </si>
  <si>
    <t>id可为空，则取全部</t>
    <phoneticPr fontId="1" type="noConversion"/>
  </si>
  <si>
    <t>活动支付对象</t>
    <phoneticPr fontId="1" type="noConversion"/>
  </si>
  <si>
    <t>{price:10,channel:wehchat}</t>
    <phoneticPr fontId="1" type="noConversion"/>
  </si>
  <si>
    <t xml:space="preserve">price：金额,channel:渠道 微信 wechat_qr，支付宝 ali_web_pay </t>
    <phoneticPr fontId="1" type="noConversion"/>
  </si>
  <si>
    <t>pointService</t>
    <phoneticPr fontId="1" type="noConversion"/>
  </si>
  <si>
    <t>获得积分履历</t>
    <phoneticPr fontId="1" type="noConversion"/>
  </si>
  <si>
    <t>requirementService</t>
    <phoneticPr fontId="1" type="noConversion"/>
  </si>
  <si>
    <t>getRequetHistoryList</t>
    <phoneticPr fontId="1" type="noConversion"/>
  </si>
  <si>
    <t>获得用户提交的需求</t>
    <phoneticPr fontId="1" type="noConversion"/>
  </si>
  <si>
    <t>service</t>
    <phoneticPr fontId="1" type="noConversion"/>
  </si>
  <si>
    <t>获得用户已上传的服务列表</t>
    <phoneticPr fontId="1" type="noConversion"/>
  </si>
  <si>
    <t>getCompanyService</t>
    <phoneticPr fontId="1" type="noConversion"/>
  </si>
  <si>
    <t>活动公司的服务列表</t>
    <phoneticPr fontId="1" type="noConversion"/>
  </si>
  <si>
    <t>getServiceList</t>
    <phoneticPr fontId="1" type="noConversion"/>
  </si>
  <si>
    <t>userService</t>
    <phoneticPr fontId="1" type="noConversion"/>
  </si>
  <si>
    <t>getMemberInfo</t>
    <phoneticPr fontId="1" type="noConversion"/>
  </si>
  <si>
    <t>获得用户信息</t>
    <phoneticPr fontId="1" type="noConversion"/>
  </si>
  <si>
    <t>获得用户最近浏览的服务列表</t>
    <phoneticPr fontId="1" type="noConversion"/>
  </si>
  <si>
    <t>获得用户最近浏览的文档列表</t>
    <phoneticPr fontId="1" type="noConversion"/>
  </si>
  <si>
    <t>changePassword</t>
    <phoneticPr fontId="1" type="noConversion"/>
  </si>
  <si>
    <t>修改密码</t>
    <phoneticPr fontId="1" type="noConversion"/>
  </si>
  <si>
    <t>{passowrd:xxxxx,code:xxxxx}</t>
    <phoneticPr fontId="1" type="noConversion"/>
  </si>
  <si>
    <t>passowrd:密码,code:验证码</t>
    <phoneticPr fontId="1" type="noConversion"/>
  </si>
  <si>
    <t>login</t>
    <phoneticPr fontId="1" type="noConversion"/>
  </si>
  <si>
    <t>通用返回值</t>
    <phoneticPr fontId="1" type="noConversion"/>
  </si>
  <si>
    <t>getImageCode</t>
    <phoneticPr fontId="1" type="noConversion"/>
  </si>
  <si>
    <t>获取图形验证码</t>
    <phoneticPr fontId="1" type="noConversion"/>
  </si>
  <si>
    <t>register</t>
    <phoneticPr fontId="1" type="noConversion"/>
  </si>
  <si>
    <t>注册</t>
    <phoneticPr fontId="1" type="noConversion"/>
  </si>
  <si>
    <t>视图名</t>
    <phoneticPr fontId="1" type="noConversion"/>
  </si>
  <si>
    <t>companyDetail</t>
    <phoneticPr fontId="1" type="noConversion"/>
  </si>
  <si>
    <t>默认路由</t>
    <phoneticPr fontId="1" type="noConversion"/>
  </si>
  <si>
    <t>参数</t>
    <phoneticPr fontId="1" type="noConversion"/>
  </si>
  <si>
    <t>别名</t>
    <phoneticPr fontId="1" type="noConversion"/>
  </si>
  <si>
    <t>视图包含组件</t>
    <phoneticPr fontId="1" type="noConversion"/>
  </si>
  <si>
    <t>组件id</t>
    <phoneticPr fontId="1" type="noConversion"/>
  </si>
  <si>
    <t>组件名</t>
    <phoneticPr fontId="1" type="noConversion"/>
  </si>
  <si>
    <t>routerview</t>
    <phoneticPr fontId="1" type="noConversion"/>
  </si>
  <si>
    <t>参数说明</t>
    <phoneticPr fontId="1" type="noConversion"/>
  </si>
  <si>
    <t>api返回值</t>
    <phoneticPr fontId="1" type="noConversion"/>
  </si>
  <si>
    <t>返回值说明</t>
    <phoneticPr fontId="1" type="noConversion"/>
  </si>
  <si>
    <t>bannerService.getBannerList</t>
    <phoneticPr fontId="1" type="noConversion"/>
  </si>
  <si>
    <t>companyServiceSummary</t>
  </si>
  <si>
    <t>docSummary</t>
    <phoneticPr fontId="1" type="noConversion"/>
  </si>
  <si>
    <t>默认路由</t>
    <phoneticPr fontId="1" type="noConversion"/>
  </si>
  <si>
    <t>参数</t>
    <phoneticPr fontId="1" type="noConversion"/>
  </si>
  <si>
    <t>是</t>
    <phoneticPr fontId="1" type="noConversion"/>
  </si>
  <si>
    <t>视图包含组件</t>
    <phoneticPr fontId="1" type="noConversion"/>
  </si>
  <si>
    <t>组件id</t>
    <phoneticPr fontId="1" type="noConversion"/>
  </si>
  <si>
    <t>组件名</t>
    <phoneticPr fontId="1" type="noConversion"/>
  </si>
  <si>
    <t>父组件</t>
    <phoneticPr fontId="1" type="noConversion"/>
  </si>
  <si>
    <t>引用方式</t>
    <phoneticPr fontId="1" type="noConversion"/>
  </si>
  <si>
    <t>routerview</t>
    <phoneticPr fontId="1" type="noConversion"/>
  </si>
  <si>
    <t>类型</t>
    <phoneticPr fontId="1" type="noConversion"/>
  </si>
  <si>
    <t>api</t>
    <phoneticPr fontId="1" type="noConversion"/>
  </si>
  <si>
    <t>api说明</t>
    <phoneticPr fontId="1" type="noConversion"/>
  </si>
  <si>
    <t>api参数</t>
    <phoneticPr fontId="1" type="noConversion"/>
  </si>
  <si>
    <t>参数说明</t>
    <phoneticPr fontId="1" type="noConversion"/>
  </si>
  <si>
    <t>api返回值</t>
    <phoneticPr fontId="1" type="noConversion"/>
  </si>
  <si>
    <t>返回值说明</t>
    <phoneticPr fontId="1" type="noConversion"/>
  </si>
  <si>
    <t>文件夹</t>
    <phoneticPr fontId="1" type="noConversion"/>
  </si>
  <si>
    <t>无</t>
    <phoneticPr fontId="1" type="noConversion"/>
  </si>
  <si>
    <t>默认路由</t>
    <phoneticPr fontId="1" type="noConversion"/>
  </si>
  <si>
    <t>参数</t>
    <phoneticPr fontId="1" type="noConversion"/>
  </si>
  <si>
    <t>别名</t>
    <phoneticPr fontId="1" type="noConversion"/>
  </si>
  <si>
    <t>是</t>
    <phoneticPr fontId="1" type="noConversion"/>
  </si>
  <si>
    <t>组件id</t>
    <phoneticPr fontId="1" type="noConversion"/>
  </si>
  <si>
    <t>组件名</t>
    <phoneticPr fontId="1" type="noConversion"/>
  </si>
  <si>
    <t>父组件</t>
    <phoneticPr fontId="1" type="noConversion"/>
  </si>
  <si>
    <t>引用方式</t>
    <phoneticPr fontId="1" type="noConversion"/>
  </si>
  <si>
    <t>routerview</t>
    <phoneticPr fontId="1" type="noConversion"/>
  </si>
  <si>
    <t>api</t>
    <phoneticPr fontId="1" type="noConversion"/>
  </si>
  <si>
    <t>api说明</t>
    <phoneticPr fontId="1" type="noConversion"/>
  </si>
  <si>
    <t>api返回值</t>
    <phoneticPr fontId="1" type="noConversion"/>
  </si>
  <si>
    <t>返回值说明</t>
    <phoneticPr fontId="1" type="noConversion"/>
  </si>
  <si>
    <t>文件夹</t>
    <phoneticPr fontId="1" type="noConversion"/>
  </si>
  <si>
    <t>无</t>
    <phoneticPr fontId="1" type="noConversion"/>
  </si>
  <si>
    <t>getRecommendationList</t>
    <phoneticPr fontId="1" type="noConversion"/>
  </si>
  <si>
    <t>getBannerList</t>
    <phoneticPr fontId="1" type="noConversion"/>
  </si>
  <si>
    <t>bannerService.getBannerList</t>
  </si>
  <si>
    <t>getServiceBannerList</t>
    <phoneticPr fontId="1" type="noConversion"/>
  </si>
  <si>
    <t>getServiceTopBanner</t>
    <phoneticPr fontId="1" type="noConversion"/>
  </si>
  <si>
    <t>文件流</t>
    <phoneticPr fontId="1" type="noConversion"/>
  </si>
  <si>
    <t>上传文档至百度文库</t>
    <phoneticPr fontId="1" type="noConversion"/>
  </si>
  <si>
    <t>在此生成doc表数据</t>
    <phoneticPr fontId="1" type="noConversion"/>
  </si>
  <si>
    <t>无docmentid，不能提交</t>
    <phoneticPr fontId="1" type="noConversion"/>
  </si>
  <si>
    <t>getDocList</t>
    <phoneticPr fontId="1" type="noConversion"/>
  </si>
  <si>
    <t>get</t>
    <phoneticPr fontId="1" type="noConversion"/>
  </si>
  <si>
    <t>当用户登陆，查询文档的收藏信息</t>
    <phoneticPr fontId="1" type="noConversion"/>
  </si>
  <si>
    <t>getFavoriteCompanyList</t>
    <phoneticPr fontId="1" type="noConversion"/>
  </si>
  <si>
    <t>favoriteCompanyList</t>
    <phoneticPr fontId="1" type="noConversion"/>
  </si>
  <si>
    <t>favorite</t>
    <phoneticPr fontId="1" type="noConversion"/>
  </si>
  <si>
    <t>仅抽取当前用户关注的企业</t>
    <phoneticPr fontId="1" type="noConversion"/>
  </si>
  <si>
    <t>favoriteServiceList</t>
    <phoneticPr fontId="1" type="noConversion"/>
  </si>
  <si>
    <t>favoriteDocList</t>
    <phoneticPr fontId="1" type="noConversion"/>
  </si>
  <si>
    <t>仅抽取当前用户收藏的文档</t>
    <phoneticPr fontId="1" type="noConversion"/>
  </si>
  <si>
    <t>仅抽取当前用户关注的服务</t>
    <phoneticPr fontId="1" type="noConversion"/>
  </si>
  <si>
    <t>setFavorite</t>
    <phoneticPr fontId="1" type="noConversion"/>
  </si>
  <si>
    <t>post</t>
    <phoneticPr fontId="1" type="noConversion"/>
  </si>
  <si>
    <t>friendship</t>
    <phoneticPr fontId="1" type="noConversion"/>
  </si>
  <si>
    <t>LinkList</t>
    <phoneticPr fontId="1" type="noConversion"/>
  </si>
  <si>
    <t>getServiceLabel</t>
    <phoneticPr fontId="1" type="noConversion"/>
  </si>
  <si>
    <t>label</t>
    <phoneticPr fontId="1" type="noConversion"/>
  </si>
  <si>
    <t>serviceLabel</t>
    <phoneticPr fontId="1" type="noConversion"/>
  </si>
  <si>
    <t>需补充</t>
    <phoneticPr fontId="1" type="noConversion"/>
  </si>
  <si>
    <t>point</t>
    <phoneticPr fontId="1" type="noConversion"/>
  </si>
  <si>
    <t>getPointHistory</t>
    <phoneticPr fontId="1" type="noConversion"/>
  </si>
  <si>
    <t>pointHistory</t>
    <phoneticPr fontId="1" type="noConversion"/>
  </si>
  <si>
    <t>requirement</t>
    <phoneticPr fontId="1" type="noConversion"/>
  </si>
  <si>
    <t>requetHistoryList</t>
    <phoneticPr fontId="1" type="noConversion"/>
  </si>
  <si>
    <t>getRequirementList</t>
    <phoneticPr fontId="1" type="noConversion"/>
  </si>
  <si>
    <t>requirementList</t>
    <phoneticPr fontId="1" type="noConversion"/>
  </si>
  <si>
    <t>post</t>
    <phoneticPr fontId="1" type="noConversion"/>
  </si>
  <si>
    <t>requirement</t>
    <phoneticPr fontId="1" type="noConversion"/>
  </si>
  <si>
    <t>addRequirement</t>
    <phoneticPr fontId="1" type="noConversion"/>
  </si>
  <si>
    <t>uploadServiceList</t>
    <phoneticPr fontId="1" type="noConversion"/>
  </si>
  <si>
    <t>{id:"服务id"}</t>
    <phoneticPr fontId="1" type="noConversion"/>
  </si>
  <si>
    <t>get</t>
    <phoneticPr fontId="1" type="noConversion"/>
  </si>
  <si>
    <t>serviceInfo</t>
    <phoneticPr fontId="1" type="noConversion"/>
  </si>
  <si>
    <t>编辑服务详情</t>
    <phoneticPr fontId="1" type="noConversion"/>
  </si>
  <si>
    <t>post</t>
    <phoneticPr fontId="1" type="noConversion"/>
  </si>
  <si>
    <t>editService</t>
    <phoneticPr fontId="1" type="noConversion"/>
  </si>
  <si>
    <t>无</t>
    <phoneticPr fontId="1" type="noConversion"/>
  </si>
  <si>
    <t>area</t>
    <phoneticPr fontId="1" type="noConversion"/>
  </si>
  <si>
    <t>无</t>
    <phoneticPr fontId="1" type="noConversion"/>
  </si>
  <si>
    <t>serviceList</t>
    <phoneticPr fontId="1" type="noConversion"/>
  </si>
  <si>
    <t>userTrace</t>
    <phoneticPr fontId="1" type="noConversion"/>
  </si>
  <si>
    <t>serviceHistoryList</t>
    <phoneticPr fontId="1" type="noConversion"/>
  </si>
  <si>
    <t>参数1</t>
    <phoneticPr fontId="1" type="noConversion"/>
  </si>
  <si>
    <t>docHistoryList</t>
    <phoneticPr fontId="1" type="noConversion"/>
  </si>
  <si>
    <t>{phoneNum:"手机号"}</t>
    <phoneticPr fontId="1" type="noConversion"/>
  </si>
  <si>
    <t>Code</t>
    <phoneticPr fontId="1" type="noConversion"/>
  </si>
  <si>
    <t>getSmsCode</t>
    <phoneticPr fontId="1" type="noConversion"/>
  </si>
  <si>
    <t>smsCode</t>
    <phoneticPr fontId="1" type="noConversion"/>
  </si>
  <si>
    <t>imageCode</t>
    <phoneticPr fontId="1" type="noConversion"/>
  </si>
  <si>
    <t>page：页数，值为零去全部 ，pagenum：每页显示个数</t>
    <phoneticPr fontId="1" type="noConversion"/>
  </si>
  <si>
    <t>account</t>
    <phoneticPr fontId="1" type="noConversion"/>
  </si>
  <si>
    <t>全局公用组件</t>
  </si>
  <si>
    <t>components/shared</t>
  </si>
  <si>
    <t>非共有组件</t>
  </si>
  <si>
    <t>components/index</t>
  </si>
  <si>
    <t>components/company</t>
  </si>
  <si>
    <t>components/doc</t>
  </si>
  <si>
    <t>获得企业基本信息</t>
  </si>
  <si>
    <t>{Id："公司id"}</t>
  </si>
  <si>
    <t>{
    "msg": "ok", 
    "count": 1, 
    "data": {
        "Id": "公司id", 
        "Name": "公司名称", 
        "ShortName": "公司名称简写", 
        "Introduce": "公司介绍", 
        "WebSite": "公司网址", 
        "LogoUrl": "logo", 
        "City": "城市", 
        "PhoneNum": "电话", 
        "Email": "邮箱", 
        "MailingAddress": "收件地址"
    }
}</t>
  </si>
  <si>
    <t>设置收藏</t>
  </si>
  <si>
    <t>{objectId:1,objectType:1}</t>
  </si>
  <si>
    <t>需补充</t>
  </si>
  <si>
    <t>{
    "msg": "ok",     
    "count": 1, 
    "data": [
    ]
}</t>
  </si>
  <si>
    <t>{
    "msg": "ok",     //成功
    "count": 1, //更新件数
    "data": [   //无数据
    ]
}</t>
  </si>
  <si>
    <t>{
    "msg": "ok", 
    "count": 2, 
    "data": [
    ]
}</t>
  </si>
  <si>
    <t>{
    "msg": "ok", 
    "count": 1, 
    "data": [
    ]
}</t>
  </si>
  <si>
    <t>{
    "msg": "ok", 
    "count": 1, 
    "data": {
        "documentId": "百度文库id", 
        "format": "格式"
    }
}</t>
  </si>
  <si>
    <t>{
    "msg": "ok", 
    "count": 2, 
    "data": [
        {
            "area": "地区名"
        }, 
        {
            "area": "地区名"
        }
    ]
}</t>
  </si>
  <si>
    <t>{
    "msg": "ok", 
    "count": 2, 
    "data": {IsMember:"是否为会员"}
}</t>
  </si>
  <si>
    <t>{
    "id": "评论id"
}</t>
  </si>
  <si>
    <t>{
    "id": "标签id，0取大分类", 
    "includeChild": "是否含子标签"
}</t>
  </si>
  <si>
    <t>{
    "code": "验证码", 
    "url": "图形验证码url"
}</t>
  </si>
  <si>
    <t>{
    "msg": "ok", 
    "count": 2, 
    "data": [
        {
            "id": "评论id可用来删除评论", 
            "userId": "评论人的id", 
            "userName": "评论人的名字", 
            "userPicUrl": "评论人的头像", 
            "content": "评论内容", 
            "createTime": "yyyy-mm-dd hh:MM:ss"
        }, 
        {
            "id": "评论id可用来删除评论", 
            "userId": "评论人的id", 
            "userName": "评论人的名字", 
            "userPicUrl": "评论人的头像", 
            "content": "评论内容", 
            "createTime": "yyyy-mm-dd  hh:MM:ss"
        }
    ]
}</t>
  </si>
  <si>
    <t>{
    "objectId": "文档id或服务id", 
    "content": "评论内容"
}</t>
  </si>
  <si>
    <t>{
    "msg": "ok", 
    "count": 20, 
    "data": [
        {
            "id": "文档id", 
            "title": "文档标题", 
            "documentId": "百度文库id", 
            "format": "文档格式,参考Format定义", 
            "score": "积分",
            "downloadUrl":"下载链接"
        }, 
        {
            "id": "文档id", 
            "title": "文档标题", 
            "documentId": "百度文库id", 
            "format": "文档格式,参考Format定义", 
            "score": "积分",
            "downloadUrl":"下载链接"
        }
    ]
}</t>
  </si>
  <si>
    <t>{
        "id": "文档id", 
        "title": "文档标题", 
        "documentId": "百度文库id", 
        "format": "文档格式,参考Format定义", 
        "score": "积分"
}</t>
  </si>
  <si>
    <t xml:space="preserve">{
    "msg": "ok", 
    "count": 20, 
    "data": [
        {
            "id": "文档id", 
            "title": "文档标题", 
            "documentId": "百度文库id", 
            "format": "文档格式,参考Format定义", 
            "time": "浏览时间"
        }, 
        {
            "id": "文档id", 
            "title": "文档标题", 
            "documentId": "百度文库id", 
            "format": "文档格式,参考Format定义", 
            "time": "浏览时间"
        }
    ]
}
</t>
  </si>
  <si>
    <t>{
    "msg": "ok", 
    "count": 1, 
    "data": {
        "favoriteCount": "收藏数", 
        "favoriteFlag": "是否收藏"
    }
}</t>
  </si>
  <si>
    <t>{
    "labelId": "标签id", 
    "area": "上海", 
    "page": 1, 
    "pageNum": 8
}</t>
  </si>
  <si>
    <t>{
    "msg": "ok", 
    "count": 30, 
    "data": [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}, 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
    ]
}</t>
  </si>
  <si>
    <t>{
    "msg": "ok", 
    "count": 20, 
    "data": [
        {
            "webSite": "公司网址", 
            "logoUrl": "logo"
        }, 
        {
            "webSite": "公司网址", 
            "logoUrl": "logo"
        }
    ]
}</t>
  </si>
  <si>
    <t xml:space="preserve">{
    "labelId": "标签id", 
    "companyId": "公司id", 
    "page": 1, 
    "pageNum": 8
}
</t>
  </si>
  <si>
    <t>{
    "msg": "ok", 
    "count": 20, 
    "data": [
        {
            "time": "时间", 
            "note": "事项", 
            "point": "积分"
        }, 
        {
            "time": "时间", 
            "note": "事项", 
            "point": "积分"
        }
    ]
}</t>
  </si>
  <si>
    <t>{
    "msg": "ok", 
    "count": 20, 
    "data": [
        {
            "id": "公司id", 
            "name": "公司名称", 
            "shortName": "公司名称简写", 0
            "introduce": "公司介绍", 
            "favoriteFlg": "是否收藏该公司。非登陆用户返回false"
        }, 
        {
            "id": "公司id", 
            "name": "公司名称", 
            "shortName": "公司名称简写", 
            "introduce": "公司介绍", 
            "favoriteFlg": "是否收藏该公司"
        }
    ]
}</t>
  </si>
  <si>
    <t>{
    "msg": "ok", 
    "count": 20, 
    "data": [
        {
            "id": "文档id", 
            "status": "文档状态 ", 
            "title": "文档标题", 
            "documentId": "百度文库id", 
            "format": "文档格式,参考Format定义", 
            "score": "积分"
        }, 
        {
            "id": "文档id", 
            "status": "文档状态 ", 
            "title": "文档标题", 
            "documentId": "百度文库id", 
            "format": "文档格式,参考Format定义", 
            "score": "积分"
        }
    ]
}</t>
  </si>
  <si>
    <t>{
    "msg": "ok", 
    "count": 20, 
    "data": [
        {
            "id": "公司id", 
            "name": "公司名称", 
            "shortName": "公司名称简写", 
            "logoUrl": "公司logo"
        }, 
        {
            "id": "公司id", 
            "name": "公司名称", 
            "shortName": "公司名称简写", 
            "logoUrl": "公司logo"
        }
    ]
}</t>
  </si>
  <si>
    <t>{
    "msg": "ok", 
    "count": 20, 
    "data": [
        {
            "companyId": "公司id", 
            "companyName": "公司名字", 
            "companyShortName": "公司简称", 
            "serviceId": "服务id", 
            "picUrl": "服务图片", 
            "serviceName": "服务名称", 
            "favoriteFlg": "是否收藏该服务"
        }, 
        {
            "companyId": "公司id", 
            "companyName": "公司名字", 
            "companyShortName": "公司简称", 
            "serviceId": "服务id", 
            "picUrl": "服务图片", 
            "serviceName": "服务名称", 
            "favoriteFlg": "是否收藏该服务"
        }
    ]
}</t>
  </si>
  <si>
    <t>{
    "msg": "ok", 
    "count": 20, 
    "data": [
        {
            "description": "描述", 
            "status": "状态", 
            "startDate": "提出时间", 
            "companyName": "提出对象"
        }, 
        {
            "description": "描述", 
            "status": "状态", 
            "startDate": "提出时间", 
            "companyName": "提出对象"
        }
    ]
}</t>
  </si>
  <si>
    <t>{
    "msg": "ok", 
    "count": 20, 
    "data": [
        {
            "serviceId": "服务id", 
            "serviceName": "服务名称", 
            "serviceUrl": "服务链接"
        }, 
        {
            "serviceId": "服务id", 
            "serviceName": "服务名称", 
            "serviceUrl": "服务链接"
        }
    ]
}</t>
  </si>
  <si>
    <t>{
    "msg": "ok", 
    "count": 20, 
    "data": [
        {
            "companyId": "公司id", 
            "companyName": "公司名字", 
            "serviceId": "服务id", 
            "picUrl": "服务图片", 
            "serviceName": "服务名称", 
   "introduce": "服务简介",
            "showNameFlag": "是否显示服务名称", 
            "inverseFlag": "是否反色显示服务名称"
        }, 
  {
            "companyId": "公司id", 
            "companyName": "公司名字", 
            "serviceId": "服务id", 
            "picUrl": "服务图片", 
            "serviceName": "服务名称", 
   "introduce": "服务简介",
            "showNameFlag": "是否显示服务名称", 
            "inverseFlag": "是否反色显示服务名称"
        }
    ]
}</t>
  </si>
  <si>
    <t xml:space="preserve">{
    "msg": "ok", 
    "count": 20, 
    "data": [
        {
            "companyId": "公司id", 
            "companyName": "公司名字", 
            "serviceId": "服务id", 
            "picUrl": "服务图片", 
            "serviceName": "服务名称", 
            "introduce": "服务简介",
            "favoriteFlag": "是否收藏"
        }, 
  {
            "companyId": "公司id", 
            "companyName": "公司名字", 
            "serviceId": "服务id", 
            "picUrl": "服务图片", 
            "serviceName": "服务名称", 
            "introduce": "服务简介",
            "favoriteFlag": "是否收藏"
        }
    ]
}
</t>
  </si>
  <si>
    <t>{
    "msg": "ok", 
    "count": 2, 
    "data": [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}, 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
    ]
}</t>
  </si>
  <si>
    <t>{
    "data": [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}, 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
    ]
}</t>
  </si>
  <si>
    <t>{
    "msg": "ok", 
    "count": 1, 
    "data": {
        "id": "文档id", 
        "title": "文档标题", 
        "documentId": "百度文库id", 
        "format": "文档格式,参考Format定义", 
        "score": "积分", 
        "downloadUrl": "下载链接", 
        "downloadCount": "下载次数", 
        "clickCount": "观看次数", 
        "ownerName": "发布者", 
        "createTime": "发布时间"
    }
}</t>
  </si>
  <si>
    <t>{
    "msg": "ok", 
    "count": 30, 
    "data": [
        {
            "id": "文档id", 
            "title": "文档标题", 
            "documentId": "百度文库id", 
            "format": "文档格式,参考Format定义", 
            "favoriteTime": "收藏时间", 
            "ownerId": "上传用户id", 
            "ownerName": "上传用户名字", 
            "ownerType": "上传用户类型（公司：company，个人：person）"
        }, 
        {
            "id": "文档id", 
            "title": "文档标题", 
            "documentId": "百度文库id", 
            "format": "文档格式,参考Format定义", 
            "favoriteTime": "收藏时间", 
            "ownerId": "上传用户id", 
            "ownerName": "上传用户名字", 
            "ownerType": "上传用户类型（公司：company，个人：person）"
        }
    ]
}</t>
  </si>
  <si>
    <t>{
    "objectId": "文档id或服务id或企业id", 
 }</t>
  </si>
  <si>
    <t>{
    "id": "服务Id", 
    "name": "服务名称", 
    "picUrl": "图片", 
    "contactPhone": "联系电话", 
    "contactId": "客服ID", 
    "city": "城市", 
    "status": "服务状态", 
    "introduce": "服务简介", 
    "ownerId": "发布者ID（公司id，或个人id）", 
    "ownerName": "发布者", 
    "materials": [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}, 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
    ]
}</t>
  </si>
  <si>
    <t>{
    "msg": "ok", 
    "count":3,
    "data": [
        {
            "title": "banner tile1", 
            "picUrl": "http://cdn.siqiquan.org/636288322691184168.jpg", 
            "url": "www.baidu.com"
        }, 
        {
            "title": "banner tile2", 
            "picUrl": "http://cdn.siqiquan.org/636288322691184168.jpg", 
            "url": "www.baidu.com"
        }, 
        {
            "title": "banner tile3", 
            "picUrl": "http://cdn.siqiquan.org/636288322691184168.jpg", 
            "url": "www.baidu.com"
        }
    ]
}</t>
  </si>
  <si>
    <t>{
    "msg": "ok", 
    "count": 1, 
    "data": {
        "id": "公司id", 
        "name": "公司名称", 
        "shortName": "公司名称简写", 
        "introduce": "公司介绍", 
        "webSite": "公司网址", 
        "logoUrl": "logo", 
        "city": "城市", 
        "phoneNum": "电话", 
        "email": "邮箱", 
        "mailingAddress": "收件地址"
    }
}</t>
  </si>
  <si>
    <t>{
    "description": "描述", 
    "companyId": "提出对象", 
    "authorName": "提出人", 
    "authorPhoneNumber": "提出人联系方式", 
    "authorCompanyName": "提出人公司名", 
    "assignedServiceId": "提出对象服务Id", 
    "assignedService": "提出对象服务分类"
}</t>
  </si>
  <si>
    <t>{
    "id": "服务Id", 
    "name": "服务名称", 
    "picUrl": "图片", 
    "showNameFlag": "是否显示服务名称", 
    "inverseFlag": "是否反色显示服务名称", 
    "city": "城市", 
    "introduce": "服务简介", 
    "bannerPic": "banner图片", 
    "materials": [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}, 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
    ], 
    "case": [
        {
            "docId": "文档id", 
            "orderNum": "内部排序"
        }, 
        {
            "docId": "文档id", 
            "orderNum": "内部排序"
        }
    ]
}</t>
  </si>
  <si>
    <t>category:homepage,service,serviceTop,doc，company,companyFooter,recommend
固定文字
objectId：服务id，文档id，企业id</t>
    <phoneticPr fontId="1" type="noConversion"/>
  </si>
  <si>
    <t>{
    "id": "标签id，0取大分类", 
    "includeChild": "是否含子标签"
}</t>
    <phoneticPr fontId="1" type="noConversion"/>
  </si>
  <si>
    <t>{category：xxxx,objectId:xxxxx}</t>
    <phoneticPr fontId="1" type="noConversion"/>
  </si>
  <si>
    <t>{
    "msg": "ok", 
    "count": 20, 
    "data": [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}, 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
    ]
}</t>
    <phoneticPr fontId="1" type="noConversion"/>
  </si>
  <si>
    <t>获取服务标签</t>
    <phoneticPr fontId="1" type="noConversion"/>
  </si>
  <si>
    <t>serviceOfLabel</t>
    <phoneticPr fontId="1" type="noConversion"/>
  </si>
  <si>
    <t xml:space="preserve">{
    "labelId": "标签id", 
    "companyId": "公司id", 
    "page": 1, 
    "pageNum": 8
}
</t>
    <phoneticPr fontId="1" type="noConversion"/>
  </si>
  <si>
    <t>getUploadList</t>
    <phoneticPr fontId="1" type="noConversion"/>
  </si>
  <si>
    <t>docService.getUploadList</t>
  </si>
  <si>
    <t>docService.getUploadList</t>
    <phoneticPr fontId="1" type="noConversion"/>
  </si>
  <si>
    <t>完成情况</t>
    <phoneticPr fontId="1" type="noConversion"/>
  </si>
  <si>
    <t>完成</t>
    <phoneticPr fontId="1" type="noConversion"/>
  </si>
  <si>
    <t>完成情况</t>
    <phoneticPr fontId="1" type="noConversion"/>
  </si>
  <si>
    <t>数据未接入</t>
    <phoneticPr fontId="1" type="noConversion"/>
  </si>
  <si>
    <t>friendshipLink</t>
    <phoneticPr fontId="1" type="noConversion"/>
  </si>
  <si>
    <t>数据未接入</t>
    <phoneticPr fontId="1" type="noConversion"/>
  </si>
  <si>
    <t>路由</t>
    <phoneticPr fontId="1" type="noConversion"/>
  </si>
  <si>
    <t>service.editServiceInfo</t>
    <phoneticPr fontId="1" type="noConversion"/>
  </si>
  <si>
    <t>service.getServiceInfo</t>
    <phoneticPr fontId="1" type="noConversion"/>
  </si>
  <si>
    <t>labelService.getServiceLabel</t>
    <phoneticPr fontId="1" type="noConversion"/>
  </si>
  <si>
    <t>comment</t>
    <phoneticPr fontId="1" type="noConversion"/>
  </si>
  <si>
    <t xml:space="preserve"> </t>
    <phoneticPr fontId="1" type="noConversion"/>
  </si>
  <si>
    <t>未开发</t>
    <phoneticPr fontId="1" type="noConversion"/>
  </si>
  <si>
    <t>未开发</t>
    <phoneticPr fontId="1" type="noConversion"/>
  </si>
  <si>
    <t>companyList</t>
    <phoneticPr fontId="1" type="noConversion"/>
  </si>
  <si>
    <t>路由</t>
    <phoneticPr fontId="1" type="noConversion"/>
  </si>
  <si>
    <t>serviceLabelFilter</t>
    <phoneticPr fontId="1" type="noConversion"/>
  </si>
  <si>
    <t>companyFavorite</t>
    <phoneticPr fontId="1" type="noConversion"/>
  </si>
  <si>
    <t>companyFavorite</t>
    <phoneticPr fontId="1" type="noConversion"/>
  </si>
  <si>
    <t>组件嵌套</t>
    <phoneticPr fontId="1" type="noConversion"/>
  </si>
  <si>
    <t>组件</t>
    <phoneticPr fontId="1" type="noConversion"/>
  </si>
  <si>
    <t>companyDetail</t>
    <phoneticPr fontId="1" type="noConversion"/>
  </si>
  <si>
    <t>companyFavorite</t>
    <phoneticPr fontId="1" type="noConversion"/>
  </si>
  <si>
    <t>components/shared</t>
    <phoneticPr fontId="1" type="noConversion"/>
  </si>
  <si>
    <t>companyDetail</t>
    <phoneticPr fontId="1" type="noConversion"/>
  </si>
  <si>
    <t>docDetail</t>
    <phoneticPr fontId="1" type="noConversion"/>
  </si>
  <si>
    <t xml:space="preserve"> </t>
    <phoneticPr fontId="1" type="noConversion"/>
  </si>
  <si>
    <t xml:space="preserve"> </t>
    <phoneticPr fontId="1" type="noConversion"/>
  </si>
  <si>
    <t xml:space="preserve"> </t>
    <phoneticPr fontId="1" type="noConversion"/>
  </si>
  <si>
    <t>docDetail</t>
    <phoneticPr fontId="1" type="noConversion"/>
  </si>
  <si>
    <t>views</t>
    <phoneticPr fontId="1" type="noConversion"/>
  </si>
  <si>
    <t>changePassword</t>
    <phoneticPr fontId="1" type="noConversion"/>
  </si>
  <si>
    <t>docUploadList</t>
    <phoneticPr fontId="1" type="noConversion"/>
  </si>
  <si>
    <t>serviceManagment</t>
    <phoneticPr fontId="1" type="noConversion"/>
  </si>
  <si>
    <t>companyServiceDetail</t>
    <phoneticPr fontId="1" type="noConversion"/>
  </si>
  <si>
    <t>comment</t>
    <phoneticPr fontId="1" type="noConversion"/>
  </si>
  <si>
    <t>{
    "msg": "ok", 
    "count": 20, 
    "data": [
        {
            "companyId": "公司id", 
            "companyName": "公司名字", 
            "serviceId": "服务id", 
            "picUrl": "服务图片", 
            "serviceName": "服务名称", 
            "showNameFlag": "是否显示服务名称", 
            "inverseFlag": "是否反色显示服务名称"
        }, 
        {
            "companyId": "公司id", 
            "companyName": "公司名字", 
            "serviceId": "服务id", 
            "picUrl": "服务图片", 
            "serviceName": "服务名称", 
            "showNameFlag": "是否显示服务名称", 
            "inverseFlag": "是否反色显示服务名称"
        }
    ]
}</t>
    <phoneticPr fontId="1" type="noConversion"/>
  </si>
  <si>
    <t>uploadDoc</t>
  </si>
  <si>
    <t>companyRegisterStep1</t>
    <phoneticPr fontId="1" type="noConversion"/>
  </si>
  <si>
    <t>compNavigation</t>
    <phoneticPr fontId="1" type="noConversion"/>
  </si>
  <si>
    <t>companyInfo</t>
    <phoneticPr fontId="1" type="noConversion"/>
  </si>
  <si>
    <t>companyInfo</t>
    <phoneticPr fontId="1" type="noConversion"/>
  </si>
  <si>
    <t>companyRegisterStep2</t>
    <phoneticPr fontId="1" type="noConversion"/>
  </si>
  <si>
    <t>editCompanyInfo</t>
    <phoneticPr fontId="1" type="noConversion"/>
  </si>
  <si>
    <t>修改企业基本信息</t>
    <phoneticPr fontId="1" type="noConversion"/>
  </si>
  <si>
    <t>{
        "id": "公司id", 
        "name": "公司名称", 
        "shortName": "公司名称简写", 
        "introduce": "公司介绍", 
        "webSite": "公司网址", 
        "logoUrl": "logo", 
        "city": "城市", 
        "phoneNum": "电话", 
        "email": "邮箱", 
        "mailingAddress": "收件地址"
}</t>
    <phoneticPr fontId="1" type="noConversion"/>
  </si>
  <si>
    <t>{
    "msg": "ok", 
    "count": 1, 
    "data": {
    }
}</t>
    <phoneticPr fontId="1" type="noConversion"/>
  </si>
  <si>
    <t>{
    "msg": "ok", 
    "count": 20, 
    "data": [
        {
            "description": "描述", 
            "status": "状态", 
            "startDate": "提出时间", 
            "companyName": "提出对象", 
            "authorName": "提出人", 
            "authorPhoneNumber": "提出人联系方式", 
            "authorCompanyName": "提出人公司名", 
            "assignedService": "提出对象服务名"
        }, 
        {
            "description": "描述", 
            "status": "状态", 
            "startDate": "提出时间", 
            "companyName": "提出对象", 
            "authorName": "提出人", 
            "authorPhoneNumber": "提出人联系方式", 
            "authorCompanyName": "提出人公司名", 
            "assignedService": "提出对象服务名"
        }
    ]
}</t>
    <phoneticPr fontId="1" type="noConversion"/>
  </si>
  <si>
    <t>{
    "description": "描述", 
    "companyId": "提出对象", 
    "authorName": "提出人", 
    "authorPhoneNumber": "提出人联系方式", 
    "authorCompanyName": "提出人公司名", 
    "assignedServiceId": "提出对象服务Id"
}</t>
    <phoneticPr fontId="1" type="noConversion"/>
  </si>
  <si>
    <t>companyService.editCompanyInfo</t>
  </si>
  <si>
    <t>compNavigation</t>
  </si>
  <si>
    <t>companyService.getCompanyInfo</t>
    <phoneticPr fontId="1" type="noConversion"/>
  </si>
  <si>
    <t>companyRegisterStep3</t>
    <phoneticPr fontId="1" type="noConversion"/>
  </si>
  <si>
    <t>setLike</t>
    <phoneticPr fontId="1" type="noConversion"/>
  </si>
  <si>
    <t>getFavorite</t>
    <phoneticPr fontId="1" type="noConversion"/>
  </si>
  <si>
    <t>getLike</t>
    <phoneticPr fontId="1" type="noConversion"/>
  </si>
  <si>
    <t>{
    "msg": "ok", 
    "count": 1, 
    "data": {
        "favoriteCount": "收藏数", 
        "favoriteFlag": "当前用户是否收藏"
    }
}</t>
    <phoneticPr fontId="1" type="noConversion"/>
  </si>
  <si>
    <t>{
    "msg": "ok", 
    "count": 1, 
    "data": {
        "likeCount": "点赞数", 
        "unLikeCount": "踩数", 
        "likeFlag": "当前用户是否喜欢 1：喜欢 0：未选择 -1：不喜欢 "
    }
}</t>
    <phoneticPr fontId="1" type="noConversion"/>
  </si>
  <si>
    <t>路由参数</t>
    <phoneticPr fontId="1" type="noConversion"/>
  </si>
  <si>
    <t>companyId：服务商id</t>
    <phoneticPr fontId="1" type="noConversion"/>
  </si>
  <si>
    <t>favoriteService.getFavorite</t>
    <phoneticPr fontId="1" type="noConversion"/>
  </si>
  <si>
    <t>路由</t>
    <phoneticPr fontId="1" type="noConversion"/>
  </si>
  <si>
    <t>获得收藏</t>
    <phoneticPr fontId="1" type="noConversion"/>
  </si>
  <si>
    <t>获得点赞</t>
    <phoneticPr fontId="1" type="noConversion"/>
  </si>
  <si>
    <t>{
        "id": "公司id", 
        "name": "公司名称", 
        "shortName": "公司名称简写", 
        "introduce": "公司介绍", 
        "webSite": "公司网址", 
        "logoUrl": "logo", 
        "city": "城市", 
        "phoneNum": "电话", 
        "email": "邮箱", 
        "mailingAddress": "收件地址",
        "mailingAddress": "收件地址"
}</t>
    <phoneticPr fontId="1" type="noConversion"/>
  </si>
  <si>
    <t>editCompanyCertification</t>
    <phoneticPr fontId="1" type="noConversion"/>
  </si>
  <si>
    <t>修改企业三证</t>
    <phoneticPr fontId="1" type="noConversion"/>
  </si>
  <si>
    <t>{
        "id": "公司id", 
        "certificationUrl":"三证照片链接"
}</t>
    <phoneticPr fontId="1" type="noConversion"/>
  </si>
  <si>
    <t>{
    "objectId": "文档id或服务id或企业id", 
    "like" :"是否喜欢  1：喜欢  -1：不喜欢 "
 }</t>
    <phoneticPr fontId="1" type="noConversion"/>
  </si>
  <si>
    <t>get</t>
    <phoneticPr fontId="1" type="noConversion"/>
  </si>
  <si>
    <t>companyService.editCompanyCertification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</si>
</sst>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4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trike/>
      <sz val="11"/>
      <color theme="1"/>
      <name val="宋体"/>
      <family val="2"/>
      <charset val="134"/>
      <scheme val="minor"/>
    </font>
    <font>
      <strike/>
      <sz val="11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3" fillId="0" borderId="0" xfId="0" applyFo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6" xfId="0" applyFill="1" applyBorder="1">
      <alignment vertical="center"/>
    </xf>
    <xf numFmtId="0" fontId="0" fillId="3" borderId="0" xfId="0" applyFill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4" borderId="8" xfId="0" applyFill="1" applyBorder="1">
      <alignment vertical="center"/>
    </xf>
    <xf numFmtId="0" fontId="0" fillId="0" borderId="8" xfId="0" applyBorder="1">
      <alignment vertical="center"/>
    </xf>
    <xf numFmtId="0" fontId="0" fillId="5" borderId="10" xfId="0" applyFill="1" applyBorder="1">
      <alignment vertical="center"/>
    </xf>
    <xf numFmtId="0" fontId="0" fillId="0" borderId="10" xfId="0" applyBorder="1">
      <alignment vertical="center"/>
    </xf>
    <xf numFmtId="0" fontId="0" fillId="2" borderId="8" xfId="0" applyFill="1" applyBorder="1">
      <alignment vertical="center"/>
    </xf>
    <xf numFmtId="0" fontId="0" fillId="2" borderId="10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11" xfId="0" applyFill="1" applyBorder="1">
      <alignment vertical="center"/>
    </xf>
    <xf numFmtId="0" fontId="0" fillId="5" borderId="2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0" fillId="6" borderId="1" xfId="0" applyFill="1" applyBorder="1">
      <alignment vertical="center"/>
    </xf>
    <xf numFmtId="0" fontId="5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Fill="1" applyBorder="1" applyAlignment="1">
      <alignment vertical="center" wrapText="1"/>
    </xf>
    <xf numFmtId="0" fontId="0" fillId="4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3" borderId="9" xfId="0" applyFill="1" applyBorder="1">
      <alignment vertical="center"/>
    </xf>
    <xf numFmtId="0" fontId="0" fillId="3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10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10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2" xfId="0" applyFill="1" applyBorder="1" applyAlignment="1">
      <alignment vertical="center" wrapText="1"/>
    </xf>
    <xf numFmtId="0" fontId="4" fillId="0" borderId="1" xfId="0" applyFont="1" applyFill="1" applyBorder="1">
      <alignment vertical="center"/>
    </xf>
    <xf numFmtId="0" fontId="5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5" fillId="0" borderId="0" xfId="0" applyFont="1">
      <alignment vertical="center"/>
    </xf>
    <xf numFmtId="0" fontId="0" fillId="0" borderId="9" xfId="0" applyFill="1" applyBorder="1">
      <alignment vertical="center"/>
    </xf>
    <xf numFmtId="0" fontId="4" fillId="0" borderId="5" xfId="0" applyFont="1" applyBorder="1">
      <alignment vertical="center"/>
    </xf>
    <xf numFmtId="0" fontId="0" fillId="0" borderId="5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10" xfId="0" applyFill="1" applyBorder="1" applyAlignment="1">
      <alignment vertical="center" wrapText="1"/>
    </xf>
    <xf numFmtId="0" fontId="0" fillId="0" borderId="9" xfId="0" applyBorder="1">
      <alignment vertical="center"/>
    </xf>
    <xf numFmtId="0" fontId="0" fillId="8" borderId="8" xfId="0" applyFill="1" applyBorder="1">
      <alignment vertical="center"/>
    </xf>
    <xf numFmtId="0" fontId="0" fillId="8" borderId="10" xfId="0" applyFill="1" applyBorder="1">
      <alignment vertical="center"/>
    </xf>
    <xf numFmtId="0" fontId="0" fillId="8" borderId="9" xfId="0" applyFill="1" applyBorder="1">
      <alignment vertical="center"/>
    </xf>
    <xf numFmtId="0" fontId="0" fillId="8" borderId="1" xfId="0" applyFill="1" applyBorder="1">
      <alignment vertical="center"/>
    </xf>
    <xf numFmtId="0" fontId="0" fillId="0" borderId="14" xfId="0" applyBorder="1">
      <alignment vertical="center"/>
    </xf>
    <xf numFmtId="0" fontId="0" fillId="4" borderId="5" xfId="0" applyFill="1" applyBorder="1">
      <alignment vertical="center"/>
    </xf>
    <xf numFmtId="0" fontId="0" fillId="9" borderId="1" xfId="0" applyFill="1" applyBorder="1">
      <alignment vertical="center"/>
    </xf>
    <xf numFmtId="0" fontId="0" fillId="9" borderId="8" xfId="0" applyFill="1" applyBorder="1">
      <alignment vertical="center"/>
    </xf>
    <xf numFmtId="0" fontId="0" fillId="9" borderId="10" xfId="0" applyFill="1" applyBorder="1">
      <alignment vertical="center"/>
    </xf>
    <xf numFmtId="0" fontId="0" fillId="5" borderId="8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8" xfId="0" applyFill="1" applyBorder="1">
      <alignment vertical="center"/>
    </xf>
    <xf numFmtId="0" fontId="0" fillId="4" borderId="12" xfId="0" applyFill="1" applyBorder="1">
      <alignment vertical="center"/>
    </xf>
    <xf numFmtId="0" fontId="0" fillId="5" borderId="9" xfId="0" applyFill="1" applyBorder="1">
      <alignment vertical="center"/>
    </xf>
    <xf numFmtId="0" fontId="0" fillId="5" borderId="5" xfId="0" applyFill="1" applyBorder="1">
      <alignment vertical="center"/>
    </xf>
    <xf numFmtId="0" fontId="0" fillId="10" borderId="1" xfId="0" applyFill="1" applyBorder="1">
      <alignment vertical="center"/>
    </xf>
    <xf numFmtId="0" fontId="0" fillId="10" borderId="1" xfId="0" applyFill="1" applyBorder="1" applyAlignment="1">
      <alignment vertical="center" wrapText="1"/>
    </xf>
    <xf numFmtId="0" fontId="0" fillId="10" borderId="7" xfId="0" applyFill="1" applyBorder="1">
      <alignment vertical="center"/>
    </xf>
    <xf numFmtId="0" fontId="0" fillId="10" borderId="7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0" borderId="6" xfId="0" applyFill="1" applyBorder="1">
      <alignment vertical="center"/>
    </xf>
    <xf numFmtId="0" fontId="0" fillId="10" borderId="0" xfId="0" applyFill="1">
      <alignment vertical="center"/>
    </xf>
    <xf numFmtId="0" fontId="0" fillId="0" borderId="10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7.jp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6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g"/><Relationship Id="rId2" Type="http://schemas.openxmlformats.org/officeDocument/2006/relationships/image" Target="../media/image19.jp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jp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6</xdr:col>
      <xdr:colOff>1146572</xdr:colOff>
      <xdr:row>46</xdr:row>
      <xdr:rowOff>130588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34891"/>
          <a:ext cx="10058400" cy="5655088"/>
        </a:xfrm>
        <a:prstGeom prst="rect">
          <a:avLst/>
        </a:prstGeom>
      </xdr:spPr>
    </xdr:pic>
    <xdr:clientData/>
  </xdr:twoCellAnchor>
  <xdr:twoCellAnchor>
    <xdr:from>
      <xdr:col>0</xdr:col>
      <xdr:colOff>365961</xdr:colOff>
      <xdr:row>18</xdr:row>
      <xdr:rowOff>20053</xdr:rowOff>
    </xdr:from>
    <xdr:to>
      <xdr:col>1</xdr:col>
      <xdr:colOff>1679183</xdr:colOff>
      <xdr:row>19</xdr:row>
      <xdr:rowOff>32584</xdr:rowOff>
    </xdr:to>
    <xdr:sp macro="" textlink="">
      <xdr:nvSpPr>
        <xdr:cNvPr id="10" name="矩形 9"/>
        <xdr:cNvSpPr/>
      </xdr:nvSpPr>
      <xdr:spPr>
        <a:xfrm>
          <a:off x="365961" y="3620503"/>
          <a:ext cx="1999022" cy="183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1204421</xdr:colOff>
      <xdr:row>18</xdr:row>
      <xdr:rowOff>45055</xdr:rowOff>
    </xdr:from>
    <xdr:to>
      <xdr:col>1</xdr:col>
      <xdr:colOff>1511080</xdr:colOff>
      <xdr:row>19</xdr:row>
      <xdr:rowOff>13998</xdr:rowOff>
    </xdr:to>
    <xdr:sp macro="" textlink="">
      <xdr:nvSpPr>
        <xdr:cNvPr id="11" name="矩形 10"/>
        <xdr:cNvSpPr/>
      </xdr:nvSpPr>
      <xdr:spPr>
        <a:xfrm>
          <a:off x="1890221" y="3645505"/>
          <a:ext cx="306659" cy="14039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1</a:t>
          </a:r>
          <a:endParaRPr lang="zh-CN" altLang="en-US" sz="800"/>
        </a:p>
      </xdr:txBody>
    </xdr:sp>
    <xdr:clientData/>
  </xdr:twoCellAnchor>
  <xdr:twoCellAnchor>
    <xdr:from>
      <xdr:col>0</xdr:col>
      <xdr:colOff>473529</xdr:colOff>
      <xdr:row>21</xdr:row>
      <xdr:rowOff>134479</xdr:rowOff>
    </xdr:from>
    <xdr:to>
      <xdr:col>2</xdr:col>
      <xdr:colOff>195336</xdr:colOff>
      <xdr:row>23</xdr:row>
      <xdr:rowOff>19623</xdr:rowOff>
    </xdr:to>
    <xdr:sp macro="" textlink="">
      <xdr:nvSpPr>
        <xdr:cNvPr id="12" name="矩形 11"/>
        <xdr:cNvSpPr/>
      </xdr:nvSpPr>
      <xdr:spPr>
        <a:xfrm>
          <a:off x="473529" y="4249279"/>
          <a:ext cx="2579307" cy="2280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1902137</xdr:colOff>
      <xdr:row>21</xdr:row>
      <xdr:rowOff>125186</xdr:rowOff>
    </xdr:from>
    <xdr:to>
      <xdr:col>2</xdr:col>
      <xdr:colOff>161429</xdr:colOff>
      <xdr:row>23</xdr:row>
      <xdr:rowOff>2125</xdr:rowOff>
    </xdr:to>
    <xdr:sp macro="" textlink="">
      <xdr:nvSpPr>
        <xdr:cNvPr id="13" name="矩形 12"/>
        <xdr:cNvSpPr/>
      </xdr:nvSpPr>
      <xdr:spPr>
        <a:xfrm>
          <a:off x="2587937" y="4239986"/>
          <a:ext cx="430992" cy="219839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5</a:t>
          </a:r>
          <a:endParaRPr lang="zh-CN" altLang="en-US" sz="800"/>
        </a:p>
      </xdr:txBody>
    </xdr:sp>
    <xdr:clientData/>
  </xdr:twoCellAnchor>
  <xdr:twoCellAnchor editAs="oneCell">
    <xdr:from>
      <xdr:col>4</xdr:col>
      <xdr:colOff>960783</xdr:colOff>
      <xdr:row>19</xdr:row>
      <xdr:rowOff>146241</xdr:rowOff>
    </xdr:from>
    <xdr:to>
      <xdr:col>6</xdr:col>
      <xdr:colOff>530087</xdr:colOff>
      <xdr:row>41</xdr:row>
      <xdr:rowOff>32110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4066" y="3972806"/>
          <a:ext cx="2749825" cy="3712434"/>
        </a:xfrm>
        <a:prstGeom prst="rect">
          <a:avLst/>
        </a:prstGeom>
      </xdr:spPr>
    </xdr:pic>
    <xdr:clientData/>
  </xdr:twoCellAnchor>
  <xdr:twoCellAnchor editAs="oneCell">
    <xdr:from>
      <xdr:col>4</xdr:col>
      <xdr:colOff>818785</xdr:colOff>
      <xdr:row>48</xdr:row>
      <xdr:rowOff>148370</xdr:rowOff>
    </xdr:from>
    <xdr:to>
      <xdr:col>6</xdr:col>
      <xdr:colOff>975531</xdr:colOff>
      <xdr:row>74</xdr:row>
      <xdr:rowOff>166876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41112" y="8742851"/>
          <a:ext cx="3336631" cy="4400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7</xdr:col>
      <xdr:colOff>296649</xdr:colOff>
      <xdr:row>58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8850"/>
          <a:ext cx="10052447" cy="7791450"/>
        </a:xfrm>
        <a:prstGeom prst="rect">
          <a:avLst/>
        </a:prstGeom>
      </xdr:spPr>
    </xdr:pic>
    <xdr:clientData/>
  </xdr:twoCellAnchor>
  <xdr:twoCellAnchor editAs="oneCell">
    <xdr:from>
      <xdr:col>4</xdr:col>
      <xdr:colOff>814022</xdr:colOff>
      <xdr:row>22</xdr:row>
      <xdr:rowOff>3662</xdr:rowOff>
    </xdr:from>
    <xdr:to>
      <xdr:col>6</xdr:col>
      <xdr:colOff>834137</xdr:colOff>
      <xdr:row>49</xdr:row>
      <xdr:rowOff>151812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8547" y="3775562"/>
          <a:ext cx="3201465" cy="4777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100011</xdr:colOff>
      <xdr:row>18</xdr:row>
      <xdr:rowOff>138112</xdr:rowOff>
    </xdr:from>
    <xdr:to>
      <xdr:col>8</xdr:col>
      <xdr:colOff>49694</xdr:colOff>
      <xdr:row>117</xdr:row>
      <xdr:rowOff>27534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68" y="2738851"/>
          <a:ext cx="11354835" cy="17108966"/>
        </a:xfrm>
        <a:prstGeom prst="rect">
          <a:avLst/>
        </a:prstGeom>
      </xdr:spPr>
    </xdr:pic>
    <xdr:clientData/>
  </xdr:twoCellAnchor>
  <xdr:twoCellAnchor>
    <xdr:from>
      <xdr:col>7</xdr:col>
      <xdr:colOff>808660</xdr:colOff>
      <xdr:row>19</xdr:row>
      <xdr:rowOff>153051</xdr:rowOff>
    </xdr:from>
    <xdr:to>
      <xdr:col>7</xdr:col>
      <xdr:colOff>1399761</xdr:colOff>
      <xdr:row>21</xdr:row>
      <xdr:rowOff>38574</xdr:rowOff>
    </xdr:to>
    <xdr:sp macro="" textlink="">
      <xdr:nvSpPr>
        <xdr:cNvPr id="33" name="矩形 32"/>
        <xdr:cNvSpPr/>
      </xdr:nvSpPr>
      <xdr:spPr>
        <a:xfrm>
          <a:off x="11426964" y="2927725"/>
          <a:ext cx="591101" cy="233392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127554</xdr:colOff>
      <xdr:row>19</xdr:row>
      <xdr:rowOff>7328</xdr:rowOff>
    </xdr:from>
    <xdr:to>
      <xdr:col>8</xdr:col>
      <xdr:colOff>871904</xdr:colOff>
      <xdr:row>25</xdr:row>
      <xdr:rowOff>1</xdr:rowOff>
    </xdr:to>
    <xdr:sp macro="" textlink="">
      <xdr:nvSpPr>
        <xdr:cNvPr id="36" name="矩形 35"/>
        <xdr:cNvSpPr/>
      </xdr:nvSpPr>
      <xdr:spPr>
        <a:xfrm>
          <a:off x="816285" y="2710963"/>
          <a:ext cx="12254946" cy="1003788"/>
        </a:xfrm>
        <a:prstGeom prst="rect">
          <a:avLst/>
        </a:prstGeom>
        <a:noFill/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1476017</xdr:colOff>
      <xdr:row>29</xdr:row>
      <xdr:rowOff>63051</xdr:rowOff>
    </xdr:from>
    <xdr:to>
      <xdr:col>8</xdr:col>
      <xdr:colOff>485968</xdr:colOff>
      <xdr:row>30</xdr:row>
      <xdr:rowOff>122508</xdr:rowOff>
    </xdr:to>
    <xdr:sp macro="" textlink="">
      <xdr:nvSpPr>
        <xdr:cNvPr id="37" name="矩形 36"/>
        <xdr:cNvSpPr/>
      </xdr:nvSpPr>
      <xdr:spPr>
        <a:xfrm>
          <a:off x="12096392" y="4520751"/>
          <a:ext cx="591101" cy="23090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</xdr:col>
      <xdr:colOff>111435</xdr:colOff>
      <xdr:row>25</xdr:row>
      <xdr:rowOff>24778</xdr:rowOff>
    </xdr:from>
    <xdr:to>
      <xdr:col>2</xdr:col>
      <xdr:colOff>901212</xdr:colOff>
      <xdr:row>33</xdr:row>
      <xdr:rowOff>14654</xdr:rowOff>
    </xdr:to>
    <xdr:sp macro="" textlink="">
      <xdr:nvSpPr>
        <xdr:cNvPr id="38" name="矩形 37"/>
        <xdr:cNvSpPr/>
      </xdr:nvSpPr>
      <xdr:spPr>
        <a:xfrm>
          <a:off x="800166" y="3739528"/>
          <a:ext cx="2958546" cy="1338030"/>
        </a:xfrm>
        <a:prstGeom prst="rect">
          <a:avLst/>
        </a:prstGeom>
        <a:noFill/>
        <a:ln w="762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563217</xdr:colOff>
      <xdr:row>33</xdr:row>
      <xdr:rowOff>99391</xdr:rowOff>
    </xdr:from>
    <xdr:to>
      <xdr:col>2</xdr:col>
      <xdr:colOff>786848</xdr:colOff>
      <xdr:row>51</xdr:row>
      <xdr:rowOff>124239</xdr:rowOff>
    </xdr:to>
    <xdr:sp macro="" textlink="">
      <xdr:nvSpPr>
        <xdr:cNvPr id="39" name="矩形 38"/>
        <xdr:cNvSpPr/>
      </xdr:nvSpPr>
      <xdr:spPr>
        <a:xfrm>
          <a:off x="1250674" y="5309152"/>
          <a:ext cx="2393674" cy="31556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2</xdr:col>
      <xdr:colOff>861395</xdr:colOff>
      <xdr:row>42</xdr:row>
      <xdr:rowOff>66261</xdr:rowOff>
    </xdr:from>
    <xdr:to>
      <xdr:col>7</xdr:col>
      <xdr:colOff>952500</xdr:colOff>
      <xdr:row>51</xdr:row>
      <xdr:rowOff>144295</xdr:rowOff>
    </xdr:to>
    <xdr:sp macro="" textlink="">
      <xdr:nvSpPr>
        <xdr:cNvPr id="40" name="矩形 39"/>
        <xdr:cNvSpPr/>
      </xdr:nvSpPr>
      <xdr:spPr>
        <a:xfrm>
          <a:off x="3718895" y="6841435"/>
          <a:ext cx="7851909" cy="16434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0</xdr:col>
      <xdr:colOff>662609</xdr:colOff>
      <xdr:row>25</xdr:row>
      <xdr:rowOff>57978</xdr:rowOff>
    </xdr:from>
    <xdr:to>
      <xdr:col>8</xdr:col>
      <xdr:colOff>554934</xdr:colOff>
      <xdr:row>52</xdr:row>
      <xdr:rowOff>122760</xdr:rowOff>
    </xdr:to>
    <xdr:sp macro="" textlink="">
      <xdr:nvSpPr>
        <xdr:cNvPr id="41" name="矩形 40"/>
        <xdr:cNvSpPr/>
      </xdr:nvSpPr>
      <xdr:spPr>
        <a:xfrm>
          <a:off x="662609" y="3876261"/>
          <a:ext cx="12092608" cy="47610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0</xdr:col>
      <xdr:colOff>662609</xdr:colOff>
      <xdr:row>53</xdr:row>
      <xdr:rowOff>37685</xdr:rowOff>
    </xdr:from>
    <xdr:to>
      <xdr:col>8</xdr:col>
      <xdr:colOff>554934</xdr:colOff>
      <xdr:row>96</xdr:row>
      <xdr:rowOff>161924</xdr:rowOff>
    </xdr:to>
    <xdr:sp macro="" textlink="">
      <xdr:nvSpPr>
        <xdr:cNvPr id="42" name="矩形 41"/>
        <xdr:cNvSpPr/>
      </xdr:nvSpPr>
      <xdr:spPr>
        <a:xfrm>
          <a:off x="662609" y="8610185"/>
          <a:ext cx="12093850" cy="74965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0</xdr:col>
      <xdr:colOff>657225</xdr:colOff>
      <xdr:row>97</xdr:row>
      <xdr:rowOff>95250</xdr:rowOff>
    </xdr:from>
    <xdr:to>
      <xdr:col>8</xdr:col>
      <xdr:colOff>549550</xdr:colOff>
      <xdr:row>111</xdr:row>
      <xdr:rowOff>9525</xdr:rowOff>
    </xdr:to>
    <xdr:sp macro="" textlink="">
      <xdr:nvSpPr>
        <xdr:cNvPr id="43" name="矩形 42"/>
        <xdr:cNvSpPr/>
      </xdr:nvSpPr>
      <xdr:spPr>
        <a:xfrm>
          <a:off x="657225" y="16211550"/>
          <a:ext cx="12093850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0</xdr:col>
      <xdr:colOff>619125</xdr:colOff>
      <xdr:row>111</xdr:row>
      <xdr:rowOff>133351</xdr:rowOff>
    </xdr:from>
    <xdr:to>
      <xdr:col>8</xdr:col>
      <xdr:colOff>511450</xdr:colOff>
      <xdr:row>117</xdr:row>
      <xdr:rowOff>114300</xdr:rowOff>
    </xdr:to>
    <xdr:sp macro="" textlink="">
      <xdr:nvSpPr>
        <xdr:cNvPr id="44" name="矩形 43"/>
        <xdr:cNvSpPr/>
      </xdr:nvSpPr>
      <xdr:spPr>
        <a:xfrm>
          <a:off x="619125" y="18649951"/>
          <a:ext cx="12093850" cy="1009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1</xdr:col>
      <xdr:colOff>1885592</xdr:colOff>
      <xdr:row>37</xdr:row>
      <xdr:rowOff>91626</xdr:rowOff>
    </xdr:from>
    <xdr:to>
      <xdr:col>2</xdr:col>
      <xdr:colOff>304993</xdr:colOff>
      <xdr:row>38</xdr:row>
      <xdr:rowOff>151083</xdr:rowOff>
    </xdr:to>
    <xdr:sp macro="" textlink="">
      <xdr:nvSpPr>
        <xdr:cNvPr id="45" name="矩形 44"/>
        <xdr:cNvSpPr/>
      </xdr:nvSpPr>
      <xdr:spPr>
        <a:xfrm>
          <a:off x="2571392" y="5920926"/>
          <a:ext cx="591101" cy="23090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7</xdr:col>
      <xdr:colOff>304800</xdr:colOff>
      <xdr:row>43</xdr:row>
      <xdr:rowOff>95250</xdr:rowOff>
    </xdr:from>
    <xdr:to>
      <xdr:col>7</xdr:col>
      <xdr:colOff>895901</xdr:colOff>
      <xdr:row>44</xdr:row>
      <xdr:rowOff>154707</xdr:rowOff>
    </xdr:to>
    <xdr:sp macro="" textlink="">
      <xdr:nvSpPr>
        <xdr:cNvPr id="46" name="矩形 45"/>
        <xdr:cNvSpPr/>
      </xdr:nvSpPr>
      <xdr:spPr>
        <a:xfrm>
          <a:off x="10925175" y="6953250"/>
          <a:ext cx="591101" cy="23090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7</xdr:col>
      <xdr:colOff>1215059</xdr:colOff>
      <xdr:row>55</xdr:row>
      <xdr:rowOff>85310</xdr:rowOff>
    </xdr:from>
    <xdr:to>
      <xdr:col>8</xdr:col>
      <xdr:colOff>225010</xdr:colOff>
      <xdr:row>56</xdr:row>
      <xdr:rowOff>144767</xdr:rowOff>
    </xdr:to>
    <xdr:sp macro="" textlink="">
      <xdr:nvSpPr>
        <xdr:cNvPr id="47" name="矩形 46"/>
        <xdr:cNvSpPr/>
      </xdr:nvSpPr>
      <xdr:spPr>
        <a:xfrm>
          <a:off x="11835434" y="9000710"/>
          <a:ext cx="591101" cy="23090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101</xdr:row>
      <xdr:rowOff>0</xdr:rowOff>
    </xdr:from>
    <xdr:to>
      <xdr:col>8</xdr:col>
      <xdr:colOff>591101</xdr:colOff>
      <xdr:row>102</xdr:row>
      <xdr:rowOff>59457</xdr:rowOff>
    </xdr:to>
    <xdr:sp macro="" textlink="">
      <xdr:nvSpPr>
        <xdr:cNvPr id="48" name="矩形 47"/>
        <xdr:cNvSpPr/>
      </xdr:nvSpPr>
      <xdr:spPr>
        <a:xfrm>
          <a:off x="12201525" y="16802100"/>
          <a:ext cx="591101" cy="23090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115</xdr:row>
      <xdr:rowOff>0</xdr:rowOff>
    </xdr:from>
    <xdr:to>
      <xdr:col>8</xdr:col>
      <xdr:colOff>591101</xdr:colOff>
      <xdr:row>116</xdr:row>
      <xdr:rowOff>59457</xdr:rowOff>
    </xdr:to>
    <xdr:sp macro="" textlink="">
      <xdr:nvSpPr>
        <xdr:cNvPr id="49" name="矩形 48"/>
        <xdr:cNvSpPr/>
      </xdr:nvSpPr>
      <xdr:spPr>
        <a:xfrm>
          <a:off x="12201525" y="19202400"/>
          <a:ext cx="591101" cy="23090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11</xdr:col>
      <xdr:colOff>1271587</xdr:colOff>
      <xdr:row>137</xdr:row>
      <xdr:rowOff>51596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33725"/>
          <a:ext cx="18521362" cy="20454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95249</xdr:rowOff>
    </xdr:from>
    <xdr:to>
      <xdr:col>11</xdr:col>
      <xdr:colOff>1319212</xdr:colOff>
      <xdr:row>263</xdr:row>
      <xdr:rowOff>44468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979437"/>
          <a:ext cx="18549937" cy="19951719"/>
        </a:xfrm>
        <a:prstGeom prst="rect">
          <a:avLst/>
        </a:prstGeom>
      </xdr:spPr>
    </xdr:pic>
    <xdr:clientData/>
  </xdr:twoCellAnchor>
  <xdr:twoCellAnchor>
    <xdr:from>
      <xdr:col>2</xdr:col>
      <xdr:colOff>22411</xdr:colOff>
      <xdr:row>28</xdr:row>
      <xdr:rowOff>67235</xdr:rowOff>
    </xdr:from>
    <xdr:to>
      <xdr:col>5</xdr:col>
      <xdr:colOff>655645</xdr:colOff>
      <xdr:row>30</xdr:row>
      <xdr:rowOff>22511</xdr:rowOff>
    </xdr:to>
    <xdr:sp macro="" textlink="">
      <xdr:nvSpPr>
        <xdr:cNvPr id="30" name="矩形 29"/>
        <xdr:cNvSpPr/>
      </xdr:nvSpPr>
      <xdr:spPr>
        <a:xfrm>
          <a:off x="2879911" y="6846794"/>
          <a:ext cx="4577705" cy="291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661033</xdr:colOff>
      <xdr:row>28</xdr:row>
      <xdr:rowOff>126740</xdr:rowOff>
    </xdr:from>
    <xdr:to>
      <xdr:col>5</xdr:col>
      <xdr:colOff>422413</xdr:colOff>
      <xdr:row>30</xdr:row>
      <xdr:rowOff>23956</xdr:rowOff>
    </xdr:to>
    <xdr:sp macro="" textlink="">
      <xdr:nvSpPr>
        <xdr:cNvPr id="31" name="矩形 30"/>
        <xdr:cNvSpPr/>
      </xdr:nvSpPr>
      <xdr:spPr>
        <a:xfrm>
          <a:off x="6384316" y="7125544"/>
          <a:ext cx="838119" cy="245086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74542</xdr:colOff>
      <xdr:row>30</xdr:row>
      <xdr:rowOff>157369</xdr:rowOff>
    </xdr:from>
    <xdr:to>
      <xdr:col>10</xdr:col>
      <xdr:colOff>16564</xdr:colOff>
      <xdr:row>44</xdr:row>
      <xdr:rowOff>140804</xdr:rowOff>
    </xdr:to>
    <xdr:sp macro="" textlink="">
      <xdr:nvSpPr>
        <xdr:cNvPr id="32" name="矩形 31"/>
        <xdr:cNvSpPr/>
      </xdr:nvSpPr>
      <xdr:spPr>
        <a:xfrm>
          <a:off x="2932042" y="7504043"/>
          <a:ext cx="13260457" cy="24185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712304</xdr:colOff>
      <xdr:row>38</xdr:row>
      <xdr:rowOff>82826</xdr:rowOff>
    </xdr:from>
    <xdr:to>
      <xdr:col>9</xdr:col>
      <xdr:colOff>1550423</xdr:colOff>
      <xdr:row>39</xdr:row>
      <xdr:rowOff>153977</xdr:rowOff>
    </xdr:to>
    <xdr:sp macro="" textlink="">
      <xdr:nvSpPr>
        <xdr:cNvPr id="34" name="矩形 33"/>
        <xdr:cNvSpPr/>
      </xdr:nvSpPr>
      <xdr:spPr>
        <a:xfrm>
          <a:off x="15314543" y="8820978"/>
          <a:ext cx="838119" cy="245086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68037</xdr:colOff>
      <xdr:row>45</xdr:row>
      <xdr:rowOff>149678</xdr:rowOff>
    </xdr:from>
    <xdr:to>
      <xdr:col>9</xdr:col>
      <xdr:colOff>1088573</xdr:colOff>
      <xdr:row>120</xdr:row>
      <xdr:rowOff>40822</xdr:rowOff>
    </xdr:to>
    <xdr:sp macro="" textlink="">
      <xdr:nvSpPr>
        <xdr:cNvPr id="35" name="矩形 34"/>
        <xdr:cNvSpPr/>
      </xdr:nvSpPr>
      <xdr:spPr>
        <a:xfrm>
          <a:off x="2925537" y="10804071"/>
          <a:ext cx="12763500" cy="13158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705798</xdr:colOff>
      <xdr:row>53</xdr:row>
      <xdr:rowOff>75135</xdr:rowOff>
    </xdr:from>
    <xdr:to>
      <xdr:col>9</xdr:col>
      <xdr:colOff>1543917</xdr:colOff>
      <xdr:row>54</xdr:row>
      <xdr:rowOff>146286</xdr:rowOff>
    </xdr:to>
    <xdr:sp macro="" textlink="">
      <xdr:nvSpPr>
        <xdr:cNvPr id="36" name="矩形 35"/>
        <xdr:cNvSpPr/>
      </xdr:nvSpPr>
      <xdr:spPr>
        <a:xfrm>
          <a:off x="15306262" y="11613992"/>
          <a:ext cx="838119" cy="248044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10</xdr:col>
      <xdr:colOff>843643</xdr:colOff>
      <xdr:row>33</xdr:row>
      <xdr:rowOff>40820</xdr:rowOff>
    </xdr:from>
    <xdr:to>
      <xdr:col>12</xdr:col>
      <xdr:colOff>1741715</xdr:colOff>
      <xdr:row>47</xdr:row>
      <xdr:rowOff>54427</xdr:rowOff>
    </xdr:to>
    <xdr:sp macro="" textlink="">
      <xdr:nvSpPr>
        <xdr:cNvPr id="37" name="矩形标注 36"/>
        <xdr:cNvSpPr/>
      </xdr:nvSpPr>
      <xdr:spPr>
        <a:xfrm>
          <a:off x="17022536" y="8572499"/>
          <a:ext cx="3646715" cy="2490107"/>
        </a:xfrm>
        <a:prstGeom prst="wedgeRectCallout">
          <a:avLst>
            <a:gd name="adj1" fmla="val -73445"/>
            <a:gd name="adj2" fmla="val 2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000"/>
            <a:t>todo</a:t>
          </a:r>
          <a:r>
            <a:rPr lang="zh-CN" altLang="en-US" sz="4000"/>
            <a:t>：监听方式，刷新数据</a:t>
          </a:r>
        </a:p>
      </xdr:txBody>
    </xdr:sp>
    <xdr:clientData/>
  </xdr:twoCellAnchor>
  <xdr:twoCellAnchor>
    <xdr:from>
      <xdr:col>5</xdr:col>
      <xdr:colOff>484910</xdr:colOff>
      <xdr:row>167</xdr:row>
      <xdr:rowOff>34636</xdr:rowOff>
    </xdr:from>
    <xdr:to>
      <xdr:col>7</xdr:col>
      <xdr:colOff>1177637</xdr:colOff>
      <xdr:row>201</xdr:row>
      <xdr:rowOff>155864</xdr:rowOff>
    </xdr:to>
    <xdr:sp macro="" textlink="">
      <xdr:nvSpPr>
        <xdr:cNvPr id="38" name="矩形 37"/>
        <xdr:cNvSpPr/>
      </xdr:nvSpPr>
      <xdr:spPr>
        <a:xfrm>
          <a:off x="7273637" y="31605681"/>
          <a:ext cx="4520045" cy="60094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1510393</xdr:colOff>
      <xdr:row>175</xdr:row>
      <xdr:rowOff>149679</xdr:rowOff>
    </xdr:from>
    <xdr:to>
      <xdr:col>7</xdr:col>
      <xdr:colOff>634012</xdr:colOff>
      <xdr:row>177</xdr:row>
      <xdr:rowOff>43937</xdr:rowOff>
    </xdr:to>
    <xdr:sp macro="" textlink="">
      <xdr:nvSpPr>
        <xdr:cNvPr id="39" name="矩形 38"/>
        <xdr:cNvSpPr/>
      </xdr:nvSpPr>
      <xdr:spPr>
        <a:xfrm>
          <a:off x="10423072" y="33800143"/>
          <a:ext cx="838119" cy="248044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5</xdr:col>
      <xdr:colOff>413971</xdr:colOff>
      <xdr:row>81</xdr:row>
      <xdr:rowOff>115765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309257"/>
          <a:ext cx="6073182" cy="10391879"/>
        </a:xfrm>
        <a:prstGeom prst="rect">
          <a:avLst/>
        </a:prstGeom>
      </xdr:spPr>
    </xdr:pic>
    <xdr:clientData/>
  </xdr:twoCellAnchor>
  <xdr:twoCellAnchor>
    <xdr:from>
      <xdr:col>1</xdr:col>
      <xdr:colOff>915330</xdr:colOff>
      <xdr:row>33</xdr:row>
      <xdr:rowOff>38721</xdr:rowOff>
    </xdr:from>
    <xdr:to>
      <xdr:col>4</xdr:col>
      <xdr:colOff>218572</xdr:colOff>
      <xdr:row>38</xdr:row>
      <xdr:rowOff>70470</xdr:rowOff>
    </xdr:to>
    <xdr:sp macro="" textlink="">
      <xdr:nvSpPr>
        <xdr:cNvPr id="4" name="矩形 3"/>
        <xdr:cNvSpPr/>
      </xdr:nvSpPr>
      <xdr:spPr>
        <a:xfrm>
          <a:off x="1602989" y="5196160"/>
          <a:ext cx="4339876" cy="89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818529</xdr:colOff>
      <xdr:row>72</xdr:row>
      <xdr:rowOff>85958</xdr:rowOff>
    </xdr:from>
    <xdr:to>
      <xdr:col>4</xdr:col>
      <xdr:colOff>176561</xdr:colOff>
      <xdr:row>79</xdr:row>
      <xdr:rowOff>46270</xdr:rowOff>
    </xdr:to>
    <xdr:sp macro="" textlink="">
      <xdr:nvSpPr>
        <xdr:cNvPr id="7" name="矩形 6"/>
        <xdr:cNvSpPr/>
      </xdr:nvSpPr>
      <xdr:spPr>
        <a:xfrm>
          <a:off x="1506188" y="11948068"/>
          <a:ext cx="4394666" cy="1163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815044</xdr:colOff>
      <xdr:row>64</xdr:row>
      <xdr:rowOff>74341</xdr:rowOff>
    </xdr:from>
    <xdr:to>
      <xdr:col>4</xdr:col>
      <xdr:colOff>116157</xdr:colOff>
      <xdr:row>72</xdr:row>
      <xdr:rowOff>65049</xdr:rowOff>
    </xdr:to>
    <xdr:sp macro="" textlink="">
      <xdr:nvSpPr>
        <xdr:cNvPr id="11" name="矩形 10"/>
        <xdr:cNvSpPr/>
      </xdr:nvSpPr>
      <xdr:spPr>
        <a:xfrm>
          <a:off x="1502703" y="10561134"/>
          <a:ext cx="4337747" cy="1366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754167</xdr:colOff>
      <xdr:row>25</xdr:row>
      <xdr:rowOff>153816</xdr:rowOff>
    </xdr:from>
    <xdr:to>
      <xdr:col>2</xdr:col>
      <xdr:colOff>17561</xdr:colOff>
      <xdr:row>26</xdr:row>
      <xdr:rowOff>162622</xdr:rowOff>
    </xdr:to>
    <xdr:sp macro="" textlink="">
      <xdr:nvSpPr>
        <xdr:cNvPr id="12" name="矩形 11"/>
        <xdr:cNvSpPr/>
      </xdr:nvSpPr>
      <xdr:spPr>
        <a:xfrm>
          <a:off x="1441826" y="3935938"/>
          <a:ext cx="1433235" cy="1807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146</xdr:row>
      <xdr:rowOff>95249</xdr:rowOff>
    </xdr:from>
    <xdr:to>
      <xdr:col>25</xdr:col>
      <xdr:colOff>613354</xdr:colOff>
      <xdr:row>266</xdr:row>
      <xdr:rowOff>44467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660224"/>
          <a:ext cx="18568987" cy="20523219"/>
        </a:xfrm>
        <a:prstGeom prst="rect">
          <a:avLst/>
        </a:prstGeom>
      </xdr:spPr>
    </xdr:pic>
    <xdr:clientData/>
  </xdr:twoCellAnchor>
  <xdr:twoCellAnchor>
    <xdr:from>
      <xdr:col>5</xdr:col>
      <xdr:colOff>484910</xdr:colOff>
      <xdr:row>170</xdr:row>
      <xdr:rowOff>34636</xdr:rowOff>
    </xdr:from>
    <xdr:to>
      <xdr:col>7</xdr:col>
      <xdr:colOff>1177637</xdr:colOff>
      <xdr:row>204</xdr:row>
      <xdr:rowOff>155864</xdr:rowOff>
    </xdr:to>
    <xdr:sp macro="" textlink="">
      <xdr:nvSpPr>
        <xdr:cNvPr id="23" name="矩形 22"/>
        <xdr:cNvSpPr/>
      </xdr:nvSpPr>
      <xdr:spPr>
        <a:xfrm>
          <a:off x="7285760" y="28714411"/>
          <a:ext cx="4512252" cy="59505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1510393</xdr:colOff>
      <xdr:row>178</xdr:row>
      <xdr:rowOff>149679</xdr:rowOff>
    </xdr:from>
    <xdr:to>
      <xdr:col>7</xdr:col>
      <xdr:colOff>634012</xdr:colOff>
      <xdr:row>180</xdr:row>
      <xdr:rowOff>43937</xdr:rowOff>
    </xdr:to>
    <xdr:sp macro="" textlink="">
      <xdr:nvSpPr>
        <xdr:cNvPr id="24" name="矩形 23"/>
        <xdr:cNvSpPr/>
      </xdr:nvSpPr>
      <xdr:spPr>
        <a:xfrm>
          <a:off x="10416268" y="30201054"/>
          <a:ext cx="838119" cy="237158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2</xdr:col>
      <xdr:colOff>1342792</xdr:colOff>
      <xdr:row>31</xdr:row>
      <xdr:rowOff>106865</xdr:rowOff>
    </xdr:from>
    <xdr:to>
      <xdr:col>4</xdr:col>
      <xdr:colOff>308042</xdr:colOff>
      <xdr:row>32</xdr:row>
      <xdr:rowOff>166181</xdr:rowOff>
    </xdr:to>
    <xdr:sp macro="" textlink="">
      <xdr:nvSpPr>
        <xdr:cNvPr id="26" name="矩形 25"/>
        <xdr:cNvSpPr/>
      </xdr:nvSpPr>
      <xdr:spPr>
        <a:xfrm>
          <a:off x="4200292" y="4873418"/>
          <a:ext cx="1834910" cy="22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1714499</xdr:colOff>
      <xdr:row>26</xdr:row>
      <xdr:rowOff>4646</xdr:rowOff>
    </xdr:from>
    <xdr:to>
      <xdr:col>1</xdr:col>
      <xdr:colOff>2021158</xdr:colOff>
      <xdr:row>26</xdr:row>
      <xdr:rowOff>144036</xdr:rowOff>
    </xdr:to>
    <xdr:sp macro="" textlink="">
      <xdr:nvSpPr>
        <xdr:cNvPr id="27" name="矩形 26"/>
        <xdr:cNvSpPr/>
      </xdr:nvSpPr>
      <xdr:spPr>
        <a:xfrm>
          <a:off x="2402158" y="3958683"/>
          <a:ext cx="306659" cy="13939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1</a:t>
          </a:r>
          <a:endParaRPr lang="zh-CN" altLang="en-US" sz="800"/>
        </a:p>
      </xdr:txBody>
    </xdr:sp>
    <xdr:clientData/>
  </xdr:twoCellAnchor>
  <xdr:twoCellAnchor>
    <xdr:from>
      <xdr:col>3</xdr:col>
      <xdr:colOff>752708</xdr:colOff>
      <xdr:row>35</xdr:row>
      <xdr:rowOff>32523</xdr:rowOff>
    </xdr:from>
    <xdr:to>
      <xdr:col>3</xdr:col>
      <xdr:colOff>1059367</xdr:colOff>
      <xdr:row>36</xdr:row>
      <xdr:rowOff>83633</xdr:rowOff>
    </xdr:to>
    <xdr:sp macro="" textlink="">
      <xdr:nvSpPr>
        <xdr:cNvPr id="28" name="矩形 27"/>
        <xdr:cNvSpPr/>
      </xdr:nvSpPr>
      <xdr:spPr>
        <a:xfrm>
          <a:off x="5399049" y="5533791"/>
          <a:ext cx="306659" cy="2230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2</a:t>
          </a:r>
          <a:endParaRPr lang="zh-CN" altLang="en-US" sz="800"/>
        </a:p>
      </xdr:txBody>
    </xdr:sp>
    <xdr:clientData/>
  </xdr:twoCellAnchor>
  <xdr:twoCellAnchor>
    <xdr:from>
      <xdr:col>3</xdr:col>
      <xdr:colOff>720184</xdr:colOff>
      <xdr:row>64</xdr:row>
      <xdr:rowOff>88281</xdr:rowOff>
    </xdr:from>
    <xdr:to>
      <xdr:col>3</xdr:col>
      <xdr:colOff>1026843</xdr:colOff>
      <xdr:row>65</xdr:row>
      <xdr:rowOff>139392</xdr:rowOff>
    </xdr:to>
    <xdr:sp macro="" textlink="">
      <xdr:nvSpPr>
        <xdr:cNvPr id="29" name="矩形 28"/>
        <xdr:cNvSpPr/>
      </xdr:nvSpPr>
      <xdr:spPr>
        <a:xfrm>
          <a:off x="5366525" y="10575074"/>
          <a:ext cx="306659" cy="2230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3</a:t>
          </a:r>
          <a:endParaRPr lang="zh-CN" altLang="en-US" sz="800"/>
        </a:p>
      </xdr:txBody>
    </xdr:sp>
    <xdr:clientData/>
  </xdr:twoCellAnchor>
  <xdr:twoCellAnchor>
    <xdr:from>
      <xdr:col>3</xdr:col>
      <xdr:colOff>664427</xdr:colOff>
      <xdr:row>73</xdr:row>
      <xdr:rowOff>18586</xdr:rowOff>
    </xdr:from>
    <xdr:to>
      <xdr:col>3</xdr:col>
      <xdr:colOff>971086</xdr:colOff>
      <xdr:row>74</xdr:row>
      <xdr:rowOff>69696</xdr:rowOff>
    </xdr:to>
    <xdr:sp macro="" textlink="">
      <xdr:nvSpPr>
        <xdr:cNvPr id="30" name="矩形 29"/>
        <xdr:cNvSpPr/>
      </xdr:nvSpPr>
      <xdr:spPr>
        <a:xfrm>
          <a:off x="5310768" y="12052610"/>
          <a:ext cx="306659" cy="2230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4</a:t>
          </a:r>
          <a:endParaRPr lang="zh-CN" altLang="en-US" sz="800"/>
        </a:p>
      </xdr:txBody>
    </xdr:sp>
    <xdr:clientData/>
  </xdr:twoCellAnchor>
  <xdr:twoCellAnchor>
    <xdr:from>
      <xdr:col>3</xdr:col>
      <xdr:colOff>1045427</xdr:colOff>
      <xdr:row>31</xdr:row>
      <xdr:rowOff>97572</xdr:rowOff>
    </xdr:from>
    <xdr:to>
      <xdr:col>4</xdr:col>
      <xdr:colOff>274134</xdr:colOff>
      <xdr:row>32</xdr:row>
      <xdr:rowOff>148683</xdr:rowOff>
    </xdr:to>
    <xdr:sp macro="" textlink="">
      <xdr:nvSpPr>
        <xdr:cNvPr id="31" name="矩形 30"/>
        <xdr:cNvSpPr/>
      </xdr:nvSpPr>
      <xdr:spPr>
        <a:xfrm>
          <a:off x="5691768" y="4911182"/>
          <a:ext cx="306659" cy="2230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5</a:t>
          </a:r>
          <a:endParaRPr lang="zh-CN" altLang="en-US" sz="800"/>
        </a:p>
      </xdr:txBody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1320751</xdr:colOff>
      <xdr:row>108</xdr:row>
      <xdr:rowOff>162623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659" y="14097000"/>
          <a:ext cx="3032201" cy="4116659"/>
        </a:xfrm>
        <a:prstGeom prst="rect">
          <a:avLst/>
        </a:prstGeom>
      </xdr:spPr>
    </xdr:pic>
    <xdr:clientData/>
  </xdr:twoCellAnchor>
  <xdr:twoCellAnchor>
    <xdr:from>
      <xdr:col>1</xdr:col>
      <xdr:colOff>2118732</xdr:colOff>
      <xdr:row>90</xdr:row>
      <xdr:rowOff>65049</xdr:rowOff>
    </xdr:from>
    <xdr:to>
      <xdr:col>2</xdr:col>
      <xdr:colOff>673721</xdr:colOff>
      <xdr:row>91</xdr:row>
      <xdr:rowOff>116159</xdr:rowOff>
    </xdr:to>
    <xdr:sp macro="" textlink="">
      <xdr:nvSpPr>
        <xdr:cNvPr id="34" name="矩形 33"/>
        <xdr:cNvSpPr/>
      </xdr:nvSpPr>
      <xdr:spPr>
        <a:xfrm>
          <a:off x="2806391" y="15021622"/>
          <a:ext cx="724830" cy="2230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6</a:t>
          </a:r>
          <a:endParaRPr lang="zh-CN" altLang="en-US" sz="800"/>
        </a:p>
      </xdr:txBody>
    </xdr:sp>
    <xdr:clientData/>
  </xdr:twoCellAnchor>
  <xdr:twoCellAnchor>
    <xdr:from>
      <xdr:col>1</xdr:col>
      <xdr:colOff>742293</xdr:colOff>
      <xdr:row>22</xdr:row>
      <xdr:rowOff>124811</xdr:rowOff>
    </xdr:from>
    <xdr:to>
      <xdr:col>1</xdr:col>
      <xdr:colOff>1379483</xdr:colOff>
      <xdr:row>25</xdr:row>
      <xdr:rowOff>148952</xdr:rowOff>
    </xdr:to>
    <xdr:sp macro="" textlink="">
      <xdr:nvSpPr>
        <xdr:cNvPr id="18" name="矩形 17"/>
        <xdr:cNvSpPr/>
      </xdr:nvSpPr>
      <xdr:spPr>
        <a:xfrm>
          <a:off x="1425465" y="3540673"/>
          <a:ext cx="637190" cy="536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1</xdr:col>
      <xdr:colOff>950417</xdr:colOff>
      <xdr:row>22</xdr:row>
      <xdr:rowOff>161820</xdr:rowOff>
    </xdr:from>
    <xdr:to>
      <xdr:col>1</xdr:col>
      <xdr:colOff>1257076</xdr:colOff>
      <xdr:row>23</xdr:row>
      <xdr:rowOff>170792</xdr:rowOff>
    </xdr:to>
    <xdr:sp macro="" textlink="">
      <xdr:nvSpPr>
        <xdr:cNvPr id="19" name="矩形 18"/>
        <xdr:cNvSpPr/>
      </xdr:nvSpPr>
      <xdr:spPr>
        <a:xfrm>
          <a:off x="1633589" y="3919268"/>
          <a:ext cx="306659" cy="17976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8</a:t>
          </a:r>
          <a:endParaRPr lang="zh-CN" altLang="en-US" sz="8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69273</xdr:colOff>
      <xdr:row>15</xdr:row>
      <xdr:rowOff>51954</xdr:rowOff>
    </xdr:from>
    <xdr:to>
      <xdr:col>7</xdr:col>
      <xdr:colOff>278146</xdr:colOff>
      <xdr:row>58</xdr:row>
      <xdr:rowOff>112874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515590"/>
          <a:ext cx="10132191" cy="7507740"/>
        </a:xfrm>
        <a:prstGeom prst="rect">
          <a:avLst/>
        </a:prstGeom>
      </xdr:spPr>
    </xdr:pic>
    <xdr:clientData/>
  </xdr:twoCellAnchor>
  <xdr:twoCellAnchor editAs="oneCell">
    <xdr:from>
      <xdr:col>0</xdr:col>
      <xdr:colOff>554182</xdr:colOff>
      <xdr:row>61</xdr:row>
      <xdr:rowOff>69273</xdr:rowOff>
    </xdr:from>
    <xdr:to>
      <xdr:col>6</xdr:col>
      <xdr:colOff>1711037</xdr:colOff>
      <xdr:row>104</xdr:row>
      <xdr:rowOff>162573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82" y="11499273"/>
          <a:ext cx="10058400" cy="7540118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8</xdr:col>
      <xdr:colOff>2059840</xdr:colOff>
      <xdr:row>61</xdr:row>
      <xdr:rowOff>127289</xdr:rowOff>
    </xdr:to>
    <xdr:sp macro="" textlink="">
      <xdr:nvSpPr>
        <xdr:cNvPr id="32" name="矩形标注 31"/>
        <xdr:cNvSpPr/>
      </xdr:nvSpPr>
      <xdr:spPr>
        <a:xfrm>
          <a:off x="10616712" y="7920404"/>
          <a:ext cx="3642455" cy="2486558"/>
        </a:xfrm>
        <a:prstGeom prst="wedgeRectCallout">
          <a:avLst>
            <a:gd name="adj1" fmla="val -78853"/>
            <a:gd name="adj2" fmla="val -133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000"/>
            <a:t>todo</a:t>
          </a:r>
          <a:r>
            <a:rPr lang="zh-CN" altLang="en-US" sz="4000"/>
            <a:t>：缺少分页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424676</xdr:colOff>
      <xdr:row>17</xdr:row>
      <xdr:rowOff>58544</xdr:rowOff>
    </xdr:from>
    <xdr:to>
      <xdr:col>3</xdr:col>
      <xdr:colOff>1068534</xdr:colOff>
      <xdr:row>70</xdr:row>
      <xdr:rowOff>20445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676" y="2973194"/>
          <a:ext cx="4962347" cy="9048751"/>
        </a:xfrm>
        <a:prstGeom prst="rect">
          <a:avLst/>
        </a:prstGeom>
      </xdr:spPr>
    </xdr:pic>
    <xdr:clientData/>
  </xdr:twoCellAnchor>
  <xdr:twoCellAnchor>
    <xdr:from>
      <xdr:col>0</xdr:col>
      <xdr:colOff>401266</xdr:colOff>
      <xdr:row>19</xdr:row>
      <xdr:rowOff>121595</xdr:rowOff>
    </xdr:from>
    <xdr:to>
      <xdr:col>3</xdr:col>
      <xdr:colOff>866775</xdr:colOff>
      <xdr:row>26</xdr:row>
      <xdr:rowOff>152400</xdr:rowOff>
    </xdr:to>
    <xdr:sp macro="" textlink="">
      <xdr:nvSpPr>
        <xdr:cNvPr id="3" name="矩形 2"/>
        <xdr:cNvSpPr/>
      </xdr:nvSpPr>
      <xdr:spPr>
        <a:xfrm>
          <a:off x="401266" y="3379145"/>
          <a:ext cx="5113709" cy="1230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2</xdr:col>
      <xdr:colOff>1438276</xdr:colOff>
      <xdr:row>19</xdr:row>
      <xdr:rowOff>114300</xdr:rowOff>
    </xdr:from>
    <xdr:to>
      <xdr:col>3</xdr:col>
      <xdr:colOff>104776</xdr:colOff>
      <xdr:row>22</xdr:row>
      <xdr:rowOff>125555</xdr:rowOff>
    </xdr:to>
    <xdr:sp macro="" textlink="">
      <xdr:nvSpPr>
        <xdr:cNvPr id="4" name="矩形 3"/>
        <xdr:cNvSpPr/>
      </xdr:nvSpPr>
      <xdr:spPr>
        <a:xfrm>
          <a:off x="4295776" y="3371850"/>
          <a:ext cx="457200" cy="525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1</xdr:col>
      <xdr:colOff>348157</xdr:colOff>
      <xdr:row>27</xdr:row>
      <xdr:rowOff>13139</xdr:rowOff>
    </xdr:from>
    <xdr:to>
      <xdr:col>3</xdr:col>
      <xdr:colOff>354725</xdr:colOff>
      <xdr:row>54</xdr:row>
      <xdr:rowOff>45983</xdr:rowOff>
    </xdr:to>
    <xdr:sp macro="" textlink="">
      <xdr:nvSpPr>
        <xdr:cNvPr id="5" name="矩形 4"/>
        <xdr:cNvSpPr/>
      </xdr:nvSpPr>
      <xdr:spPr>
        <a:xfrm>
          <a:off x="1033957" y="4642289"/>
          <a:ext cx="3968968" cy="46619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1</xdr:col>
      <xdr:colOff>308742</xdr:colOff>
      <xdr:row>54</xdr:row>
      <xdr:rowOff>91965</xdr:rowOff>
    </xdr:from>
    <xdr:to>
      <xdr:col>3</xdr:col>
      <xdr:colOff>295603</xdr:colOff>
      <xdr:row>63</xdr:row>
      <xdr:rowOff>45982</xdr:rowOff>
    </xdr:to>
    <xdr:sp macro="" textlink="">
      <xdr:nvSpPr>
        <xdr:cNvPr id="6" name="矩形 5"/>
        <xdr:cNvSpPr/>
      </xdr:nvSpPr>
      <xdr:spPr>
        <a:xfrm>
          <a:off x="994542" y="9350265"/>
          <a:ext cx="3949261" cy="1497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1</xdr:col>
      <xdr:colOff>353641</xdr:colOff>
      <xdr:row>19</xdr:row>
      <xdr:rowOff>111205</xdr:rowOff>
    </xdr:from>
    <xdr:to>
      <xdr:col>1</xdr:col>
      <xdr:colOff>1372466</xdr:colOff>
      <xdr:row>26</xdr:row>
      <xdr:rowOff>142010</xdr:rowOff>
    </xdr:to>
    <xdr:sp macro="" textlink="">
      <xdr:nvSpPr>
        <xdr:cNvPr id="7" name="矩形 6"/>
        <xdr:cNvSpPr/>
      </xdr:nvSpPr>
      <xdr:spPr>
        <a:xfrm>
          <a:off x="1039441" y="3368755"/>
          <a:ext cx="1018825" cy="1230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3</xdr:col>
      <xdr:colOff>342035</xdr:colOff>
      <xdr:row>20</xdr:row>
      <xdr:rowOff>134216</xdr:rowOff>
    </xdr:from>
    <xdr:to>
      <xdr:col>3</xdr:col>
      <xdr:colOff>648694</xdr:colOff>
      <xdr:row>21</xdr:row>
      <xdr:rowOff>100424</xdr:rowOff>
    </xdr:to>
    <xdr:sp macro="" textlink="">
      <xdr:nvSpPr>
        <xdr:cNvPr id="8" name="矩形 7"/>
        <xdr:cNvSpPr/>
      </xdr:nvSpPr>
      <xdr:spPr>
        <a:xfrm>
          <a:off x="4990235" y="3563216"/>
          <a:ext cx="306659" cy="137658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1</a:t>
          </a:r>
          <a:endParaRPr lang="zh-CN" altLang="en-US" sz="800"/>
        </a:p>
      </xdr:txBody>
    </xdr:sp>
    <xdr:clientData/>
  </xdr:twoCellAnchor>
  <xdr:twoCellAnchor>
    <xdr:from>
      <xdr:col>1</xdr:col>
      <xdr:colOff>926524</xdr:colOff>
      <xdr:row>21</xdr:row>
      <xdr:rowOff>30306</xdr:rowOff>
    </xdr:from>
    <xdr:to>
      <xdr:col>1</xdr:col>
      <xdr:colOff>1233183</xdr:colOff>
      <xdr:row>21</xdr:row>
      <xdr:rowOff>169696</xdr:rowOff>
    </xdr:to>
    <xdr:sp macro="" textlink="">
      <xdr:nvSpPr>
        <xdr:cNvPr id="9" name="矩形 8"/>
        <xdr:cNvSpPr/>
      </xdr:nvSpPr>
      <xdr:spPr>
        <a:xfrm>
          <a:off x="1612324" y="3630756"/>
          <a:ext cx="306659" cy="13939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2</a:t>
          </a:r>
          <a:endParaRPr lang="zh-CN" altLang="en-US" sz="800"/>
        </a:p>
      </xdr:txBody>
    </xdr:sp>
    <xdr:clientData/>
  </xdr:twoCellAnchor>
  <xdr:twoCellAnchor>
    <xdr:from>
      <xdr:col>2</xdr:col>
      <xdr:colOff>1532659</xdr:colOff>
      <xdr:row>21</xdr:row>
      <xdr:rowOff>134215</xdr:rowOff>
    </xdr:from>
    <xdr:to>
      <xdr:col>3</xdr:col>
      <xdr:colOff>46886</xdr:colOff>
      <xdr:row>22</xdr:row>
      <xdr:rowOff>100423</xdr:rowOff>
    </xdr:to>
    <xdr:sp macro="" textlink="">
      <xdr:nvSpPr>
        <xdr:cNvPr id="10" name="矩形 9"/>
        <xdr:cNvSpPr/>
      </xdr:nvSpPr>
      <xdr:spPr>
        <a:xfrm>
          <a:off x="4390159" y="3734665"/>
          <a:ext cx="304927" cy="137658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3</a:t>
          </a:r>
          <a:endParaRPr lang="zh-CN" altLang="en-US" sz="800"/>
        </a:p>
      </xdr:txBody>
    </xdr:sp>
    <xdr:clientData/>
  </xdr:twoCellAnchor>
  <xdr:twoCellAnchor>
    <xdr:from>
      <xdr:col>2</xdr:col>
      <xdr:colOff>1762125</xdr:colOff>
      <xdr:row>27</xdr:row>
      <xdr:rowOff>112568</xdr:rowOff>
    </xdr:from>
    <xdr:to>
      <xdr:col>3</xdr:col>
      <xdr:colOff>276352</xdr:colOff>
      <xdr:row>28</xdr:row>
      <xdr:rowOff>78777</xdr:rowOff>
    </xdr:to>
    <xdr:sp macro="" textlink="">
      <xdr:nvSpPr>
        <xdr:cNvPr id="11" name="矩形 10"/>
        <xdr:cNvSpPr/>
      </xdr:nvSpPr>
      <xdr:spPr>
        <a:xfrm>
          <a:off x="4619625" y="4741718"/>
          <a:ext cx="304927" cy="137659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4</a:t>
          </a:r>
          <a:endParaRPr lang="zh-CN" altLang="en-US" sz="800"/>
        </a:p>
      </xdr:txBody>
    </xdr:sp>
    <xdr:clientData/>
  </xdr:twoCellAnchor>
  <xdr:twoCellAnchor>
    <xdr:from>
      <xdr:col>2</xdr:col>
      <xdr:colOff>1476375</xdr:colOff>
      <xdr:row>54</xdr:row>
      <xdr:rowOff>164523</xdr:rowOff>
    </xdr:from>
    <xdr:to>
      <xdr:col>2</xdr:col>
      <xdr:colOff>1783034</xdr:colOff>
      <xdr:row>55</xdr:row>
      <xdr:rowOff>130731</xdr:rowOff>
    </xdr:to>
    <xdr:sp macro="" textlink="">
      <xdr:nvSpPr>
        <xdr:cNvPr id="12" name="矩形 11"/>
        <xdr:cNvSpPr/>
      </xdr:nvSpPr>
      <xdr:spPr>
        <a:xfrm>
          <a:off x="4333875" y="9422823"/>
          <a:ext cx="306659" cy="137658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5</a:t>
          </a:r>
          <a:endParaRPr lang="zh-CN" altLang="en-US" sz="8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6</xdr:col>
      <xdr:colOff>480550</xdr:colOff>
      <xdr:row>59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43200"/>
          <a:ext cx="9043525" cy="7772400"/>
        </a:xfrm>
        <a:prstGeom prst="rect">
          <a:avLst/>
        </a:prstGeom>
      </xdr:spPr>
    </xdr:pic>
    <xdr:clientData/>
  </xdr:twoCellAnchor>
  <xdr:twoCellAnchor>
    <xdr:from>
      <xdr:col>1</xdr:col>
      <xdr:colOff>446690</xdr:colOff>
      <xdr:row>18</xdr:row>
      <xdr:rowOff>131379</xdr:rowOff>
    </xdr:from>
    <xdr:to>
      <xdr:col>5</xdr:col>
      <xdr:colOff>409575</xdr:colOff>
      <xdr:row>23</xdr:row>
      <xdr:rowOff>66675</xdr:rowOff>
    </xdr:to>
    <xdr:sp macro="" textlink="">
      <xdr:nvSpPr>
        <xdr:cNvPr id="10" name="矩形 9"/>
        <xdr:cNvSpPr/>
      </xdr:nvSpPr>
      <xdr:spPr>
        <a:xfrm>
          <a:off x="1132490" y="3560379"/>
          <a:ext cx="6077935" cy="7925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469344</xdr:colOff>
      <xdr:row>21</xdr:row>
      <xdr:rowOff>57695</xdr:rowOff>
    </xdr:from>
    <xdr:to>
      <xdr:col>5</xdr:col>
      <xdr:colOff>231138</xdr:colOff>
      <xdr:row>22</xdr:row>
      <xdr:rowOff>126572</xdr:rowOff>
    </xdr:to>
    <xdr:sp macro="" textlink="">
      <xdr:nvSpPr>
        <xdr:cNvPr id="11" name="矩形 10"/>
        <xdr:cNvSpPr/>
      </xdr:nvSpPr>
      <xdr:spPr>
        <a:xfrm>
          <a:off x="6193869" y="4001045"/>
          <a:ext cx="838119" cy="24032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533401</xdr:colOff>
      <xdr:row>24</xdr:row>
      <xdr:rowOff>28575</xdr:rowOff>
    </xdr:from>
    <xdr:to>
      <xdr:col>5</xdr:col>
      <xdr:colOff>445475</xdr:colOff>
      <xdr:row>58</xdr:row>
      <xdr:rowOff>47625</xdr:rowOff>
    </xdr:to>
    <xdr:sp macro="" textlink="">
      <xdr:nvSpPr>
        <xdr:cNvPr id="12" name="矩形 11"/>
        <xdr:cNvSpPr/>
      </xdr:nvSpPr>
      <xdr:spPr>
        <a:xfrm>
          <a:off x="1219201" y="4486275"/>
          <a:ext cx="6027124" cy="584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1048140</xdr:colOff>
      <xdr:row>24</xdr:row>
      <xdr:rowOff>42515</xdr:rowOff>
    </xdr:from>
    <xdr:to>
      <xdr:col>5</xdr:col>
      <xdr:colOff>278474</xdr:colOff>
      <xdr:row>25</xdr:row>
      <xdr:rowOff>96348</xdr:rowOff>
    </xdr:to>
    <xdr:sp macro="" textlink="">
      <xdr:nvSpPr>
        <xdr:cNvPr id="13" name="矩形 12"/>
        <xdr:cNvSpPr/>
      </xdr:nvSpPr>
      <xdr:spPr>
        <a:xfrm>
          <a:off x="6772665" y="4500215"/>
          <a:ext cx="306659" cy="22528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2</a:t>
          </a:r>
          <a:endParaRPr lang="zh-CN" altLang="en-US" sz="8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6</xdr:col>
      <xdr:colOff>1152525</xdr:colOff>
      <xdr:row>46</xdr:row>
      <xdr:rowOff>29871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1750"/>
          <a:ext cx="10058400" cy="6030621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495300</xdr:colOff>
      <xdr:row>7</xdr:row>
      <xdr:rowOff>1191</xdr:rowOff>
    </xdr:from>
    <xdr:to>
      <xdr:col>27</xdr:col>
      <xdr:colOff>208815</xdr:colOff>
      <xdr:row>50</xdr:row>
      <xdr:rowOff>106223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55600" y="1201341"/>
          <a:ext cx="5885715" cy="7477382"/>
        </a:xfrm>
        <a:prstGeom prst="rect">
          <a:avLst/>
        </a:prstGeom>
      </xdr:spPr>
    </xdr:pic>
    <xdr:clientData/>
  </xdr:twoCellAnchor>
  <xdr:twoCellAnchor>
    <xdr:from>
      <xdr:col>18</xdr:col>
      <xdr:colOff>571500</xdr:colOff>
      <xdr:row>11</xdr:row>
      <xdr:rowOff>47625</xdr:rowOff>
    </xdr:from>
    <xdr:to>
      <xdr:col>27</xdr:col>
      <xdr:colOff>200025</xdr:colOff>
      <xdr:row>47</xdr:row>
      <xdr:rowOff>85725</xdr:rowOff>
    </xdr:to>
    <xdr:sp macro="" textlink="">
      <xdr:nvSpPr>
        <xdr:cNvPr id="3" name="矩形 2"/>
        <xdr:cNvSpPr/>
      </xdr:nvSpPr>
      <xdr:spPr>
        <a:xfrm>
          <a:off x="25831800" y="2619375"/>
          <a:ext cx="5800725" cy="621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466725</xdr:colOff>
      <xdr:row>16</xdr:row>
      <xdr:rowOff>95250</xdr:rowOff>
    </xdr:from>
    <xdr:to>
      <xdr:col>33</xdr:col>
      <xdr:colOff>28575</xdr:colOff>
      <xdr:row>23</xdr:row>
      <xdr:rowOff>142875</xdr:rowOff>
    </xdr:to>
    <xdr:sp macro="" textlink="">
      <xdr:nvSpPr>
        <xdr:cNvPr id="4" name="圆角矩形标注 3"/>
        <xdr:cNvSpPr/>
      </xdr:nvSpPr>
      <xdr:spPr>
        <a:xfrm>
          <a:off x="32585025" y="3524250"/>
          <a:ext cx="2990850" cy="1247775"/>
        </a:xfrm>
        <a:prstGeom prst="wedgeRoundRectCallout">
          <a:avLst>
            <a:gd name="adj1" fmla="val -81661"/>
            <a:gd name="adj2" fmla="val -268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600">
              <a:latin typeface="宋体" panose="02010600030101010101" pitchFamily="2" charset="-122"/>
              <a:ea typeface="宋体" panose="02010600030101010101" pitchFamily="2" charset="-122"/>
            </a:rPr>
            <a:t>一般组件：</a:t>
          </a:r>
          <a:r>
            <a:rPr lang="en-US" altLang="zh-CN" sz="1600">
              <a:latin typeface="宋体" panose="02010600030101010101" pitchFamily="2" charset="-122"/>
              <a:ea typeface="宋体" panose="02010600030101010101" pitchFamily="2" charset="-122"/>
            </a:rPr>
            <a:t>dataBaseList</a:t>
          </a:r>
        </a:p>
        <a:p>
          <a:pPr algn="l"/>
          <a:r>
            <a:rPr lang="en-US" altLang="zh-CN" sz="1600">
              <a:latin typeface="宋体" panose="02010600030101010101" pitchFamily="2" charset="-122"/>
              <a:ea typeface="宋体" panose="02010600030101010101" pitchFamily="2" charset="-122"/>
            </a:rPr>
            <a:t>api:</a:t>
          </a:r>
          <a:r>
            <a:rPr lang="en-US" altLang="zh-CN" sz="1600" baseline="0">
              <a:latin typeface="宋体" panose="02010600030101010101" pitchFamily="2" charset="-122"/>
              <a:ea typeface="宋体" panose="02010600030101010101" pitchFamily="2" charset="-122"/>
            </a:rPr>
            <a:t> </a:t>
          </a:r>
          <a:r>
            <a:rPr lang="zh-CN" altLang="en-US" sz="1600" baseline="0">
              <a:latin typeface="宋体" panose="02010600030101010101" pitchFamily="2" charset="-122"/>
              <a:ea typeface="宋体" panose="02010600030101010101" pitchFamily="2" charset="-122"/>
            </a:rPr>
            <a:t>获取选择标签筛选后的资料库列表</a:t>
          </a:r>
          <a:endParaRPr lang="zh-CN" altLang="en-US" sz="1600"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  <xdr:twoCellAnchor>
    <xdr:from>
      <xdr:col>18</xdr:col>
      <xdr:colOff>419100</xdr:colOff>
      <xdr:row>7</xdr:row>
      <xdr:rowOff>19050</xdr:rowOff>
    </xdr:from>
    <xdr:to>
      <xdr:col>27</xdr:col>
      <xdr:colOff>257175</xdr:colOff>
      <xdr:row>49</xdr:row>
      <xdr:rowOff>28575</xdr:rowOff>
    </xdr:to>
    <xdr:sp macro="" textlink="">
      <xdr:nvSpPr>
        <xdr:cNvPr id="5" name="矩形 4"/>
        <xdr:cNvSpPr/>
      </xdr:nvSpPr>
      <xdr:spPr>
        <a:xfrm>
          <a:off x="25679400" y="1219200"/>
          <a:ext cx="6010275" cy="789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542925</xdr:colOff>
      <xdr:row>8</xdr:row>
      <xdr:rowOff>161926</xdr:rowOff>
    </xdr:from>
    <xdr:to>
      <xdr:col>27</xdr:col>
      <xdr:colOff>171450</xdr:colOff>
      <xdr:row>10</xdr:row>
      <xdr:rowOff>104776</xdr:rowOff>
    </xdr:to>
    <xdr:sp macro="" textlink="">
      <xdr:nvSpPr>
        <xdr:cNvPr id="6" name="矩形 5"/>
        <xdr:cNvSpPr/>
      </xdr:nvSpPr>
      <xdr:spPr>
        <a:xfrm>
          <a:off x="25803225" y="1533526"/>
          <a:ext cx="5800725" cy="971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446690</xdr:colOff>
      <xdr:row>16</xdr:row>
      <xdr:rowOff>131379</xdr:rowOff>
    </xdr:from>
    <xdr:to>
      <xdr:col>5</xdr:col>
      <xdr:colOff>409575</xdr:colOff>
      <xdr:row>21</xdr:row>
      <xdr:rowOff>66675</xdr:rowOff>
    </xdr:to>
    <xdr:sp macro="" textlink="">
      <xdr:nvSpPr>
        <xdr:cNvPr id="10" name="矩形 9"/>
        <xdr:cNvSpPr/>
      </xdr:nvSpPr>
      <xdr:spPr>
        <a:xfrm>
          <a:off x="1132490" y="3560379"/>
          <a:ext cx="6077935" cy="7925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469344</xdr:colOff>
      <xdr:row>19</xdr:row>
      <xdr:rowOff>57695</xdr:rowOff>
    </xdr:from>
    <xdr:to>
      <xdr:col>5</xdr:col>
      <xdr:colOff>231138</xdr:colOff>
      <xdr:row>20</xdr:row>
      <xdr:rowOff>126572</xdr:rowOff>
    </xdr:to>
    <xdr:sp macro="" textlink="">
      <xdr:nvSpPr>
        <xdr:cNvPr id="11" name="矩形 10"/>
        <xdr:cNvSpPr/>
      </xdr:nvSpPr>
      <xdr:spPr>
        <a:xfrm>
          <a:off x="6193869" y="4001045"/>
          <a:ext cx="838119" cy="24032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1975757</xdr:colOff>
      <xdr:row>59</xdr:row>
      <xdr:rowOff>157843</xdr:rowOff>
    </xdr:from>
    <xdr:to>
      <xdr:col>4</xdr:col>
      <xdr:colOff>582386</xdr:colOff>
      <xdr:row>74</xdr:row>
      <xdr:rowOff>35379</xdr:rowOff>
    </xdr:to>
    <xdr:sp macro="" textlink="">
      <xdr:nvSpPr>
        <xdr:cNvPr id="14" name="矩形标注 13"/>
        <xdr:cNvSpPr/>
      </xdr:nvSpPr>
      <xdr:spPr>
        <a:xfrm>
          <a:off x="2661557" y="10959193"/>
          <a:ext cx="3645354" cy="2449286"/>
        </a:xfrm>
        <a:prstGeom prst="wedgeRectCallout">
          <a:avLst>
            <a:gd name="adj1" fmla="val -19714"/>
            <a:gd name="adj2" fmla="val -725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000"/>
            <a:t>todo</a:t>
          </a:r>
          <a:r>
            <a:rPr lang="zh-CN" altLang="en-US" sz="4000"/>
            <a:t>：缺少分页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1152525</xdr:colOff>
      <xdr:row>44</xdr:row>
      <xdr:rowOff>102418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57400"/>
          <a:ext cx="10058400" cy="5588818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495300</xdr:colOff>
      <xdr:row>7</xdr:row>
      <xdr:rowOff>1191</xdr:rowOff>
    </xdr:from>
    <xdr:to>
      <xdr:col>27</xdr:col>
      <xdr:colOff>208815</xdr:colOff>
      <xdr:row>50</xdr:row>
      <xdr:rowOff>106223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55600" y="1201341"/>
          <a:ext cx="5885715" cy="7477382"/>
        </a:xfrm>
        <a:prstGeom prst="rect">
          <a:avLst/>
        </a:prstGeom>
      </xdr:spPr>
    </xdr:pic>
    <xdr:clientData/>
  </xdr:twoCellAnchor>
  <xdr:twoCellAnchor>
    <xdr:from>
      <xdr:col>18</xdr:col>
      <xdr:colOff>571500</xdr:colOff>
      <xdr:row>11</xdr:row>
      <xdr:rowOff>47625</xdr:rowOff>
    </xdr:from>
    <xdr:to>
      <xdr:col>27</xdr:col>
      <xdr:colOff>200025</xdr:colOff>
      <xdr:row>47</xdr:row>
      <xdr:rowOff>85725</xdr:rowOff>
    </xdr:to>
    <xdr:sp macro="" textlink="">
      <xdr:nvSpPr>
        <xdr:cNvPr id="4" name="矩形 3"/>
        <xdr:cNvSpPr/>
      </xdr:nvSpPr>
      <xdr:spPr>
        <a:xfrm>
          <a:off x="25831800" y="1933575"/>
          <a:ext cx="5800725" cy="621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466725</xdr:colOff>
      <xdr:row>16</xdr:row>
      <xdr:rowOff>95250</xdr:rowOff>
    </xdr:from>
    <xdr:to>
      <xdr:col>33</xdr:col>
      <xdr:colOff>28575</xdr:colOff>
      <xdr:row>23</xdr:row>
      <xdr:rowOff>142875</xdr:rowOff>
    </xdr:to>
    <xdr:sp macro="" textlink="">
      <xdr:nvSpPr>
        <xdr:cNvPr id="5" name="圆角矩形标注 4"/>
        <xdr:cNvSpPr/>
      </xdr:nvSpPr>
      <xdr:spPr>
        <a:xfrm>
          <a:off x="32585025" y="2838450"/>
          <a:ext cx="2990850" cy="1247775"/>
        </a:xfrm>
        <a:prstGeom prst="wedgeRoundRectCallout">
          <a:avLst>
            <a:gd name="adj1" fmla="val -81661"/>
            <a:gd name="adj2" fmla="val -268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600">
              <a:latin typeface="宋体" panose="02010600030101010101" pitchFamily="2" charset="-122"/>
              <a:ea typeface="宋体" panose="02010600030101010101" pitchFamily="2" charset="-122"/>
            </a:rPr>
            <a:t>一般组件：</a:t>
          </a:r>
          <a:r>
            <a:rPr lang="en-US" altLang="zh-CN" sz="1600">
              <a:latin typeface="宋体" panose="02010600030101010101" pitchFamily="2" charset="-122"/>
              <a:ea typeface="宋体" panose="02010600030101010101" pitchFamily="2" charset="-122"/>
            </a:rPr>
            <a:t>dataBaseList</a:t>
          </a:r>
        </a:p>
        <a:p>
          <a:pPr algn="l"/>
          <a:r>
            <a:rPr lang="en-US" altLang="zh-CN" sz="1600">
              <a:latin typeface="宋体" panose="02010600030101010101" pitchFamily="2" charset="-122"/>
              <a:ea typeface="宋体" panose="02010600030101010101" pitchFamily="2" charset="-122"/>
            </a:rPr>
            <a:t>api:</a:t>
          </a:r>
          <a:r>
            <a:rPr lang="en-US" altLang="zh-CN" sz="1600" baseline="0">
              <a:latin typeface="宋体" panose="02010600030101010101" pitchFamily="2" charset="-122"/>
              <a:ea typeface="宋体" panose="02010600030101010101" pitchFamily="2" charset="-122"/>
            </a:rPr>
            <a:t> </a:t>
          </a:r>
          <a:r>
            <a:rPr lang="zh-CN" altLang="en-US" sz="1600" baseline="0">
              <a:latin typeface="宋体" panose="02010600030101010101" pitchFamily="2" charset="-122"/>
              <a:ea typeface="宋体" panose="02010600030101010101" pitchFamily="2" charset="-122"/>
            </a:rPr>
            <a:t>获取选择标签筛选后的资料库列表</a:t>
          </a:r>
          <a:endParaRPr lang="zh-CN" altLang="en-US" sz="1600"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  <xdr:twoCellAnchor>
    <xdr:from>
      <xdr:col>18</xdr:col>
      <xdr:colOff>419100</xdr:colOff>
      <xdr:row>7</xdr:row>
      <xdr:rowOff>19050</xdr:rowOff>
    </xdr:from>
    <xdr:to>
      <xdr:col>27</xdr:col>
      <xdr:colOff>257175</xdr:colOff>
      <xdr:row>49</xdr:row>
      <xdr:rowOff>28575</xdr:rowOff>
    </xdr:to>
    <xdr:sp macro="" textlink="">
      <xdr:nvSpPr>
        <xdr:cNvPr id="6" name="矩形 5"/>
        <xdr:cNvSpPr/>
      </xdr:nvSpPr>
      <xdr:spPr>
        <a:xfrm>
          <a:off x="25679400" y="1219200"/>
          <a:ext cx="6010275" cy="7210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542925</xdr:colOff>
      <xdr:row>8</xdr:row>
      <xdr:rowOff>161926</xdr:rowOff>
    </xdr:from>
    <xdr:to>
      <xdr:col>27</xdr:col>
      <xdr:colOff>171450</xdr:colOff>
      <xdr:row>10</xdr:row>
      <xdr:rowOff>104776</xdr:rowOff>
    </xdr:to>
    <xdr:sp macro="" textlink="">
      <xdr:nvSpPr>
        <xdr:cNvPr id="7" name="矩形 6"/>
        <xdr:cNvSpPr/>
      </xdr:nvSpPr>
      <xdr:spPr>
        <a:xfrm>
          <a:off x="25803225" y="1533526"/>
          <a:ext cx="58007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446690</xdr:colOff>
      <xdr:row>16</xdr:row>
      <xdr:rowOff>131379</xdr:rowOff>
    </xdr:from>
    <xdr:to>
      <xdr:col>5</xdr:col>
      <xdr:colOff>409575</xdr:colOff>
      <xdr:row>21</xdr:row>
      <xdr:rowOff>66675</xdr:rowOff>
    </xdr:to>
    <xdr:sp macro="" textlink="">
      <xdr:nvSpPr>
        <xdr:cNvPr id="8" name="矩形 7"/>
        <xdr:cNvSpPr/>
      </xdr:nvSpPr>
      <xdr:spPr>
        <a:xfrm>
          <a:off x="1132490" y="2874579"/>
          <a:ext cx="6077935" cy="7925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469344</xdr:colOff>
      <xdr:row>19</xdr:row>
      <xdr:rowOff>57695</xdr:rowOff>
    </xdr:from>
    <xdr:to>
      <xdr:col>5</xdr:col>
      <xdr:colOff>231138</xdr:colOff>
      <xdr:row>20</xdr:row>
      <xdr:rowOff>126572</xdr:rowOff>
    </xdr:to>
    <xdr:sp macro="" textlink="">
      <xdr:nvSpPr>
        <xdr:cNvPr id="9" name="矩形 8"/>
        <xdr:cNvSpPr/>
      </xdr:nvSpPr>
      <xdr:spPr>
        <a:xfrm>
          <a:off x="6193869" y="3315245"/>
          <a:ext cx="838119" cy="24032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5</xdr:col>
      <xdr:colOff>966952</xdr:colOff>
      <xdr:row>63</xdr:row>
      <xdr:rowOff>143321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8850"/>
          <a:ext cx="7767802" cy="8372920"/>
        </a:xfrm>
        <a:prstGeom prst="rect">
          <a:avLst/>
        </a:prstGeom>
      </xdr:spPr>
    </xdr:pic>
    <xdr:clientData/>
  </xdr:twoCellAnchor>
  <xdr:twoCellAnchor>
    <xdr:from>
      <xdr:col>1</xdr:col>
      <xdr:colOff>446690</xdr:colOff>
      <xdr:row>19</xdr:row>
      <xdr:rowOff>45982</xdr:rowOff>
    </xdr:from>
    <xdr:to>
      <xdr:col>2</xdr:col>
      <xdr:colOff>272387</xdr:colOff>
      <xdr:row>20</xdr:row>
      <xdr:rowOff>58167</xdr:rowOff>
    </xdr:to>
    <xdr:sp macro="" textlink="">
      <xdr:nvSpPr>
        <xdr:cNvPr id="11" name="矩形 10"/>
        <xdr:cNvSpPr/>
      </xdr:nvSpPr>
      <xdr:spPr>
        <a:xfrm>
          <a:off x="1129862" y="2949465"/>
          <a:ext cx="2000025" cy="182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1971953</xdr:colOff>
      <xdr:row>19</xdr:row>
      <xdr:rowOff>70984</xdr:rowOff>
    </xdr:from>
    <xdr:to>
      <xdr:col>2</xdr:col>
      <xdr:colOff>104284</xdr:colOff>
      <xdr:row>20</xdr:row>
      <xdr:rowOff>39581</xdr:rowOff>
    </xdr:to>
    <xdr:sp macro="" textlink="">
      <xdr:nvSpPr>
        <xdr:cNvPr id="12" name="矩形 11"/>
        <xdr:cNvSpPr/>
      </xdr:nvSpPr>
      <xdr:spPr>
        <a:xfrm>
          <a:off x="2655125" y="2974467"/>
          <a:ext cx="306659" cy="13939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1</a:t>
          </a:r>
          <a:endParaRPr lang="zh-CN" altLang="en-US" sz="800"/>
        </a:p>
      </xdr:txBody>
    </xdr:sp>
    <xdr:clientData/>
  </xdr:twoCellAnchor>
  <xdr:twoCellAnchor>
    <xdr:from>
      <xdr:col>1</xdr:col>
      <xdr:colOff>446690</xdr:colOff>
      <xdr:row>20</xdr:row>
      <xdr:rowOff>131379</xdr:rowOff>
    </xdr:from>
    <xdr:to>
      <xdr:col>5</xdr:col>
      <xdr:colOff>409575</xdr:colOff>
      <xdr:row>25</xdr:row>
      <xdr:rowOff>66675</xdr:rowOff>
    </xdr:to>
    <xdr:sp macro="" textlink="">
      <xdr:nvSpPr>
        <xdr:cNvPr id="15" name="矩形 14"/>
        <xdr:cNvSpPr/>
      </xdr:nvSpPr>
      <xdr:spPr>
        <a:xfrm>
          <a:off x="1132490" y="3217479"/>
          <a:ext cx="6077935" cy="7925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469344</xdr:colOff>
      <xdr:row>23</xdr:row>
      <xdr:rowOff>57695</xdr:rowOff>
    </xdr:from>
    <xdr:to>
      <xdr:col>5</xdr:col>
      <xdr:colOff>231138</xdr:colOff>
      <xdr:row>24</xdr:row>
      <xdr:rowOff>126572</xdr:rowOff>
    </xdr:to>
    <xdr:sp macro="" textlink="">
      <xdr:nvSpPr>
        <xdr:cNvPr id="16" name="矩形 15"/>
        <xdr:cNvSpPr/>
      </xdr:nvSpPr>
      <xdr:spPr>
        <a:xfrm>
          <a:off x="6193869" y="3658145"/>
          <a:ext cx="838119" cy="24032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</xdr:col>
      <xdr:colOff>533401</xdr:colOff>
      <xdr:row>26</xdr:row>
      <xdr:rowOff>28575</xdr:rowOff>
    </xdr:from>
    <xdr:to>
      <xdr:col>5</xdr:col>
      <xdr:colOff>445475</xdr:colOff>
      <xdr:row>60</xdr:row>
      <xdr:rowOff>47625</xdr:rowOff>
    </xdr:to>
    <xdr:sp macro="" textlink="">
      <xdr:nvSpPr>
        <xdr:cNvPr id="17" name="矩形 16"/>
        <xdr:cNvSpPr/>
      </xdr:nvSpPr>
      <xdr:spPr>
        <a:xfrm>
          <a:off x="1219201" y="4143375"/>
          <a:ext cx="6027124" cy="584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1048140</xdr:colOff>
      <xdr:row>26</xdr:row>
      <xdr:rowOff>42515</xdr:rowOff>
    </xdr:from>
    <xdr:to>
      <xdr:col>5</xdr:col>
      <xdr:colOff>278474</xdr:colOff>
      <xdr:row>27</xdr:row>
      <xdr:rowOff>96348</xdr:rowOff>
    </xdr:to>
    <xdr:sp macro="" textlink="">
      <xdr:nvSpPr>
        <xdr:cNvPr id="18" name="矩形 17"/>
        <xdr:cNvSpPr/>
      </xdr:nvSpPr>
      <xdr:spPr>
        <a:xfrm>
          <a:off x="6772665" y="4157315"/>
          <a:ext cx="306659" cy="22528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3</a:t>
          </a:r>
          <a:endParaRPr lang="zh-CN" altLang="en-US" sz="800"/>
        </a:p>
      </xdr:txBody>
    </xdr:sp>
    <xdr:clientData/>
  </xdr:twoCellAnchor>
  <xdr:twoCellAnchor>
    <xdr:from>
      <xdr:col>1</xdr:col>
      <xdr:colOff>1975757</xdr:colOff>
      <xdr:row>63</xdr:row>
      <xdr:rowOff>157843</xdr:rowOff>
    </xdr:from>
    <xdr:to>
      <xdr:col>4</xdr:col>
      <xdr:colOff>582386</xdr:colOff>
      <xdr:row>78</xdr:row>
      <xdr:rowOff>35379</xdr:rowOff>
    </xdr:to>
    <xdr:sp macro="" textlink="">
      <xdr:nvSpPr>
        <xdr:cNvPr id="21" name="矩形标注 20"/>
        <xdr:cNvSpPr/>
      </xdr:nvSpPr>
      <xdr:spPr>
        <a:xfrm>
          <a:off x="2661557" y="11130643"/>
          <a:ext cx="3646715" cy="2490107"/>
        </a:xfrm>
        <a:prstGeom prst="wedgeRectCallout">
          <a:avLst>
            <a:gd name="adj1" fmla="val -19714"/>
            <a:gd name="adj2" fmla="val -725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000"/>
            <a:t>todo</a:t>
          </a:r>
          <a:r>
            <a:rPr lang="zh-CN" altLang="en-US" sz="4000"/>
            <a:t>：缺少分页</a:t>
          </a:r>
        </a:p>
      </xdr:txBody>
    </xdr:sp>
    <xdr:clientData/>
  </xdr:twoCellAnchor>
  <xdr:twoCellAnchor>
    <xdr:from>
      <xdr:col>5</xdr:col>
      <xdr:colOff>486103</xdr:colOff>
      <xdr:row>31</xdr:row>
      <xdr:rowOff>52552</xdr:rowOff>
    </xdr:from>
    <xdr:to>
      <xdr:col>7</xdr:col>
      <xdr:colOff>321129</xdr:colOff>
      <xdr:row>45</xdr:row>
      <xdr:rowOff>100880</xdr:rowOff>
    </xdr:to>
    <xdr:sp macro="" textlink="">
      <xdr:nvSpPr>
        <xdr:cNvPr id="22" name="矩形标注 21"/>
        <xdr:cNvSpPr/>
      </xdr:nvSpPr>
      <xdr:spPr>
        <a:xfrm>
          <a:off x="7291551" y="5347138"/>
          <a:ext cx="3651595" cy="2439432"/>
        </a:xfrm>
        <a:prstGeom prst="wedgeRectCallout">
          <a:avLst>
            <a:gd name="adj1" fmla="val -76380"/>
            <a:gd name="adj2" fmla="val -343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/>
            <a:t>todo</a:t>
          </a:r>
          <a:r>
            <a:rPr lang="zh-CN" altLang="en-US" sz="2000"/>
            <a:t>：缺少分享弹窗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38100</xdr:colOff>
      <xdr:row>4</xdr:row>
      <xdr:rowOff>161925</xdr:rowOff>
    </xdr:from>
    <xdr:to>
      <xdr:col>30</xdr:col>
      <xdr:colOff>122786</xdr:colOff>
      <xdr:row>47</xdr:row>
      <xdr:rowOff>170528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847725"/>
          <a:ext cx="8314286" cy="7380953"/>
        </a:xfrm>
        <a:prstGeom prst="rect">
          <a:avLst/>
        </a:prstGeom>
      </xdr:spPr>
    </xdr:pic>
    <xdr:clientData/>
  </xdr:twoCellAnchor>
  <xdr:twoCellAnchor>
    <xdr:from>
      <xdr:col>18</xdr:col>
      <xdr:colOff>28575</xdr:colOff>
      <xdr:row>4</xdr:row>
      <xdr:rowOff>152400</xdr:rowOff>
    </xdr:from>
    <xdr:to>
      <xdr:col>30</xdr:col>
      <xdr:colOff>171450</xdr:colOff>
      <xdr:row>48</xdr:row>
      <xdr:rowOff>171449</xdr:rowOff>
    </xdr:to>
    <xdr:sp macro="" textlink="">
      <xdr:nvSpPr>
        <xdr:cNvPr id="3" name="矩形 2"/>
        <xdr:cNvSpPr/>
      </xdr:nvSpPr>
      <xdr:spPr>
        <a:xfrm>
          <a:off x="5219700" y="838200"/>
          <a:ext cx="8372475" cy="72199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38100</xdr:colOff>
      <xdr:row>8</xdr:row>
      <xdr:rowOff>161925</xdr:rowOff>
    </xdr:from>
    <xdr:to>
      <xdr:col>29</xdr:col>
      <xdr:colOff>609600</xdr:colOff>
      <xdr:row>34</xdr:row>
      <xdr:rowOff>0</xdr:rowOff>
    </xdr:to>
    <xdr:sp macro="" textlink="">
      <xdr:nvSpPr>
        <xdr:cNvPr id="4" name="矩形 3"/>
        <xdr:cNvSpPr/>
      </xdr:nvSpPr>
      <xdr:spPr>
        <a:xfrm>
          <a:off x="11401425" y="1533525"/>
          <a:ext cx="1943100" cy="3952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314325</xdr:colOff>
      <xdr:row>33</xdr:row>
      <xdr:rowOff>9525</xdr:rowOff>
    </xdr:from>
    <xdr:to>
      <xdr:col>26</xdr:col>
      <xdr:colOff>523874</xdr:colOff>
      <xdr:row>48</xdr:row>
      <xdr:rowOff>57150</xdr:rowOff>
    </xdr:to>
    <xdr:sp macro="" textlink="">
      <xdr:nvSpPr>
        <xdr:cNvPr id="5" name="矩形 4"/>
        <xdr:cNvSpPr/>
      </xdr:nvSpPr>
      <xdr:spPr>
        <a:xfrm>
          <a:off x="5505450" y="5324475"/>
          <a:ext cx="5695949" cy="2619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161926</xdr:colOff>
      <xdr:row>9</xdr:row>
      <xdr:rowOff>19050</xdr:rowOff>
    </xdr:from>
    <xdr:to>
      <xdr:col>24</xdr:col>
      <xdr:colOff>219076</xdr:colOff>
      <xdr:row>11</xdr:row>
      <xdr:rowOff>9525</xdr:rowOff>
    </xdr:to>
    <xdr:sp macro="" textlink="">
      <xdr:nvSpPr>
        <xdr:cNvPr id="6" name="矩形 5"/>
        <xdr:cNvSpPr/>
      </xdr:nvSpPr>
      <xdr:spPr>
        <a:xfrm>
          <a:off x="5353051" y="1562100"/>
          <a:ext cx="41719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190501</xdr:colOff>
      <xdr:row>8</xdr:row>
      <xdr:rowOff>123825</xdr:rowOff>
    </xdr:from>
    <xdr:to>
      <xdr:col>26</xdr:col>
      <xdr:colOff>581025</xdr:colOff>
      <xdr:row>32</xdr:row>
      <xdr:rowOff>76200</xdr:rowOff>
    </xdr:to>
    <xdr:sp macro="" textlink="">
      <xdr:nvSpPr>
        <xdr:cNvPr id="7" name="矩形 6"/>
        <xdr:cNvSpPr/>
      </xdr:nvSpPr>
      <xdr:spPr>
        <a:xfrm>
          <a:off x="5381626" y="1495425"/>
          <a:ext cx="5876924" cy="3724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5</xdr:col>
      <xdr:colOff>1740858</xdr:colOff>
      <xdr:row>62</xdr:row>
      <xdr:rowOff>98090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61897"/>
          <a:ext cx="7772400" cy="77837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30025</xdr:rowOff>
    </xdr:from>
    <xdr:to>
      <xdr:col>5</xdr:col>
      <xdr:colOff>1764506</xdr:colOff>
      <xdr:row>136</xdr:row>
      <xdr:rowOff>94304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31375"/>
          <a:ext cx="7791450" cy="12237229"/>
        </a:xfrm>
        <a:prstGeom prst="rect">
          <a:avLst/>
        </a:prstGeom>
      </xdr:spPr>
    </xdr:pic>
    <xdr:clientData/>
  </xdr:twoCellAnchor>
  <xdr:twoCellAnchor>
    <xdr:from>
      <xdr:col>0</xdr:col>
      <xdr:colOff>365961</xdr:colOff>
      <xdr:row>21</xdr:row>
      <xdr:rowOff>20053</xdr:rowOff>
    </xdr:from>
    <xdr:to>
      <xdr:col>1</xdr:col>
      <xdr:colOff>1679183</xdr:colOff>
      <xdr:row>22</xdr:row>
      <xdr:rowOff>32584</xdr:rowOff>
    </xdr:to>
    <xdr:sp macro="" textlink="">
      <xdr:nvSpPr>
        <xdr:cNvPr id="18" name="矩形 17"/>
        <xdr:cNvSpPr/>
      </xdr:nvSpPr>
      <xdr:spPr>
        <a:xfrm>
          <a:off x="365961" y="3258553"/>
          <a:ext cx="2000025" cy="182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1204421</xdr:colOff>
      <xdr:row>21</xdr:row>
      <xdr:rowOff>45055</xdr:rowOff>
    </xdr:from>
    <xdr:to>
      <xdr:col>1</xdr:col>
      <xdr:colOff>1511080</xdr:colOff>
      <xdr:row>22</xdr:row>
      <xdr:rowOff>13998</xdr:rowOff>
    </xdr:to>
    <xdr:sp macro="" textlink="">
      <xdr:nvSpPr>
        <xdr:cNvPr id="19" name="矩形 18"/>
        <xdr:cNvSpPr/>
      </xdr:nvSpPr>
      <xdr:spPr>
        <a:xfrm>
          <a:off x="1891224" y="3283555"/>
          <a:ext cx="306659" cy="13939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1</a:t>
          </a:r>
          <a:endParaRPr lang="zh-CN" altLang="en-US" sz="800"/>
        </a:p>
      </xdr:txBody>
    </xdr:sp>
    <xdr:clientData/>
  </xdr:twoCellAnchor>
  <xdr:twoCellAnchor>
    <xdr:from>
      <xdr:col>0</xdr:col>
      <xdr:colOff>473529</xdr:colOff>
      <xdr:row>24</xdr:row>
      <xdr:rowOff>134479</xdr:rowOff>
    </xdr:from>
    <xdr:to>
      <xdr:col>2</xdr:col>
      <xdr:colOff>195336</xdr:colOff>
      <xdr:row>26</xdr:row>
      <xdr:rowOff>19623</xdr:rowOff>
    </xdr:to>
    <xdr:sp macro="" textlink="">
      <xdr:nvSpPr>
        <xdr:cNvPr id="20" name="矩形 19"/>
        <xdr:cNvSpPr/>
      </xdr:nvSpPr>
      <xdr:spPr>
        <a:xfrm>
          <a:off x="473529" y="3966250"/>
          <a:ext cx="2579307" cy="233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1902137</xdr:colOff>
      <xdr:row>24</xdr:row>
      <xdr:rowOff>125186</xdr:rowOff>
    </xdr:from>
    <xdr:to>
      <xdr:col>2</xdr:col>
      <xdr:colOff>161429</xdr:colOff>
      <xdr:row>26</xdr:row>
      <xdr:rowOff>2125</xdr:rowOff>
    </xdr:to>
    <xdr:sp macro="" textlink="">
      <xdr:nvSpPr>
        <xdr:cNvPr id="21" name="矩形 20"/>
        <xdr:cNvSpPr/>
      </xdr:nvSpPr>
      <xdr:spPr>
        <a:xfrm>
          <a:off x="2587937" y="3956957"/>
          <a:ext cx="430992" cy="225282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5</a:t>
          </a:r>
          <a:endParaRPr lang="zh-CN" altLang="en-US" sz="800"/>
        </a:p>
      </xdr:txBody>
    </xdr:sp>
    <xdr:clientData/>
  </xdr:twoCellAnchor>
  <xdr:twoCellAnchor>
    <xdr:from>
      <xdr:col>0</xdr:col>
      <xdr:colOff>381001</xdr:colOff>
      <xdr:row>43</xdr:row>
      <xdr:rowOff>65312</xdr:rowOff>
    </xdr:from>
    <xdr:to>
      <xdr:col>4</xdr:col>
      <xdr:colOff>54428</xdr:colOff>
      <xdr:row>57</xdr:row>
      <xdr:rowOff>168727</xdr:rowOff>
    </xdr:to>
    <xdr:sp macro="" textlink="">
      <xdr:nvSpPr>
        <xdr:cNvPr id="22" name="矩形 21"/>
        <xdr:cNvSpPr/>
      </xdr:nvSpPr>
      <xdr:spPr>
        <a:xfrm>
          <a:off x="381001" y="7206341"/>
          <a:ext cx="5399313" cy="2541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699796</xdr:colOff>
      <xdr:row>44</xdr:row>
      <xdr:rowOff>35712</xdr:rowOff>
    </xdr:from>
    <xdr:to>
      <xdr:col>3</xdr:col>
      <xdr:colOff>1006455</xdr:colOff>
      <xdr:row>45</xdr:row>
      <xdr:rowOff>86824</xdr:rowOff>
    </xdr:to>
    <xdr:sp macro="" textlink="">
      <xdr:nvSpPr>
        <xdr:cNvPr id="23" name="矩形 22"/>
        <xdr:cNvSpPr/>
      </xdr:nvSpPr>
      <xdr:spPr>
        <a:xfrm>
          <a:off x="5347996" y="7350912"/>
          <a:ext cx="306659" cy="22528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800"/>
            <a:t>3</a:t>
          </a:r>
          <a:endParaRPr lang="zh-CN" altLang="en-US" sz="8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110772</xdr:rowOff>
    </xdr:from>
    <xdr:to>
      <xdr:col>6</xdr:col>
      <xdr:colOff>1258224</xdr:colOff>
      <xdr:row>129</xdr:row>
      <xdr:rowOff>25338</xdr:rowOff>
    </xdr:to>
    <xdr:grpSp>
      <xdr:nvGrpSpPr>
        <xdr:cNvPr id="3" name="组合 2"/>
        <xdr:cNvGrpSpPr/>
      </xdr:nvGrpSpPr>
      <xdr:grpSpPr>
        <a:xfrm>
          <a:off x="0" y="3481157"/>
          <a:ext cx="10900455" cy="18371085"/>
          <a:chOff x="0" y="4128172"/>
          <a:chExt cx="10903566" cy="18312133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7151" y="4128172"/>
            <a:ext cx="10826415" cy="7204664"/>
          </a:xfrm>
          <a:prstGeom prst="rect">
            <a:avLst/>
          </a:prstGeom>
        </xdr:spPr>
      </xdr:pic>
      <xdr:sp macro="" textlink="">
        <xdr:nvSpPr>
          <xdr:cNvPr id="16" name="矩形 15"/>
          <xdr:cNvSpPr/>
        </xdr:nvSpPr>
        <xdr:spPr>
          <a:xfrm>
            <a:off x="331200" y="4718470"/>
            <a:ext cx="4579011" cy="29051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" name="矩形 17"/>
          <xdr:cNvSpPr/>
        </xdr:nvSpPr>
        <xdr:spPr>
          <a:xfrm>
            <a:off x="331200" y="5064450"/>
            <a:ext cx="2357034" cy="23386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" name="矩形 19"/>
          <xdr:cNvSpPr/>
        </xdr:nvSpPr>
        <xdr:spPr>
          <a:xfrm>
            <a:off x="2835430" y="5100993"/>
            <a:ext cx="7639622" cy="1319642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矩形 32"/>
          <xdr:cNvSpPr/>
        </xdr:nvSpPr>
        <xdr:spPr>
          <a:xfrm>
            <a:off x="2804641" y="6494155"/>
            <a:ext cx="7641310" cy="385366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" name="矩形 33"/>
          <xdr:cNvSpPr/>
        </xdr:nvSpPr>
        <xdr:spPr>
          <a:xfrm>
            <a:off x="2972063" y="6953040"/>
            <a:ext cx="7639622" cy="4094303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9" name="矩形 38"/>
          <xdr:cNvSpPr/>
        </xdr:nvSpPr>
        <xdr:spPr>
          <a:xfrm>
            <a:off x="437906" y="6784673"/>
            <a:ext cx="2158923" cy="459315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400"/>
              <a:t>2</a:t>
            </a:r>
            <a:endParaRPr lang="zh-CN" altLang="en-US" sz="1400"/>
          </a:p>
        </xdr:txBody>
      </xdr:sp>
      <xdr:sp macro="" textlink="">
        <xdr:nvSpPr>
          <xdr:cNvPr id="40" name="矩形 39"/>
          <xdr:cNvSpPr/>
        </xdr:nvSpPr>
        <xdr:spPr>
          <a:xfrm>
            <a:off x="7938127" y="5747165"/>
            <a:ext cx="2158601" cy="458884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400">
                <a:latin typeface="+mj-ea"/>
                <a:ea typeface="+mj-ea"/>
              </a:rPr>
              <a:t>3</a:t>
            </a:r>
            <a:endParaRPr lang="zh-CN" altLang="en-US" sz="1400">
              <a:latin typeface="+mj-ea"/>
              <a:ea typeface="+mj-ea"/>
            </a:endParaRPr>
          </a:p>
        </xdr:txBody>
      </xdr:sp>
      <xdr:sp macro="" textlink="">
        <xdr:nvSpPr>
          <xdr:cNvPr id="43" name="矩形 42"/>
          <xdr:cNvSpPr/>
        </xdr:nvSpPr>
        <xdr:spPr>
          <a:xfrm>
            <a:off x="5130341" y="9766693"/>
            <a:ext cx="3157833" cy="611975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endParaRPr lang="zh-CN" altLang="zh-CN" sz="1400">
              <a:effectLst/>
            </a:endParaRPr>
          </a:p>
          <a:p>
            <a:pPr eaLnBrk="1" fontAlgn="auto" latinLnBrk="0" hangingPunct="1"/>
            <a:endParaRPr lang="zh-CN" altLang="zh-CN" sz="1400">
              <a:effectLst/>
            </a:endParaRPr>
          </a:p>
        </xdr:txBody>
      </xdr:sp>
      <xdr:sp macro="" textlink="">
        <xdr:nvSpPr>
          <xdr:cNvPr id="45" name="矩形 44"/>
          <xdr:cNvSpPr/>
        </xdr:nvSpPr>
        <xdr:spPr>
          <a:xfrm>
            <a:off x="7168585" y="6447938"/>
            <a:ext cx="1985494" cy="392199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endParaRPr lang="zh-CN" altLang="zh-CN" sz="1400">
              <a:effectLst/>
            </a:endParaRPr>
          </a:p>
        </xdr:txBody>
      </xdr:sp>
      <xdr:sp macro="" textlink="">
        <xdr:nvSpPr>
          <xdr:cNvPr id="47" name="矩形 46"/>
          <xdr:cNvSpPr/>
        </xdr:nvSpPr>
        <xdr:spPr>
          <a:xfrm>
            <a:off x="2606530" y="4755445"/>
            <a:ext cx="1431632" cy="232643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1</a:t>
            </a:r>
            <a:endParaRPr lang="zh-CN" altLang="en-US" sz="1100"/>
          </a:p>
        </xdr:txBody>
      </xdr:sp>
      <xdr:pic>
        <xdr:nvPicPr>
          <xdr:cNvPr id="49" name="图片 4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8804" y="11388875"/>
            <a:ext cx="6999616" cy="5295112"/>
          </a:xfrm>
          <a:prstGeom prst="rect">
            <a:avLst/>
          </a:prstGeom>
        </xdr:spPr>
      </xdr:pic>
      <xdr:sp macro="" textlink="">
        <xdr:nvSpPr>
          <xdr:cNvPr id="50" name="矩形 49"/>
          <xdr:cNvSpPr/>
        </xdr:nvSpPr>
        <xdr:spPr>
          <a:xfrm>
            <a:off x="0" y="13017523"/>
            <a:ext cx="6591377" cy="3593566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51" name="图片 5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9103" y="16744233"/>
            <a:ext cx="7097877" cy="5696072"/>
          </a:xfrm>
          <a:prstGeom prst="rect">
            <a:avLst/>
          </a:prstGeom>
        </xdr:spPr>
      </xdr:pic>
      <xdr:sp macro="" textlink="">
        <xdr:nvSpPr>
          <xdr:cNvPr id="52" name="矩形 51"/>
          <xdr:cNvSpPr/>
        </xdr:nvSpPr>
        <xdr:spPr>
          <a:xfrm>
            <a:off x="0" y="18455211"/>
            <a:ext cx="6594330" cy="3800950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" name="矩形 52"/>
          <xdr:cNvSpPr/>
        </xdr:nvSpPr>
        <xdr:spPr>
          <a:xfrm>
            <a:off x="2863721" y="15729895"/>
            <a:ext cx="2231678" cy="318250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6</a:t>
            </a:r>
            <a:endParaRPr lang="zh-CN" altLang="zh-CN" sz="1400">
              <a:effectLst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400">
                <a:effectLst/>
              </a:rPr>
              <a:t>/</a:t>
            </a:r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personData</a:t>
            </a:r>
            <a:endParaRPr lang="zh-CN" altLang="zh-CN" sz="1400">
              <a:effectLst/>
            </a:endParaRPr>
          </a:p>
          <a:p>
            <a:pPr eaLnBrk="1" fontAlgn="auto" latinLnBrk="0" hangingPunct="1"/>
            <a:endParaRPr lang="zh-CN" altLang="zh-CN" sz="1400">
              <a:effectLst/>
            </a:endParaRPr>
          </a:p>
        </xdr:txBody>
      </xdr:sp>
      <xdr:sp macro="" textlink="">
        <xdr:nvSpPr>
          <xdr:cNvPr id="54" name="矩形 53"/>
          <xdr:cNvSpPr/>
        </xdr:nvSpPr>
        <xdr:spPr>
          <a:xfrm>
            <a:off x="3419611" y="20962673"/>
            <a:ext cx="1473341" cy="382523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7</a:t>
            </a:r>
            <a:endParaRPr lang="zh-CN" altLang="zh-CN" sz="1400">
              <a:effectLst/>
            </a:endParaRPr>
          </a:p>
          <a:p>
            <a:pPr eaLnBrk="1" fontAlgn="auto" latinLnBrk="0" hangingPunct="1"/>
            <a:endParaRPr lang="zh-CN" altLang="zh-CN" sz="1400">
              <a:effectLst/>
            </a:endParaRPr>
          </a:p>
        </xdr:txBody>
      </xdr:sp>
    </xdr:grpSp>
    <xdr:clientData/>
  </xdr:twoCellAnchor>
  <xdr:twoCellAnchor>
    <xdr:from>
      <xdr:col>2</xdr:col>
      <xdr:colOff>36634</xdr:colOff>
      <xdr:row>25</xdr:row>
      <xdr:rowOff>146539</xdr:rowOff>
    </xdr:from>
    <xdr:to>
      <xdr:col>6</xdr:col>
      <xdr:colOff>2058865</xdr:colOff>
      <xdr:row>37</xdr:row>
      <xdr:rowOff>58615</xdr:rowOff>
    </xdr:to>
    <xdr:sp macro="" textlink="">
      <xdr:nvSpPr>
        <xdr:cNvPr id="21" name="矩形 20"/>
        <xdr:cNvSpPr/>
      </xdr:nvSpPr>
      <xdr:spPr>
        <a:xfrm>
          <a:off x="2718288" y="4916366"/>
          <a:ext cx="8982808" cy="19343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952500</xdr:colOff>
      <xdr:row>32</xdr:row>
      <xdr:rowOff>51288</xdr:rowOff>
    </xdr:from>
    <xdr:to>
      <xdr:col>6</xdr:col>
      <xdr:colOff>1707173</xdr:colOff>
      <xdr:row>34</xdr:row>
      <xdr:rowOff>107712</xdr:rowOff>
    </xdr:to>
    <xdr:sp macro="" textlink="">
      <xdr:nvSpPr>
        <xdr:cNvPr id="22" name="矩形 21"/>
        <xdr:cNvSpPr/>
      </xdr:nvSpPr>
      <xdr:spPr>
        <a:xfrm>
          <a:off x="10594731" y="6000750"/>
          <a:ext cx="754673" cy="393462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endParaRPr lang="zh-CN" altLang="zh-CN" sz="1400">
            <a:effectLst/>
          </a:endParaRPr>
        </a:p>
      </xdr:txBody>
    </xdr:sp>
    <xdr:clientData/>
  </xdr:twoCellAnchor>
  <xdr:twoCellAnchor editAs="oneCell">
    <xdr:from>
      <xdr:col>5</xdr:col>
      <xdr:colOff>278423</xdr:colOff>
      <xdr:row>66</xdr:row>
      <xdr:rowOff>95250</xdr:rowOff>
    </xdr:from>
    <xdr:to>
      <xdr:col>6</xdr:col>
      <xdr:colOff>2261310</xdr:colOff>
      <xdr:row>78</xdr:row>
      <xdr:rowOff>130162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7827" y="10968404"/>
          <a:ext cx="4085714" cy="2057143"/>
        </a:xfrm>
        <a:prstGeom prst="rect">
          <a:avLst/>
        </a:prstGeom>
      </xdr:spPr>
    </xdr:pic>
    <xdr:clientData/>
  </xdr:twoCellAnchor>
  <xdr:twoCellAnchor>
    <xdr:from>
      <xdr:col>5</xdr:col>
      <xdr:colOff>175846</xdr:colOff>
      <xdr:row>65</xdr:row>
      <xdr:rowOff>146538</xdr:rowOff>
    </xdr:from>
    <xdr:to>
      <xdr:col>7</xdr:col>
      <xdr:colOff>1607188</xdr:colOff>
      <xdr:row>87</xdr:row>
      <xdr:rowOff>44250</xdr:rowOff>
    </xdr:to>
    <xdr:sp macro="" textlink="">
      <xdr:nvSpPr>
        <xdr:cNvPr id="23" name="矩形 22"/>
        <xdr:cNvSpPr/>
      </xdr:nvSpPr>
      <xdr:spPr>
        <a:xfrm>
          <a:off x="7715250" y="10851173"/>
          <a:ext cx="6589496" cy="3605135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935923</xdr:colOff>
      <xdr:row>82</xdr:row>
      <xdr:rowOff>2815</xdr:rowOff>
    </xdr:from>
    <xdr:to>
      <xdr:col>7</xdr:col>
      <xdr:colOff>111637</xdr:colOff>
      <xdr:row>83</xdr:row>
      <xdr:rowOff>153571</xdr:rowOff>
    </xdr:to>
    <xdr:sp macro="" textlink="">
      <xdr:nvSpPr>
        <xdr:cNvPr id="24" name="矩形 23"/>
        <xdr:cNvSpPr/>
      </xdr:nvSpPr>
      <xdr:spPr>
        <a:xfrm>
          <a:off x="10578154" y="13572277"/>
          <a:ext cx="2231041" cy="319275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</a:t>
          </a: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>
              <a:effectLst/>
            </a:rPr>
            <a:t>/</a:t>
          </a:r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personData</a:t>
          </a:r>
          <a:endParaRPr lang="zh-CN" altLang="zh-CN" sz="1400">
            <a:effectLst/>
          </a:endParaRPr>
        </a:p>
        <a:p>
          <a:pPr eaLnBrk="1" fontAlgn="auto" latinLnBrk="0" hangingPunct="1"/>
          <a:endParaRPr lang="zh-CN" altLang="zh-CN" sz="1400">
            <a:effectLst/>
          </a:endParaRPr>
        </a:p>
      </xdr:txBody>
    </xdr:sp>
    <xdr:clientData/>
  </xdr:twoCellAnchor>
  <xdr:twoCellAnchor>
    <xdr:from>
      <xdr:col>6</xdr:col>
      <xdr:colOff>2877206</xdr:colOff>
      <xdr:row>67</xdr:row>
      <xdr:rowOff>45984</xdr:rowOff>
    </xdr:from>
    <xdr:to>
      <xdr:col>7</xdr:col>
      <xdr:colOff>1162706</xdr:colOff>
      <xdr:row>72</xdr:row>
      <xdr:rowOff>78828</xdr:rowOff>
    </xdr:to>
    <xdr:sp macro="" textlink="">
      <xdr:nvSpPr>
        <xdr:cNvPr id="5" name="圆角矩形标注 4"/>
        <xdr:cNvSpPr/>
      </xdr:nvSpPr>
      <xdr:spPr>
        <a:xfrm>
          <a:off x="12513878" y="11397156"/>
          <a:ext cx="1340069" cy="886810"/>
        </a:xfrm>
        <a:prstGeom prst="wedgeRoundRectCallout">
          <a:avLst>
            <a:gd name="adj1" fmla="val -89460"/>
            <a:gd name="adj2" fmla="val -34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缺少提示信息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173107</xdr:rowOff>
    </xdr:from>
    <xdr:to>
      <xdr:col>7</xdr:col>
      <xdr:colOff>776833</xdr:colOff>
      <xdr:row>63</xdr:row>
      <xdr:rowOff>102905</xdr:rowOff>
    </xdr:to>
    <xdr:grpSp>
      <xdr:nvGrpSpPr>
        <xdr:cNvPr id="4" name="组合 3"/>
        <xdr:cNvGrpSpPr/>
      </xdr:nvGrpSpPr>
      <xdr:grpSpPr>
        <a:xfrm>
          <a:off x="0" y="2573407"/>
          <a:ext cx="11397208" cy="8330848"/>
          <a:chOff x="720587" y="3544129"/>
          <a:chExt cx="11395137" cy="8452603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20587" y="3544129"/>
            <a:ext cx="11395137" cy="8452603"/>
          </a:xfrm>
          <a:prstGeom prst="rect">
            <a:avLst/>
          </a:prstGeom>
        </xdr:spPr>
      </xdr:pic>
      <xdr:sp macro="" textlink="">
        <xdr:nvSpPr>
          <xdr:cNvPr id="5" name="矩形 4"/>
          <xdr:cNvSpPr/>
        </xdr:nvSpPr>
        <xdr:spPr>
          <a:xfrm>
            <a:off x="3522083" y="6249300"/>
            <a:ext cx="7851812" cy="536203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" name="矩形 17"/>
          <xdr:cNvSpPr/>
        </xdr:nvSpPr>
        <xdr:spPr>
          <a:xfrm>
            <a:off x="3522083" y="4510263"/>
            <a:ext cx="7851812" cy="16424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" name="矩形 18"/>
          <xdr:cNvSpPr/>
        </xdr:nvSpPr>
        <xdr:spPr>
          <a:xfrm>
            <a:off x="1025512" y="4529584"/>
            <a:ext cx="2382224" cy="22221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矩形 6"/>
          <xdr:cNvSpPr/>
        </xdr:nvSpPr>
        <xdr:spPr>
          <a:xfrm>
            <a:off x="8743919" y="10567913"/>
            <a:ext cx="2305993" cy="434760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400"/>
              <a:t>4</a:t>
            </a:r>
            <a:endParaRPr lang="zh-CN" altLang="en-US" sz="1400"/>
          </a:p>
        </xdr:txBody>
      </xdr:sp>
      <xdr:sp macro="" textlink="">
        <xdr:nvSpPr>
          <xdr:cNvPr id="12" name="矩形 11"/>
          <xdr:cNvSpPr/>
        </xdr:nvSpPr>
        <xdr:spPr>
          <a:xfrm>
            <a:off x="811696" y="4157869"/>
            <a:ext cx="4579119" cy="2913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" name="矩形 12"/>
          <xdr:cNvSpPr/>
        </xdr:nvSpPr>
        <xdr:spPr>
          <a:xfrm>
            <a:off x="918402" y="6229675"/>
            <a:ext cx="2158600" cy="460176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400"/>
              <a:t>2</a:t>
            </a:r>
            <a:endParaRPr lang="zh-CN" altLang="en-US" sz="1400"/>
          </a:p>
        </xdr:txBody>
      </xdr:sp>
      <xdr:sp macro="" textlink="">
        <xdr:nvSpPr>
          <xdr:cNvPr id="14" name="矩形 13"/>
          <xdr:cNvSpPr/>
        </xdr:nvSpPr>
        <xdr:spPr>
          <a:xfrm>
            <a:off x="8416145" y="5189149"/>
            <a:ext cx="2158601" cy="460178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400">
                <a:latin typeface="+mj-ea"/>
                <a:ea typeface="+mj-ea"/>
              </a:rPr>
              <a:t>3</a:t>
            </a:r>
            <a:endParaRPr lang="zh-CN" altLang="en-US" sz="1400">
              <a:latin typeface="+mj-ea"/>
              <a:ea typeface="+mj-ea"/>
            </a:endParaRPr>
          </a:p>
        </xdr:txBody>
      </xdr:sp>
      <xdr:sp macro="" textlink="">
        <xdr:nvSpPr>
          <xdr:cNvPr id="15" name="矩形 14"/>
          <xdr:cNvSpPr/>
        </xdr:nvSpPr>
        <xdr:spPr>
          <a:xfrm>
            <a:off x="3086703" y="4194843"/>
            <a:ext cx="1439067" cy="23350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1</a:t>
            </a:r>
            <a:endParaRPr lang="zh-CN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124240</xdr:rowOff>
    </xdr:from>
    <xdr:to>
      <xdr:col>7</xdr:col>
      <xdr:colOff>33326</xdr:colOff>
      <xdr:row>50</xdr:row>
      <xdr:rowOff>35185</xdr:rowOff>
    </xdr:to>
    <xdr:grpSp>
      <xdr:nvGrpSpPr>
        <xdr:cNvPr id="11" name="组合 10"/>
        <xdr:cNvGrpSpPr/>
      </xdr:nvGrpSpPr>
      <xdr:grpSpPr>
        <a:xfrm>
          <a:off x="0" y="2515343"/>
          <a:ext cx="10050998" cy="6059497"/>
          <a:chOff x="682486" y="2816088"/>
          <a:chExt cx="10055284" cy="6172597"/>
        </a:xfrm>
      </xdr:grpSpPr>
      <xdr:grpSp>
        <xdr:nvGrpSpPr>
          <xdr:cNvPr id="5" name="组合 4"/>
          <xdr:cNvGrpSpPr/>
        </xdr:nvGrpSpPr>
        <xdr:grpSpPr>
          <a:xfrm>
            <a:off x="682486" y="2816088"/>
            <a:ext cx="10055284" cy="6172597"/>
            <a:chOff x="682486" y="2816088"/>
            <a:chExt cx="10152451" cy="6482663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82486" y="2816088"/>
              <a:ext cx="10152451" cy="6482663"/>
            </a:xfrm>
            <a:prstGeom prst="rect">
              <a:avLst/>
            </a:prstGeom>
          </xdr:spPr>
        </xdr:pic>
        <xdr:sp macro="" textlink="">
          <xdr:nvSpPr>
            <xdr:cNvPr id="3" name="圆角矩形 2"/>
            <xdr:cNvSpPr/>
          </xdr:nvSpPr>
          <xdr:spPr>
            <a:xfrm>
              <a:off x="3238111" y="4924403"/>
              <a:ext cx="7316633" cy="4186467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" name="TextBox 6"/>
            <xdr:cNvSpPr txBox="1"/>
          </xdr:nvSpPr>
          <xdr:spPr>
            <a:xfrm>
              <a:off x="4960449" y="8909096"/>
              <a:ext cx="2163396" cy="2963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endParaRPr lang="zh-CN" altLang="en-US" sz="1100"/>
            </a:p>
          </xdr:txBody>
        </xdr:sp>
        <xdr:sp macro="" textlink="">
          <xdr:nvSpPr>
            <xdr:cNvPr id="6" name="矩形 5"/>
            <xdr:cNvSpPr/>
          </xdr:nvSpPr>
          <xdr:spPr>
            <a:xfrm>
              <a:off x="3242171" y="3584731"/>
              <a:ext cx="7109548" cy="1296996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9" name="矩形 8"/>
            <xdr:cNvSpPr/>
          </xdr:nvSpPr>
          <xdr:spPr>
            <a:xfrm>
              <a:off x="787857" y="3656957"/>
              <a:ext cx="2335816" cy="259510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3" name="矩形 12"/>
            <xdr:cNvSpPr/>
          </xdr:nvSpPr>
          <xdr:spPr>
            <a:xfrm>
              <a:off x="6489577" y="7555970"/>
              <a:ext cx="2417821" cy="509800"/>
            </a:xfrm>
            <a:prstGeom prst="rect">
              <a:avLst/>
            </a:prstGeom>
            <a:solidFill>
              <a:srgbClr val="FFC0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eaLnBrk="1" fontAlgn="auto" latinLnBrk="0" hangingPunct="1"/>
              <a:r>
                <a:rPr lang="en-US" altLang="zh-CN" sz="14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endParaRPr lang="zh-CN" altLang="zh-CN" sz="1400">
                <a:effectLst/>
              </a:endParaRPr>
            </a:p>
            <a:p>
              <a:pPr algn="l"/>
              <a:endParaRPr lang="zh-CN" altLang="en-US" sz="1400"/>
            </a:p>
          </xdr:txBody>
        </xdr:sp>
      </xdr:grpSp>
      <xdr:sp macro="" textlink="">
        <xdr:nvSpPr>
          <xdr:cNvPr id="21" name="矩形 20"/>
          <xdr:cNvSpPr/>
        </xdr:nvSpPr>
        <xdr:spPr>
          <a:xfrm>
            <a:off x="811696" y="3279912"/>
            <a:ext cx="4579119" cy="29137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 21"/>
          <xdr:cNvSpPr/>
        </xdr:nvSpPr>
        <xdr:spPr>
          <a:xfrm>
            <a:off x="918402" y="5542218"/>
            <a:ext cx="2158600" cy="460177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400"/>
              <a:t>2</a:t>
            </a:r>
            <a:endParaRPr lang="zh-CN" altLang="en-US" sz="1400"/>
          </a:p>
        </xdr:txBody>
      </xdr:sp>
      <xdr:sp macro="" textlink="">
        <xdr:nvSpPr>
          <xdr:cNvPr id="23" name="矩形 22"/>
          <xdr:cNvSpPr/>
        </xdr:nvSpPr>
        <xdr:spPr>
          <a:xfrm>
            <a:off x="7852928" y="4128975"/>
            <a:ext cx="2158601" cy="460177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400">
                <a:latin typeface="+mj-ea"/>
                <a:ea typeface="+mj-ea"/>
              </a:rPr>
              <a:t>3</a:t>
            </a:r>
            <a:endParaRPr lang="zh-CN" altLang="en-US" sz="1400">
              <a:latin typeface="+mj-ea"/>
              <a:ea typeface="+mj-ea"/>
            </a:endParaRPr>
          </a:p>
        </xdr:txBody>
      </xdr:sp>
      <xdr:sp macro="" textlink="">
        <xdr:nvSpPr>
          <xdr:cNvPr id="24" name="矩形 23"/>
          <xdr:cNvSpPr/>
        </xdr:nvSpPr>
        <xdr:spPr>
          <a:xfrm>
            <a:off x="3086703" y="3316887"/>
            <a:ext cx="1439067" cy="23350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1</a:t>
            </a:r>
            <a:endParaRPr lang="zh-CN" alt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152690</xdr:colOff>
      <xdr:row>17</xdr:row>
      <xdr:rowOff>50426</xdr:rowOff>
    </xdr:from>
    <xdr:to>
      <xdr:col>7</xdr:col>
      <xdr:colOff>1259271</xdr:colOff>
      <xdr:row>66</xdr:row>
      <xdr:rowOff>5975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690" y="3076014"/>
          <a:ext cx="11124640" cy="8191873"/>
        </a:xfrm>
        <a:prstGeom prst="rect">
          <a:avLst/>
        </a:prstGeom>
      </xdr:spPr>
    </xdr:pic>
    <xdr:clientData/>
  </xdr:twoCellAnchor>
  <xdr:twoCellAnchor>
    <xdr:from>
      <xdr:col>2</xdr:col>
      <xdr:colOff>95747</xdr:colOff>
      <xdr:row>22</xdr:row>
      <xdr:rowOff>136851</xdr:rowOff>
    </xdr:from>
    <xdr:to>
      <xdr:col>7</xdr:col>
      <xdr:colOff>512885</xdr:colOff>
      <xdr:row>24</xdr:row>
      <xdr:rowOff>117634</xdr:rowOff>
    </xdr:to>
    <xdr:sp macro="" textlink="">
      <xdr:nvSpPr>
        <xdr:cNvPr id="6" name="矩形 5"/>
        <xdr:cNvSpPr/>
      </xdr:nvSpPr>
      <xdr:spPr>
        <a:xfrm>
          <a:off x="2953247" y="4002880"/>
          <a:ext cx="7577697" cy="3169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67170</xdr:colOff>
      <xdr:row>25</xdr:row>
      <xdr:rowOff>26383</xdr:rowOff>
    </xdr:from>
    <xdr:to>
      <xdr:col>7</xdr:col>
      <xdr:colOff>479546</xdr:colOff>
      <xdr:row>60</xdr:row>
      <xdr:rowOff>165527</xdr:rowOff>
    </xdr:to>
    <xdr:sp macro="" textlink="">
      <xdr:nvSpPr>
        <xdr:cNvPr id="7" name="矩形 6"/>
        <xdr:cNvSpPr/>
      </xdr:nvSpPr>
      <xdr:spPr>
        <a:xfrm>
          <a:off x="2924670" y="4396677"/>
          <a:ext cx="7572935" cy="60222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601906</xdr:colOff>
      <xdr:row>23</xdr:row>
      <xdr:rowOff>80513</xdr:rowOff>
    </xdr:from>
    <xdr:to>
      <xdr:col>6</xdr:col>
      <xdr:colOff>624194</xdr:colOff>
      <xdr:row>24</xdr:row>
      <xdr:rowOff>162581</xdr:rowOff>
    </xdr:to>
    <xdr:sp macro="" textlink="">
      <xdr:nvSpPr>
        <xdr:cNvPr id="12" name="矩形 11"/>
        <xdr:cNvSpPr/>
      </xdr:nvSpPr>
      <xdr:spPr>
        <a:xfrm>
          <a:off x="6807810" y="3956455"/>
          <a:ext cx="2125115" cy="250588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en-US" sz="1400"/>
        </a:p>
      </xdr:txBody>
    </xdr:sp>
    <xdr:clientData/>
  </xdr:twoCellAnchor>
  <xdr:twoCellAnchor>
    <xdr:from>
      <xdr:col>4</xdr:col>
      <xdr:colOff>1061372</xdr:colOff>
      <xdr:row>55</xdr:row>
      <xdr:rowOff>59894</xdr:rowOff>
    </xdr:from>
    <xdr:to>
      <xdr:col>7</xdr:col>
      <xdr:colOff>88991</xdr:colOff>
      <xdr:row>56</xdr:row>
      <xdr:rowOff>146334</xdr:rowOff>
    </xdr:to>
    <xdr:sp macro="" textlink="">
      <xdr:nvSpPr>
        <xdr:cNvPr id="13" name="矩形 12"/>
        <xdr:cNvSpPr/>
      </xdr:nvSpPr>
      <xdr:spPr>
        <a:xfrm>
          <a:off x="6182460" y="9472835"/>
          <a:ext cx="3924590" cy="254528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sz="1400">
            <a:effectLst/>
          </a:endParaRPr>
        </a:p>
        <a:p>
          <a:pPr eaLnBrk="1" fontAlgn="auto" latinLnBrk="0" hangingPunct="1"/>
          <a:endParaRPr lang="zh-CN" altLang="zh-CN" sz="1400">
            <a:effectLst/>
          </a:endParaRPr>
        </a:p>
        <a:p>
          <a:pPr algn="l"/>
          <a:endParaRPr lang="zh-CN" altLang="en-US" sz="1400"/>
        </a:p>
      </xdr:txBody>
    </xdr:sp>
    <xdr:clientData/>
  </xdr:twoCellAnchor>
  <xdr:twoCellAnchor>
    <xdr:from>
      <xdr:col>0</xdr:col>
      <xdr:colOff>33618</xdr:colOff>
      <xdr:row>68</xdr:row>
      <xdr:rowOff>140639</xdr:rowOff>
    </xdr:from>
    <xdr:to>
      <xdr:col>6</xdr:col>
      <xdr:colOff>1416498</xdr:colOff>
      <xdr:row>110</xdr:row>
      <xdr:rowOff>66141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18" y="11738727"/>
          <a:ext cx="9686439" cy="6985208"/>
        </a:xfrm>
        <a:prstGeom prst="rect">
          <a:avLst/>
        </a:prstGeom>
      </xdr:spPr>
    </xdr:pic>
    <xdr:clientData/>
  </xdr:twoCellAnchor>
  <xdr:twoCellAnchor>
    <xdr:from>
      <xdr:col>0</xdr:col>
      <xdr:colOff>112065</xdr:colOff>
      <xdr:row>72</xdr:row>
      <xdr:rowOff>140626</xdr:rowOff>
    </xdr:from>
    <xdr:to>
      <xdr:col>6</xdr:col>
      <xdr:colOff>1051241</xdr:colOff>
      <xdr:row>105</xdr:row>
      <xdr:rowOff>84009</xdr:rowOff>
    </xdr:to>
    <xdr:sp macro="" textlink="">
      <xdr:nvSpPr>
        <xdr:cNvPr id="14" name="矩形 13"/>
        <xdr:cNvSpPr/>
      </xdr:nvSpPr>
      <xdr:spPr>
        <a:xfrm>
          <a:off x="112065" y="12411067"/>
          <a:ext cx="9242735" cy="5490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1517720</xdr:colOff>
      <xdr:row>73</xdr:row>
      <xdr:rowOff>50225</xdr:rowOff>
    </xdr:from>
    <xdr:to>
      <xdr:col>11</xdr:col>
      <xdr:colOff>2238082</xdr:colOff>
      <xdr:row>114</xdr:row>
      <xdr:rowOff>92141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21279" y="12488754"/>
          <a:ext cx="9158391" cy="6933534"/>
        </a:xfrm>
        <a:prstGeom prst="rect">
          <a:avLst/>
        </a:prstGeom>
      </xdr:spPr>
    </xdr:pic>
    <xdr:clientData/>
  </xdr:twoCellAnchor>
  <xdr:twoCellAnchor>
    <xdr:from>
      <xdr:col>6</xdr:col>
      <xdr:colOff>1264169</xdr:colOff>
      <xdr:row>76</xdr:row>
      <xdr:rowOff>84113</xdr:rowOff>
    </xdr:from>
    <xdr:to>
      <xdr:col>11</xdr:col>
      <xdr:colOff>2068874</xdr:colOff>
      <xdr:row>111</xdr:row>
      <xdr:rowOff>61388</xdr:rowOff>
    </xdr:to>
    <xdr:sp macro="" textlink="">
      <xdr:nvSpPr>
        <xdr:cNvPr id="16" name="矩形 15"/>
        <xdr:cNvSpPr/>
      </xdr:nvSpPr>
      <xdr:spPr>
        <a:xfrm>
          <a:off x="9567728" y="13026907"/>
          <a:ext cx="9242734" cy="5860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1118638</xdr:colOff>
      <xdr:row>82</xdr:row>
      <xdr:rowOff>138895</xdr:rowOff>
    </xdr:from>
    <xdr:to>
      <xdr:col>4</xdr:col>
      <xdr:colOff>634957</xdr:colOff>
      <xdr:row>84</xdr:row>
      <xdr:rowOff>84084</xdr:rowOff>
    </xdr:to>
    <xdr:sp macro="" textlink="">
      <xdr:nvSpPr>
        <xdr:cNvPr id="17" name="矩形 16"/>
        <xdr:cNvSpPr/>
      </xdr:nvSpPr>
      <xdr:spPr>
        <a:xfrm>
          <a:off x="3976138" y="14090219"/>
          <a:ext cx="1779907" cy="281365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favoritesCompany</a:t>
          </a: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sz="1400">
            <a:effectLst/>
          </a:endParaRPr>
        </a:p>
        <a:p>
          <a:pPr eaLnBrk="1" fontAlgn="auto" latinLnBrk="0" hangingPunct="1"/>
          <a:endParaRPr lang="zh-CN" altLang="zh-CN" sz="1400">
            <a:effectLst/>
          </a:endParaRPr>
        </a:p>
        <a:p>
          <a:pPr algn="l"/>
          <a:endParaRPr lang="zh-CN" altLang="en-US" sz="1400"/>
        </a:p>
      </xdr:txBody>
    </xdr:sp>
    <xdr:clientData/>
  </xdr:twoCellAnchor>
  <xdr:twoCellAnchor>
    <xdr:from>
      <xdr:col>7</xdr:col>
      <xdr:colOff>1274661</xdr:colOff>
      <xdr:row>77</xdr:row>
      <xdr:rowOff>105015</xdr:rowOff>
    </xdr:from>
    <xdr:to>
      <xdr:col>8</xdr:col>
      <xdr:colOff>1057074</xdr:colOff>
      <xdr:row>79</xdr:row>
      <xdr:rowOff>61503</xdr:rowOff>
    </xdr:to>
    <xdr:sp macro="" textlink="">
      <xdr:nvSpPr>
        <xdr:cNvPr id="18" name="矩形 17"/>
        <xdr:cNvSpPr/>
      </xdr:nvSpPr>
      <xdr:spPr>
        <a:xfrm>
          <a:off x="11292720" y="13215897"/>
          <a:ext cx="1171942" cy="292665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favorites</a:t>
          </a:r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</a:t>
          </a: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sz="1400">
            <a:effectLst/>
          </a:endParaRPr>
        </a:p>
        <a:p>
          <a:pPr eaLnBrk="1" fontAlgn="auto" latinLnBrk="0" hangingPunct="1"/>
          <a:endParaRPr lang="zh-CN" altLang="zh-CN" sz="1400">
            <a:effectLst/>
          </a:endParaRPr>
        </a:p>
        <a:p>
          <a:pPr algn="l"/>
          <a:endParaRPr lang="zh-CN" altLang="en-US" sz="1400"/>
        </a:p>
      </xdr:txBody>
    </xdr:sp>
    <xdr:clientData/>
  </xdr:twoCellAnchor>
  <xdr:twoCellAnchor>
    <xdr:from>
      <xdr:col>0</xdr:col>
      <xdr:colOff>425824</xdr:colOff>
      <xdr:row>22</xdr:row>
      <xdr:rowOff>79091</xdr:rowOff>
    </xdr:from>
    <xdr:to>
      <xdr:col>1</xdr:col>
      <xdr:colOff>2055725</xdr:colOff>
      <xdr:row>37</xdr:row>
      <xdr:rowOff>28746</xdr:rowOff>
    </xdr:to>
    <xdr:sp macro="" textlink="">
      <xdr:nvSpPr>
        <xdr:cNvPr id="31" name="矩形 30"/>
        <xdr:cNvSpPr/>
      </xdr:nvSpPr>
      <xdr:spPr>
        <a:xfrm>
          <a:off x="425824" y="3945120"/>
          <a:ext cx="2313460" cy="24709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450671</xdr:colOff>
      <xdr:row>20</xdr:row>
      <xdr:rowOff>78441</xdr:rowOff>
    </xdr:from>
    <xdr:to>
      <xdr:col>3</xdr:col>
      <xdr:colOff>984466</xdr:colOff>
      <xdr:row>22</xdr:row>
      <xdr:rowOff>33644</xdr:rowOff>
    </xdr:to>
    <xdr:sp macro="" textlink="">
      <xdr:nvSpPr>
        <xdr:cNvPr id="32" name="矩形 31"/>
        <xdr:cNvSpPr/>
      </xdr:nvSpPr>
      <xdr:spPr>
        <a:xfrm>
          <a:off x="450671" y="3608294"/>
          <a:ext cx="4579119" cy="291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557377</xdr:colOff>
      <xdr:row>33</xdr:row>
      <xdr:rowOff>155600</xdr:rowOff>
    </xdr:from>
    <xdr:to>
      <xdr:col>1</xdr:col>
      <xdr:colOff>2032418</xdr:colOff>
      <xdr:row>36</xdr:row>
      <xdr:rowOff>111512</xdr:rowOff>
    </xdr:to>
    <xdr:sp macro="" textlink="">
      <xdr:nvSpPr>
        <xdr:cNvPr id="33" name="矩形 32"/>
        <xdr:cNvSpPr/>
      </xdr:nvSpPr>
      <xdr:spPr>
        <a:xfrm>
          <a:off x="557377" y="5870600"/>
          <a:ext cx="2158600" cy="460177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/>
            <a:t>2</a:t>
          </a:r>
          <a:endParaRPr lang="zh-CN" altLang="en-US" sz="1400"/>
        </a:p>
      </xdr:txBody>
    </xdr:sp>
    <xdr:clientData/>
  </xdr:twoCellAnchor>
  <xdr:twoCellAnchor>
    <xdr:from>
      <xdr:col>1</xdr:col>
      <xdr:colOff>2042119</xdr:colOff>
      <xdr:row>20</xdr:row>
      <xdr:rowOff>115416</xdr:rowOff>
    </xdr:from>
    <xdr:to>
      <xdr:col>3</xdr:col>
      <xdr:colOff>119421</xdr:colOff>
      <xdr:row>22</xdr:row>
      <xdr:rowOff>12745</xdr:rowOff>
    </xdr:to>
    <xdr:sp macro="" textlink="">
      <xdr:nvSpPr>
        <xdr:cNvPr id="34" name="矩形 33"/>
        <xdr:cNvSpPr/>
      </xdr:nvSpPr>
      <xdr:spPr>
        <a:xfrm>
          <a:off x="2725678" y="3645269"/>
          <a:ext cx="1439067" cy="23350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551829</xdr:colOff>
      <xdr:row>20</xdr:row>
      <xdr:rowOff>13243</xdr:rowOff>
    </xdr:from>
    <xdr:to>
      <xdr:col>6</xdr:col>
      <xdr:colOff>1601298</xdr:colOff>
      <xdr:row>94</xdr:row>
      <xdr:rowOff>89230</xdr:rowOff>
    </xdr:to>
    <xdr:grpSp>
      <xdr:nvGrpSpPr>
        <xdr:cNvPr id="6" name="组合 5"/>
        <xdr:cNvGrpSpPr/>
      </xdr:nvGrpSpPr>
      <xdr:grpSpPr>
        <a:xfrm>
          <a:off x="551829" y="3429105"/>
          <a:ext cx="9543141" cy="12714677"/>
          <a:chOff x="551829" y="3346993"/>
          <a:chExt cx="9526719" cy="12410862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1829" y="3346993"/>
            <a:ext cx="9526719" cy="6702171"/>
          </a:xfrm>
          <a:prstGeom prst="rect">
            <a:avLst/>
          </a:prstGeom>
        </xdr:spPr>
      </xdr:pic>
      <xdr:sp macro="" textlink="">
        <xdr:nvSpPr>
          <xdr:cNvPr id="3" name="矩形 2"/>
          <xdr:cNvSpPr/>
        </xdr:nvSpPr>
        <xdr:spPr>
          <a:xfrm>
            <a:off x="709199" y="4139234"/>
            <a:ext cx="7880902" cy="26711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矩形 3"/>
          <xdr:cNvSpPr/>
        </xdr:nvSpPr>
        <xdr:spPr>
          <a:xfrm>
            <a:off x="700916" y="4472610"/>
            <a:ext cx="2165903" cy="17838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矩形 6"/>
          <xdr:cNvSpPr/>
        </xdr:nvSpPr>
        <xdr:spPr>
          <a:xfrm>
            <a:off x="2999340" y="4480891"/>
            <a:ext cx="6579497" cy="291962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矩形 7"/>
          <xdr:cNvSpPr/>
        </xdr:nvSpPr>
        <xdr:spPr>
          <a:xfrm>
            <a:off x="2974492" y="4822547"/>
            <a:ext cx="6579497" cy="5006876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矩形 11"/>
          <xdr:cNvSpPr/>
        </xdr:nvSpPr>
        <xdr:spPr>
          <a:xfrm>
            <a:off x="5881303" y="7310979"/>
            <a:ext cx="2712555" cy="307491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4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endParaRPr lang="zh-CN" altLang="zh-CN" sz="1400">
              <a:effectLst/>
            </a:endParaRPr>
          </a:p>
          <a:p>
            <a:pPr eaLnBrk="1" fontAlgn="auto" latinLnBrk="0" hangingPunct="1"/>
            <a:endParaRPr lang="zh-CN" altLang="zh-CN" sz="1400">
              <a:effectLst/>
            </a:endParaRPr>
          </a:p>
          <a:p>
            <a:pPr algn="l"/>
            <a:endParaRPr lang="zh-CN" altLang="en-US" sz="1400"/>
          </a:p>
        </xdr:txBody>
      </xdr:sp>
      <xdr:pic>
        <xdr:nvPicPr>
          <xdr:cNvPr id="14" name="图片 1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3125" y="10889559"/>
            <a:ext cx="6751763" cy="4868296"/>
          </a:xfrm>
          <a:prstGeom prst="rect">
            <a:avLst/>
          </a:prstGeom>
        </xdr:spPr>
      </xdr:pic>
      <xdr:sp macro="" textlink="">
        <xdr:nvSpPr>
          <xdr:cNvPr id="15" name="矩形 14"/>
          <xdr:cNvSpPr/>
        </xdr:nvSpPr>
        <xdr:spPr>
          <a:xfrm>
            <a:off x="2024063" y="11465200"/>
            <a:ext cx="6582604" cy="4251050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矩形 15"/>
          <xdr:cNvSpPr/>
        </xdr:nvSpPr>
        <xdr:spPr>
          <a:xfrm>
            <a:off x="4595813" y="11498331"/>
            <a:ext cx="1488799" cy="300245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4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endParaRPr lang="zh-CN" altLang="zh-CN" sz="1400">
              <a:effectLst/>
            </a:endParaRPr>
          </a:p>
          <a:p>
            <a:pPr algn="l"/>
            <a:endParaRPr lang="zh-CN" altLang="en-US" sz="1400"/>
          </a:p>
        </xdr:txBody>
      </xdr:sp>
    </xdr:grpSp>
    <xdr:clientData/>
  </xdr:twoCellAnchor>
  <xdr:twoCellAnchor>
    <xdr:from>
      <xdr:col>5</xdr:col>
      <xdr:colOff>444324</xdr:colOff>
      <xdr:row>27</xdr:row>
      <xdr:rowOff>31678</xdr:rowOff>
    </xdr:from>
    <xdr:to>
      <xdr:col>6</xdr:col>
      <xdr:colOff>465656</xdr:colOff>
      <xdr:row>28</xdr:row>
      <xdr:rowOff>108331</xdr:rowOff>
    </xdr:to>
    <xdr:sp macro="" textlink="">
      <xdr:nvSpPr>
        <xdr:cNvPr id="32" name="矩形 31"/>
        <xdr:cNvSpPr/>
      </xdr:nvSpPr>
      <xdr:spPr>
        <a:xfrm>
          <a:off x="6838498" y="4727917"/>
          <a:ext cx="2125115" cy="250588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en-US" sz="1400"/>
        </a:p>
      </xdr:txBody>
    </xdr:sp>
    <xdr:clientData/>
  </xdr:twoCellAnchor>
  <xdr:twoCellAnchor>
    <xdr:from>
      <xdr:col>1</xdr:col>
      <xdr:colOff>207064</xdr:colOff>
      <xdr:row>35</xdr:row>
      <xdr:rowOff>77460</xdr:rowOff>
    </xdr:from>
    <xdr:to>
      <xdr:col>2</xdr:col>
      <xdr:colOff>200793</xdr:colOff>
      <xdr:row>38</xdr:row>
      <xdr:rowOff>17124</xdr:rowOff>
    </xdr:to>
    <xdr:sp macro="" textlink="">
      <xdr:nvSpPr>
        <xdr:cNvPr id="33" name="矩形 32"/>
        <xdr:cNvSpPr/>
      </xdr:nvSpPr>
      <xdr:spPr>
        <a:xfrm>
          <a:off x="894521" y="6165177"/>
          <a:ext cx="2163772" cy="461469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/>
            <a:t>2</a:t>
          </a:r>
          <a:endParaRPr lang="zh-CN" altLang="en-US" sz="1400"/>
        </a:p>
      </xdr:txBody>
    </xdr:sp>
    <xdr:clientData/>
  </xdr:twoCellAnchor>
  <xdr:twoCellAnchor>
    <xdr:from>
      <xdr:col>1</xdr:col>
      <xdr:colOff>1883581</xdr:colOff>
      <xdr:row>24</xdr:row>
      <xdr:rowOff>124243</xdr:rowOff>
    </xdr:from>
    <xdr:to>
      <xdr:col>2</xdr:col>
      <xdr:colOff>1153897</xdr:colOff>
      <xdr:row>26</xdr:row>
      <xdr:rowOff>10741</xdr:rowOff>
    </xdr:to>
    <xdr:sp macro="" textlink="">
      <xdr:nvSpPr>
        <xdr:cNvPr id="34" name="矩形 33"/>
        <xdr:cNvSpPr/>
      </xdr:nvSpPr>
      <xdr:spPr>
        <a:xfrm>
          <a:off x="2571038" y="4298678"/>
          <a:ext cx="1440359" cy="2343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147636</xdr:colOff>
      <xdr:row>22</xdr:row>
      <xdr:rowOff>71437</xdr:rowOff>
    </xdr:from>
    <xdr:to>
      <xdr:col>7</xdr:col>
      <xdr:colOff>613680</xdr:colOff>
      <xdr:row>70</xdr:row>
      <xdr:rowOff>156123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6" y="3793514"/>
          <a:ext cx="11412467" cy="8173609"/>
        </a:xfrm>
        <a:prstGeom prst="rect">
          <a:avLst/>
        </a:prstGeom>
      </xdr:spPr>
    </xdr:pic>
    <xdr:clientData/>
  </xdr:twoCellAnchor>
  <xdr:twoCellAnchor>
    <xdr:from>
      <xdr:col>0</xdr:col>
      <xdr:colOff>290511</xdr:colOff>
      <xdr:row>25</xdr:row>
      <xdr:rowOff>138113</xdr:rowOff>
    </xdr:from>
    <xdr:to>
      <xdr:col>7</xdr:col>
      <xdr:colOff>819149</xdr:colOff>
      <xdr:row>27</xdr:row>
      <xdr:rowOff>80963</xdr:rowOff>
    </xdr:to>
    <xdr:sp macro="" textlink="">
      <xdr:nvSpPr>
        <xdr:cNvPr id="3" name="矩形 2"/>
        <xdr:cNvSpPr/>
      </xdr:nvSpPr>
      <xdr:spPr>
        <a:xfrm>
          <a:off x="290511" y="4329113"/>
          <a:ext cx="10720388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328611</xdr:colOff>
      <xdr:row>27</xdr:row>
      <xdr:rowOff>147638</xdr:rowOff>
    </xdr:from>
    <xdr:to>
      <xdr:col>2</xdr:col>
      <xdr:colOff>9524</xdr:colOff>
      <xdr:row>46</xdr:row>
      <xdr:rowOff>57150</xdr:rowOff>
    </xdr:to>
    <xdr:sp macro="" textlink="">
      <xdr:nvSpPr>
        <xdr:cNvPr id="4" name="矩形 3"/>
        <xdr:cNvSpPr/>
      </xdr:nvSpPr>
      <xdr:spPr>
        <a:xfrm>
          <a:off x="328611" y="4672013"/>
          <a:ext cx="2538413" cy="3076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185736</xdr:colOff>
      <xdr:row>28</xdr:row>
      <xdr:rowOff>0</xdr:rowOff>
    </xdr:from>
    <xdr:to>
      <xdr:col>7</xdr:col>
      <xdr:colOff>800099</xdr:colOff>
      <xdr:row>35</xdr:row>
      <xdr:rowOff>47625</xdr:rowOff>
    </xdr:to>
    <xdr:sp macro="" textlink="">
      <xdr:nvSpPr>
        <xdr:cNvPr id="6" name="矩形 5"/>
        <xdr:cNvSpPr/>
      </xdr:nvSpPr>
      <xdr:spPr>
        <a:xfrm>
          <a:off x="3043236" y="4691063"/>
          <a:ext cx="7948613" cy="1214437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119061</xdr:colOff>
      <xdr:row>35</xdr:row>
      <xdr:rowOff>128589</xdr:rowOff>
    </xdr:from>
    <xdr:to>
      <xdr:col>7</xdr:col>
      <xdr:colOff>733424</xdr:colOff>
      <xdr:row>38</xdr:row>
      <xdr:rowOff>38101</xdr:rowOff>
    </xdr:to>
    <xdr:sp macro="" textlink="">
      <xdr:nvSpPr>
        <xdr:cNvPr id="7" name="矩形 6"/>
        <xdr:cNvSpPr/>
      </xdr:nvSpPr>
      <xdr:spPr>
        <a:xfrm>
          <a:off x="2976561" y="5986464"/>
          <a:ext cx="7948613" cy="409575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195261</xdr:colOff>
      <xdr:row>38</xdr:row>
      <xdr:rowOff>157162</xdr:rowOff>
    </xdr:from>
    <xdr:to>
      <xdr:col>7</xdr:col>
      <xdr:colOff>809624</xdr:colOff>
      <xdr:row>70</xdr:row>
      <xdr:rowOff>7326</xdr:rowOff>
    </xdr:to>
    <xdr:sp macro="" textlink="">
      <xdr:nvSpPr>
        <xdr:cNvPr id="8" name="矩形 7"/>
        <xdr:cNvSpPr/>
      </xdr:nvSpPr>
      <xdr:spPr>
        <a:xfrm>
          <a:off x="3052761" y="6744066"/>
          <a:ext cx="7970594" cy="5242779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52386</xdr:colOff>
      <xdr:row>25</xdr:row>
      <xdr:rowOff>157163</xdr:rowOff>
    </xdr:from>
    <xdr:to>
      <xdr:col>3</xdr:col>
      <xdr:colOff>280986</xdr:colOff>
      <xdr:row>27</xdr:row>
      <xdr:rowOff>57150</xdr:rowOff>
    </xdr:to>
    <xdr:sp macro="" textlink="">
      <xdr:nvSpPr>
        <xdr:cNvPr id="10" name="矩形 9"/>
        <xdr:cNvSpPr/>
      </xdr:nvSpPr>
      <xdr:spPr>
        <a:xfrm>
          <a:off x="2909886" y="4348163"/>
          <a:ext cx="1419225" cy="233362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176211</xdr:colOff>
      <xdr:row>25</xdr:row>
      <xdr:rowOff>100013</xdr:rowOff>
    </xdr:from>
    <xdr:to>
      <xdr:col>7</xdr:col>
      <xdr:colOff>1090611</xdr:colOff>
      <xdr:row>71</xdr:row>
      <xdr:rowOff>71438</xdr:rowOff>
    </xdr:to>
    <xdr:sp macro="" textlink="">
      <xdr:nvSpPr>
        <xdr:cNvPr id="12" name="矩形 11"/>
        <xdr:cNvSpPr/>
      </xdr:nvSpPr>
      <xdr:spPr>
        <a:xfrm>
          <a:off x="176211" y="4291013"/>
          <a:ext cx="11106150" cy="763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252411</xdr:colOff>
      <xdr:row>36</xdr:row>
      <xdr:rowOff>19050</xdr:rowOff>
    </xdr:from>
    <xdr:to>
      <xdr:col>6</xdr:col>
      <xdr:colOff>1671636</xdr:colOff>
      <xdr:row>37</xdr:row>
      <xdr:rowOff>80963</xdr:rowOff>
    </xdr:to>
    <xdr:sp macro="" textlink="">
      <xdr:nvSpPr>
        <xdr:cNvPr id="14" name="矩形 13"/>
        <xdr:cNvSpPr/>
      </xdr:nvSpPr>
      <xdr:spPr>
        <a:xfrm>
          <a:off x="8729661" y="6043613"/>
          <a:ext cx="1419225" cy="22860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147636</xdr:colOff>
      <xdr:row>74</xdr:row>
      <xdr:rowOff>71437</xdr:rowOff>
    </xdr:from>
    <xdr:to>
      <xdr:col>5</xdr:col>
      <xdr:colOff>737320</xdr:colOff>
      <xdr:row>110</xdr:row>
      <xdr:rowOff>56381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636" y="12430125"/>
          <a:ext cx="6971434" cy="598569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147637</xdr:rowOff>
    </xdr:from>
    <xdr:to>
      <xdr:col>5</xdr:col>
      <xdr:colOff>390525</xdr:colOff>
      <xdr:row>109</xdr:row>
      <xdr:rowOff>87923</xdr:rowOff>
    </xdr:to>
    <xdr:sp macro="" textlink="">
      <xdr:nvSpPr>
        <xdr:cNvPr id="16" name="矩形 15"/>
        <xdr:cNvSpPr/>
      </xdr:nvSpPr>
      <xdr:spPr>
        <a:xfrm>
          <a:off x="0" y="14317906"/>
          <a:ext cx="6786929" cy="4321786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1109661</xdr:colOff>
      <xdr:row>76</xdr:row>
      <xdr:rowOff>19050</xdr:rowOff>
    </xdr:from>
    <xdr:to>
      <xdr:col>8</xdr:col>
      <xdr:colOff>1721697</xdr:colOff>
      <xdr:row>111</xdr:row>
      <xdr:rowOff>65919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1411" y="12711113"/>
          <a:ext cx="6933339" cy="5880931"/>
        </a:xfrm>
        <a:prstGeom prst="rect">
          <a:avLst/>
        </a:prstGeom>
      </xdr:spPr>
    </xdr:pic>
    <xdr:clientData/>
  </xdr:twoCellAnchor>
  <xdr:twoCellAnchor>
    <xdr:from>
      <xdr:col>5</xdr:col>
      <xdr:colOff>1100137</xdr:colOff>
      <xdr:row>83</xdr:row>
      <xdr:rowOff>157161</xdr:rowOff>
    </xdr:from>
    <xdr:to>
      <xdr:col>9</xdr:col>
      <xdr:colOff>276224</xdr:colOff>
      <xdr:row>110</xdr:row>
      <xdr:rowOff>168519</xdr:rowOff>
    </xdr:to>
    <xdr:sp macro="" textlink="">
      <xdr:nvSpPr>
        <xdr:cNvPr id="18" name="矩形 17"/>
        <xdr:cNvSpPr/>
      </xdr:nvSpPr>
      <xdr:spPr>
        <a:xfrm>
          <a:off x="7496541" y="14327430"/>
          <a:ext cx="6788760" cy="4561377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747712</xdr:colOff>
      <xdr:row>30</xdr:row>
      <xdr:rowOff>157162</xdr:rowOff>
    </xdr:from>
    <xdr:to>
      <xdr:col>6</xdr:col>
      <xdr:colOff>128587</xdr:colOff>
      <xdr:row>32</xdr:row>
      <xdr:rowOff>157162</xdr:rowOff>
    </xdr:to>
    <xdr:sp macro="" textlink="">
      <xdr:nvSpPr>
        <xdr:cNvPr id="20" name="矩形标注 19"/>
        <xdr:cNvSpPr/>
      </xdr:nvSpPr>
      <xdr:spPr>
        <a:xfrm>
          <a:off x="7129462" y="5181600"/>
          <a:ext cx="1476375" cy="333375"/>
        </a:xfrm>
        <a:prstGeom prst="wedgeRectCallout">
          <a:avLst>
            <a:gd name="adj1" fmla="val -42631"/>
            <a:gd name="adj2" fmla="val 104392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814385</xdr:colOff>
      <xdr:row>31</xdr:row>
      <xdr:rowOff>9525</xdr:rowOff>
    </xdr:from>
    <xdr:ext cx="1457326" cy="275717"/>
    <xdr:sp macro="" textlink="">
      <xdr:nvSpPr>
        <xdr:cNvPr id="21" name="TextBox 20"/>
        <xdr:cNvSpPr txBox="1"/>
      </xdr:nvSpPr>
      <xdr:spPr>
        <a:xfrm>
          <a:off x="7196135" y="5200650"/>
          <a:ext cx="145732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3</a:t>
          </a:r>
          <a:r>
            <a:rPr lang="zh-CN" altLang="en-US" sz="1100">
              <a:solidFill>
                <a:srgbClr val="FF0000"/>
              </a:solidFill>
            </a:rPr>
            <a:t>种状态 分情况显示</a:t>
          </a:r>
        </a:p>
      </xdr:txBody>
    </xdr:sp>
    <xdr:clientData/>
  </xdr:oneCellAnchor>
  <xdr:twoCellAnchor>
    <xdr:from>
      <xdr:col>0</xdr:col>
      <xdr:colOff>557211</xdr:colOff>
      <xdr:row>43</xdr:row>
      <xdr:rowOff>38100</xdr:rowOff>
    </xdr:from>
    <xdr:to>
      <xdr:col>1</xdr:col>
      <xdr:colOff>1928811</xdr:colOff>
      <xdr:row>45</xdr:row>
      <xdr:rowOff>157163</xdr:rowOff>
    </xdr:to>
    <xdr:sp macro="" textlink="">
      <xdr:nvSpPr>
        <xdr:cNvPr id="22" name="矩形 21"/>
        <xdr:cNvSpPr/>
      </xdr:nvSpPr>
      <xdr:spPr>
        <a:xfrm>
          <a:off x="557211" y="7229475"/>
          <a:ext cx="2062163" cy="45243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lang="zh-CN" altLang="en-US" sz="1400"/>
        </a:p>
      </xdr:txBody>
    </xdr:sp>
    <xdr:clientData/>
  </xdr:twoCellAnchor>
  <xdr:twoCellAnchor>
    <xdr:from>
      <xdr:col>6</xdr:col>
      <xdr:colOff>300036</xdr:colOff>
      <xdr:row>31</xdr:row>
      <xdr:rowOff>119063</xdr:rowOff>
    </xdr:from>
    <xdr:to>
      <xdr:col>7</xdr:col>
      <xdr:colOff>647699</xdr:colOff>
      <xdr:row>34</xdr:row>
      <xdr:rowOff>71437</xdr:rowOff>
    </xdr:to>
    <xdr:sp macro="" textlink="">
      <xdr:nvSpPr>
        <xdr:cNvPr id="23" name="矩形 22"/>
        <xdr:cNvSpPr/>
      </xdr:nvSpPr>
      <xdr:spPr>
        <a:xfrm>
          <a:off x="8777286" y="5310188"/>
          <a:ext cx="2062163" cy="452437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3</xdr:col>
      <xdr:colOff>57149</xdr:colOff>
      <xdr:row>55</xdr:row>
      <xdr:rowOff>138113</xdr:rowOff>
    </xdr:from>
    <xdr:to>
      <xdr:col>6</xdr:col>
      <xdr:colOff>176211</xdr:colOff>
      <xdr:row>58</xdr:row>
      <xdr:rowOff>90487</xdr:rowOff>
    </xdr:to>
    <xdr:sp macro="" textlink="">
      <xdr:nvSpPr>
        <xdr:cNvPr id="25" name="矩形 24"/>
        <xdr:cNvSpPr/>
      </xdr:nvSpPr>
      <xdr:spPr>
        <a:xfrm>
          <a:off x="4105274" y="9329738"/>
          <a:ext cx="4548187" cy="452437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sz="1400">
            <a:effectLst/>
          </a:endParaRPr>
        </a:p>
        <a:p>
          <a:pPr eaLnBrk="1" fontAlgn="auto" latinLnBrk="0" hangingPunct="1"/>
          <a:endParaRPr lang="zh-CN" altLang="zh-CN" sz="1400">
            <a:effectLst/>
          </a:endParaRPr>
        </a:p>
      </xdr:txBody>
    </xdr:sp>
    <xdr:clientData/>
  </xdr:twoCellAnchor>
  <xdr:twoCellAnchor>
    <xdr:from>
      <xdr:col>1</xdr:col>
      <xdr:colOff>933448</xdr:colOff>
      <xdr:row>84</xdr:row>
      <xdr:rowOff>66675</xdr:rowOff>
    </xdr:from>
    <xdr:to>
      <xdr:col>2</xdr:col>
      <xdr:colOff>338136</xdr:colOff>
      <xdr:row>87</xdr:row>
      <xdr:rowOff>19050</xdr:rowOff>
    </xdr:to>
    <xdr:sp macro="" textlink="">
      <xdr:nvSpPr>
        <xdr:cNvPr id="28" name="矩形 27"/>
        <xdr:cNvSpPr/>
      </xdr:nvSpPr>
      <xdr:spPr>
        <a:xfrm>
          <a:off x="1624011" y="14092238"/>
          <a:ext cx="1571625" cy="452437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sz="1400">
            <a:effectLst/>
          </a:endParaRPr>
        </a:p>
        <a:p>
          <a:pPr eaLnBrk="1" fontAlgn="auto" latinLnBrk="0" hangingPunct="1"/>
          <a:endParaRPr lang="zh-CN" altLang="zh-CN" sz="1400">
            <a:effectLst/>
          </a:endParaRPr>
        </a:p>
      </xdr:txBody>
    </xdr:sp>
    <xdr:clientData/>
  </xdr:twoCellAnchor>
  <xdr:twoCellAnchor>
    <xdr:from>
      <xdr:col>6</xdr:col>
      <xdr:colOff>519111</xdr:colOff>
      <xdr:row>85</xdr:row>
      <xdr:rowOff>100013</xdr:rowOff>
    </xdr:from>
    <xdr:to>
      <xdr:col>7</xdr:col>
      <xdr:colOff>476249</xdr:colOff>
      <xdr:row>88</xdr:row>
      <xdr:rowOff>57150</xdr:rowOff>
    </xdr:to>
    <xdr:sp macro="" textlink="">
      <xdr:nvSpPr>
        <xdr:cNvPr id="29" name="矩形 28"/>
        <xdr:cNvSpPr/>
      </xdr:nvSpPr>
      <xdr:spPr>
        <a:xfrm>
          <a:off x="8996361" y="14292263"/>
          <a:ext cx="1671638" cy="4572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</a:t>
          </a: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sz="1400">
            <a:effectLst/>
          </a:endParaRPr>
        </a:p>
        <a:p>
          <a:pPr eaLnBrk="1" fontAlgn="auto" latinLnBrk="0" hangingPunct="1"/>
          <a:endParaRPr lang="zh-CN" altLang="zh-CN" sz="1400">
            <a:effectLst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138113</xdr:colOff>
      <xdr:row>16</xdr:row>
      <xdr:rowOff>23812</xdr:rowOff>
    </xdr:from>
    <xdr:to>
      <xdr:col>7</xdr:col>
      <xdr:colOff>1023367</xdr:colOff>
      <xdr:row>65</xdr:row>
      <xdr:rowOff>18000</xdr:rowOff>
    </xdr:to>
    <xdr:grpSp>
      <xdr:nvGrpSpPr>
        <xdr:cNvPr id="29" name="组合 28"/>
        <xdr:cNvGrpSpPr/>
      </xdr:nvGrpSpPr>
      <xdr:grpSpPr>
        <a:xfrm>
          <a:off x="138113" y="2720120"/>
          <a:ext cx="11098985" cy="8251630"/>
          <a:chOff x="1371600" y="1028700"/>
          <a:chExt cx="11000000" cy="8390476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71600" y="1028700"/>
            <a:ext cx="11000000" cy="8390476"/>
          </a:xfrm>
          <a:prstGeom prst="rect">
            <a:avLst/>
          </a:prstGeom>
        </xdr:spPr>
      </xdr:pic>
      <xdr:sp macro="" textlink="">
        <xdr:nvSpPr>
          <xdr:cNvPr id="3" name="矩形 2"/>
          <xdr:cNvSpPr/>
        </xdr:nvSpPr>
        <xdr:spPr>
          <a:xfrm>
            <a:off x="1514475" y="1600200"/>
            <a:ext cx="10429875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矩形 3"/>
          <xdr:cNvSpPr/>
        </xdr:nvSpPr>
        <xdr:spPr>
          <a:xfrm>
            <a:off x="1485901" y="1981199"/>
            <a:ext cx="2457450" cy="30384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" name="矩形 4"/>
          <xdr:cNvSpPr/>
        </xdr:nvSpPr>
        <xdr:spPr>
          <a:xfrm>
            <a:off x="4010026" y="1962149"/>
            <a:ext cx="7934324" cy="6905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</xdr:col>
      <xdr:colOff>2000982</xdr:colOff>
      <xdr:row>19</xdr:row>
      <xdr:rowOff>65943</xdr:rowOff>
    </xdr:from>
    <xdr:to>
      <xdr:col>3</xdr:col>
      <xdr:colOff>60813</xdr:colOff>
      <xdr:row>20</xdr:row>
      <xdr:rowOff>134448</xdr:rowOff>
    </xdr:to>
    <xdr:sp macro="" textlink="">
      <xdr:nvSpPr>
        <xdr:cNvPr id="52" name="矩形 51"/>
        <xdr:cNvSpPr/>
      </xdr:nvSpPr>
      <xdr:spPr>
        <a:xfrm>
          <a:off x="2689713" y="3941885"/>
          <a:ext cx="1422888" cy="2370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337038</xdr:colOff>
      <xdr:row>36</xdr:row>
      <xdr:rowOff>115399</xdr:rowOff>
    </xdr:from>
    <xdr:to>
      <xdr:col>1</xdr:col>
      <xdr:colOff>1708638</xdr:colOff>
      <xdr:row>39</xdr:row>
      <xdr:rowOff>65942</xdr:rowOff>
    </xdr:to>
    <xdr:sp macro="" textlink="">
      <xdr:nvSpPr>
        <xdr:cNvPr id="53" name="矩形 52"/>
        <xdr:cNvSpPr/>
      </xdr:nvSpPr>
      <xdr:spPr>
        <a:xfrm>
          <a:off x="337038" y="6856168"/>
          <a:ext cx="2060331" cy="4561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lang="zh-CN" altLang="en-US" sz="1400"/>
        </a:p>
      </xdr:txBody>
    </xdr:sp>
    <xdr:clientData/>
  </xdr:twoCellAnchor>
  <xdr:twoCellAnchor>
    <xdr:from>
      <xdr:col>6</xdr:col>
      <xdr:colOff>79863</xdr:colOff>
      <xdr:row>25</xdr:row>
      <xdr:rowOff>27842</xdr:rowOff>
    </xdr:from>
    <xdr:to>
      <xdr:col>7</xdr:col>
      <xdr:colOff>427526</xdr:colOff>
      <xdr:row>27</xdr:row>
      <xdr:rowOff>148736</xdr:rowOff>
    </xdr:to>
    <xdr:sp macro="" textlink="">
      <xdr:nvSpPr>
        <xdr:cNvPr id="54" name="矩形 53"/>
        <xdr:cNvSpPr/>
      </xdr:nvSpPr>
      <xdr:spPr>
        <a:xfrm>
          <a:off x="8579094" y="4914900"/>
          <a:ext cx="2062163" cy="457932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zh-CN" sz="1400">
            <a:effectLst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473700</xdr:colOff>
      <xdr:row>26</xdr:row>
      <xdr:rowOff>133611</xdr:rowOff>
    </xdr:from>
    <xdr:to>
      <xdr:col>11</xdr:col>
      <xdr:colOff>1136583</xdr:colOff>
      <xdr:row>88</xdr:row>
      <xdr:rowOff>136147</xdr:rowOff>
    </xdr:to>
    <xdr:grpSp>
      <xdr:nvGrpSpPr>
        <xdr:cNvPr id="67" name="组合 66"/>
        <xdr:cNvGrpSpPr/>
      </xdr:nvGrpSpPr>
      <xdr:grpSpPr>
        <a:xfrm>
          <a:off x="473700" y="4515111"/>
          <a:ext cx="18042345" cy="10450728"/>
          <a:chOff x="597092" y="3264415"/>
          <a:chExt cx="17609265" cy="10739808"/>
        </a:xfrm>
      </xdr:grpSpPr>
      <xdr:grpSp>
        <xdr:nvGrpSpPr>
          <xdr:cNvPr id="41" name="组合 40"/>
          <xdr:cNvGrpSpPr/>
        </xdr:nvGrpSpPr>
        <xdr:grpSpPr>
          <a:xfrm>
            <a:off x="597092" y="3264415"/>
            <a:ext cx="7531698" cy="8665089"/>
            <a:chOff x="21774977" y="877957"/>
            <a:chExt cx="7543800" cy="9663228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1774977" y="877957"/>
              <a:ext cx="7543800" cy="9663228"/>
            </a:xfrm>
            <a:prstGeom prst="rect">
              <a:avLst/>
            </a:prstGeom>
          </xdr:spPr>
        </xdr:pic>
        <xdr:sp macro="" textlink="">
          <xdr:nvSpPr>
            <xdr:cNvPr id="5" name="矩形 4"/>
            <xdr:cNvSpPr/>
          </xdr:nvSpPr>
          <xdr:spPr>
            <a:xfrm>
              <a:off x="22222238" y="1954696"/>
              <a:ext cx="1308653" cy="277481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100"/>
                <a:t> </a:t>
              </a:r>
            </a:p>
          </xdr:txBody>
        </xdr:sp>
        <xdr:sp macro="" textlink="">
          <xdr:nvSpPr>
            <xdr:cNvPr id="7" name="矩形 6"/>
            <xdr:cNvSpPr/>
          </xdr:nvSpPr>
          <xdr:spPr>
            <a:xfrm>
              <a:off x="23630283" y="1913283"/>
              <a:ext cx="5491369" cy="77773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100"/>
                <a:t> </a:t>
              </a:r>
            </a:p>
          </xdr:txBody>
        </xdr:sp>
        <xdr:sp macro="" textlink="">
          <xdr:nvSpPr>
            <xdr:cNvPr id="11" name="矩形 10"/>
            <xdr:cNvSpPr/>
          </xdr:nvSpPr>
          <xdr:spPr>
            <a:xfrm>
              <a:off x="23721391" y="4721087"/>
              <a:ext cx="5358847" cy="192156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100"/>
                <a:t> </a:t>
              </a:r>
            </a:p>
          </xdr:txBody>
        </xdr:sp>
        <xdr:sp macro="" textlink="">
          <xdr:nvSpPr>
            <xdr:cNvPr id="13" name="矩形 12"/>
            <xdr:cNvSpPr/>
          </xdr:nvSpPr>
          <xdr:spPr>
            <a:xfrm>
              <a:off x="23663413" y="6891131"/>
              <a:ext cx="5408544" cy="108502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100"/>
                <a:t> </a:t>
              </a:r>
            </a:p>
          </xdr:txBody>
        </xdr:sp>
        <xdr:sp macro="" textlink="">
          <xdr:nvSpPr>
            <xdr:cNvPr id="17" name="矩形 16"/>
            <xdr:cNvSpPr/>
          </xdr:nvSpPr>
          <xdr:spPr>
            <a:xfrm>
              <a:off x="23795935" y="2876306"/>
              <a:ext cx="1308653" cy="169569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zh-CN" altLang="en-US" sz="1100"/>
                <a:t> </a:t>
              </a:r>
            </a:p>
          </xdr:txBody>
        </xdr:sp>
      </xdr:grpSp>
      <xdr:sp macro="" textlink="">
        <xdr:nvSpPr>
          <xdr:cNvPr id="45" name="矩形 44"/>
          <xdr:cNvSpPr/>
        </xdr:nvSpPr>
        <xdr:spPr>
          <a:xfrm>
            <a:off x="2569122" y="3937766"/>
            <a:ext cx="1425516" cy="236368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1</a:t>
            </a:r>
            <a:endParaRPr lang="zh-CN" altLang="en-US" sz="1100"/>
          </a:p>
        </xdr:txBody>
      </xdr:sp>
      <xdr:sp macro="" textlink="">
        <xdr:nvSpPr>
          <xdr:cNvPr id="46" name="矩形 45"/>
          <xdr:cNvSpPr/>
        </xdr:nvSpPr>
        <xdr:spPr>
          <a:xfrm>
            <a:off x="1159422" y="6015492"/>
            <a:ext cx="904875" cy="454787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endParaRPr lang="zh-CN" altLang="en-US" sz="1400"/>
          </a:p>
        </xdr:txBody>
      </xdr:sp>
      <xdr:sp macro="" textlink="">
        <xdr:nvSpPr>
          <xdr:cNvPr id="47" name="矩形 46"/>
          <xdr:cNvSpPr/>
        </xdr:nvSpPr>
        <xdr:spPr>
          <a:xfrm>
            <a:off x="8143928" y="4398732"/>
            <a:ext cx="780440" cy="455960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endParaRPr lang="zh-CN" altLang="zh-CN" sz="1400">
              <a:effectLst/>
            </a:endParaRPr>
          </a:p>
        </xdr:txBody>
      </xdr:sp>
      <xdr:sp macro="" textlink="">
        <xdr:nvSpPr>
          <xdr:cNvPr id="48" name="矩形 47"/>
          <xdr:cNvSpPr/>
        </xdr:nvSpPr>
        <xdr:spPr>
          <a:xfrm>
            <a:off x="597093" y="3876971"/>
            <a:ext cx="4264988" cy="3651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 </a:t>
            </a:r>
          </a:p>
        </xdr:txBody>
      </xdr:sp>
      <xdr:sp macro="" textlink="">
        <xdr:nvSpPr>
          <xdr:cNvPr id="50" name="矩形 49"/>
          <xdr:cNvSpPr/>
        </xdr:nvSpPr>
        <xdr:spPr>
          <a:xfrm>
            <a:off x="2940327" y="5652738"/>
            <a:ext cx="782154" cy="295033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endParaRPr lang="zh-CN" altLang="zh-CN" sz="1400">
              <a:effectLst/>
            </a:endParaRPr>
          </a:p>
        </xdr:txBody>
      </xdr:sp>
      <xdr:sp macro="" textlink="">
        <xdr:nvSpPr>
          <xdr:cNvPr id="51" name="矩形 50"/>
          <xdr:cNvSpPr/>
        </xdr:nvSpPr>
        <xdr:spPr>
          <a:xfrm>
            <a:off x="5968619" y="7501472"/>
            <a:ext cx="782725" cy="455961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6</a:t>
            </a:r>
            <a:endParaRPr lang="zh-CN" altLang="zh-CN" sz="1400">
              <a:effectLst/>
            </a:endParaRPr>
          </a:p>
        </xdr:txBody>
      </xdr:sp>
      <xdr:pic>
        <xdr:nvPicPr>
          <xdr:cNvPr id="52" name="图片 51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6368" t="23158" r="-1914" b="23213"/>
          <a:stretch/>
        </xdr:blipFill>
        <xdr:spPr>
          <a:xfrm>
            <a:off x="10381013" y="3613314"/>
            <a:ext cx="7825344" cy="10390909"/>
          </a:xfrm>
          <a:prstGeom prst="rect">
            <a:avLst/>
          </a:prstGeom>
        </xdr:spPr>
      </xdr:pic>
      <xdr:sp macro="" textlink="">
        <xdr:nvSpPr>
          <xdr:cNvPr id="54" name="矩形 53"/>
          <xdr:cNvSpPr/>
        </xdr:nvSpPr>
        <xdr:spPr>
          <a:xfrm>
            <a:off x="12841018" y="4747139"/>
            <a:ext cx="781740" cy="463127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7</a:t>
            </a:r>
            <a:endParaRPr lang="zh-CN" altLang="zh-CN" sz="1400">
              <a:effectLst/>
            </a:endParaRPr>
          </a:p>
        </xdr:txBody>
      </xdr:sp>
      <xdr:sp macro="" textlink="">
        <xdr:nvSpPr>
          <xdr:cNvPr id="55" name="矩形 54"/>
          <xdr:cNvSpPr/>
        </xdr:nvSpPr>
        <xdr:spPr>
          <a:xfrm>
            <a:off x="10357619" y="3924596"/>
            <a:ext cx="7586016" cy="20683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 </a:t>
            </a:r>
          </a:p>
        </xdr:txBody>
      </xdr:sp>
      <xdr:sp macro="" textlink="">
        <xdr:nvSpPr>
          <xdr:cNvPr id="56" name="矩形 55"/>
          <xdr:cNvSpPr/>
        </xdr:nvSpPr>
        <xdr:spPr>
          <a:xfrm>
            <a:off x="12860068" y="6882471"/>
            <a:ext cx="781740" cy="463126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8</a:t>
            </a:r>
            <a:endParaRPr lang="zh-CN" altLang="zh-CN" sz="1400">
              <a:effectLst/>
            </a:endParaRPr>
          </a:p>
        </xdr:txBody>
      </xdr:sp>
      <xdr:sp macro="" textlink="">
        <xdr:nvSpPr>
          <xdr:cNvPr id="57" name="矩形 56"/>
          <xdr:cNvSpPr/>
        </xdr:nvSpPr>
        <xdr:spPr>
          <a:xfrm>
            <a:off x="10376669" y="6061660"/>
            <a:ext cx="7586016" cy="172026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 </a:t>
            </a:r>
          </a:p>
        </xdr:txBody>
      </xdr:sp>
      <xdr:sp macro="" textlink="">
        <xdr:nvSpPr>
          <xdr:cNvPr id="58" name="矩形 57"/>
          <xdr:cNvSpPr/>
        </xdr:nvSpPr>
        <xdr:spPr>
          <a:xfrm>
            <a:off x="12860068" y="8874928"/>
            <a:ext cx="781740" cy="461394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9</a:t>
            </a:r>
            <a:endParaRPr lang="zh-CN" altLang="zh-CN" sz="1400">
              <a:effectLst/>
            </a:endParaRPr>
          </a:p>
        </xdr:txBody>
      </xdr:sp>
      <xdr:sp macro="" textlink="">
        <xdr:nvSpPr>
          <xdr:cNvPr id="59" name="矩形 58"/>
          <xdr:cNvSpPr/>
        </xdr:nvSpPr>
        <xdr:spPr>
          <a:xfrm>
            <a:off x="10376669" y="8052385"/>
            <a:ext cx="7586016" cy="17219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 </a:t>
            </a:r>
          </a:p>
        </xdr:txBody>
      </xdr:sp>
      <xdr:sp macro="" textlink="">
        <xdr:nvSpPr>
          <xdr:cNvPr id="60" name="矩形 59"/>
          <xdr:cNvSpPr/>
        </xdr:nvSpPr>
        <xdr:spPr>
          <a:xfrm>
            <a:off x="12802918" y="10894228"/>
            <a:ext cx="781740" cy="463126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10</a:t>
            </a:r>
            <a:endParaRPr lang="zh-CN" altLang="zh-CN" sz="1400">
              <a:effectLst/>
            </a:endParaRPr>
          </a:p>
        </xdr:txBody>
      </xdr:sp>
      <xdr:sp macro="" textlink="">
        <xdr:nvSpPr>
          <xdr:cNvPr id="61" name="矩形 60"/>
          <xdr:cNvSpPr/>
        </xdr:nvSpPr>
        <xdr:spPr>
          <a:xfrm>
            <a:off x="10319519" y="10073416"/>
            <a:ext cx="7586016" cy="172199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 </a:t>
            </a:r>
          </a:p>
        </xdr:txBody>
      </xdr:sp>
      <xdr:sp macro="" textlink="">
        <xdr:nvSpPr>
          <xdr:cNvPr id="62" name="矩形 61"/>
          <xdr:cNvSpPr/>
        </xdr:nvSpPr>
        <xdr:spPr>
          <a:xfrm>
            <a:off x="12936268" y="12839060"/>
            <a:ext cx="781740" cy="461394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11</a:t>
            </a:r>
            <a:endParaRPr lang="zh-CN" altLang="zh-CN" sz="1400">
              <a:effectLst/>
            </a:endParaRPr>
          </a:p>
        </xdr:txBody>
      </xdr:sp>
      <xdr:sp macro="" textlink="">
        <xdr:nvSpPr>
          <xdr:cNvPr id="63" name="矩形 62"/>
          <xdr:cNvSpPr/>
        </xdr:nvSpPr>
        <xdr:spPr>
          <a:xfrm>
            <a:off x="10452869" y="12016516"/>
            <a:ext cx="7586016" cy="172199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 </a:t>
            </a:r>
          </a:p>
        </xdr:txBody>
      </xdr:sp>
      <xdr:sp macro="" textlink="">
        <xdr:nvSpPr>
          <xdr:cNvPr id="64" name="矩形 63"/>
          <xdr:cNvSpPr/>
        </xdr:nvSpPr>
        <xdr:spPr>
          <a:xfrm>
            <a:off x="5459143" y="9038585"/>
            <a:ext cx="781740" cy="461394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eaLnBrk="1" fontAlgn="auto" latinLnBrk="0" hangingPunct="1"/>
            <a:r>
              <a:rPr lang="en-US" altLang="zh-CN" sz="14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12</a:t>
            </a:r>
            <a:endParaRPr lang="zh-CN" altLang="zh-CN" sz="1400">
              <a:effectLst/>
            </a:endParaRPr>
          </a:p>
        </xdr:txBody>
      </xdr:sp>
      <xdr:sp macro="" textlink="">
        <xdr:nvSpPr>
          <xdr:cNvPr id="66" name="右箭头 65"/>
          <xdr:cNvSpPr/>
        </xdr:nvSpPr>
        <xdr:spPr>
          <a:xfrm>
            <a:off x="8152534" y="7273636"/>
            <a:ext cx="1979468" cy="932584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28575</xdr:colOff>
      <xdr:row>91</xdr:row>
      <xdr:rowOff>0</xdr:rowOff>
    </xdr:from>
    <xdr:to>
      <xdr:col>9</xdr:col>
      <xdr:colOff>1532863</xdr:colOff>
      <xdr:row>116</xdr:row>
      <xdr:rowOff>28036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9375" y="15430500"/>
          <a:ext cx="5295238" cy="4314286"/>
        </a:xfrm>
        <a:prstGeom prst="rect">
          <a:avLst/>
        </a:prstGeom>
      </xdr:spPr>
    </xdr:pic>
    <xdr:clientData/>
  </xdr:twoCellAnchor>
  <xdr:twoCellAnchor>
    <xdr:from>
      <xdr:col>8</xdr:col>
      <xdr:colOff>1905000</xdr:colOff>
      <xdr:row>106</xdr:row>
      <xdr:rowOff>66675</xdr:rowOff>
    </xdr:from>
    <xdr:to>
      <xdr:col>9</xdr:col>
      <xdr:colOff>286792</xdr:colOff>
      <xdr:row>108</xdr:row>
      <xdr:rowOff>15858</xdr:rowOff>
    </xdr:to>
    <xdr:sp macro="" textlink="">
      <xdr:nvSpPr>
        <xdr:cNvPr id="70" name="矩形 69"/>
        <xdr:cNvSpPr/>
      </xdr:nvSpPr>
      <xdr:spPr>
        <a:xfrm>
          <a:off x="13506450" y="18068925"/>
          <a:ext cx="782092" cy="292083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9</xdr:col>
      <xdr:colOff>740019</xdr:colOff>
      <xdr:row>95</xdr:row>
      <xdr:rowOff>65942</xdr:rowOff>
    </xdr:from>
    <xdr:to>
      <xdr:col>9</xdr:col>
      <xdr:colOff>1519180</xdr:colOff>
      <xdr:row>97</xdr:row>
      <xdr:rowOff>15125</xdr:rowOff>
    </xdr:to>
    <xdr:sp macro="" textlink="">
      <xdr:nvSpPr>
        <xdr:cNvPr id="72" name="矩形 71"/>
        <xdr:cNvSpPr/>
      </xdr:nvSpPr>
      <xdr:spPr>
        <a:xfrm>
          <a:off x="14749096" y="15906750"/>
          <a:ext cx="779161" cy="28622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14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7</xdr:col>
      <xdr:colOff>865909</xdr:colOff>
      <xdr:row>93</xdr:row>
      <xdr:rowOff>138545</xdr:rowOff>
    </xdr:from>
    <xdr:to>
      <xdr:col>9</xdr:col>
      <xdr:colOff>1541318</xdr:colOff>
      <xdr:row>104</xdr:row>
      <xdr:rowOff>73268</xdr:rowOff>
    </xdr:to>
    <xdr:sp macro="" textlink="">
      <xdr:nvSpPr>
        <xdr:cNvPr id="74" name="矩形 73"/>
        <xdr:cNvSpPr/>
      </xdr:nvSpPr>
      <xdr:spPr>
        <a:xfrm>
          <a:off x="11504601" y="15810833"/>
          <a:ext cx="4470755" cy="17884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6</xdr:col>
      <xdr:colOff>1619251</xdr:colOff>
      <xdr:row>90</xdr:row>
      <xdr:rowOff>40822</xdr:rowOff>
    </xdr:from>
    <xdr:to>
      <xdr:col>9</xdr:col>
      <xdr:colOff>1524001</xdr:colOff>
      <xdr:row>116</xdr:row>
      <xdr:rowOff>136071</xdr:rowOff>
    </xdr:to>
    <xdr:sp macro="" textlink="">
      <xdr:nvSpPr>
        <xdr:cNvPr id="77" name="矩形 76"/>
        <xdr:cNvSpPr/>
      </xdr:nvSpPr>
      <xdr:spPr>
        <a:xfrm>
          <a:off x="10123715" y="15784286"/>
          <a:ext cx="5402036" cy="46944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453648</xdr:colOff>
      <xdr:row>23</xdr:row>
      <xdr:rowOff>36627</xdr:rowOff>
    </xdr:from>
    <xdr:to>
      <xdr:col>6</xdr:col>
      <xdr:colOff>582937</xdr:colOff>
      <xdr:row>82</xdr:row>
      <xdr:rowOff>163984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648" y="4135661"/>
          <a:ext cx="8622961" cy="10204150"/>
        </a:xfrm>
        <a:prstGeom prst="rect">
          <a:avLst/>
        </a:prstGeom>
      </xdr:spPr>
    </xdr:pic>
    <xdr:clientData/>
  </xdr:twoCellAnchor>
  <xdr:twoCellAnchor>
    <xdr:from>
      <xdr:col>1</xdr:col>
      <xdr:colOff>299254</xdr:colOff>
      <xdr:row>26</xdr:row>
      <xdr:rowOff>46288</xdr:rowOff>
    </xdr:from>
    <xdr:to>
      <xdr:col>1</xdr:col>
      <xdr:colOff>1606729</xdr:colOff>
      <xdr:row>41</xdr:row>
      <xdr:rowOff>44984</xdr:rowOff>
    </xdr:to>
    <xdr:sp macro="" textlink="">
      <xdr:nvSpPr>
        <xdr:cNvPr id="36" name="矩形 35"/>
        <xdr:cNvSpPr/>
      </xdr:nvSpPr>
      <xdr:spPr>
        <a:xfrm>
          <a:off x="987985" y="4596307"/>
          <a:ext cx="1307475" cy="2526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1</xdr:col>
      <xdr:colOff>1158272</xdr:colOff>
      <xdr:row>24</xdr:row>
      <xdr:rowOff>86225</xdr:rowOff>
    </xdr:from>
    <xdr:to>
      <xdr:col>1</xdr:col>
      <xdr:colOff>1667176</xdr:colOff>
      <xdr:row>25</xdr:row>
      <xdr:rowOff>151516</xdr:rowOff>
    </xdr:to>
    <xdr:sp macro="" textlink="">
      <xdr:nvSpPr>
        <xdr:cNvPr id="37" name="矩形 36"/>
        <xdr:cNvSpPr/>
      </xdr:nvSpPr>
      <xdr:spPr>
        <a:xfrm>
          <a:off x="1845729" y="4434595"/>
          <a:ext cx="508904" cy="23922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415094</xdr:colOff>
      <xdr:row>36</xdr:row>
      <xdr:rowOff>167315</xdr:rowOff>
    </xdr:from>
    <xdr:to>
      <xdr:col>1</xdr:col>
      <xdr:colOff>1320705</xdr:colOff>
      <xdr:row>39</xdr:row>
      <xdr:rowOff>124018</xdr:rowOff>
    </xdr:to>
    <xdr:sp macro="" textlink="">
      <xdr:nvSpPr>
        <xdr:cNvPr id="38" name="矩形 37"/>
        <xdr:cNvSpPr/>
      </xdr:nvSpPr>
      <xdr:spPr>
        <a:xfrm>
          <a:off x="1103825" y="6402527"/>
          <a:ext cx="905611" cy="46226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lang="zh-CN" altLang="en-US" sz="1400"/>
        </a:p>
      </xdr:txBody>
    </xdr:sp>
    <xdr:clientData/>
  </xdr:twoCellAnchor>
  <xdr:twoCellAnchor>
    <xdr:from>
      <xdr:col>1</xdr:col>
      <xdr:colOff>107673</xdr:colOff>
      <xdr:row>24</xdr:row>
      <xdr:rowOff>25166</xdr:rowOff>
    </xdr:from>
    <xdr:to>
      <xdr:col>1</xdr:col>
      <xdr:colOff>1716161</xdr:colOff>
      <xdr:row>26</xdr:row>
      <xdr:rowOff>58495</xdr:rowOff>
    </xdr:to>
    <xdr:sp macro="" textlink="">
      <xdr:nvSpPr>
        <xdr:cNvPr id="39" name="矩形 38"/>
        <xdr:cNvSpPr/>
      </xdr:nvSpPr>
      <xdr:spPr>
        <a:xfrm>
          <a:off x="795130" y="4373536"/>
          <a:ext cx="1608488" cy="3811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1</xdr:col>
      <xdr:colOff>1763486</xdr:colOff>
      <xdr:row>24</xdr:row>
      <xdr:rowOff>59872</xdr:rowOff>
    </xdr:from>
    <xdr:to>
      <xdr:col>6</xdr:col>
      <xdr:colOff>734787</xdr:colOff>
      <xdr:row>78</xdr:row>
      <xdr:rowOff>95250</xdr:rowOff>
    </xdr:to>
    <xdr:sp macro="" textlink="">
      <xdr:nvSpPr>
        <xdr:cNvPr id="42" name="矩形 41"/>
        <xdr:cNvSpPr/>
      </xdr:nvSpPr>
      <xdr:spPr>
        <a:xfrm>
          <a:off x="2443843" y="4482193"/>
          <a:ext cx="6795408" cy="9587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6</xdr:col>
      <xdr:colOff>1057317</xdr:colOff>
      <xdr:row>37</xdr:row>
      <xdr:rowOff>118241</xdr:rowOff>
    </xdr:from>
    <xdr:to>
      <xdr:col>7</xdr:col>
      <xdr:colOff>248428</xdr:colOff>
      <xdr:row>40</xdr:row>
      <xdr:rowOff>74944</xdr:rowOff>
    </xdr:to>
    <xdr:sp macro="" textlink="">
      <xdr:nvSpPr>
        <xdr:cNvPr id="43" name="矩形 42"/>
        <xdr:cNvSpPr/>
      </xdr:nvSpPr>
      <xdr:spPr>
        <a:xfrm>
          <a:off x="9555274" y="6553828"/>
          <a:ext cx="905611" cy="478507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en-US" sz="1400"/>
        </a:p>
      </xdr:txBody>
    </xdr:sp>
    <xdr:clientData/>
  </xdr:twoCellAnchor>
  <xdr:twoCellAnchor>
    <xdr:from>
      <xdr:col>1</xdr:col>
      <xdr:colOff>1947054</xdr:colOff>
      <xdr:row>27</xdr:row>
      <xdr:rowOff>116272</xdr:rowOff>
    </xdr:from>
    <xdr:to>
      <xdr:col>6</xdr:col>
      <xdr:colOff>144518</xdr:colOff>
      <xdr:row>33</xdr:row>
      <xdr:rowOff>144517</xdr:rowOff>
    </xdr:to>
    <xdr:sp macro="" textlink="">
      <xdr:nvSpPr>
        <xdr:cNvPr id="44" name="矩形 43"/>
        <xdr:cNvSpPr/>
      </xdr:nvSpPr>
      <xdr:spPr>
        <a:xfrm>
          <a:off x="2630226" y="4898479"/>
          <a:ext cx="6007964" cy="10530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5</xdr:col>
      <xdr:colOff>1242849</xdr:colOff>
      <xdr:row>28</xdr:row>
      <xdr:rowOff>86710</xdr:rowOff>
    </xdr:from>
    <xdr:to>
      <xdr:col>6</xdr:col>
      <xdr:colOff>46391</xdr:colOff>
      <xdr:row>31</xdr:row>
      <xdr:rowOff>43413</xdr:rowOff>
    </xdr:to>
    <xdr:sp macro="" textlink="">
      <xdr:nvSpPr>
        <xdr:cNvPr id="45" name="矩形 44"/>
        <xdr:cNvSpPr/>
      </xdr:nvSpPr>
      <xdr:spPr>
        <a:xfrm>
          <a:off x="7634452" y="5039710"/>
          <a:ext cx="905611" cy="469082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endParaRPr lang="zh-CN" altLang="en-US" sz="1400"/>
        </a:p>
      </xdr:txBody>
    </xdr:sp>
    <xdr:clientData/>
  </xdr:twoCellAnchor>
  <xdr:twoCellAnchor>
    <xdr:from>
      <xdr:col>1</xdr:col>
      <xdr:colOff>1905001</xdr:colOff>
      <xdr:row>50</xdr:row>
      <xdr:rowOff>151085</xdr:rowOff>
    </xdr:from>
    <xdr:to>
      <xdr:col>6</xdr:col>
      <xdr:colOff>466397</xdr:colOff>
      <xdr:row>58</xdr:row>
      <xdr:rowOff>98533</xdr:rowOff>
    </xdr:to>
    <xdr:sp macro="" textlink="">
      <xdr:nvSpPr>
        <xdr:cNvPr id="47" name="矩形 46"/>
        <xdr:cNvSpPr/>
      </xdr:nvSpPr>
      <xdr:spPr>
        <a:xfrm>
          <a:off x="2588173" y="8861533"/>
          <a:ext cx="6371896" cy="13137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1</xdr:col>
      <xdr:colOff>1918138</xdr:colOff>
      <xdr:row>58</xdr:row>
      <xdr:rowOff>164223</xdr:rowOff>
    </xdr:from>
    <xdr:to>
      <xdr:col>6</xdr:col>
      <xdr:colOff>472966</xdr:colOff>
      <xdr:row>66</xdr:row>
      <xdr:rowOff>26276</xdr:rowOff>
    </xdr:to>
    <xdr:sp macro="" textlink="">
      <xdr:nvSpPr>
        <xdr:cNvPr id="48" name="矩形 47"/>
        <xdr:cNvSpPr/>
      </xdr:nvSpPr>
      <xdr:spPr>
        <a:xfrm>
          <a:off x="2601310" y="10241016"/>
          <a:ext cx="6365328" cy="122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1</xdr:col>
      <xdr:colOff>1918138</xdr:colOff>
      <xdr:row>66</xdr:row>
      <xdr:rowOff>98535</xdr:rowOff>
    </xdr:from>
    <xdr:to>
      <xdr:col>6</xdr:col>
      <xdr:colOff>472966</xdr:colOff>
      <xdr:row>76</xdr:row>
      <xdr:rowOff>124810</xdr:rowOff>
    </xdr:to>
    <xdr:sp macro="" textlink="">
      <xdr:nvSpPr>
        <xdr:cNvPr id="49" name="矩形 48"/>
        <xdr:cNvSpPr/>
      </xdr:nvSpPr>
      <xdr:spPr>
        <a:xfrm>
          <a:off x="2601310" y="11541673"/>
          <a:ext cx="6365328" cy="1734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>
    <xdr:from>
      <xdr:col>5</xdr:col>
      <xdr:colOff>985345</xdr:colOff>
      <xdr:row>53</xdr:row>
      <xdr:rowOff>91965</xdr:rowOff>
    </xdr:from>
    <xdr:to>
      <xdr:col>5</xdr:col>
      <xdr:colOff>1890956</xdr:colOff>
      <xdr:row>56</xdr:row>
      <xdr:rowOff>48668</xdr:rowOff>
    </xdr:to>
    <xdr:sp macro="" textlink="">
      <xdr:nvSpPr>
        <xdr:cNvPr id="50" name="矩形 49"/>
        <xdr:cNvSpPr/>
      </xdr:nvSpPr>
      <xdr:spPr>
        <a:xfrm>
          <a:off x="7376948" y="9314793"/>
          <a:ext cx="905611" cy="469082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endParaRPr lang="zh-CN" altLang="en-US" sz="1400"/>
        </a:p>
      </xdr:txBody>
    </xdr:sp>
    <xdr:clientData/>
  </xdr:twoCellAnchor>
  <xdr:twoCellAnchor>
    <xdr:from>
      <xdr:col>5</xdr:col>
      <xdr:colOff>972207</xdr:colOff>
      <xdr:row>60</xdr:row>
      <xdr:rowOff>32845</xdr:rowOff>
    </xdr:from>
    <xdr:to>
      <xdr:col>5</xdr:col>
      <xdr:colOff>1877818</xdr:colOff>
      <xdr:row>62</xdr:row>
      <xdr:rowOff>160340</xdr:rowOff>
    </xdr:to>
    <xdr:sp macro="" textlink="">
      <xdr:nvSpPr>
        <xdr:cNvPr id="51" name="矩形 50"/>
        <xdr:cNvSpPr/>
      </xdr:nvSpPr>
      <xdr:spPr>
        <a:xfrm>
          <a:off x="7363810" y="10451224"/>
          <a:ext cx="905611" cy="469082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endParaRPr lang="zh-CN" altLang="en-US" sz="1400"/>
        </a:p>
      </xdr:txBody>
    </xdr:sp>
    <xdr:clientData/>
  </xdr:twoCellAnchor>
  <xdr:twoCellAnchor>
    <xdr:from>
      <xdr:col>5</xdr:col>
      <xdr:colOff>978777</xdr:colOff>
      <xdr:row>67</xdr:row>
      <xdr:rowOff>59121</xdr:rowOff>
    </xdr:from>
    <xdr:to>
      <xdr:col>5</xdr:col>
      <xdr:colOff>1884388</xdr:colOff>
      <xdr:row>70</xdr:row>
      <xdr:rowOff>15824</xdr:rowOff>
    </xdr:to>
    <xdr:sp macro="" textlink="">
      <xdr:nvSpPr>
        <xdr:cNvPr id="52" name="矩形 51"/>
        <xdr:cNvSpPr/>
      </xdr:nvSpPr>
      <xdr:spPr>
        <a:xfrm>
          <a:off x="7370380" y="11673052"/>
          <a:ext cx="905611" cy="469082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</a:t>
          </a:r>
          <a:endParaRPr lang="zh-CN" altLang="en-US" sz="1400"/>
        </a:p>
      </xdr:txBody>
    </xdr:sp>
    <xdr:clientData/>
  </xdr:twoCellAnchor>
  <xdr:twoCellAnchor>
    <xdr:from>
      <xdr:col>4</xdr:col>
      <xdr:colOff>697624</xdr:colOff>
      <xdr:row>61</xdr:row>
      <xdr:rowOff>119556</xdr:rowOff>
    </xdr:from>
    <xdr:to>
      <xdr:col>5</xdr:col>
      <xdr:colOff>335425</xdr:colOff>
      <xdr:row>64</xdr:row>
      <xdr:rowOff>76258</xdr:rowOff>
    </xdr:to>
    <xdr:sp macro="" textlink="">
      <xdr:nvSpPr>
        <xdr:cNvPr id="53" name="矩形 52"/>
        <xdr:cNvSpPr/>
      </xdr:nvSpPr>
      <xdr:spPr>
        <a:xfrm>
          <a:off x="5821417" y="10708728"/>
          <a:ext cx="905611" cy="469082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endParaRPr lang="zh-CN" altLang="en-US" sz="1400"/>
        </a:p>
      </xdr:txBody>
    </xdr:sp>
    <xdr:clientData/>
  </xdr:twoCellAnchor>
  <xdr:twoCellAnchor>
    <xdr:from>
      <xdr:col>4</xdr:col>
      <xdr:colOff>111672</xdr:colOff>
      <xdr:row>61</xdr:row>
      <xdr:rowOff>19707</xdr:rowOff>
    </xdr:from>
    <xdr:to>
      <xdr:col>5</xdr:col>
      <xdr:colOff>486103</xdr:colOff>
      <xdr:row>65</xdr:row>
      <xdr:rowOff>26276</xdr:rowOff>
    </xdr:to>
    <xdr:sp macro="" textlink="">
      <xdr:nvSpPr>
        <xdr:cNvPr id="54" name="矩形 53"/>
        <xdr:cNvSpPr/>
      </xdr:nvSpPr>
      <xdr:spPr>
        <a:xfrm>
          <a:off x="5235465" y="10608879"/>
          <a:ext cx="1642241" cy="6897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5</xdr:col>
      <xdr:colOff>1044708</xdr:colOff>
      <xdr:row>110</xdr:row>
      <xdr:rowOff>95487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731" y="14661173"/>
          <a:ext cx="6752381" cy="39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630116</xdr:colOff>
      <xdr:row>16</xdr:row>
      <xdr:rowOff>65943</xdr:rowOff>
    </xdr:from>
    <xdr:to>
      <xdr:col>7</xdr:col>
      <xdr:colOff>366805</xdr:colOff>
      <xdr:row>62</xdr:row>
      <xdr:rowOff>86457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116" y="13210443"/>
          <a:ext cx="9950420" cy="7772400"/>
        </a:xfrm>
        <a:prstGeom prst="rect">
          <a:avLst/>
        </a:prstGeom>
      </xdr:spPr>
    </xdr:pic>
    <xdr:clientData/>
  </xdr:twoCellAnchor>
  <xdr:twoCellAnchor>
    <xdr:from>
      <xdr:col>1</xdr:col>
      <xdr:colOff>849924</xdr:colOff>
      <xdr:row>21</xdr:row>
      <xdr:rowOff>124558</xdr:rowOff>
    </xdr:from>
    <xdr:to>
      <xdr:col>4</xdr:col>
      <xdr:colOff>556847</xdr:colOff>
      <xdr:row>23</xdr:row>
      <xdr:rowOff>79864</xdr:rowOff>
    </xdr:to>
    <xdr:sp macro="" textlink="">
      <xdr:nvSpPr>
        <xdr:cNvPr id="10" name="矩形 9"/>
        <xdr:cNvSpPr/>
      </xdr:nvSpPr>
      <xdr:spPr>
        <a:xfrm>
          <a:off x="1538655" y="14111654"/>
          <a:ext cx="4147038" cy="2923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1169341</xdr:colOff>
      <xdr:row>21</xdr:row>
      <xdr:rowOff>127855</xdr:rowOff>
    </xdr:from>
    <xdr:to>
      <xdr:col>4</xdr:col>
      <xdr:colOff>323105</xdr:colOff>
      <xdr:row>23</xdr:row>
      <xdr:rowOff>23926</xdr:rowOff>
    </xdr:to>
    <xdr:sp macro="" textlink="">
      <xdr:nvSpPr>
        <xdr:cNvPr id="11" name="矩形 10"/>
        <xdr:cNvSpPr/>
      </xdr:nvSpPr>
      <xdr:spPr>
        <a:xfrm>
          <a:off x="4026841" y="14114951"/>
          <a:ext cx="1425110" cy="23311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1487365</xdr:colOff>
      <xdr:row>23</xdr:row>
      <xdr:rowOff>131884</xdr:rowOff>
    </xdr:from>
    <xdr:to>
      <xdr:col>6</xdr:col>
      <xdr:colOff>586154</xdr:colOff>
      <xdr:row>56</xdr:row>
      <xdr:rowOff>65943</xdr:rowOff>
    </xdr:to>
    <xdr:sp macro="" textlink="">
      <xdr:nvSpPr>
        <xdr:cNvPr id="12" name="矩形 11"/>
        <xdr:cNvSpPr/>
      </xdr:nvSpPr>
      <xdr:spPr>
        <a:xfrm>
          <a:off x="2176096" y="14456019"/>
          <a:ext cx="6909289" cy="5495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21981</xdr:colOff>
      <xdr:row>43</xdr:row>
      <xdr:rowOff>51289</xdr:rowOff>
    </xdr:from>
    <xdr:to>
      <xdr:col>5</xdr:col>
      <xdr:colOff>2088173</xdr:colOff>
      <xdr:row>49</xdr:row>
      <xdr:rowOff>36634</xdr:rowOff>
    </xdr:to>
    <xdr:sp macro="" textlink="">
      <xdr:nvSpPr>
        <xdr:cNvPr id="13" name="矩形 12"/>
        <xdr:cNvSpPr/>
      </xdr:nvSpPr>
      <xdr:spPr>
        <a:xfrm>
          <a:off x="4073769" y="17745808"/>
          <a:ext cx="4410808" cy="9964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752475</xdr:colOff>
      <xdr:row>39</xdr:row>
      <xdr:rowOff>114300</xdr:rowOff>
    </xdr:from>
    <xdr:to>
      <xdr:col>6</xdr:col>
      <xdr:colOff>1658086</xdr:colOff>
      <xdr:row>42</xdr:row>
      <xdr:rowOff>78457</xdr:rowOff>
    </xdr:to>
    <xdr:sp macro="" textlink="">
      <xdr:nvSpPr>
        <xdr:cNvPr id="14" name="矩形 13"/>
        <xdr:cNvSpPr/>
      </xdr:nvSpPr>
      <xdr:spPr>
        <a:xfrm>
          <a:off x="9248775" y="7486650"/>
          <a:ext cx="905611" cy="478507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lang="zh-CN" altLang="en-US" sz="1400"/>
        </a:p>
      </xdr:txBody>
    </xdr:sp>
    <xdr:clientData/>
  </xdr:twoCellAnchor>
  <xdr:twoCellAnchor>
    <xdr:from>
      <xdr:col>5</xdr:col>
      <xdr:colOff>1571625</xdr:colOff>
      <xdr:row>46</xdr:row>
      <xdr:rowOff>19050</xdr:rowOff>
    </xdr:from>
    <xdr:to>
      <xdr:col>5</xdr:col>
      <xdr:colOff>2039086</xdr:colOff>
      <xdr:row>48</xdr:row>
      <xdr:rowOff>126082</xdr:rowOff>
    </xdr:to>
    <xdr:sp macro="" textlink="">
      <xdr:nvSpPr>
        <xdr:cNvPr id="15" name="矩形 14"/>
        <xdr:cNvSpPr/>
      </xdr:nvSpPr>
      <xdr:spPr>
        <a:xfrm>
          <a:off x="7962900" y="8591550"/>
          <a:ext cx="467461" cy="449932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zoomScaleNormal="100" workbookViewId="0">
      <pane xSplit="2" topLeftCell="C1" activePane="topRight" state="frozen"/>
      <selection pane="topRight" activeCell="H13" sqref="H13"/>
    </sheetView>
  </sheetViews>
  <sheetFormatPr defaultRowHeight="13.5" x14ac:dyDescent="0.15"/>
  <cols>
    <col min="2" max="2" width="28.5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3" width="18" customWidth="1"/>
    <col min="14" max="14" width="20.125" customWidth="1"/>
    <col min="15" max="15" width="32.125" customWidth="1"/>
  </cols>
  <sheetData>
    <row r="1" spans="1:14" x14ac:dyDescent="0.15">
      <c r="A1" s="12" t="s">
        <v>0</v>
      </c>
      <c r="B1" t="s">
        <v>239</v>
      </c>
      <c r="N1" t="s">
        <v>51</v>
      </c>
    </row>
    <row r="2" spans="1:14" x14ac:dyDescent="0.15">
      <c r="N2" t="s">
        <v>55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"/" &amp; B1</f>
        <v>/login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login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44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46">
        <f>ROW()-9</f>
        <v>1</v>
      </c>
      <c r="B10" s="26" t="s">
        <v>240</v>
      </c>
      <c r="C10" s="26" t="str">
        <f>VLOOKUP($B10,组件列表!$B:$E,2,FALSE)</f>
        <v>无</v>
      </c>
      <c r="D10" s="26" t="str">
        <f>VLOOKUP($B10,组件列表!$B:$E,3,FALSE)</f>
        <v>命名视图</v>
      </c>
      <c r="E10" s="26" t="s">
        <v>55</v>
      </c>
      <c r="F10" s="26" t="str">
        <f>VLOOKUP($B10,组件列表!$B:$E,4,FALSE)</f>
        <v>非共有组件</v>
      </c>
      <c r="G10" s="7" t="s">
        <v>246</v>
      </c>
      <c r="H10" s="3" t="str">
        <f xml:space="preserve"> IF($G10 &lt;&gt; "无", VLOOKUP($G10,api列表!$C:$I,2,FALSE),"无")</f>
        <v>账号密码登录</v>
      </c>
      <c r="I10" s="3" t="str">
        <f xml:space="preserve"> IF($G10 &lt;&gt; "无", VLOOKUP($G10,api列表!$C:$I,3,FALSE),"无")</f>
        <v>{passowrd:xxxxx,username:xxxxx}</v>
      </c>
      <c r="J10" s="3" t="str">
        <f xml:space="preserve"> IF($G10 &lt;&gt; "无", VLOOKUP($G10,api列表!$C:$I,4,FALSE),"无")</f>
        <v>passowrd:密码,code:验证码</v>
      </c>
      <c r="K10" s="3" t="str">
        <f xml:space="preserve"> IF($G10 &lt;&gt; "无", VLOOKUP($G10,api列表!$C:$I,5,FALSE),"无")</f>
        <v>通用返回值</v>
      </c>
      <c r="L10" s="3" t="str">
        <f xml:space="preserve"> IF($G10 &lt;&gt; "无", VLOOKUP($G10,api列表!$C:$I,6,FALSE),"无")</f>
        <v>无</v>
      </c>
      <c r="M10" s="26" t="str">
        <f>VLOOKUP($B10,组件列表!$B:$L,5,FALSE)</f>
        <v>views</v>
      </c>
      <c r="N10" s="26" t="str">
        <f>VLOOKUP($B10,组件列表!$B:$L,6,FALSE)</f>
        <v>未开发</v>
      </c>
    </row>
    <row r="11" spans="1:14" x14ac:dyDescent="0.15">
      <c r="A11" s="47"/>
      <c r="B11" s="45"/>
      <c r="C11" s="45"/>
      <c r="D11" s="45"/>
      <c r="E11" s="45"/>
      <c r="F11" s="45"/>
      <c r="G11" s="7" t="s">
        <v>247</v>
      </c>
      <c r="H11" s="3" t="str">
        <f xml:space="preserve"> IF($G11 &lt;&gt; "无", VLOOKUP($G11,api列表!$C:$I,2,FALSE),"无")</f>
        <v>短信登录</v>
      </c>
      <c r="I11" s="3" t="str">
        <f xml:space="preserve"> IF($G11 &lt;&gt; "无", VLOOKUP($G11,api列表!$C:$I,3,FALSE),"无")</f>
        <v>{phoneNum:xxxxx,code:xxxxx}</v>
      </c>
      <c r="J11" s="3" t="str">
        <f xml:space="preserve"> IF($G11 &lt;&gt; "无", VLOOKUP($G11,api列表!$C:$I,4,FALSE),"无")</f>
        <v>passowrd:密码,code:验证码</v>
      </c>
      <c r="K11" s="3" t="str">
        <f xml:space="preserve"> IF($G11 &lt;&gt; "无", VLOOKUP($G11,api列表!$C:$I,5,FALSE),"无")</f>
        <v>通用返回值</v>
      </c>
      <c r="L11" s="3" t="str">
        <f xml:space="preserve"> IF($G11 &lt;&gt; "无", VLOOKUP($G11,api列表!$C:$I,6,FALSE),"无")</f>
        <v>无</v>
      </c>
      <c r="M11" s="45"/>
      <c r="N11" s="45"/>
    </row>
    <row r="12" spans="1:14" x14ac:dyDescent="0.15">
      <c r="A12" s="47"/>
      <c r="B12" s="45"/>
      <c r="C12" s="45"/>
      <c r="D12" s="45"/>
      <c r="E12" s="45"/>
      <c r="F12" s="45"/>
      <c r="G12" s="7" t="s">
        <v>248</v>
      </c>
      <c r="H12" s="3" t="str">
        <f xml:space="preserve"> IF($G12 &lt;&gt; "无", VLOOKUP($G12,api列表!$C:$I,2,FALSE),"无")</f>
        <v>获取图形验证码</v>
      </c>
      <c r="I12" s="3" t="str">
        <f xml:space="preserve"> IF($G12 &lt;&gt; "无", VLOOKUP($G12,api列表!$C:$I,3,FALSE),"无")</f>
        <v>无</v>
      </c>
      <c r="J12" s="3" t="str">
        <f xml:space="preserve"> IF($G12 &lt;&gt; "无", VLOOKUP($G12,api列表!$C:$I,4,FALSE),"无")</f>
        <v>无</v>
      </c>
      <c r="K12" s="3" t="str">
        <f xml:space="preserve"> IF($G12 &lt;&gt; "无", VLOOKUP($G12,api列表!$C:$I,5,FALSE),"无")</f>
        <v>{
    "code": "验证码", 
    "url": "图形验证码url"
}</v>
      </c>
      <c r="L12" s="3" t="str">
        <f xml:space="preserve"> IF($G12 &lt;&gt; "无", VLOOKUP($G12,api列表!$C:$I,6,FALSE),"无")</f>
        <v>无</v>
      </c>
      <c r="M12" s="45"/>
      <c r="N12" s="45"/>
    </row>
    <row r="13" spans="1:14" x14ac:dyDescent="0.15">
      <c r="A13" s="48"/>
      <c r="B13" s="27"/>
      <c r="C13" s="27"/>
      <c r="D13" s="27"/>
      <c r="E13" s="27"/>
      <c r="F13" s="27"/>
      <c r="G13" s="7" t="s">
        <v>250</v>
      </c>
      <c r="H13" s="3" t="str">
        <f xml:space="preserve"> IF($G13 &lt;&gt; "无", VLOOKUP($G13,api列表!$C:$I,2,FALSE),"无")</f>
        <v>发送短消息验证码</v>
      </c>
      <c r="I13" s="3" t="str">
        <f xml:space="preserve"> IF($G13 &lt;&gt; "无", VLOOKUP($G13,api列表!$C:$I,3,FALSE),"无")</f>
        <v>{phoneNum:"手机号"}</v>
      </c>
      <c r="J13" s="3" t="str">
        <f xml:space="preserve"> IF($G13 &lt;&gt; "无", VLOOKUP($G13,api列表!$C:$I,4,FALSE),"无")</f>
        <v>无</v>
      </c>
      <c r="K13" s="3" t="str">
        <f xml:space="preserve"> IF($G13 &lt;&gt; "无", VLOOKUP($G13,api列表!$C:$I,5,FALSE),"无")</f>
        <v>{
    "msg": "ok", 
    "count": 2, 
    "data": {IsMember:"是否为会员"}
}</v>
      </c>
      <c r="L13" s="3" t="str">
        <f xml:space="preserve"> IF($G13 &lt;&gt; "无", VLOOKUP($G13,api列表!$C:$I,6,FALSE),"无")</f>
        <v>无</v>
      </c>
      <c r="M13" s="27"/>
      <c r="N13" s="27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zoomScale="130" zoomScaleNormal="130" workbookViewId="0">
      <pane xSplit="2" topLeftCell="D1" activePane="topRight" state="frozen"/>
      <selection pane="topRight" activeCell="H10" sqref="H10"/>
    </sheetView>
  </sheetViews>
  <sheetFormatPr defaultRowHeight="13.5" x14ac:dyDescent="0.15"/>
  <cols>
    <col min="2" max="2" width="17.125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16.25" customWidth="1"/>
    <col min="14" max="14" width="15" customWidth="1"/>
    <col min="15" max="15" width="32.125" customWidth="1"/>
  </cols>
  <sheetData>
    <row r="1" spans="1:14" x14ac:dyDescent="0.15">
      <c r="A1" s="12" t="s">
        <v>0</v>
      </c>
      <c r="B1" t="s">
        <v>251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"/" &amp; B1</f>
        <v>/register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register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44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22">
        <f>ROW()-9</f>
        <v>1</v>
      </c>
      <c r="B10" s="49" t="s">
        <v>253</v>
      </c>
      <c r="C10" s="26" t="str">
        <f>VLOOKUP($B10,组件列表!$B:$E,2,FALSE)</f>
        <v>无</v>
      </c>
      <c r="D10" s="26" t="str">
        <f>VLOOKUP($B10,组件列表!$B:$E,3,FALSE)</f>
        <v>命名视图</v>
      </c>
      <c r="E10" s="26" t="s">
        <v>254</v>
      </c>
      <c r="F10" s="26" t="str">
        <f>VLOOKUP($B10,组件列表!$B:$E,4,FALSE)</f>
        <v>非共有组件</v>
      </c>
      <c r="G10" s="3" t="s">
        <v>252</v>
      </c>
      <c r="H10" s="3" t="str">
        <f xml:space="preserve"> IF($G10 &lt;&gt; "无", VLOOKUP($G10,api列表!$C:$I,2,FALSE),"无")</f>
        <v>注册</v>
      </c>
      <c r="I10" s="3">
        <f xml:space="preserve"> IF($G10 &lt;&gt; "无", VLOOKUP($G10,api列表!$C:$I,3,FALSE),"无")</f>
        <v>0</v>
      </c>
      <c r="J10" s="3">
        <f xml:space="preserve"> IF($G10 &lt;&gt; "无", VLOOKUP($G10,api列表!$C:$I,4,FALSE),"无")</f>
        <v>0</v>
      </c>
      <c r="K10" s="3">
        <f xml:space="preserve"> IF($G10 &lt;&gt; "无", VLOOKUP($G10,api列表!$C:$I,5,FALSE),"无")</f>
        <v>0</v>
      </c>
      <c r="L10" s="3">
        <f xml:space="preserve"> IF($G10 &lt;&gt; "无", VLOOKUP($G10,api列表!$C:$I,6,FALSE),"无")</f>
        <v>0</v>
      </c>
      <c r="M10" s="26" t="str">
        <f>VLOOKUP($B10,组件列表!$B:$L,5,FALSE)</f>
        <v>views</v>
      </c>
      <c r="N10" s="26" t="str">
        <f>VLOOKUP($B10,组件列表!$B:$L,6,FALSE)</f>
        <v>未开发</v>
      </c>
    </row>
    <row r="11" spans="1:14" x14ac:dyDescent="0.15">
      <c r="A11" s="52"/>
      <c r="B11" s="50"/>
      <c r="C11" s="45"/>
      <c r="D11" s="45"/>
      <c r="E11" s="45"/>
      <c r="F11" s="45"/>
      <c r="G11" s="3" t="s">
        <v>250</v>
      </c>
      <c r="H11" s="3" t="str">
        <f xml:space="preserve"> IF($G11 &lt;&gt; "无", VLOOKUP($G11,api列表!$C:$I,2,FALSE),"无")</f>
        <v>发送短消息验证码</v>
      </c>
      <c r="I11" s="3" t="str">
        <f xml:space="preserve"> IF($G11 &lt;&gt; "无", VLOOKUP($G11,api列表!$C:$I,3,FALSE),"无")</f>
        <v>{phoneNum:"手机号"}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{
    "msg": "ok", 
    "count": 2, 
    "data": {IsMember:"是否为会员"}
}</v>
      </c>
      <c r="L11" s="3" t="str">
        <f xml:space="preserve"> IF($G11 &lt;&gt; "无", VLOOKUP($G11,api列表!$C:$I,6,FALSE),"无")</f>
        <v>无</v>
      </c>
      <c r="M11" s="45"/>
      <c r="N11" s="45"/>
    </row>
    <row r="12" spans="1:14" x14ac:dyDescent="0.15">
      <c r="A12" s="53"/>
      <c r="B12" s="51"/>
      <c r="C12" s="27"/>
      <c r="D12" s="27"/>
      <c r="E12" s="27"/>
      <c r="F12" s="27"/>
      <c r="G12" s="3" t="s">
        <v>248</v>
      </c>
      <c r="H12" s="3" t="str">
        <f xml:space="preserve"> IF($G12 &lt;&gt; "无", VLOOKUP($G12,api列表!$C:$I,2,FALSE),"无")</f>
        <v>获取图形验证码</v>
      </c>
      <c r="I12" s="3" t="str">
        <f xml:space="preserve"> IF($G12 &lt;&gt; "无", VLOOKUP($G12,api列表!$C:$I,3,FALSE),"无")</f>
        <v>无</v>
      </c>
      <c r="J12" s="3" t="str">
        <f xml:space="preserve"> IF($G12 &lt;&gt; "无", VLOOKUP($G12,api列表!$C:$I,4,FALSE),"无")</f>
        <v>无</v>
      </c>
      <c r="K12" s="3" t="str">
        <f xml:space="preserve"> IF($G12 &lt;&gt; "无", VLOOKUP($G12,api列表!$C:$I,5,FALSE),"无")</f>
        <v>{
    "code": "验证码", 
    "url": "图形验证码url"
}</v>
      </c>
      <c r="L12" s="3" t="str">
        <f xml:space="preserve"> IF($G12 &lt;&gt; "无", VLOOKUP($G12,api列表!$C:$I,6,FALSE),"无")</f>
        <v>无</v>
      </c>
      <c r="M12" s="27"/>
      <c r="N12" s="27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zoomScale="115" zoomScaleNormal="115" workbookViewId="0">
      <selection activeCell="H10" sqref="H10"/>
    </sheetView>
  </sheetViews>
  <sheetFormatPr defaultRowHeight="13.5" x14ac:dyDescent="0.15"/>
  <cols>
    <col min="2" max="2" width="28.5" customWidth="1"/>
    <col min="3" max="3" width="23.5" customWidth="1"/>
    <col min="4" max="5" width="14.125" customWidth="1"/>
    <col min="6" max="6" width="16.5" customWidth="1"/>
    <col min="7" max="7" width="32.12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4" max="14" width="14.75" customWidth="1"/>
  </cols>
  <sheetData>
    <row r="1" spans="1:14" x14ac:dyDescent="0.15">
      <c r="A1" s="12" t="s">
        <v>0</v>
      </c>
      <c r="B1" t="s">
        <v>187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"/" &amp; B1</f>
        <v>/index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index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44" t="s">
        <v>2</v>
      </c>
      <c r="B9" s="44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28">
        <f>ROW()-9</f>
        <v>1</v>
      </c>
      <c r="B10" s="26" t="s">
        <v>189</v>
      </c>
      <c r="C10" s="26" t="str">
        <f>VLOOKUP($B10,组件列表!$B:$E,2,FALSE)</f>
        <v>app.vue</v>
      </c>
      <c r="D10" s="26" t="str">
        <f>VLOOKUP($B10,组件列表!$B:$E,3,FALSE)</f>
        <v>命名视图</v>
      </c>
      <c r="E10" s="26" t="s">
        <v>254</v>
      </c>
      <c r="F10" s="26" t="str">
        <f>VLOOKUP($B10,组件列表!$B:$E,4,FALSE)</f>
        <v>全局公用组件</v>
      </c>
      <c r="G10" s="3" t="s">
        <v>135</v>
      </c>
      <c r="H10" s="3" t="str">
        <f xml:space="preserve"> IF($G10 &lt;&gt; "无", VLOOKUP($G10,api列表!$C:$I,2,FALSE),"无")</f>
        <v>获得用户信息</v>
      </c>
      <c r="I10" s="3" t="str">
        <f xml:space="preserve"> IF($G10 &lt;&gt; "无", VLOOKUP($G10,api列表!$C:$I,3,FALSE),"无")</f>
        <v>需补充</v>
      </c>
      <c r="J10" s="3" t="str">
        <f xml:space="preserve"> IF($G10 &lt;&gt; "无", VLOOKUP($G10,api列表!$C:$I,4,FALSE),"无")</f>
        <v>需补充</v>
      </c>
      <c r="K10" s="3" t="str">
        <f xml:space="preserve"> IF($G10 &lt;&gt; "无", VLOOKUP($G10,api列表!$C:$I,5,FALSE),"无")</f>
        <v>需补充</v>
      </c>
      <c r="L10" s="3" t="str">
        <f xml:space="preserve"> IF($G10 &lt;&gt; "无", VLOOKUP($G10,api列表!$C:$I,6,FALSE),"无")</f>
        <v>需补充</v>
      </c>
      <c r="M10" s="26" t="str">
        <f>VLOOKUP($B10,组件列表!$B:$L,5,FALSE)</f>
        <v>components/shared</v>
      </c>
      <c r="N10" s="26" t="str">
        <f>VLOOKUP($B10,组件列表!$B:$L,6,FALSE)</f>
        <v>数据未接入</v>
      </c>
    </row>
    <row r="11" spans="1:14" x14ac:dyDescent="0.15">
      <c r="A11" s="29"/>
      <c r="B11" s="27"/>
      <c r="C11" s="27"/>
      <c r="D11" s="27"/>
      <c r="E11" s="27"/>
      <c r="F11" s="27"/>
      <c r="G11" s="3" t="s">
        <v>154</v>
      </c>
      <c r="H11" s="3" t="str">
        <f xml:space="preserve"> IF($G11 &lt;&gt; "无", VLOOKUP($G11,api列表!$C:$I,2,FALSE),"无")</f>
        <v>获取服务标签</v>
      </c>
      <c r="I11" s="3" t="str">
        <f xml:space="preserve"> IF($G11 &lt;&gt; "无", VLOOKUP($G11,api列表!$C:$I,3,FALSE),"无")</f>
        <v>{
    "id": "标签id，0取大分类", 
    "includeChild": "是否含子标签"
}</v>
      </c>
      <c r="J11" s="3" t="str">
        <f xml:space="preserve"> IF($G11 &lt;&gt; "无", VLOOKUP($G11,api列表!$C:$I,4,FALSE),"无")</f>
        <v>id可为空，则取全部</v>
      </c>
      <c r="K11" s="3" t="str">
        <f xml:space="preserve"> IF($G11 &lt;&gt; "无", VLOOKUP($G11,api列表!$C:$I,5,FALSE),"无")</f>
        <v>{
    "msg": "ok", 
    "count": 20, 
    "data": [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}, 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
    ]
}</v>
      </c>
      <c r="L11" s="3">
        <f xml:space="preserve"> IF($G11 &lt;&gt; "无", VLOOKUP($G11,api列表!$C:$I,6,FALSE),"无")</f>
        <v>0</v>
      </c>
      <c r="M11" s="27"/>
      <c r="N11" s="27"/>
    </row>
    <row r="12" spans="1:14" x14ac:dyDescent="0.15">
      <c r="A12" s="53">
        <f>ROW()-10</f>
        <v>2</v>
      </c>
      <c r="B12" s="25" t="s">
        <v>192</v>
      </c>
      <c r="C12" s="3" t="str">
        <f>VLOOKUP($B12,组件列表!$B:$E,2,FALSE)</f>
        <v>视图</v>
      </c>
      <c r="D12" s="3" t="str">
        <f>VLOOKUP($B12,组件列表!$B:$E,3,FALSE)</f>
        <v>命名视图</v>
      </c>
      <c r="E12" s="3" t="s">
        <v>55</v>
      </c>
      <c r="F12" s="3" t="str">
        <f>VLOOKUP($B12,组件列表!$B:$E,4,FALSE)</f>
        <v>非共有组件</v>
      </c>
      <c r="G12" s="3" t="s">
        <v>195</v>
      </c>
      <c r="H12" s="3" t="str">
        <f xml:space="preserve"> IF($G12 &lt;&gt; "无", VLOOKUP($G12,api列表!$C:$I,2,FALSE),"无")</f>
        <v>获取首页banner</v>
      </c>
      <c r="I12" s="3" t="str">
        <f xml:space="preserve"> IF($G12 &lt;&gt; "无", VLOOKUP($G12,api列表!$C:$I,3,FALSE),"无")</f>
        <v>{category：xxxx,objectId:xxxxx}</v>
      </c>
      <c r="J12" s="3" t="str">
        <f xml:space="preserve"> IF($G12 &lt;&gt; "无", VLOOKUP($G12,api列表!$C:$I,4,FALSE),"无")</f>
        <v>category:homepage,service,serviceTop,doc，company,companyFooter,recommend
固定文字
objectId：服务id，文档id，企业id</v>
      </c>
      <c r="K12" s="3" t="str">
        <f xml:space="preserve"> IF($G12 &lt;&gt; "无", VLOOKUP($G12,api列表!$C:$I,5,FALSE),"无")</f>
        <v>{
    "msg": "ok", 
    "count":3,
    "data": [
        {
            "title": "banner tile1", 
            "picUrl": "http://cdn.siqiquan.org/636288322691184168.jpg", 
            "url": "www.baidu.com"
        }, 
        {
            "title": "banner tile2", 
            "picUrl": "http://cdn.siqiquan.org/636288322691184168.jpg", 
            "url": "www.baidu.com"
        }, 
        {
            "title": "banner tile3", 
            "picUrl": "http://cdn.siqiquan.org/636288322691184168.jpg", 
            "url": "www.baidu.com"
        }
    ]
}</v>
      </c>
      <c r="L12" s="3" t="str">
        <f xml:space="preserve"> IF($G12 &lt;&gt; "无", VLOOKUP($G12,api列表!$C:$I,6,FALSE),"无")</f>
        <v>无</v>
      </c>
      <c r="M12" s="26" t="str">
        <f>VLOOKUP($B12,组件列表!$B:$L,5,FALSE)</f>
        <v>components/index</v>
      </c>
      <c r="N12" s="26" t="str">
        <f>VLOOKUP($B12,组件列表!$B:$L,6,FALSE)</f>
        <v>完成</v>
      </c>
    </row>
    <row r="13" spans="1:14" x14ac:dyDescent="0.15">
      <c r="A13" s="19">
        <f t="shared" ref="A13:A17" si="0">ROW()-10</f>
        <v>3</v>
      </c>
      <c r="B13" s="3" t="s">
        <v>194</v>
      </c>
      <c r="C13" s="3" t="str">
        <f>VLOOKUP($B13,组件列表!$B:$E,2,FALSE)</f>
        <v>视图</v>
      </c>
      <c r="D13" s="3" t="str">
        <f>VLOOKUP($B13,组件列表!$B:$E,3,FALSE)</f>
        <v>命名视图</v>
      </c>
      <c r="E13" s="3" t="s">
        <v>55</v>
      </c>
      <c r="F13" s="3" t="str">
        <f>VLOOKUP($B13,组件列表!$B:$E,4,FALSE)</f>
        <v>全局公用组件</v>
      </c>
      <c r="G13" s="3" t="s">
        <v>155</v>
      </c>
      <c r="H13" s="3" t="str">
        <f xml:space="preserve"> IF($G13 &lt;&gt; "无", VLOOKUP($G13,api列表!$C:$I,2,FALSE),"无")</f>
        <v>添加新需求</v>
      </c>
      <c r="I13" s="3" t="str">
        <f xml:space="preserve"> IF($G13 &lt;&gt; "无", VLOOKUP($G13,api列表!$C:$I,3,FALSE),"无")</f>
        <v>{
    "description": "描述", 
    "companyId": "提出对象", 
    "authorName": "提出人", 
    "authorPhoneNumber": "提出人联系方式", 
    "authorCompanyName": "提出人公司名", 
    "assignedServiceId": "提出对象服务Id"
}</v>
      </c>
      <c r="J13" s="3">
        <f xml:space="preserve"> IF($G13 &lt;&gt; "无", VLOOKUP($G13,api列表!$C:$I,4,FALSE),"无")</f>
        <v>0</v>
      </c>
      <c r="K13" s="3" t="str">
        <f xml:space="preserve"> IF($G13 &lt;&gt; "无", VLOOKUP($G13,api列表!$C:$I,5,FALSE),"无")</f>
        <v>{
    "msg": "ok", 
    "count": 1, 
    "data": [
    ]
}</v>
      </c>
      <c r="L13" s="3">
        <f xml:space="preserve"> IF($G13 &lt;&gt; "无", VLOOKUP($G13,api列表!$C:$I,6,FALSE),"无")</f>
        <v>0</v>
      </c>
      <c r="M13" s="3" t="str">
        <f>VLOOKUP($B13,组件列表!$B:$L,5,FALSE)</f>
        <v>components/shared</v>
      </c>
      <c r="N13" s="3" t="str">
        <f>VLOOKUP($B13,组件列表!$B:$L,6,FALSE)</f>
        <v>数据未接入</v>
      </c>
    </row>
    <row r="14" spans="1:14" x14ac:dyDescent="0.15">
      <c r="A14" s="19">
        <f t="shared" si="0"/>
        <v>4</v>
      </c>
      <c r="B14" s="4" t="s">
        <v>197</v>
      </c>
      <c r="C14" s="3" t="str">
        <f>VLOOKUP($B14,组件列表!$B:$E,2,FALSE)</f>
        <v>视图</v>
      </c>
      <c r="D14" s="3" t="str">
        <f>VLOOKUP($B14,组件列表!$B:$E,3,FALSE)</f>
        <v>命名视图</v>
      </c>
      <c r="E14" s="3" t="s">
        <v>55</v>
      </c>
      <c r="F14" s="3" t="str">
        <f>VLOOKUP($B14,组件列表!$B:$E,4,FALSE)</f>
        <v>非共有组件</v>
      </c>
      <c r="G14" s="3" t="s">
        <v>441</v>
      </c>
      <c r="H14" s="3" t="str">
        <f xml:space="preserve"> IF($G14 &lt;&gt; "无", VLOOKUP($G14,api列表!$C:$I,2,FALSE),"无")</f>
        <v>获取首页banner</v>
      </c>
      <c r="I14" s="3" t="str">
        <f xml:space="preserve"> IF($G14 &lt;&gt; "无", VLOOKUP($G14,api列表!$C:$I,3,FALSE),"无")</f>
        <v>{category：xxxx,objectId:xxxxx}</v>
      </c>
      <c r="J14" s="3" t="str">
        <f xml:space="preserve"> IF($G14 &lt;&gt; "无", VLOOKUP($G14,api列表!$C:$I,4,FALSE),"无")</f>
        <v>category:homepage,service,serviceTop,doc，company,companyFooter,recommend
固定文字
objectId：服务id，文档id，企业id</v>
      </c>
      <c r="K14" s="3" t="str">
        <f xml:space="preserve"> IF($G14 &lt;&gt; "无", VLOOKUP($G14,api列表!$C:$I,5,FALSE),"无")</f>
        <v>{
    "msg": "ok", 
    "count":3,
    "data": [
        {
            "title": "banner tile1", 
            "picUrl": "http://cdn.siqiquan.org/636288322691184168.jpg", 
            "url": "www.baidu.com"
        }, 
        {
            "title": "banner tile2", 
            "picUrl": "http://cdn.siqiquan.org/636288322691184168.jpg", 
            "url": "www.baidu.com"
        }, 
        {
            "title": "banner tile3", 
            "picUrl": "http://cdn.siqiquan.org/636288322691184168.jpg", 
            "url": "www.baidu.com"
        }
    ]
}</v>
      </c>
      <c r="L14" s="3" t="str">
        <f xml:space="preserve"> IF($G14 &lt;&gt; "无", VLOOKUP($G14,api列表!$C:$I,6,FALSE),"无")</f>
        <v>无</v>
      </c>
      <c r="M14" s="3" t="str">
        <f>VLOOKUP($B14,组件列表!$B:$L,5,FALSE)</f>
        <v>components/index</v>
      </c>
      <c r="N14" s="3" t="str">
        <f>VLOOKUP($B14,组件列表!$B:$L,6,FALSE)</f>
        <v>数据未接入</v>
      </c>
    </row>
    <row r="15" spans="1:14" x14ac:dyDescent="0.15">
      <c r="A15" s="19">
        <f t="shared" si="0"/>
        <v>5</v>
      </c>
      <c r="B15" s="4" t="s">
        <v>211</v>
      </c>
      <c r="C15" s="3" t="str">
        <f>VLOOKUP($B15,组件列表!$B:$E,2,FALSE)</f>
        <v>视图</v>
      </c>
      <c r="D15" s="3" t="str">
        <f>VLOOKUP($B15,组件列表!$B:$E,3,FALSE)</f>
        <v>命名视图</v>
      </c>
      <c r="E15" s="3" t="s">
        <v>55</v>
      </c>
      <c r="F15" s="3" t="str">
        <f>VLOOKUP($B15,组件列表!$B:$E,4,FALSE)</f>
        <v>非共有组件</v>
      </c>
      <c r="G15" s="3" t="s">
        <v>201</v>
      </c>
      <c r="H15" s="3" t="str">
        <f xml:space="preserve"> IF($G15 &lt;&gt; "无", VLOOKUP($G15,api列表!$C:$I,2,FALSE),"无")</f>
        <v>获取分类下的服务</v>
      </c>
      <c r="I15" s="3" t="str">
        <f xml:space="preserve"> IF($G15 &lt;&gt; "无", VLOOKUP($G15,api列表!$C:$I,3,FALSE),"无")</f>
        <v xml:space="preserve">{
    "labelId": "标签id", 
    "companyId": "公司id", 
    "page": 1, 
    "pageNum": 8
}
</v>
      </c>
      <c r="J15" s="3" t="str">
        <f xml:space="preserve"> IF($G15 &lt;&gt; "无", VLOOKUP($G15,api列表!$C:$I,4,FALSE),"无")</f>
        <v>无</v>
      </c>
      <c r="K15" s="3" t="str">
        <f xml:space="preserve"> IF($G15 &lt;&gt; "无", VLOOKUP($G15,api列表!$C:$I,5,FALSE),"无")</f>
        <v>{
    "msg": "ok", 
    "count": 20, 
    "data": [
        {
            "companyId": "公司id", 
            "companyName": "公司名字", 
            "serviceId": "服务id", 
            "picUrl": "服务图片", 
            "serviceName": "服务名称", 
            "showNameFlag": "是否显示服务名称", 
            "inverseFlag": "是否反色显示服务名称"
        }, 
        {
            "companyId": "公司id", 
            "companyName": "公司名字", 
            "serviceId": "服务id", 
            "picUrl": "服务图片", 
            "serviceName": "服务名称", 
            "showNameFlag": "是否显示服务名称", 
            "inverseFlag": "是否反色显示服务名称"
        }
    ]
}</v>
      </c>
      <c r="L15" s="3" t="str">
        <f xml:space="preserve"> IF($G15 &lt;&gt; "无", VLOOKUP($G15,api列表!$C:$I,6,FALSE),"无")</f>
        <v>无</v>
      </c>
      <c r="M15" s="3" t="str">
        <f>VLOOKUP($B15,组件列表!$B:$L,5,FALSE)</f>
        <v>components/index</v>
      </c>
      <c r="N15" s="3" t="str">
        <f>VLOOKUP($B15,组件列表!$B:$L,6,FALSE)</f>
        <v>完成</v>
      </c>
    </row>
    <row r="16" spans="1:14" x14ac:dyDescent="0.15">
      <c r="A16" s="19">
        <f t="shared" si="0"/>
        <v>6</v>
      </c>
      <c r="B16" s="4" t="s">
        <v>564</v>
      </c>
      <c r="C16" s="3" t="str">
        <f>VLOOKUP($B16,组件列表!$B:$E,2,FALSE)</f>
        <v>视图</v>
      </c>
      <c r="D16" s="3" t="str">
        <f>VLOOKUP($B16,组件列表!$B:$E,3,FALSE)</f>
        <v>命名视图</v>
      </c>
      <c r="E16" s="3" t="s">
        <v>55</v>
      </c>
      <c r="F16" s="3" t="str">
        <f>VLOOKUP($B16,组件列表!$B:$E,4,FALSE)</f>
        <v>非共有组件</v>
      </c>
      <c r="G16" s="3" t="s">
        <v>206</v>
      </c>
      <c r="H16" s="3" t="str">
        <f xml:space="preserve"> IF($G16 &lt;&gt; "无", VLOOKUP($G16,api列表!$C:$I,2,FALSE),"无")</f>
        <v>获取友情链接列表</v>
      </c>
      <c r="I16" s="3" t="str">
        <f xml:space="preserve"> IF($G16 &lt;&gt; "无", VLOOKUP($G16,api列表!$C:$I,3,FALSE),"无")</f>
        <v>{page:1,pageNum:1}</v>
      </c>
      <c r="J16" s="3" t="str">
        <f xml:space="preserve"> IF($G16 &lt;&gt; "无", VLOOKUP($G16,api列表!$C:$I,4,FALSE),"无")</f>
        <v>page：页数，pagenum：每页显示个数</v>
      </c>
      <c r="K16" s="3" t="str">
        <f xml:space="preserve"> IF($G16 &lt;&gt; "无", VLOOKUP($G16,api列表!$C:$I,5,FALSE),"无")</f>
        <v>{
    "msg": "ok", 
    "count": 20, 
    "data": [
        {
            "webSite": "公司网址", 
            "logoUrl": "logo"
        }, 
        {
            "webSite": "公司网址", 
            "logoUrl": "logo"
        }
    ]
}</v>
      </c>
      <c r="L16" s="3" t="str">
        <f xml:space="preserve"> IF($G16 &lt;&gt; "无", VLOOKUP($G16,api列表!$C:$I,6,FALSE),"无")</f>
        <v>需补充</v>
      </c>
      <c r="M16" s="3" t="str">
        <f>VLOOKUP($B16,组件列表!$B:$L,5,FALSE)</f>
        <v>components/index</v>
      </c>
      <c r="N16" s="3" t="str">
        <f>VLOOKUP($B16,组件列表!$B:$L,6,FALSE)</f>
        <v>数据未接入</v>
      </c>
    </row>
    <row r="17" spans="1:14" x14ac:dyDescent="0.15">
      <c r="A17" s="19">
        <f t="shared" si="0"/>
        <v>7</v>
      </c>
      <c r="B17" s="4" t="s">
        <v>208</v>
      </c>
      <c r="C17" s="3" t="str">
        <f>VLOOKUP($B17,组件列表!$B:$E,2,FALSE)</f>
        <v>app.vue</v>
      </c>
      <c r="D17" s="3" t="str">
        <f>VLOOKUP($B17,组件列表!$B:$E,3,FALSE)</f>
        <v>命名视图</v>
      </c>
      <c r="E17" s="3" t="s">
        <v>55</v>
      </c>
      <c r="F17" s="3" t="str">
        <f>VLOOKUP($B17,组件列表!$B:$E,4,FALSE)</f>
        <v>全局公用组件</v>
      </c>
      <c r="G17" s="3" t="s">
        <v>209</v>
      </c>
      <c r="H17" s="3" t="str">
        <f xml:space="preserve"> IF($G17 &lt;&gt; "无", VLOOKUP($G17,api列表!$C:$I,2,FALSE),"无")</f>
        <v>无</v>
      </c>
      <c r="I17" s="3" t="str">
        <f xml:space="preserve"> IF($G17 &lt;&gt; "无", VLOOKUP($G17,api列表!$C:$I,3,FALSE),"无")</f>
        <v>无</v>
      </c>
      <c r="J17" s="3" t="str">
        <f xml:space="preserve"> IF($G17 &lt;&gt; "无", VLOOKUP($G17,api列表!$C:$I,4,FALSE),"无")</f>
        <v>无</v>
      </c>
      <c r="K17" s="3" t="str">
        <f xml:space="preserve"> IF($G17 &lt;&gt; "无", VLOOKUP($G17,api列表!$C:$I,5,FALSE),"无")</f>
        <v>无</v>
      </c>
      <c r="L17" s="3" t="str">
        <f xml:space="preserve"> IF($G17 &lt;&gt; "无", VLOOKUP($G17,api列表!$C:$I,6,FALSE),"无")</f>
        <v>无</v>
      </c>
      <c r="M17" s="3" t="str">
        <f>VLOOKUP($B17,组件列表!$B:$L,5,FALSE)</f>
        <v>components/shared</v>
      </c>
      <c r="N17" s="3" t="str">
        <f>VLOOKUP($B17,组件列表!$B:$L,6,FALSE)</f>
        <v>完成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"/>
  <sheetViews>
    <sheetView topLeftCell="D1" zoomScaleNormal="100" workbookViewId="0">
      <selection activeCell="H10" sqref="H10"/>
    </sheetView>
  </sheetViews>
  <sheetFormatPr defaultRowHeight="13.5" x14ac:dyDescent="0.15"/>
  <cols>
    <col min="2" max="2" width="28.5" customWidth="1"/>
    <col min="3" max="3" width="23.5" customWidth="1"/>
    <col min="4" max="4" width="9" bestFit="1" customWidth="1"/>
    <col min="5" max="5" width="12.375" customWidth="1"/>
    <col min="6" max="6" width="15.75" customWidth="1"/>
    <col min="7" max="7" width="37.37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4" max="14" width="15.75" customWidth="1"/>
    <col min="15" max="15" width="17.875" customWidth="1"/>
  </cols>
  <sheetData>
    <row r="1" spans="1:15" x14ac:dyDescent="0.15">
      <c r="A1" s="12" t="s">
        <v>0</v>
      </c>
      <c r="B1" t="s">
        <v>117</v>
      </c>
    </row>
    <row r="2" spans="1:15" ht="17.25" customHeight="1" x14ac:dyDescent="0.15">
      <c r="O2" s="2"/>
    </row>
    <row r="3" spans="1:15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5" x14ac:dyDescent="0.15">
      <c r="A4" s="9" t="str">
        <f>"/" &amp; B1</f>
        <v>/service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service</v>
      </c>
      <c r="J4" s="11"/>
    </row>
    <row r="5" spans="1:15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5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5" x14ac:dyDescent="0.15">
      <c r="A8" s="5" t="s">
        <v>1</v>
      </c>
    </row>
    <row r="9" spans="1:15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5" x14ac:dyDescent="0.15">
      <c r="A10" s="19">
        <f>ROW()-9</f>
        <v>1</v>
      </c>
      <c r="B10" s="3" t="s">
        <v>13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55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26" t="str">
        <f>VLOOKUP($B10,组件列表!$B:$L,6,FALSE)</f>
        <v>数据未接入</v>
      </c>
    </row>
    <row r="11" spans="1:15" x14ac:dyDescent="0.15">
      <c r="A11" s="19">
        <f>ROW()-9</f>
        <v>2</v>
      </c>
      <c r="B11" s="49" t="s">
        <v>576</v>
      </c>
      <c r="C11" s="49" t="str">
        <f>VLOOKUP($B11,组件列表!$B:$E,2,FALSE)</f>
        <v>视图</v>
      </c>
      <c r="D11" s="49" t="str">
        <f>VLOOKUP($B11,组件列表!$B:$E,3,FALSE)</f>
        <v>命名视图</v>
      </c>
      <c r="E11" s="49" t="str">
        <f>$B$12 &amp; "指定"</f>
        <v>指定</v>
      </c>
      <c r="F11" s="49" t="str">
        <f>VLOOKUP($B11,组件列表!$B:$E,4,FALSE)</f>
        <v>全局公用组件</v>
      </c>
      <c r="G11" s="7" t="s">
        <v>154</v>
      </c>
      <c r="H11" s="3" t="str">
        <f xml:space="preserve"> IF($G11 &lt;&gt; "无", VLOOKUP($G11,api列表!$C:$I,2,FALSE),"无")</f>
        <v>获取服务标签</v>
      </c>
      <c r="I11" s="3" t="str">
        <f xml:space="preserve"> IF($G11 &lt;&gt; "无", VLOOKUP($G11,api列表!$C:$I,3,FALSE),"无")</f>
        <v>{
    "id": "标签id，0取大分类", 
    "includeChild": "是否含子标签"
}</v>
      </c>
      <c r="J11" s="3" t="str">
        <f xml:space="preserve"> IF($G11 &lt;&gt; "无", VLOOKUP($G11,api列表!$C:$I,4,FALSE),"无")</f>
        <v>id可为空，则取全部</v>
      </c>
      <c r="K11" s="3" t="str">
        <f xml:space="preserve"> IF($G11 &lt;&gt; "无", VLOOKUP($G11,api列表!$C:$I,5,FALSE),"无")</f>
        <v>{
    "msg": "ok", 
    "count": 20, 
    "data": [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}, 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
    ]
}</v>
      </c>
      <c r="L11" s="3">
        <f xml:space="preserve"> IF($G11 &lt;&gt; "无", VLOOKUP($G11,api列表!$C:$I,6,FALSE),"无")</f>
        <v>0</v>
      </c>
      <c r="M11" s="49" t="str">
        <f>VLOOKUP($B11,组件列表!$B:$L,5,FALSE)</f>
        <v>components/shared</v>
      </c>
      <c r="N11" s="49" t="str">
        <f>VLOOKUP($B11,组件列表!$B:$L,6,FALSE)</f>
        <v>数据未接入</v>
      </c>
    </row>
    <row r="12" spans="1:15" x14ac:dyDescent="0.15">
      <c r="A12" s="20"/>
      <c r="B12" s="50"/>
      <c r="C12" s="50"/>
      <c r="D12" s="50"/>
      <c r="E12" s="50"/>
      <c r="F12" s="50"/>
      <c r="G12" s="7" t="s">
        <v>150</v>
      </c>
      <c r="H12" s="3" t="str">
        <f xml:space="preserve"> IF($G12 &lt;&gt; "无", VLOOKUP($G12,api列表!$C:$I,2,FALSE),"无")</f>
        <v>获得用户已上传的服务列表</v>
      </c>
      <c r="I12" s="3" t="str">
        <f xml:space="preserve"> IF($G12 &lt;&gt; "无", VLOOKUP($G12,api列表!$C:$I,3,FALSE),"无")</f>
        <v>{page:1,pageNum:1}</v>
      </c>
      <c r="J12" s="3" t="str">
        <f xml:space="preserve"> IF($G12 &lt;&gt; "无", VLOOKUP($G12,api列表!$C:$I,4,FALSE),"无")</f>
        <v>page：页数，值为零去全部 ，pagenum：每页显示个数</v>
      </c>
      <c r="K12" s="3" t="str">
        <f xml:space="preserve"> IF($G12 &lt;&gt; "无", VLOOKUP($G12,api列表!$C:$I,5,FALSE),"无")</f>
        <v>{
    "msg": "ok", 
    "count": 20, 
    "data": [
        {
            "serviceId": "服务id", 
            "serviceName": "服务名称", 
            "serviceUrl": "服务链接"
        }, 
        {
            "serviceId": "服务id", 
            "serviceName": "服务名称", 
            "serviceUrl": "服务链接"
        }
    ]
}</v>
      </c>
      <c r="L12" s="3">
        <f xml:space="preserve"> IF($G12 &lt;&gt; "无", VLOOKUP($G12,api列表!$C:$I,6,FALSE),"无")</f>
        <v>0</v>
      </c>
      <c r="M12" s="50"/>
      <c r="N12" s="50"/>
    </row>
    <row r="13" spans="1:15" x14ac:dyDescent="0.15">
      <c r="A13" s="20"/>
      <c r="B13" s="51"/>
      <c r="C13" s="51"/>
      <c r="D13" s="51"/>
      <c r="E13" s="51"/>
      <c r="F13" s="51"/>
      <c r="G13" s="7" t="s">
        <v>153</v>
      </c>
      <c r="H13" s="3">
        <f xml:space="preserve"> IF($G13 &lt;&gt; "无", VLOOKUP($G13,api列表!$C:$I,2,FALSE),"无")</f>
        <v>0</v>
      </c>
      <c r="I13" s="3" t="str">
        <f xml:space="preserve"> IF($G13 &lt;&gt; "无", VLOOKUP($G13,api列表!$C:$I,3,FALSE),"无")</f>
        <v>无</v>
      </c>
      <c r="J13" s="3" t="str">
        <f xml:space="preserve"> IF($G13 &lt;&gt; "无", VLOOKUP($G13,api列表!$C:$I,4,FALSE),"无")</f>
        <v>无</v>
      </c>
      <c r="K13" s="3" t="str">
        <f xml:space="preserve"> IF($G13 &lt;&gt; "无", VLOOKUP($G13,api列表!$C:$I,5,FALSE),"无")</f>
        <v>{
    "msg": "ok", 
    "count": 2, 
    "data": [
        {
            "area": "地区名"
        }, 
        {
            "area": "地区名"
        }
    ]
}</v>
      </c>
      <c r="L13" s="3">
        <f xml:space="preserve"> IF($G13 &lt;&gt; "无", VLOOKUP($G13,api列表!$C:$I,6,FALSE),"无")</f>
        <v>0</v>
      </c>
      <c r="M13" s="51"/>
      <c r="N13" s="51"/>
    </row>
    <row r="14" spans="1:15" x14ac:dyDescent="0.15">
      <c r="A14" s="19">
        <f>ROW()-11</f>
        <v>3</v>
      </c>
      <c r="B14" s="3" t="s">
        <v>222</v>
      </c>
      <c r="C14" s="3" t="str">
        <f>VLOOKUP($B14,组件列表!$B:$E,2,FALSE)</f>
        <v>视图</v>
      </c>
      <c r="D14" s="3" t="str">
        <f>VLOOKUP($B14,组件列表!$B:$E,3,FALSE)</f>
        <v>命名视图</v>
      </c>
      <c r="E14" s="3" t="s">
        <v>55</v>
      </c>
      <c r="F14" s="3" t="str">
        <f>VLOOKUP($B14,组件列表!$B:$E,4,FALSE)</f>
        <v>非共有组件</v>
      </c>
      <c r="G14" s="3" t="s">
        <v>141</v>
      </c>
      <c r="H14" s="3" t="str">
        <f xml:space="preserve"> IF($G14 &lt;&gt; "无", VLOOKUP($G14,api列表!$C:$I,2,FALSE),"无")</f>
        <v>无</v>
      </c>
      <c r="I14" s="3" t="str">
        <f xml:space="preserve"> IF($G14 &lt;&gt; "无", VLOOKUP($G14,api列表!$C:$I,3,FALSE),"无")</f>
        <v>无</v>
      </c>
      <c r="J14" s="3" t="str">
        <f xml:space="preserve"> IF($G14 &lt;&gt; "无", VLOOKUP($G14,api列表!$C:$I,4,FALSE),"无")</f>
        <v>无</v>
      </c>
      <c r="K14" s="3" t="str">
        <f xml:space="preserve"> IF($G14 &lt;&gt; "无", VLOOKUP($G14,api列表!$C:$I,5,FALSE),"无")</f>
        <v>无</v>
      </c>
      <c r="L14" s="3" t="str">
        <f xml:space="preserve"> IF($G14 &lt;&gt; "无", VLOOKUP($G14,api列表!$C:$I,6,FALSE),"无")</f>
        <v>无</v>
      </c>
      <c r="M14" s="3" t="str">
        <f>VLOOKUP($B14,组件列表!$B:$L,5,FALSE)</f>
        <v>components/services</v>
      </c>
      <c r="N14" s="26" t="str">
        <f>VLOOKUP($B14,组件列表!$B:$L,6,FALSE)</f>
        <v>未开发</v>
      </c>
    </row>
    <row r="15" spans="1:15" x14ac:dyDescent="0.15">
      <c r="A15" s="19">
        <f>ROW()-11</f>
        <v>4</v>
      </c>
      <c r="B15" s="3" t="s">
        <v>194</v>
      </c>
      <c r="C15" s="3" t="str">
        <f>VLOOKUP($B15,组件列表!$B:$E,2,FALSE)</f>
        <v>视图</v>
      </c>
      <c r="D15" s="3" t="str">
        <f>VLOOKUP($B15,组件列表!$B:$E,3,FALSE)</f>
        <v>命名视图</v>
      </c>
      <c r="E15" s="3" t="s">
        <v>55</v>
      </c>
      <c r="F15" s="3" t="str">
        <f>VLOOKUP($B15,组件列表!$B:$E,4,FALSE)</f>
        <v>全局公用组件</v>
      </c>
      <c r="G15" s="3" t="s">
        <v>155</v>
      </c>
      <c r="H15" s="3" t="str">
        <f xml:space="preserve"> IF($G15 &lt;&gt; "无", VLOOKUP($G15,api列表!$C:$I,2,FALSE),"无")</f>
        <v>添加新需求</v>
      </c>
      <c r="I15" s="3" t="str">
        <f xml:space="preserve"> IF($G15 &lt;&gt; "无", VLOOKUP($G15,api列表!$C:$I,3,FALSE),"无")</f>
        <v>{
    "description": "描述", 
    "companyId": "提出对象", 
    "authorName": "提出人", 
    "authorPhoneNumber": "提出人联系方式", 
    "authorCompanyName": "提出人公司名", 
    "assignedServiceId": "提出对象服务Id"
}</v>
      </c>
      <c r="J15" s="3">
        <f xml:space="preserve"> IF($G15 &lt;&gt; "无", VLOOKUP($G15,api列表!$C:$I,4,FALSE),"无")</f>
        <v>0</v>
      </c>
      <c r="K15" s="3" t="str">
        <f xml:space="preserve"> IF($G15 &lt;&gt; "无", VLOOKUP($G15,api列表!$C:$I,5,FALSE),"无")</f>
        <v>{
    "msg": "ok", 
    "count": 1, 
    "data": [
    ]
}</v>
      </c>
      <c r="L15" s="3">
        <f xml:space="preserve"> IF($G15 &lt;&gt; "无", VLOOKUP($G15,api列表!$C:$I,6,FALSE),"无")</f>
        <v>0</v>
      </c>
      <c r="M15" s="3" t="str">
        <f>VLOOKUP($B15,组件列表!$B:$L,5,FALSE)</f>
        <v>components/shared</v>
      </c>
      <c r="N15" s="26" t="str">
        <f>VLOOKUP($B15,组件列表!$B:$L,6,FALSE)</f>
        <v>数据未接入</v>
      </c>
    </row>
    <row r="16" spans="1:15" x14ac:dyDescent="0.15">
      <c r="A16" s="19">
        <f>ROW()-11</f>
        <v>5</v>
      </c>
      <c r="B16" s="4" t="s">
        <v>197</v>
      </c>
      <c r="C16" s="3" t="str">
        <f>VLOOKUP($B16,组件列表!$B:$E,2,FALSE)</f>
        <v>视图</v>
      </c>
      <c r="D16" s="3" t="str">
        <f>VLOOKUP($B16,组件列表!$B:$E,3,FALSE)</f>
        <v>命名视图</v>
      </c>
      <c r="E16" s="3" t="s">
        <v>55</v>
      </c>
      <c r="F16" s="3" t="str">
        <f>VLOOKUP($B16,组件列表!$B:$E,4,FALSE)</f>
        <v>非共有组件</v>
      </c>
      <c r="G16" s="3" t="s">
        <v>441</v>
      </c>
      <c r="H16" s="3" t="str">
        <f xml:space="preserve"> IF($G16 &lt;&gt; "无", VLOOKUP($G16,api列表!$C:$I,2,FALSE),"无")</f>
        <v>获取首页banner</v>
      </c>
      <c r="I16" s="3" t="str">
        <f xml:space="preserve"> IF($G16 &lt;&gt; "无", VLOOKUP($G16,api列表!$C:$I,3,FALSE),"无")</f>
        <v>{category：xxxx,objectId:xxxxx}</v>
      </c>
      <c r="J16" s="3" t="str">
        <f xml:space="preserve"> IF($G16 &lt;&gt; "无", VLOOKUP($G16,api列表!$C:$I,4,FALSE),"无")</f>
        <v>category:homepage,service,serviceTop,doc，company,companyFooter,recommend
固定文字
objectId：服务id，文档id，企业id</v>
      </c>
      <c r="K16" s="3" t="str">
        <f xml:space="preserve"> IF($G16 &lt;&gt; "无", VLOOKUP($G16,api列表!$C:$I,5,FALSE),"无")</f>
        <v>{
    "msg": "ok", 
    "count":3,
    "data": [
        {
            "title": "banner tile1", 
            "picUrl": "http://cdn.siqiquan.org/636288322691184168.jpg", 
            "url": "www.baidu.com"
        }, 
        {
            "title": "banner tile2", 
            "picUrl": "http://cdn.siqiquan.org/636288322691184168.jpg", 
            "url": "www.baidu.com"
        }, 
        {
            "title": "banner tile3", 
            "picUrl": "http://cdn.siqiquan.org/636288322691184168.jpg", 
            "url": "www.baidu.com"
        }
    ]
}</v>
      </c>
      <c r="L16" s="3" t="str">
        <f xml:space="preserve"> IF($G16 &lt;&gt; "无", VLOOKUP($G16,api列表!$C:$I,6,FALSE),"无")</f>
        <v>无</v>
      </c>
      <c r="M16" s="3" t="str">
        <f>VLOOKUP($B16,组件列表!$B:$L,5,FALSE)</f>
        <v>components/index</v>
      </c>
      <c r="N16" s="26" t="str">
        <f>VLOOKUP($B16,组件列表!$B:$L,6,FALSE)</f>
        <v>数据未接入</v>
      </c>
    </row>
    <row r="17" spans="1:14" x14ac:dyDescent="0.15">
      <c r="A17" s="19">
        <f t="shared" ref="A17" si="0">ROW()-10</f>
        <v>7</v>
      </c>
      <c r="B17" s="21" t="s">
        <v>257</v>
      </c>
      <c r="C17" s="3" t="str">
        <f>VLOOKUP($B17,组件列表!$B:$E,2,FALSE)</f>
        <v>无</v>
      </c>
      <c r="D17" s="3" t="str">
        <f>VLOOKUP($B17,组件列表!$B:$E,3,FALSE)</f>
        <v>命名视图</v>
      </c>
      <c r="E17" s="3" t="s">
        <v>52</v>
      </c>
      <c r="F17" s="3" t="str">
        <f>VLOOKUP($B17,组件列表!$B:$E,4,FALSE)</f>
        <v>非共有组件</v>
      </c>
      <c r="G17" s="3" t="s">
        <v>213</v>
      </c>
      <c r="H17" s="3" t="str">
        <f xml:space="preserve"> IF($G17 &lt;&gt; "无", VLOOKUP($G17,api列表!$C:$I,2,FALSE),"无")</f>
        <v>获得服务列表</v>
      </c>
      <c r="I17" s="3" t="str">
        <f xml:space="preserve"> IF($G17 &lt;&gt; "无", VLOOKUP($G17,api列表!$C:$I,3,FALSE),"无")</f>
        <v>{
    "labelId": "标签id", 
    "area": "上海", 
    "page": 1, 
    "pageNum": 8
}</v>
      </c>
      <c r="J17" s="3" t="str">
        <f xml:space="preserve"> IF($G17 &lt;&gt; "无", VLOOKUP($G17,api列表!$C:$I,4,FALSE),"无")</f>
        <v>无</v>
      </c>
      <c r="K17" s="3" t="str">
        <f xml:space="preserve"> IF($G17 &lt;&gt; "无", VLOOKUP($G17,api列表!$C:$I,5,FALSE),"无")</f>
        <v>{
    "msg": "ok", 
    "count": 20, 
    "data": [
        {
            "companyId": "公司id", 
            "companyName": "公司名字", 
            "serviceId": "服务id", 
            "picUrl": "服务图片", 
            "serviceName": "服务名称", 
   "introduce": "服务简介",
            "showNameFlag": "是否显示服务名称", 
            "inverseFlag": "是否反色显示服务名称"
        }, 
  {
            "companyId": "公司id", 
            "companyName": "公司名字", 
            "serviceId": "服务id", 
            "picUrl": "服务图片", 
            "serviceName": "服务名称", 
   "introduce": "服务简介",
            "showNameFlag": "是否显示服务名称", 
            "inverseFlag": "是否反色显示服务名称"
        }
    ]
}</v>
      </c>
      <c r="L17" s="3">
        <f xml:space="preserve"> IF($G17 &lt;&gt; "无", VLOOKUP($G17,api列表!$C:$I,6,FALSE),"无")</f>
        <v>0</v>
      </c>
      <c r="M17" s="3" t="s">
        <v>214</v>
      </c>
      <c r="N17" s="64" t="str">
        <f>VLOOKUP($B17,组件列表!$B:$L,6,FALSE)</f>
        <v>未开发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zoomScale="130" zoomScaleNormal="130" workbookViewId="0">
      <pane xSplit="2" topLeftCell="E1" activePane="topRight" state="frozen"/>
      <selection pane="topRight" activeCell="H19" sqref="H19"/>
    </sheetView>
  </sheetViews>
  <sheetFormatPr defaultRowHeight="13.5" x14ac:dyDescent="0.15"/>
  <cols>
    <col min="2" max="2" width="22.5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4" max="14" width="16.75" customWidth="1"/>
    <col min="15" max="15" width="18" customWidth="1"/>
  </cols>
  <sheetData>
    <row r="1" spans="1:15" x14ac:dyDescent="0.15">
      <c r="A1" s="12" t="s">
        <v>0</v>
      </c>
      <c r="B1" t="s">
        <v>218</v>
      </c>
      <c r="N1" t="s">
        <v>51</v>
      </c>
      <c r="O1" t="s">
        <v>53</v>
      </c>
    </row>
    <row r="2" spans="1:15" x14ac:dyDescent="0.15">
      <c r="N2" t="s">
        <v>52</v>
      </c>
      <c r="O2" t="s">
        <v>54</v>
      </c>
    </row>
    <row r="3" spans="1:15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5" x14ac:dyDescent="0.15">
      <c r="A4" s="9" t="str">
        <f>"/" &amp; B1</f>
        <v>/serviceDetail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serviceDetail</v>
      </c>
      <c r="J4" s="11"/>
    </row>
    <row r="5" spans="1:15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5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5" x14ac:dyDescent="0.15">
      <c r="A8" s="5" t="s">
        <v>1</v>
      </c>
    </row>
    <row r="9" spans="1:15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5" x14ac:dyDescent="0.15">
      <c r="A10" s="19">
        <f>ROW()-9</f>
        <v>1</v>
      </c>
      <c r="B10" s="3" t="s">
        <v>13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55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26" t="str">
        <f>VLOOKUP($B10,组件列表!$B:$L,6,FALSE)</f>
        <v>数据未接入</v>
      </c>
    </row>
    <row r="11" spans="1:15" x14ac:dyDescent="0.15">
      <c r="A11" s="19">
        <f>ROW()-9</f>
        <v>2</v>
      </c>
      <c r="B11" s="3" t="s">
        <v>221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55</v>
      </c>
      <c r="F11" s="3" t="str">
        <f>VLOOKUP($B11,组件列表!$B:$E,4,FALSE)</f>
        <v>非共有组件</v>
      </c>
      <c r="G11" s="7" t="s">
        <v>441</v>
      </c>
      <c r="H11" s="3" t="str">
        <f xml:space="preserve"> IF($G11 &lt;&gt; "无", VLOOKUP($G11,api列表!$C:$I,2,FALSE),"无")</f>
        <v>获取首页banner</v>
      </c>
      <c r="I11" s="3" t="str">
        <f xml:space="preserve"> IF($G11 &lt;&gt; "无", VLOOKUP($G11,api列表!$C:$I,3,FALSE),"无")</f>
        <v>{category：xxxx,objectId:xxxxx}</v>
      </c>
      <c r="J11" s="3" t="str">
        <f xml:space="preserve"> IF($G11 &lt;&gt; "无", VLOOKUP($G11,api列表!$C:$I,4,FALSE),"无")</f>
        <v>category:homepage,service,serviceTop,doc，company,companyFooter,recommend
固定文字
objectId：服务id，文档id，企业id</v>
      </c>
      <c r="K11" s="3" t="str">
        <f xml:space="preserve"> IF($G11 &lt;&gt; "无", VLOOKUP($G11,api列表!$C:$I,5,FALSE),"无")</f>
        <v>{
    "msg": "ok", 
    "count":3,
    "data": [
        {
            "title": "banner tile1", 
            "picUrl": "http://cdn.siqiquan.org/636288322691184168.jpg", 
            "url": "www.baidu.com"
        }, 
        {
            "title": "banner tile2", 
            "picUrl": "http://cdn.siqiquan.org/636288322691184168.jpg", 
            "url": "www.baidu.com"
        }, 
        {
            "title": "banner tile3", 
            "picUrl": "http://cdn.siqiquan.org/636288322691184168.jpg", 
            "url": "www.baidu.com"
        }
    ]
}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components/services</v>
      </c>
      <c r="N11" s="26" t="str">
        <f>VLOOKUP($B11,组件列表!$B:$L,6,FALSE)</f>
        <v>未开发</v>
      </c>
    </row>
    <row r="12" spans="1:15" x14ac:dyDescent="0.15">
      <c r="A12" s="19">
        <f>ROW()-9</f>
        <v>3</v>
      </c>
      <c r="B12" s="3" t="s">
        <v>224</v>
      </c>
      <c r="C12" s="3" t="str">
        <f>VLOOKUP($B12,组件列表!$B:$E,2,FALSE)</f>
        <v>视图</v>
      </c>
      <c r="D12" s="3" t="str">
        <f>VLOOKUP($B12,组件列表!$B:$E,3,FALSE)</f>
        <v>命名视图</v>
      </c>
      <c r="E12" s="3" t="s">
        <v>55</v>
      </c>
      <c r="F12" s="3" t="str">
        <f>VLOOKUP($B12,组件列表!$B:$E,4,FALSE)</f>
        <v>视图内公用组件</v>
      </c>
      <c r="G12" s="3" t="s">
        <v>225</v>
      </c>
      <c r="H12" s="3" t="str">
        <f xml:space="preserve"> IF($G12 &lt;&gt; "无", VLOOKUP($G12,api列表!$C:$I,2,FALSE),"无")</f>
        <v>获取文档列表</v>
      </c>
      <c r="I12" s="3" t="str">
        <f xml:space="preserve"> IF($G12 &lt;&gt; "无", VLOOKUP($G12,api列表!$C:$I,3,FALSE),"无")</f>
        <v>{serviceId,labelId,page:1,pageNum:1}</v>
      </c>
      <c r="J12" s="3">
        <f xml:space="preserve"> IF($G12 &lt;&gt; "无", VLOOKUP($G12,api列表!$C:$I,4,FALSE),"无")</f>
        <v>0</v>
      </c>
      <c r="K12" s="3" t="str">
        <f xml:space="preserve"> IF($G12 &lt;&gt; "无", VLOOKUP($G12,api列表!$C:$I,5,FALSE),"无")</f>
        <v>{
    "msg": "ok", 
    "count": 30, 
    "data": [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}, 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
    ]
}</v>
      </c>
      <c r="L12" s="3">
        <f xml:space="preserve"> IF($G12 &lt;&gt; "无", VLOOKUP($G12,api列表!$C:$I,6,FALSE),"无")</f>
        <v>0</v>
      </c>
      <c r="M12" s="3"/>
      <c r="N12" s="26" t="str">
        <f>VLOOKUP($B12,组件列表!$B:$L,6,FALSE)</f>
        <v>未开发</v>
      </c>
    </row>
    <row r="13" spans="1:15" x14ac:dyDescent="0.15">
      <c r="A13" s="19">
        <f>ROW()-9</f>
        <v>4</v>
      </c>
      <c r="B13" s="49" t="s">
        <v>570</v>
      </c>
      <c r="C13" s="49" t="str">
        <f>VLOOKUP($B13,组件列表!$B:$E,2,FALSE)</f>
        <v>视图</v>
      </c>
      <c r="D13" s="49" t="str">
        <f>VLOOKUP($B13,组件列表!$B:$E,3,FALSE)</f>
        <v>命名视图</v>
      </c>
      <c r="E13" s="49" t="s">
        <v>566</v>
      </c>
      <c r="F13" s="49" t="str">
        <f>VLOOKUP($B13,组件列表!$B:$E,4,FALSE)</f>
        <v>全局公用组件</v>
      </c>
      <c r="G13" s="3" t="s">
        <v>158</v>
      </c>
      <c r="H13" s="3" t="str">
        <f xml:space="preserve"> IF($G13 &lt;&gt; "无", VLOOKUP($G13,api列表!$C:$I,2,FALSE),"无")</f>
        <v>评论列表</v>
      </c>
      <c r="I13" s="3" t="str">
        <f xml:space="preserve"> IF($G13 &lt;&gt; "无", VLOOKUP($G13,api列表!$C:$I,3,FALSE),"无")</f>
        <v>{objectId:1}</v>
      </c>
      <c r="J13" s="3" t="str">
        <f xml:space="preserve"> IF($G13 &lt;&gt; "无", VLOOKUP($G13,api列表!$C:$I,4,FALSE),"无")</f>
        <v>服务id，文档id</v>
      </c>
      <c r="K13" s="3" t="str">
        <f xml:space="preserve"> IF($G13 &lt;&gt; "无", VLOOKUP($G13,api列表!$C:$I,5,FALSE),"无")</f>
        <v>{
    "msg": "ok", 
    "count": 2, 
    "data": [
        {
            "id": "评论id可用来删除评论", 
            "userId": "评论人的id", 
            "userName": "评论人的名字", 
            "userPicUrl": "评论人的头像", 
            "content": "评论内容", 
            "createTime": "yyyy-mm-dd hh:MM:ss"
        }, 
        {
            "id": "评论id可用来删除评论", 
            "userId": "评论人的id", 
            "userName": "评论人的名字", 
            "userPicUrl": "评论人的头像", 
            "content": "评论内容", 
            "createTime": "yyyy-mm-dd  hh:MM:ss"
        }
    ]
}</v>
      </c>
      <c r="L13" s="3">
        <f xml:space="preserve"> IF($G13 &lt;&gt; "无", VLOOKUP($G13,api列表!$C:$I,6,FALSE),"无")</f>
        <v>0</v>
      </c>
      <c r="M13" s="49" t="str">
        <f>VLOOKUP($B13,组件列表!$B:$L,5,FALSE)</f>
        <v>components/shared</v>
      </c>
      <c r="N13" s="26" t="str">
        <f>VLOOKUP($B13,组件列表!$B:$L,6,FALSE)</f>
        <v>未开发</v>
      </c>
    </row>
    <row r="14" spans="1:15" x14ac:dyDescent="0.15">
      <c r="A14" s="20"/>
      <c r="B14" s="50"/>
      <c r="C14" s="50"/>
      <c r="D14" s="50"/>
      <c r="E14" s="50"/>
      <c r="F14" s="50"/>
      <c r="G14" s="3" t="s">
        <v>159</v>
      </c>
      <c r="H14" s="3" t="str">
        <f xml:space="preserve"> IF($G14 &lt;&gt; "无", VLOOKUP($G14,api列表!$C:$I,2,FALSE),"无")</f>
        <v>添加评论</v>
      </c>
      <c r="I14" s="3" t="str">
        <f xml:space="preserve"> IF($G14 &lt;&gt; "无", VLOOKUP($G14,api列表!$C:$I,3,FALSE),"无")</f>
        <v>{
    "objectId": "文档id或服务id", 
    "content": "评论内容"
}</v>
      </c>
      <c r="J14" s="3">
        <f xml:space="preserve"> IF($G14 &lt;&gt; "无", VLOOKUP($G14,api列表!$C:$I,4,FALSE),"无")</f>
        <v>0</v>
      </c>
      <c r="K14" s="3" t="str">
        <f xml:space="preserve"> IF($G14 &lt;&gt; "无", VLOOKUP($G14,api列表!$C:$I,5,FALSE),"无")</f>
        <v>{
    "msg": "ok",     
    "count": 1, 
    "data": [
    ]
}</v>
      </c>
      <c r="L14" s="3" t="str">
        <f xml:space="preserve"> IF($G14 &lt;&gt; "无", VLOOKUP($G14,api列表!$C:$I,6,FALSE),"无")</f>
        <v>{
    "msg": "ok",     //成功
    "count": 1, //更新件数
    "data": [   //无数据
    ]
}</v>
      </c>
      <c r="M14" s="50" t="s">
        <v>571</v>
      </c>
      <c r="N14" s="66" t="s">
        <v>571</v>
      </c>
    </row>
    <row r="15" spans="1:15" x14ac:dyDescent="0.15">
      <c r="A15" s="20"/>
      <c r="B15" s="51"/>
      <c r="C15" s="51"/>
      <c r="D15" s="51"/>
      <c r="E15" s="51"/>
      <c r="F15" s="51"/>
      <c r="G15" s="3" t="s">
        <v>160</v>
      </c>
      <c r="H15" s="3" t="str">
        <f xml:space="preserve"> IF($G15 &lt;&gt; "无", VLOOKUP($G15,api列表!$C:$I,2,FALSE),"无")</f>
        <v>删除评论</v>
      </c>
      <c r="I15" s="3" t="str">
        <f xml:space="preserve"> IF($G15 &lt;&gt; "无", VLOOKUP($G15,api列表!$C:$I,3,FALSE),"无")</f>
        <v>{
    "id": "评论id"
}</v>
      </c>
      <c r="J15" s="3">
        <f xml:space="preserve"> IF($G15 &lt;&gt; "无", VLOOKUP($G15,api列表!$C:$I,4,FALSE),"无")</f>
        <v>0</v>
      </c>
      <c r="K15" s="3" t="str">
        <f xml:space="preserve"> IF($G15 &lt;&gt; "无", VLOOKUP($G15,api列表!$C:$I,5,FALSE),"无")</f>
        <v>{
    "msg": "ok",     
    "count": 1, 
    "data": [
    ]
}</v>
      </c>
      <c r="L15" s="3" t="str">
        <f xml:space="preserve"> IF($G15 &lt;&gt; "无", VLOOKUP($G15,api列表!$C:$I,6,FALSE),"无")</f>
        <v>{
    "msg": "ok",     //成功
    "count": 1, //更新件数
    "data": [   //无数据
    ]
}</v>
      </c>
      <c r="M15" s="51" t="s">
        <v>571</v>
      </c>
      <c r="N15" s="66" t="s">
        <v>571</v>
      </c>
    </row>
    <row r="16" spans="1:15" x14ac:dyDescent="0.15">
      <c r="A16" s="19">
        <f>ROW()-11</f>
        <v>5</v>
      </c>
      <c r="B16" s="3" t="s">
        <v>226</v>
      </c>
      <c r="C16" s="3" t="str">
        <f>VLOOKUP($B16,组件列表!$B:$E,2,FALSE)</f>
        <v>视图</v>
      </c>
      <c r="D16" s="3" t="str">
        <f>VLOOKUP($B16,组件列表!$B:$E,3,FALSE)</f>
        <v>命名视图</v>
      </c>
      <c r="E16" s="3" t="s">
        <v>55</v>
      </c>
      <c r="F16" s="3" t="str">
        <f>VLOOKUP($B16,组件列表!$B:$E,4,FALSE)</f>
        <v>全局公用组件</v>
      </c>
      <c r="G16" s="3" t="s">
        <v>234</v>
      </c>
      <c r="H16" s="3" t="str">
        <f xml:space="preserve"> IF($G16 &lt;&gt; "无", VLOOKUP($G16,api列表!$C:$I,2,FALSE),"无")</f>
        <v>设置收藏</v>
      </c>
      <c r="I16" s="3" t="str">
        <f xml:space="preserve"> IF($G16 &lt;&gt; "无", VLOOKUP($G16,api列表!$C:$I,3,FALSE),"无")</f>
        <v>{
    "objectId": "文档id或服务id或企业id", 
 }</v>
      </c>
      <c r="J16" s="3" t="str">
        <f xml:space="preserve"> IF($G16 &lt;&gt; "无", VLOOKUP($G16,api列表!$C:$I,4,FALSE),"无")</f>
        <v>需补充</v>
      </c>
      <c r="K16" s="3" t="str">
        <f xml:space="preserve"> IF($G16 &lt;&gt; "无", VLOOKUP($G16,api列表!$C:$I,5,FALSE),"无")</f>
        <v>{
    "msg": "ok", 
    "count": 1, 
    "data": {
        "favoriteCount": "收藏数", 
        "favoriteFlag": "当前用户是否收藏"
    }
}</v>
      </c>
      <c r="L16" s="3" t="str">
        <f xml:space="preserve"> IF($G16 &lt;&gt; "无", VLOOKUP($G16,api列表!$C:$I,6,FALSE),"无")</f>
        <v>需补充</v>
      </c>
      <c r="M16" s="3" t="str">
        <f>VLOOKUP($B16,组件列表!$B:$L,5,FALSE)</f>
        <v>components/shared</v>
      </c>
      <c r="N16" s="26" t="str">
        <f>VLOOKUP($B16,组件列表!$B:$L,6,FALSE)</f>
        <v>未开发</v>
      </c>
    </row>
    <row r="17" spans="1:14" x14ac:dyDescent="0.15">
      <c r="A17" s="19"/>
      <c r="B17" s="3"/>
      <c r="C17" s="3"/>
      <c r="D17" s="3"/>
      <c r="E17" s="3"/>
      <c r="F17" s="3"/>
      <c r="G17" s="3" t="s">
        <v>258</v>
      </c>
      <c r="H17" s="3" t="str">
        <f xml:space="preserve"> IF($G17 &lt;&gt; "无", VLOOKUP($G17,api列表!$C:$I,2,FALSE),"无")</f>
        <v>设置收藏</v>
      </c>
      <c r="I17" s="3" t="str">
        <f xml:space="preserve"> IF($G17 &lt;&gt; "无", VLOOKUP($G17,api列表!$C:$I,3,FALSE),"无")</f>
        <v>{
    "objectId": "文档id或服务id或企业id", 
    "like" :"是否喜欢  1：喜欢  -1：不喜欢 "
 }</v>
      </c>
      <c r="J17" s="3" t="str">
        <f xml:space="preserve"> IF($G17 &lt;&gt; "无", VLOOKUP($G17,api列表!$C:$I,4,FALSE),"无")</f>
        <v>需补充</v>
      </c>
      <c r="K17" s="3" t="str">
        <f xml:space="preserve"> IF($G17 &lt;&gt; "无", VLOOKUP($G17,api列表!$C:$I,5,FALSE),"无")</f>
        <v>{
    "msg": "ok", 
    "count": 1, 
    "data": {
        "likeCount": "点赞数", 
        "unLikeCount": "踩数", 
        "likeFlag": "当前用户是否喜欢 1：喜欢 0：未选择 -1：不喜欢 "
    }
}</v>
      </c>
      <c r="L17" s="3" t="str">
        <f xml:space="preserve"> IF($G17 &lt;&gt; "无", VLOOKUP($G17,api列表!$C:$I,6,FALSE),"无")</f>
        <v>需补充</v>
      </c>
      <c r="M17" s="3"/>
      <c r="N17" s="25"/>
    </row>
    <row r="18" spans="1:14" x14ac:dyDescent="0.15">
      <c r="A18" s="19">
        <f>ROW()-12</f>
        <v>6</v>
      </c>
      <c r="B18" s="3" t="s">
        <v>194</v>
      </c>
      <c r="C18" s="3" t="str">
        <f>VLOOKUP($B18,组件列表!$B:$E,2,FALSE)</f>
        <v>视图</v>
      </c>
      <c r="D18" s="3" t="str">
        <f>VLOOKUP($B18,组件列表!$B:$E,3,FALSE)</f>
        <v>命名视图</v>
      </c>
      <c r="E18" s="3" t="s">
        <v>55</v>
      </c>
      <c r="F18" s="3" t="str">
        <f>VLOOKUP($B18,组件列表!$B:$E,4,FALSE)</f>
        <v>全局公用组件</v>
      </c>
      <c r="G18" s="3" t="s">
        <v>155</v>
      </c>
      <c r="H18" s="3" t="str">
        <f xml:space="preserve"> IF($G18 &lt;&gt; "无", VLOOKUP($G18,api列表!$C:$I,2,FALSE),"无")</f>
        <v>添加新需求</v>
      </c>
      <c r="I18" s="3" t="str">
        <f xml:space="preserve"> IF($G18 &lt;&gt; "无", VLOOKUP($G18,api列表!$C:$I,3,FALSE),"无")</f>
        <v>{
    "description": "描述", 
    "companyId": "提出对象", 
    "authorName": "提出人", 
    "authorPhoneNumber": "提出人联系方式", 
    "authorCompanyName": "提出人公司名", 
    "assignedServiceId": "提出对象服务Id"
}</v>
      </c>
      <c r="J18" s="3">
        <f xml:space="preserve"> IF($G18 &lt;&gt; "无", VLOOKUP($G18,api列表!$C:$I,4,FALSE),"无")</f>
        <v>0</v>
      </c>
      <c r="K18" s="3" t="str">
        <f xml:space="preserve"> IF($G18 &lt;&gt; "无", VLOOKUP($G18,api列表!$C:$I,5,FALSE),"无")</f>
        <v>{
    "msg": "ok", 
    "count": 1, 
    "data": [
    ]
}</v>
      </c>
      <c r="L18" s="3">
        <f xml:space="preserve"> IF($G18 &lt;&gt; "无", VLOOKUP($G18,api列表!$C:$I,6,FALSE),"无")</f>
        <v>0</v>
      </c>
      <c r="M18" s="3" t="str">
        <f>VLOOKUP($B18,组件列表!$B:$L,5,FALSE)</f>
        <v>components/shared</v>
      </c>
      <c r="N18" s="26" t="str">
        <f>VLOOKUP($B18,组件列表!$B:$L,6,FALSE)</f>
        <v>数据未接入</v>
      </c>
    </row>
    <row r="19" spans="1:14" x14ac:dyDescent="0.15">
      <c r="A19" s="19">
        <f>ROW()-12</f>
        <v>7</v>
      </c>
      <c r="B19" s="3" t="s">
        <v>53</v>
      </c>
      <c r="C19" s="3" t="str">
        <f>VLOOKUP($B19,组件列表!$B:$E,2,FALSE)</f>
        <v>视图</v>
      </c>
      <c r="D19" s="3" t="str">
        <f>VLOOKUP($B19,组件列表!$B:$E,3,FALSE)</f>
        <v>命名视图</v>
      </c>
      <c r="E19" s="3" t="s">
        <v>55</v>
      </c>
      <c r="F19" s="3" t="str">
        <f>VLOOKUP($B19,组件列表!$B:$E,4,FALSE)</f>
        <v>非共有组件</v>
      </c>
      <c r="G19" s="3" t="s">
        <v>157</v>
      </c>
      <c r="H19" s="3">
        <f xml:space="preserve"> IF($G19 &lt;&gt; "无", VLOOKUP($G19,api列表!$C:$I,2,FALSE),"无")</f>
        <v>0</v>
      </c>
      <c r="I19" s="3" t="str">
        <f xml:space="preserve"> IF($G19 &lt;&gt; "无", VLOOKUP($G19,api列表!$C:$I,3,FALSE),"无")</f>
        <v>{id:"服务id"}</v>
      </c>
      <c r="J19" s="3">
        <f xml:space="preserve"> IF($G19 &lt;&gt; "无", VLOOKUP($G19,api列表!$C:$I,4,FALSE),"无")</f>
        <v>0</v>
      </c>
      <c r="K19" s="3" t="str">
        <f xml:space="preserve"> IF($G19 &lt;&gt; "无", VLOOKUP($G19,api列表!$C:$I,5,FALSE),"无")</f>
        <v>{
    "id": "服务Id", 
    "name": "服务名称", 
    "picUrl": "图片", 
    "contactPhone": "联系电话", 
    "contactId": "客服ID", 
    "city": "城市", 
    "status": "服务状态", 
    "introduce": "服务简介", 
    "ownerId": "发布者ID（公司id，或个人id）", 
    "ownerName": "发布者", 
    "materials": [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}, 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
    ]
}</v>
      </c>
      <c r="L19" s="3">
        <f xml:space="preserve"> IF($G19 &lt;&gt; "无", VLOOKUP($G19,api列表!$C:$I,6,FALSE),"无")</f>
        <v>0</v>
      </c>
      <c r="M19" s="3" t="str">
        <f>VLOOKUP($B19,组件列表!$B:$L,5,FALSE)</f>
        <v>views</v>
      </c>
      <c r="N19" s="26" t="str">
        <f>VLOOKUP($B19,组件列表!$B:$L,6,FALSE)</f>
        <v>未开发</v>
      </c>
    </row>
    <row r="20" spans="1:14" x14ac:dyDescent="0.15">
      <c r="A20" s="19">
        <f>ROW()-12</f>
        <v>8</v>
      </c>
      <c r="B20" s="54" t="s">
        <v>577</v>
      </c>
      <c r="C20" s="3" t="str">
        <f>VLOOKUP($B20,组件列表!$B:$E,2,FALSE)</f>
        <v>组件</v>
      </c>
      <c r="D20" s="3" t="str">
        <f>VLOOKUP($B20,组件列表!$B:$E,3,FALSE)</f>
        <v>组件嵌套</v>
      </c>
      <c r="E20" s="3" t="s">
        <v>55</v>
      </c>
      <c r="F20" s="3" t="str">
        <f>VLOOKUP($B20,组件列表!$B:$E,4,FALSE)</f>
        <v>全局公用组件</v>
      </c>
      <c r="G20" s="3">
        <v>0</v>
      </c>
      <c r="H20" s="3" t="s">
        <v>148</v>
      </c>
      <c r="I20" s="3" t="s">
        <v>505</v>
      </c>
      <c r="J20" s="3" t="s">
        <v>506</v>
      </c>
      <c r="K20" s="3">
        <v>0</v>
      </c>
      <c r="L20" s="3" t="s">
        <v>507</v>
      </c>
      <c r="M20" s="3" t="str">
        <f>VLOOKUP($B20,组件列表!$B:$L,5,FALSE)</f>
        <v>components/shared</v>
      </c>
      <c r="N20" s="26" t="str">
        <f>VLOOKUP($B20,组件列表!$B:$L,6,FALSE)</f>
        <v>未开发</v>
      </c>
    </row>
    <row r="21" spans="1:14" x14ac:dyDescent="0.15">
      <c r="A21" s="41"/>
      <c r="B21" s="3"/>
      <c r="C21" s="3"/>
      <c r="D21" s="3"/>
      <c r="E21" s="3"/>
      <c r="F21" s="3"/>
      <c r="G21" s="3"/>
      <c r="H21" s="3" t="s">
        <v>234</v>
      </c>
      <c r="I21" s="3" t="s">
        <v>508</v>
      </c>
      <c r="J21" s="3" t="s">
        <v>509</v>
      </c>
      <c r="K21" s="3" t="s">
        <v>510</v>
      </c>
      <c r="L21" s="3" t="s">
        <v>510</v>
      </c>
      <c r="M21" s="3" t="s">
        <v>510</v>
      </c>
      <c r="N21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zoomScale="130" zoomScaleNormal="130" workbookViewId="0">
      <pane xSplit="2" topLeftCell="H1" activePane="topRight" state="frozen"/>
      <selection pane="topRight" activeCell="H10" sqref="H10:L10"/>
    </sheetView>
  </sheetViews>
  <sheetFormatPr defaultRowHeight="13.5" x14ac:dyDescent="0.15"/>
  <cols>
    <col min="2" max="2" width="28.5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0.5" customWidth="1"/>
    <col min="14" max="14" width="17.5" customWidth="1"/>
  </cols>
  <sheetData>
    <row r="1" spans="1:14" x14ac:dyDescent="0.15">
      <c r="A1" s="12" t="s">
        <v>0</v>
      </c>
      <c r="B1" t="s">
        <v>228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"/" &amp; B1</f>
        <v>/companyList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companyList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49" t="s">
        <v>574</v>
      </c>
      <c r="C10" s="49" t="str">
        <f>VLOOKUP($B10,组件列表!$B:$E,2,FALSE)</f>
        <v>视图</v>
      </c>
      <c r="D10" s="49" t="str">
        <f>VLOOKUP($B10,组件列表!$B:$E,3,FALSE)</f>
        <v>命名视图</v>
      </c>
      <c r="E10" s="49" t="s">
        <v>575</v>
      </c>
      <c r="F10" s="49" t="str">
        <f>VLOOKUP($B10,组件列表!$B:$E,4,FALSE)</f>
        <v>非共有组件</v>
      </c>
      <c r="G10" s="3" t="s">
        <v>154</v>
      </c>
      <c r="H10" s="3" t="str">
        <f xml:space="preserve"> IF($G10 &lt;&gt; "无", VLOOKUP($G10,api列表!$C:$I,2,FALSE),"无")</f>
        <v>获取服务标签</v>
      </c>
      <c r="I10" s="3" t="str">
        <f xml:space="preserve"> IF($G10 &lt;&gt; "无", VLOOKUP($G10,api列表!$C:$I,3,FALSE),"无")</f>
        <v>{
    "id": "标签id，0取大分类", 
    "includeChild": "是否含子标签"
}</v>
      </c>
      <c r="J10" s="3" t="str">
        <f xml:space="preserve"> IF($G10 &lt;&gt; "无", VLOOKUP($G10,api列表!$C:$I,4,FALSE),"无")</f>
        <v>id可为空，则取全部</v>
      </c>
      <c r="K10" s="3" t="str">
        <f xml:space="preserve"> IF($G10 &lt;&gt; "无", VLOOKUP($G10,api列表!$C:$I,5,FALSE),"无")</f>
        <v>{
    "msg": "ok", 
    "count": 20, 
    "data": [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}, 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
    ]
}</v>
      </c>
      <c r="L10" s="3">
        <f xml:space="preserve"> IF($G10 &lt;&gt; "无", VLOOKUP($G10,api列表!$C:$I,6,FALSE),"无")</f>
        <v>0</v>
      </c>
      <c r="M10" s="49" t="str">
        <f>VLOOKUP($B10,组件列表!$B:$L,5,FALSE)</f>
        <v>components/company</v>
      </c>
      <c r="N10" s="49" t="str">
        <f>VLOOKUP($B10,组件列表!$B:$L,6,FALSE)</f>
        <v>未开发</v>
      </c>
    </row>
    <row r="11" spans="1:14" x14ac:dyDescent="0.15">
      <c r="A11" s="19">
        <f>ROW()-9</f>
        <v>2</v>
      </c>
      <c r="B11" s="50"/>
      <c r="C11" s="50"/>
      <c r="D11" s="50"/>
      <c r="E11" s="50"/>
      <c r="F11" s="50"/>
      <c r="G11" s="7" t="s">
        <v>232</v>
      </c>
      <c r="H11" s="3" t="str">
        <f xml:space="preserve"> IF($G11 &lt;&gt; "无", VLOOKUP($G11,api列表!$C:$I,2,FALSE),"无")</f>
        <v>获得服务商列表</v>
      </c>
      <c r="I11" s="3" t="str">
        <f xml:space="preserve"> IF($G11 &lt;&gt; "无", VLOOKUP($G11,api列表!$C:$I,3,FALSE),"无")</f>
        <v>{page:1,pageNum:1,labelId:10}</v>
      </c>
      <c r="J11" s="3" t="str">
        <f xml:space="preserve"> IF($G11 &lt;&gt; "无", VLOOKUP($G11,api列表!$C:$I,4,FALSE),"无")</f>
        <v>page：页数，pagenum：每页显示个数</v>
      </c>
      <c r="K11" s="3" t="str">
        <f xml:space="preserve"> IF($G11 &lt;&gt; "无", VLOOKUP($G11,api列表!$C:$I,5,FALSE),"无")</f>
        <v>{
    "msg": "ok", 
    "count": 20, 
    "data": [
        {
            "id": "公司id", 
            "name": "公司名称", 
            "shortName": "公司名称简写", 0
            "introduce": "公司介绍", 
            "favoriteFlg": "是否收藏该公司。非登陆用户返回false"
        }, 
        {
            "id": "公司id", 
            "name": "公司名称", 
            "shortName": "公司名称简写", 
            "introduce": "公司介绍", 
            "favoriteFlg": "是否收藏该公司"
        }
    ]
}</v>
      </c>
      <c r="L11" s="3" t="str">
        <f xml:space="preserve"> IF($G11 &lt;&gt; "无", VLOOKUP($G11,api列表!$C:$I,6,FALSE),"无")</f>
        <v>需补充</v>
      </c>
      <c r="M11" s="50"/>
      <c r="N11" s="50"/>
    </row>
    <row r="12" spans="1:14" x14ac:dyDescent="0.15">
      <c r="A12" s="19">
        <f>ROW()-9</f>
        <v>3</v>
      </c>
      <c r="B12" s="51"/>
      <c r="C12" s="51"/>
      <c r="D12" s="51"/>
      <c r="E12" s="51"/>
      <c r="F12" s="51"/>
      <c r="G12" s="3" t="s">
        <v>234</v>
      </c>
      <c r="H12" s="3" t="str">
        <f xml:space="preserve"> IF($G12 &lt;&gt; "无", VLOOKUP($G12,api列表!$C:$I,2,FALSE),"无")</f>
        <v>设置收藏</v>
      </c>
      <c r="I12" s="3" t="str">
        <f xml:space="preserve"> IF($G12 &lt;&gt; "无", VLOOKUP($G12,api列表!$C:$I,3,FALSE),"无")</f>
        <v>{
    "objectId": "文档id或服务id或企业id", 
 }</v>
      </c>
      <c r="J12" s="3" t="str">
        <f xml:space="preserve"> IF($G12 &lt;&gt; "无", VLOOKUP($G12,api列表!$C:$I,4,FALSE),"无")</f>
        <v>需补充</v>
      </c>
      <c r="K12" s="3" t="str">
        <f xml:space="preserve"> IF($G12 &lt;&gt; "无", VLOOKUP($G12,api列表!$C:$I,5,FALSE),"无")</f>
        <v>{
    "msg": "ok", 
    "count": 1, 
    "data": {
        "favoriteCount": "收藏数", 
        "favoriteFlag": "当前用户是否收藏"
    }
}</v>
      </c>
      <c r="L12" s="3" t="str">
        <f xml:space="preserve"> IF($G12 &lt;&gt; "无", VLOOKUP($G12,api列表!$C:$I,6,FALSE),"无")</f>
        <v>需补充</v>
      </c>
      <c r="M12" s="51"/>
      <c r="N12" s="5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zoomScale="130" zoomScaleNormal="130" workbookViewId="0">
      <pane xSplit="2" topLeftCell="C1" activePane="topRight" state="frozen"/>
      <selection pane="topRight" activeCell="G11" sqref="G11"/>
    </sheetView>
  </sheetViews>
  <sheetFormatPr defaultRowHeight="13.5" x14ac:dyDescent="0.15"/>
  <cols>
    <col min="2" max="2" width="24.125" customWidth="1"/>
    <col min="3" max="3" width="23.5" customWidth="1"/>
    <col min="4" max="5" width="14.125" customWidth="1"/>
    <col min="6" max="6" width="23.7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4" max="14" width="19.875" customWidth="1"/>
  </cols>
  <sheetData>
    <row r="1" spans="1:14" x14ac:dyDescent="0.15">
      <c r="A1" s="12" t="s">
        <v>391</v>
      </c>
      <c r="B1" t="s">
        <v>392</v>
      </c>
    </row>
    <row r="3" spans="1:14" x14ac:dyDescent="0.15">
      <c r="A3" s="13" t="s">
        <v>30</v>
      </c>
      <c r="B3" s="14"/>
      <c r="C3" s="14" t="s">
        <v>618</v>
      </c>
      <c r="D3" s="14"/>
      <c r="E3" s="14"/>
      <c r="F3" s="15"/>
      <c r="G3" s="16" t="s">
        <v>393</v>
      </c>
      <c r="H3" s="17" t="s">
        <v>394</v>
      </c>
      <c r="I3" s="17" t="s">
        <v>395</v>
      </c>
      <c r="J3" s="18"/>
    </row>
    <row r="4" spans="1:14" x14ac:dyDescent="0.15">
      <c r="A4" s="9" t="str">
        <f>"/" &amp; B1</f>
        <v>/companyDetail</v>
      </c>
      <c r="B4" s="10"/>
      <c r="C4" s="10" t="s">
        <v>619</v>
      </c>
      <c r="D4" s="10"/>
      <c r="E4" s="10"/>
      <c r="F4" s="11"/>
      <c r="G4" s="7" t="s">
        <v>32</v>
      </c>
      <c r="H4" s="8"/>
      <c r="I4" s="9" t="str">
        <f>B1</f>
        <v>companyDetail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396</v>
      </c>
    </row>
    <row r="9" spans="1:14" x14ac:dyDescent="0.15">
      <c r="A9" s="16" t="s">
        <v>397</v>
      </c>
      <c r="B9" s="16" t="s">
        <v>398</v>
      </c>
      <c r="C9" s="16" t="s">
        <v>4</v>
      </c>
      <c r="D9" s="16" t="s">
        <v>43</v>
      </c>
      <c r="E9" s="16" t="s">
        <v>399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400</v>
      </c>
      <c r="K9" s="16" t="s">
        <v>401</v>
      </c>
      <c r="L9" s="16" t="s">
        <v>402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191</v>
      </c>
      <c r="C10" s="49" t="str">
        <f>VLOOKUP($B10,组件列表!$B:$E,2,FALSE)</f>
        <v>视图</v>
      </c>
      <c r="D10" s="49" t="str">
        <f>VLOOKUP($B10,组件列表!$B:$E,3,FALSE)</f>
        <v>命名视图</v>
      </c>
      <c r="E10" s="49" t="s">
        <v>575</v>
      </c>
      <c r="F10" s="49" t="str">
        <f>VLOOKUP($B10,组件列表!$B:$E,4,FALSE)</f>
        <v>非共有组件</v>
      </c>
      <c r="G10" s="3" t="s">
        <v>403</v>
      </c>
      <c r="H10" s="3" t="str">
        <f xml:space="preserve"> IF($G10 &lt;&gt; "无", VLOOKUP($G10,api列表!$C:$I,2,FALSE),"无")</f>
        <v>获取首页banner</v>
      </c>
      <c r="I10" s="3" t="str">
        <f xml:space="preserve"> IF($G10 &lt;&gt; "无", VLOOKUP($G10,api列表!$C:$I,3,FALSE),"无")</f>
        <v>{category：xxxx,objectId:xxxxx}</v>
      </c>
      <c r="J10" s="3" t="str">
        <f xml:space="preserve"> IF($G10 &lt;&gt; "无", VLOOKUP($G10,api列表!$C:$I,4,FALSE),"无")</f>
        <v>category:homepage,service,serviceTop,doc，company,companyFooter,recommend
固定文字
objectId：服务id，文档id，企业id</v>
      </c>
      <c r="K10" s="3" t="str">
        <f xml:space="preserve"> IF($G10 &lt;&gt; "无", VLOOKUP($G10,api列表!$C:$I,5,FALSE),"无")</f>
        <v>{
    "msg": "ok", 
    "count":3,
    "data": [
        {
            "title": "banner tile1", 
            "picUrl": "http://cdn.siqiquan.org/636288322691184168.jpg", 
            "url": "www.baidu.com"
        }, 
        {
            "title": "banner tile2", 
            "picUrl": "http://cdn.siqiquan.org/636288322691184168.jpg", 
            "url": "www.baidu.com"
        }, 
        {
            "title": "banner tile3", 
            "picUrl": "http://cdn.siqiquan.org/636288322691184168.jpg", 
            "url": "www.baidu.com"
        }
    ]
}</v>
      </c>
      <c r="L10" s="3" t="str">
        <f xml:space="preserve"> IF($G10 &lt;&gt; "无", VLOOKUP($G10,api列表!$C:$I,6,FALSE),"无")</f>
        <v>无</v>
      </c>
      <c r="M10" s="3" t="s">
        <v>502</v>
      </c>
      <c r="N10" s="49" t="str">
        <f>VLOOKUP($B10,组件列表!$B:$L,6,FALSE)</f>
        <v>完成</v>
      </c>
    </row>
    <row r="11" spans="1:14" x14ac:dyDescent="0.15">
      <c r="A11" s="22">
        <f>ROW()-9</f>
        <v>2</v>
      </c>
      <c r="B11" s="23" t="s">
        <v>95</v>
      </c>
      <c r="C11" s="49" t="str">
        <f>VLOOKUP($B11,组件列表!$B:$E,2,FALSE)</f>
        <v>视图</v>
      </c>
      <c r="D11" s="49" t="str">
        <f>VLOOKUP($B11,组件列表!$B:$E,3,FALSE)</f>
        <v>命名视图</v>
      </c>
      <c r="E11" s="49" t="s">
        <v>575</v>
      </c>
      <c r="F11" s="49" t="str">
        <f>VLOOKUP($B11,组件列表!$B:$E,4,FALSE)</f>
        <v>全局公用组件</v>
      </c>
      <c r="G11" s="3" t="s">
        <v>155</v>
      </c>
      <c r="H11" s="3" t="str">
        <f xml:space="preserve"> IF($G11 &lt;&gt; "无", VLOOKUP($G11,api列表!$C:$I,2,FALSE),"无")</f>
        <v>添加新需求</v>
      </c>
      <c r="I11" s="3" t="str">
        <f xml:space="preserve"> IF($G11 &lt;&gt; "无", VLOOKUP($G11,api列表!$C:$I,3,FALSE),"无")</f>
        <v>{
    "description": "描述", 
    "companyId": "提出对象", 
    "authorName": "提出人", 
    "authorPhoneNumber": "提出人联系方式", 
    "authorCompanyName": "提出人公司名", 
    "assignedServiceId": "提出对象服务Id"
}</v>
      </c>
      <c r="J11" s="3">
        <f xml:space="preserve"> IF($G11 &lt;&gt; "无", VLOOKUP($G11,api列表!$C:$I,4,FALSE),"无")</f>
        <v>0</v>
      </c>
      <c r="K11" s="3" t="str">
        <f xml:space="preserve"> IF($G11 &lt;&gt; "无", VLOOKUP($G11,api列表!$C:$I,5,FALSE),"无")</f>
        <v>{
    "msg": "ok", 
    "count": 1, 
    "data": [
    ]
}</v>
      </c>
      <c r="L11" s="3">
        <f xml:space="preserve"> IF($G11 &lt;&gt; "无", VLOOKUP($G11,api列表!$C:$I,6,FALSE),"无")</f>
        <v>0</v>
      </c>
      <c r="M11" s="3" t="s">
        <v>500</v>
      </c>
      <c r="N11" s="49" t="str">
        <f>VLOOKUP($B11,组件列表!$B:$L,6,FALSE)</f>
        <v>数据未接入</v>
      </c>
    </row>
    <row r="12" spans="1:14" x14ac:dyDescent="0.15">
      <c r="A12" s="22">
        <f>ROW()-9</f>
        <v>3</v>
      </c>
      <c r="B12" s="49" t="s">
        <v>582</v>
      </c>
      <c r="C12" s="26" t="str">
        <f>VLOOKUP($B12,组件列表!$B:$E,2,FALSE)</f>
        <v>组件</v>
      </c>
      <c r="D12" s="26" t="str">
        <f>VLOOKUP($B12,组件列表!$B:$E,3,FALSE)</f>
        <v>组件嵌套</v>
      </c>
      <c r="E12" s="26" t="s">
        <v>621</v>
      </c>
      <c r="F12" s="26" t="str">
        <f>VLOOKUP($B12,组件列表!$B:$E,4,FALSE)</f>
        <v>全局公用组件</v>
      </c>
      <c r="G12" s="3" t="s">
        <v>148</v>
      </c>
      <c r="H12" s="3" t="str">
        <f xml:space="preserve"> IF($G12 &lt;&gt; "无", VLOOKUP($G12,api列表!$C:$I,2,FALSE),"无")</f>
        <v>获得企业基本信息</v>
      </c>
      <c r="I12" s="3" t="str">
        <f xml:space="preserve"> IF($G12 &lt;&gt; "无", VLOOKUP($G12,api列表!$C:$I,3,FALSE),"无")</f>
        <v>{Id："公司id"}</v>
      </c>
      <c r="J12" s="3">
        <f xml:space="preserve"> IF($G12 &lt;&gt; "无", VLOOKUP($G12,api列表!$C:$I,4,FALSE),"无")</f>
        <v>0</v>
      </c>
      <c r="K12" s="3" t="str">
        <f xml:space="preserve"> IF($G12 &lt;&gt; "无", VLOOKUP($G12,api列表!$C:$I,5,FALSE),"无")</f>
        <v>{
    "msg": "ok", 
    "count": 1, 
    "data": {
        "id": "公司id", 
        "name": "公司名称", 
        "shortName": "公司名称简写", 
        "introduce": "公司介绍", 
        "webSite": "公司网址", 
        "logoUrl": "logo", 
        "city": "城市", 
        "phoneNum": "电话", 
        "email": "邮箱", 
        "mailingAddress": "收件地址"
    }
}</v>
      </c>
      <c r="L12" s="3">
        <f xml:space="preserve"> IF($G12 &lt;&gt; "无", VLOOKUP($G12,api列表!$C:$I,6,FALSE),"无")</f>
        <v>0</v>
      </c>
      <c r="M12" s="26" t="s">
        <v>583</v>
      </c>
      <c r="N12" s="26" t="str">
        <f>VLOOKUP($B12,组件列表!$B:$L,6,FALSE)</f>
        <v>未开发</v>
      </c>
    </row>
    <row r="13" spans="1:14" x14ac:dyDescent="0.15">
      <c r="A13" s="52"/>
      <c r="B13" s="50"/>
      <c r="C13" s="45"/>
      <c r="D13" s="45"/>
      <c r="E13" s="45"/>
      <c r="F13" s="45"/>
      <c r="G13" s="3" t="s">
        <v>234</v>
      </c>
      <c r="H13" s="3" t="str">
        <f xml:space="preserve"> IF($G13 &lt;&gt; "无", VLOOKUP($G13,api列表!$C:$I,2,FALSE),"无")</f>
        <v>设置收藏</v>
      </c>
      <c r="I13" s="3" t="str">
        <f xml:space="preserve"> IF($G13 &lt;&gt; "无", VLOOKUP($G13,api列表!$C:$I,3,FALSE),"无")</f>
        <v>{
    "objectId": "文档id或服务id或企业id", 
 }</v>
      </c>
      <c r="J13" s="3" t="str">
        <f xml:space="preserve"> IF($G13 &lt;&gt; "无", VLOOKUP($G13,api列表!$C:$I,4,FALSE),"无")</f>
        <v>需补充</v>
      </c>
      <c r="K13" s="3" t="str">
        <f xml:space="preserve"> IF($G13 &lt;&gt; "无", VLOOKUP($G13,api列表!$C:$I,5,FALSE),"无")</f>
        <v>{
    "msg": "ok", 
    "count": 1, 
    "data": {
        "favoriteCount": "收藏数", 
        "favoriteFlag": "当前用户是否收藏"
    }
}</v>
      </c>
      <c r="L13" s="3" t="str">
        <f xml:space="preserve"> IF($G13 &lt;&gt; "无", VLOOKUP($G13,api列表!$C:$I,6,FALSE),"无")</f>
        <v>需补充</v>
      </c>
      <c r="M13" s="45"/>
      <c r="N13" s="45"/>
    </row>
    <row r="14" spans="1:14" x14ac:dyDescent="0.15">
      <c r="A14" s="53"/>
      <c r="B14" s="51"/>
      <c r="C14" s="27"/>
      <c r="D14" s="27"/>
      <c r="E14" s="27"/>
      <c r="F14" s="27"/>
      <c r="G14" s="3" t="s">
        <v>620</v>
      </c>
      <c r="H14" s="3" t="str">
        <f xml:space="preserve"> IF($G14 &lt;&gt; "无", VLOOKUP($G14,api列表!$C:$I,2,FALSE),"无")</f>
        <v>获得收藏</v>
      </c>
      <c r="I14" s="3" t="str">
        <f xml:space="preserve"> IF($G14 &lt;&gt; "无", VLOOKUP($G14,api列表!$C:$I,3,FALSE),"无")</f>
        <v>{
    "objectId": "文档id或服务id或企业id", 
 }</v>
      </c>
      <c r="J14" s="3" t="str">
        <f xml:space="preserve"> IF($G14 &lt;&gt; "无", VLOOKUP($G14,api列表!$C:$I,4,FALSE),"无")</f>
        <v>需补充</v>
      </c>
      <c r="K14" s="3" t="str">
        <f xml:space="preserve"> IF($G14 &lt;&gt; "无", VLOOKUP($G14,api列表!$C:$I,5,FALSE),"无")</f>
        <v>{
    "msg": "ok", 
    "count": 1, 
    "data": {
        "favoriteCount": "收藏数", 
        "favoriteFlag": "是否收藏"
    }
}</v>
      </c>
      <c r="L14" s="3" t="str">
        <f xml:space="preserve"> IF($G14 &lt;&gt; "无", VLOOKUP($G14,api列表!$C:$I,6,FALSE),"无")</f>
        <v>需补充</v>
      </c>
      <c r="M14" s="27"/>
      <c r="N14" s="27"/>
    </row>
    <row r="15" spans="1:14" x14ac:dyDescent="0.15">
      <c r="A15" s="53">
        <f>ROW()-10</f>
        <v>5</v>
      </c>
      <c r="B15" s="89" t="s">
        <v>404</v>
      </c>
      <c r="C15" s="49" t="str">
        <f>VLOOKUP($B15,组件列表!$B:$E,2,FALSE)</f>
        <v>命名视图</v>
      </c>
      <c r="D15" s="49" t="str">
        <f>VLOOKUP($B15,组件列表!$B:$E,3,FALSE)</f>
        <v>路由</v>
      </c>
      <c r="E15" s="49" t="s">
        <v>575</v>
      </c>
      <c r="F15" s="49" t="str">
        <f>VLOOKUP($B15,组件列表!$B:$E,4,FALSE)</f>
        <v>非共有组件</v>
      </c>
      <c r="G15" s="3" t="s">
        <v>151</v>
      </c>
      <c r="H15" s="3" t="str">
        <f xml:space="preserve"> IF($G15 &lt;&gt; "无", VLOOKUP($G15,api列表!$C:$I,2,FALSE),"无")</f>
        <v>获得主页信息</v>
      </c>
      <c r="I15" s="3" t="str">
        <f xml:space="preserve"> IF($G15 &lt;&gt; "无", VLOOKUP($G15,api列表!$C:$I,3,FALSE),"无")</f>
        <v>{Id：xxx}</v>
      </c>
      <c r="J15" s="3">
        <f xml:space="preserve"> IF($G15 &lt;&gt; "无", VLOOKUP($G15,api列表!$C:$I,4,FALSE),"无")</f>
        <v>0</v>
      </c>
      <c r="K15" s="3" t="str">
        <f xml:space="preserve"> IF($G15 &lt;&gt; "无", VLOOKUP($G15,api列表!$C:$I,5,FALSE),"无")</f>
        <v>{
    "msg": "ok", 
    "count": 2, 
    "data": [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}, 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
    ]
}</v>
      </c>
      <c r="L15" s="3">
        <f xml:space="preserve"> IF($G15 &lt;&gt; "无", VLOOKUP($G15,api列表!$C:$I,6,FALSE),"无")</f>
        <v>0</v>
      </c>
      <c r="M15" s="3" t="s">
        <v>503</v>
      </c>
      <c r="N15" s="49" t="str">
        <f>VLOOKUP($B15,组件列表!$B:$L,6,FALSE)</f>
        <v>未开发</v>
      </c>
    </row>
    <row r="16" spans="1:14" x14ac:dyDescent="0.15">
      <c r="A16" s="19">
        <f>ROW()-10</f>
        <v>6</v>
      </c>
      <c r="B16" s="3" t="s">
        <v>405</v>
      </c>
      <c r="C16" s="49" t="str">
        <f>VLOOKUP($B16,组件列表!$B:$E,2,FALSE)</f>
        <v>视图</v>
      </c>
      <c r="D16" s="49" t="str">
        <f>VLOOKUP($B16,组件列表!$B:$E,3,FALSE)</f>
        <v>命名视图</v>
      </c>
      <c r="E16" s="49" t="s">
        <v>575</v>
      </c>
      <c r="F16" s="49" t="str">
        <f>VLOOKUP($B16,组件列表!$B:$E,4,FALSE)</f>
        <v>视图内公用组件</v>
      </c>
      <c r="G16" s="3" t="s">
        <v>225</v>
      </c>
      <c r="H16" s="3" t="str">
        <f xml:space="preserve"> IF($G16 &lt;&gt; "无", VLOOKUP($G16,api列表!$C:$I,2,FALSE),"无")</f>
        <v>获取文档列表</v>
      </c>
      <c r="I16" s="3" t="str">
        <f xml:space="preserve"> IF($G16 &lt;&gt; "无", VLOOKUP($G16,api列表!$C:$I,3,FALSE),"无")</f>
        <v>{serviceId,labelId,page:1,pageNum:1}</v>
      </c>
      <c r="J16" s="3">
        <f xml:space="preserve"> IF($G16 &lt;&gt; "无", VLOOKUP($G16,api列表!$C:$I,4,FALSE),"无")</f>
        <v>0</v>
      </c>
      <c r="K16" s="3" t="str">
        <f xml:space="preserve"> IF($G16 &lt;&gt; "无", VLOOKUP($G16,api列表!$C:$I,5,FALSE),"无")</f>
        <v>{
    "msg": "ok", 
    "count": 30, 
    "data": [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}, 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
    ]
}</v>
      </c>
      <c r="L16" s="3">
        <f xml:space="preserve"> IF($G16 &lt;&gt; "无", VLOOKUP($G16,api列表!$C:$I,6,FALSE),"无")</f>
        <v>0</v>
      </c>
      <c r="M16" s="3" t="s">
        <v>504</v>
      </c>
      <c r="N16" s="49" t="str">
        <f>VLOOKUP($B16,组件列表!$B:$L,6,FALSE)</f>
        <v>未开发</v>
      </c>
    </row>
    <row r="17" spans="1:14" x14ac:dyDescent="0.15">
      <c r="A17" s="19">
        <f>ROW()-10</f>
        <v>7</v>
      </c>
      <c r="B17" s="64" t="s">
        <v>584</v>
      </c>
      <c r="C17" s="64" t="str">
        <f>VLOOKUP($B17,组件列表!$B:$E,2,FALSE)</f>
        <v>无</v>
      </c>
      <c r="D17" s="64" t="str">
        <f>VLOOKUP($B17,组件列表!$B:$E,3,FALSE)</f>
        <v>命名视图</v>
      </c>
      <c r="E17" s="64" t="s">
        <v>566</v>
      </c>
      <c r="F17" s="64" t="str">
        <f>VLOOKUP($B17,组件列表!$B:$E,4,FALSE)</f>
        <v>非共有组件</v>
      </c>
      <c r="G17" s="8"/>
      <c r="H17" s="8"/>
      <c r="I17" s="8"/>
      <c r="J17" s="8"/>
      <c r="K17" s="8"/>
      <c r="L17" s="8"/>
      <c r="M17" s="3" t="s">
        <v>504</v>
      </c>
      <c r="N17" s="11" t="str">
        <f>VLOOKUP($B17,组件列表!$B:$L,6,FALSE)</f>
        <v>未开发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zoomScaleNormal="100" workbookViewId="0">
      <pane xSplit="2" topLeftCell="C1" activePane="topRight" state="frozen"/>
      <selection pane="topRight" activeCell="G12" sqref="G12"/>
    </sheetView>
  </sheetViews>
  <sheetFormatPr defaultRowHeight="13.5" x14ac:dyDescent="0.15"/>
  <cols>
    <col min="2" max="2" width="24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4" max="14" width="16" customWidth="1"/>
    <col min="15" max="15" width="17.875" customWidth="1"/>
  </cols>
  <sheetData>
    <row r="1" spans="1:14" x14ac:dyDescent="0.15">
      <c r="A1" s="12" t="s">
        <v>0</v>
      </c>
      <c r="B1" t="s">
        <v>598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406</v>
      </c>
      <c r="H3" s="17" t="s">
        <v>407</v>
      </c>
      <c r="I3" s="17" t="s">
        <v>395</v>
      </c>
      <c r="J3" s="18"/>
    </row>
    <row r="4" spans="1:14" x14ac:dyDescent="0.15">
      <c r="A4" s="9" t="str">
        <f>"/" &amp; B1</f>
        <v>/companyRegisterStep1</v>
      </c>
      <c r="B4" s="10"/>
      <c r="C4" s="10"/>
      <c r="D4" s="10"/>
      <c r="E4" s="10"/>
      <c r="F4" s="11"/>
      <c r="G4" s="7" t="s">
        <v>408</v>
      </c>
      <c r="H4" s="8"/>
      <c r="I4" s="9" t="str">
        <f>B1</f>
        <v>companyRegisterStep1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409</v>
      </c>
    </row>
    <row r="9" spans="1:14" x14ac:dyDescent="0.15">
      <c r="A9" s="16" t="s">
        <v>410</v>
      </c>
      <c r="B9" s="16" t="s">
        <v>411</v>
      </c>
      <c r="C9" s="16" t="s">
        <v>412</v>
      </c>
      <c r="D9" s="16" t="s">
        <v>413</v>
      </c>
      <c r="E9" s="16" t="s">
        <v>414</v>
      </c>
      <c r="F9" s="16" t="s">
        <v>415</v>
      </c>
      <c r="G9" s="16" t="s">
        <v>416</v>
      </c>
      <c r="H9" s="16" t="s">
        <v>417</v>
      </c>
      <c r="I9" s="16" t="s">
        <v>418</v>
      </c>
      <c r="J9" s="16" t="s">
        <v>419</v>
      </c>
      <c r="K9" s="16" t="s">
        <v>420</v>
      </c>
      <c r="L9" s="16" t="s">
        <v>421</v>
      </c>
      <c r="M9" s="16" t="s">
        <v>422</v>
      </c>
      <c r="N9" s="16" t="s">
        <v>562</v>
      </c>
    </row>
    <row r="10" spans="1:14" x14ac:dyDescent="0.15">
      <c r="A10" s="19">
        <f>ROW()-9</f>
        <v>1</v>
      </c>
      <c r="B10" s="23" t="s">
        <v>599</v>
      </c>
      <c r="C10" s="49" t="str">
        <f>VLOOKUP($B10,组件列表!$B:$E,2,FALSE)</f>
        <v>视图</v>
      </c>
      <c r="D10" s="49" t="str">
        <f>VLOOKUP($B10,组件列表!$B:$E,3,FALSE)</f>
        <v>组件嵌套</v>
      </c>
      <c r="E10" s="49" t="s">
        <v>52</v>
      </c>
      <c r="F10" s="49" t="str">
        <f>VLOOKUP($B10,组件列表!$B:$E,4,FALSE)</f>
        <v>视图内公用组件</v>
      </c>
      <c r="G10" s="3" t="s">
        <v>423</v>
      </c>
      <c r="H10" s="64" t="str">
        <f xml:space="preserve"> IF($G10 &lt;&gt; "无", VLOOKUP($G10,api列表!$C:$I,2,FALSE),"无")</f>
        <v>无</v>
      </c>
      <c r="I10" s="64" t="str">
        <f xml:space="preserve"> IF($G10 &lt;&gt; "无", VLOOKUP($G10,api列表!$C:$I,3,FALSE),"无")</f>
        <v>无</v>
      </c>
      <c r="J10" s="64" t="str">
        <f xml:space="preserve"> IF($G10 &lt;&gt; "无", VLOOKUP($G10,api列表!$C:$I,4,FALSE),"无")</f>
        <v>无</v>
      </c>
      <c r="K10" s="64" t="str">
        <f xml:space="preserve"> IF($G10 &lt;&gt; "无", VLOOKUP($G10,api列表!$C:$I,5,FALSE),"无")</f>
        <v>无</v>
      </c>
      <c r="L10" s="64" t="str">
        <f xml:space="preserve"> IF($G10 &lt;&gt; "无", VLOOKUP($G10,api列表!$C:$I,6,FALSE),"无")</f>
        <v>无</v>
      </c>
      <c r="M10" s="3" t="s">
        <v>500</v>
      </c>
      <c r="N10" s="49" t="str">
        <f>VLOOKUP($B10,组件列表!$B:$L,6,FALSE)</f>
        <v>未开发</v>
      </c>
    </row>
    <row r="11" spans="1:14" x14ac:dyDescent="0.15">
      <c r="A11" s="72">
        <f>ROW()-9</f>
        <v>2</v>
      </c>
      <c r="B11" s="26" t="s">
        <v>601</v>
      </c>
      <c r="C11" s="49" t="str">
        <f>VLOOKUP($B11,组件列表!$B:$E,2,FALSE)</f>
        <v>视图</v>
      </c>
      <c r="D11" s="49" t="str">
        <f>VLOOKUP($B11,组件列表!$B:$E,3,FALSE)</f>
        <v>命名视图</v>
      </c>
      <c r="E11" s="49" t="s">
        <v>52</v>
      </c>
      <c r="F11" s="49" t="str">
        <f>VLOOKUP($B11,组件列表!$B:$E,4,FALSE)</f>
        <v>视图内公用组件</v>
      </c>
      <c r="G11" s="3" t="s">
        <v>609</v>
      </c>
      <c r="H11" s="64" t="str">
        <f xml:space="preserve"> IF($G11 &lt;&gt; "无", VLOOKUP($G11,api列表!$C:$I,2,FALSE),"无")</f>
        <v>修改企业基本信息</v>
      </c>
      <c r="I11" s="64" t="str">
        <f xml:space="preserve"> IF($G11 &lt;&gt; "无", VLOOKUP($G11,api列表!$C:$I,3,FALSE),"无")</f>
        <v>{
        "id": "公司id", 
        "name": "公司名称", 
        "shortName": "公司名称简写", 
        "introduce": "公司介绍", 
        "webSite": "公司网址", 
        "logoUrl": "logo", 
        "city": "城市", 
        "phoneNum": "电话", 
        "email": "邮箱", 
        "mailingAddress": "收件地址",
        "mailingAddress": "收件地址"
}</v>
      </c>
      <c r="J11" s="64">
        <f xml:space="preserve"> IF($G11 &lt;&gt; "无", VLOOKUP($G11,api列表!$C:$I,4,FALSE),"无")</f>
        <v>0</v>
      </c>
      <c r="K11" s="64" t="str">
        <f xml:space="preserve"> IF($G11 &lt;&gt; "无", VLOOKUP($G11,api列表!$C:$I,5,FALSE),"无")</f>
        <v>{
    "msg": "ok", 
    "count": 1, 
    "data": {
    }
}</v>
      </c>
      <c r="L11" s="64">
        <f xml:space="preserve"> IF($G11 &lt;&gt; "无", VLOOKUP($G11,api列表!$C:$I,6,FALSE),"无")</f>
        <v>0</v>
      </c>
      <c r="M11" s="49" t="s">
        <v>500</v>
      </c>
      <c r="N11" s="49" t="str">
        <f>VLOOKUP($B11,组件列表!$B:$L,6,FALSE)</f>
        <v>未开发</v>
      </c>
    </row>
    <row r="12" spans="1:14" x14ac:dyDescent="0.15">
      <c r="A12" s="81"/>
      <c r="B12" s="27"/>
      <c r="C12" s="27"/>
      <c r="D12" s="27"/>
      <c r="E12" s="27"/>
      <c r="F12" s="27"/>
      <c r="G12" s="3" t="s">
        <v>611</v>
      </c>
      <c r="H12" s="64" t="str">
        <f xml:space="preserve"> IF($G12 &lt;&gt; "无", VLOOKUP($G12,api列表!$C:$I,2,FALSE),"无")</f>
        <v>获得企业基本信息</v>
      </c>
      <c r="I12" s="64" t="str">
        <f xml:space="preserve"> IF($G12 &lt;&gt; "无", VLOOKUP($G12,api列表!$C:$I,3,FALSE),"无")</f>
        <v>{Id："公司id"}</v>
      </c>
      <c r="J12" s="64">
        <f xml:space="preserve"> IF($G12 &lt;&gt; "无", VLOOKUP($G12,api列表!$C:$I,4,FALSE),"无")</f>
        <v>0</v>
      </c>
      <c r="K12" s="64" t="str">
        <f xml:space="preserve"> IF($G12 &lt;&gt; "无", VLOOKUP($G12,api列表!$C:$I,5,FALSE),"无")</f>
        <v>{
    "msg": "ok", 
    "count": 1, 
    "data": {
        "id": "公司id", 
        "name": "公司名称", 
        "shortName": "公司名称简写", 
        "introduce": "公司介绍", 
        "webSite": "公司网址", 
        "logoUrl": "logo", 
        "city": "城市", 
        "phoneNum": "电话", 
        "email": "邮箱", 
        "mailingAddress": "收件地址"
    }
}</v>
      </c>
      <c r="L12" s="64">
        <f xml:space="preserve"> IF($G12 &lt;&gt; "无", VLOOKUP($G12,api列表!$C:$I,6,FALSE),"无")</f>
        <v>0</v>
      </c>
      <c r="M12" s="27"/>
      <c r="N12" s="2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zoomScaleNormal="100" workbookViewId="0">
      <selection activeCell="G10" sqref="G10"/>
    </sheetView>
  </sheetViews>
  <sheetFormatPr defaultRowHeight="13.5" x14ac:dyDescent="0.15"/>
  <cols>
    <col min="2" max="2" width="28.5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5" max="15" width="17.875" customWidth="1"/>
  </cols>
  <sheetData>
    <row r="1" spans="1:13" x14ac:dyDescent="0.15">
      <c r="A1" s="12" t="s">
        <v>0</v>
      </c>
      <c r="B1" t="s">
        <v>602</v>
      </c>
    </row>
    <row r="3" spans="1:13" x14ac:dyDescent="0.15">
      <c r="A3" s="13" t="s">
        <v>30</v>
      </c>
      <c r="B3" s="14"/>
      <c r="C3" s="14"/>
      <c r="D3" s="14"/>
      <c r="E3" s="14"/>
      <c r="F3" s="15"/>
      <c r="G3" s="16" t="s">
        <v>424</v>
      </c>
      <c r="H3" s="17" t="s">
        <v>425</v>
      </c>
      <c r="I3" s="17" t="s">
        <v>426</v>
      </c>
      <c r="J3" s="18"/>
    </row>
    <row r="4" spans="1:13" x14ac:dyDescent="0.15">
      <c r="A4" s="9" t="str">
        <f>"/" &amp; B1</f>
        <v>/companyRegisterStep2</v>
      </c>
      <c r="B4" s="10"/>
      <c r="C4" s="10"/>
      <c r="D4" s="10"/>
      <c r="E4" s="10"/>
      <c r="F4" s="11"/>
      <c r="G4" s="7" t="s">
        <v>427</v>
      </c>
      <c r="H4" s="8"/>
      <c r="I4" s="9" t="str">
        <f>B1</f>
        <v>companyRegisterStep2</v>
      </c>
      <c r="J4" s="11"/>
    </row>
    <row r="5" spans="1:13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3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3" x14ac:dyDescent="0.15">
      <c r="A8" s="5" t="s">
        <v>1</v>
      </c>
    </row>
    <row r="9" spans="1:13" x14ac:dyDescent="0.15">
      <c r="A9" s="16" t="s">
        <v>428</v>
      </c>
      <c r="B9" s="16" t="s">
        <v>429</v>
      </c>
      <c r="C9" s="16" t="s">
        <v>430</v>
      </c>
      <c r="D9" s="16" t="s">
        <v>431</v>
      </c>
      <c r="E9" s="16" t="s">
        <v>432</v>
      </c>
      <c r="F9" s="16" t="s">
        <v>415</v>
      </c>
      <c r="G9" s="16" t="s">
        <v>433</v>
      </c>
      <c r="H9" s="16" t="s">
        <v>434</v>
      </c>
      <c r="I9" s="16" t="s">
        <v>418</v>
      </c>
      <c r="J9" s="16" t="s">
        <v>419</v>
      </c>
      <c r="K9" s="16" t="s">
        <v>435</v>
      </c>
      <c r="L9" s="16" t="s">
        <v>436</v>
      </c>
      <c r="M9" s="16" t="s">
        <v>437</v>
      </c>
    </row>
    <row r="10" spans="1:13" x14ac:dyDescent="0.15">
      <c r="A10" s="19">
        <f>ROW()-9</f>
        <v>1</v>
      </c>
      <c r="B10" s="3" t="s">
        <v>599</v>
      </c>
      <c r="C10" s="11" t="str">
        <f>VLOOKUP($B10,组件列表!$B:$E,2,FALSE)</f>
        <v>视图</v>
      </c>
      <c r="D10" s="11" t="str">
        <f>VLOOKUP($B10,组件列表!$B:$E,3,FALSE)</f>
        <v>组件嵌套</v>
      </c>
      <c r="E10" s="11" t="s">
        <v>52</v>
      </c>
      <c r="F10" s="11" t="str">
        <f>VLOOKUP($B10,组件列表!$B:$E,4,FALSE)</f>
        <v>视图内公用组件</v>
      </c>
      <c r="G10" s="3" t="s">
        <v>438</v>
      </c>
      <c r="H10" s="64" t="str">
        <f xml:space="preserve"> IF($G10 &lt;&gt; "无", VLOOKUP($G10,api列表!$C:$I,2,FALSE),"无")</f>
        <v>无</v>
      </c>
      <c r="I10" s="64" t="str">
        <f xml:space="preserve"> IF($G10 &lt;&gt; "无", VLOOKUP($G10,api列表!$C:$I,3,FALSE),"无")</f>
        <v>无</v>
      </c>
      <c r="J10" s="64" t="str">
        <f xml:space="preserve"> IF($G10 &lt;&gt; "无", VLOOKUP($G10,api列表!$C:$I,4,FALSE),"无")</f>
        <v>无</v>
      </c>
      <c r="K10" s="64" t="str">
        <f xml:space="preserve"> IF($G10 &lt;&gt; "无", VLOOKUP($G10,api列表!$C:$I,5,FALSE),"无")</f>
        <v>无</v>
      </c>
      <c r="L10" s="64" t="str">
        <f xml:space="preserve"> IF($G10 &lt;&gt; "无", VLOOKUP($G10,api列表!$C:$I,6,FALSE),"无")</f>
        <v>无</v>
      </c>
      <c r="M10" s="3" t="s">
        <v>500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zoomScaleNormal="100" workbookViewId="0">
      <selection activeCell="A10" sqref="A10"/>
    </sheetView>
  </sheetViews>
  <sheetFormatPr defaultRowHeight="13.5" x14ac:dyDescent="0.15"/>
  <cols>
    <col min="2" max="2" width="28.5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5" max="15" width="17.875" customWidth="1"/>
  </cols>
  <sheetData>
    <row r="1" spans="1:13" x14ac:dyDescent="0.15">
      <c r="A1" s="12" t="s">
        <v>0</v>
      </c>
      <c r="B1" t="s">
        <v>612</v>
      </c>
    </row>
    <row r="3" spans="1:13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3" x14ac:dyDescent="0.15">
      <c r="A4" s="9" t="str">
        <f>"/" &amp; B1</f>
        <v>/companyRegisterStep3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companyRegisterStep3</v>
      </c>
      <c r="J4" s="11"/>
    </row>
    <row r="5" spans="1:13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3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3" x14ac:dyDescent="0.15">
      <c r="A8" s="5" t="s">
        <v>1</v>
      </c>
    </row>
    <row r="9" spans="1:13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</row>
    <row r="10" spans="1:13" x14ac:dyDescent="0.15">
      <c r="A10" s="19">
        <f>ROW()-9</f>
        <v>1</v>
      </c>
      <c r="B10" s="3" t="s">
        <v>599</v>
      </c>
      <c r="C10" s="11" t="str">
        <f>VLOOKUP($B10,组件列表!$B:$E,2,FALSE)</f>
        <v>视图</v>
      </c>
      <c r="D10" s="11" t="str">
        <f>VLOOKUP($B10,组件列表!$B:$E,3,FALSE)</f>
        <v>组件嵌套</v>
      </c>
      <c r="E10" s="11" t="s">
        <v>52</v>
      </c>
      <c r="F10" s="11" t="str">
        <f>VLOOKUP($B10,组件列表!$B:$E,4,FALSE)</f>
        <v>视图内公用组件</v>
      </c>
      <c r="G10" s="3" t="s">
        <v>630</v>
      </c>
      <c r="H10" s="64" t="str">
        <f xml:space="preserve"> IF($G10 &lt;&gt; "无", VLOOKUP($G10,api列表!$C:$I,2,FALSE),"无")</f>
        <v>修改企业三证</v>
      </c>
      <c r="I10" s="64" t="str">
        <f xml:space="preserve"> IF($G10 &lt;&gt; "无", VLOOKUP($G10,api列表!$C:$I,3,FALSE),"无")</f>
        <v>{
        "id": "公司id", 
        "certificationUrl":"三证照片链接"
}</v>
      </c>
      <c r="J10" s="64" t="str">
        <f xml:space="preserve"> IF($G10 &lt;&gt; "无", VLOOKUP($G10,api列表!$C:$I,4,FALSE),"无")</f>
        <v>需补充</v>
      </c>
      <c r="K10" s="64" t="str">
        <f xml:space="preserve"> IF($G10 &lt;&gt; "无", VLOOKUP($G10,api列表!$C:$I,5,FALSE),"无")</f>
        <v>{
    "msg": "ok", 
    "count": 1, 
    "data": {
    }
}</v>
      </c>
      <c r="L10" s="64" t="str">
        <f xml:space="preserve"> IF($G10 &lt;&gt; "无", VLOOKUP($G10,api列表!$C:$I,6,FALSE),"无")</f>
        <v>需补充</v>
      </c>
      <c r="M10" s="3" t="s">
        <v>500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115" zoomScaleNormal="115" workbookViewId="0">
      <pane xSplit="2" topLeftCell="C1" activePane="topRight" state="frozen"/>
      <selection pane="topRight" activeCell="C12" sqref="C12"/>
    </sheetView>
  </sheetViews>
  <sheetFormatPr defaultRowHeight="13.5" x14ac:dyDescent="0.15"/>
  <cols>
    <col min="2" max="2" width="28.5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4" max="14" width="11" bestFit="1" customWidth="1"/>
    <col min="15" max="15" width="17.875" customWidth="1"/>
  </cols>
  <sheetData>
    <row r="1" spans="1:14" x14ac:dyDescent="0.15">
      <c r="A1" s="12" t="s">
        <v>0</v>
      </c>
      <c r="B1" t="s">
        <v>235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"/" &amp; B1</f>
        <v>/docList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docList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397</v>
      </c>
      <c r="B9" s="16" t="s">
        <v>398</v>
      </c>
      <c r="C9" s="16" t="s">
        <v>412</v>
      </c>
      <c r="D9" s="16" t="s">
        <v>413</v>
      </c>
      <c r="E9" s="16" t="s">
        <v>399</v>
      </c>
      <c r="F9" s="16" t="s">
        <v>415</v>
      </c>
      <c r="G9" s="16" t="s">
        <v>263</v>
      </c>
      <c r="H9" s="16" t="s">
        <v>417</v>
      </c>
      <c r="I9" s="16" t="s">
        <v>418</v>
      </c>
      <c r="J9" s="16" t="s">
        <v>264</v>
      </c>
      <c r="K9" s="16" t="s">
        <v>265</v>
      </c>
      <c r="L9" s="16" t="s">
        <v>402</v>
      </c>
      <c r="M9" s="16" t="s">
        <v>422</v>
      </c>
      <c r="N9" s="16" t="s">
        <v>562</v>
      </c>
    </row>
    <row r="10" spans="1:14" x14ac:dyDescent="0.15">
      <c r="A10" s="26">
        <f>ROW()-9</f>
        <v>1</v>
      </c>
      <c r="B10" s="64" t="s">
        <v>13</v>
      </c>
      <c r="C10" s="49" t="str">
        <f>VLOOKUP($B10,组件列表!$B:$E,2,FALSE)</f>
        <v>视图</v>
      </c>
      <c r="D10" s="49" t="str">
        <f>VLOOKUP($B10,组件列表!$B:$E,3,FALSE)</f>
        <v>命名视图</v>
      </c>
      <c r="E10" s="49" t="s">
        <v>52</v>
      </c>
      <c r="F10" s="49" t="str">
        <f>VLOOKUP($B10,组件列表!$B:$E,4,FALSE)</f>
        <v>全局公用组件</v>
      </c>
      <c r="G10" s="64" t="s">
        <v>141</v>
      </c>
      <c r="H10" s="64" t="str">
        <f xml:space="preserve"> IF($G10 &lt;&gt; "无", VLOOKUP($G10,api列表!$C:$I,2,FALSE),"无")</f>
        <v>无</v>
      </c>
      <c r="I10" s="64" t="str">
        <f xml:space="preserve"> IF($G10 &lt;&gt; "无", VLOOKUP($G10,api列表!$C:$I,3,FALSE),"无")</f>
        <v>无</v>
      </c>
      <c r="J10" s="64" t="str">
        <f xml:space="preserve"> IF($G10 &lt;&gt; "无", VLOOKUP($G10,api列表!$C:$I,4,FALSE),"无")</f>
        <v>无</v>
      </c>
      <c r="K10" s="64" t="str">
        <f xml:space="preserve"> IF($G10 &lt;&gt; "无", VLOOKUP($G10,api列表!$C:$I,5,FALSE),"无")</f>
        <v>无</v>
      </c>
      <c r="L10" s="64" t="str">
        <f xml:space="preserve"> IF($G10 &lt;&gt; "无", VLOOKUP($G10,api列表!$C:$I,6,FALSE),"无")</f>
        <v>无</v>
      </c>
      <c r="M10" s="64" t="str">
        <f>VLOOKUP($B10,组件列表!$B:$L,5,FALSE)</f>
        <v>components/shared</v>
      </c>
      <c r="N10" s="64" t="str">
        <f>VLOOKUP($B10,组件列表!$B:$L,6,FALSE)</f>
        <v>数据未接入</v>
      </c>
    </row>
    <row r="11" spans="1:14" x14ac:dyDescent="0.15">
      <c r="A11" s="26">
        <f>ROW()-9</f>
        <v>2</v>
      </c>
      <c r="B11" s="49" t="s">
        <v>576</v>
      </c>
      <c r="C11" s="49" t="str">
        <f>VLOOKUP($B11,组件列表!$B:$E,2,FALSE)</f>
        <v>视图</v>
      </c>
      <c r="D11" s="49" t="str">
        <f>VLOOKUP($B11,组件列表!$B:$E,3,FALSE)</f>
        <v>命名视图</v>
      </c>
      <c r="E11" s="49" t="s">
        <v>52</v>
      </c>
      <c r="F11" s="49" t="str">
        <f>VLOOKUP($B11,组件列表!$B:$E,4,FALSE)</f>
        <v>全局公用组件</v>
      </c>
      <c r="G11" s="64" t="s">
        <v>154</v>
      </c>
      <c r="H11" s="64" t="str">
        <f xml:space="preserve"> IF($G11 &lt;&gt; "无", VLOOKUP($G11,api列表!$C:$I,2,FALSE),"无")</f>
        <v>获取服务标签</v>
      </c>
      <c r="I11" s="64" t="str">
        <f xml:space="preserve"> IF($G11 &lt;&gt; "无", VLOOKUP($G11,api列表!$C:$I,3,FALSE),"无")</f>
        <v>{
    "id": "标签id，0取大分类", 
    "includeChild": "是否含子标签"
}</v>
      </c>
      <c r="J11" s="64" t="str">
        <f xml:space="preserve"> IF($G11 &lt;&gt; "无", VLOOKUP($G11,api列表!$C:$I,4,FALSE),"无")</f>
        <v>id可为空，则取全部</v>
      </c>
      <c r="K11" s="64" t="str">
        <f xml:space="preserve"> IF($G11 &lt;&gt; "无", VLOOKUP($G11,api列表!$C:$I,5,FALSE),"无")</f>
        <v>{
    "msg": "ok", 
    "count": 20, 
    "data": [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}, 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
    ]
}</v>
      </c>
      <c r="L11" s="64">
        <f xml:space="preserve"> IF($G11 &lt;&gt; "无", VLOOKUP($G11,api列表!$C:$I,6,FALSE),"无")</f>
        <v>0</v>
      </c>
      <c r="M11" s="49" t="str">
        <f>VLOOKUP($B11,组件列表!$B:$L,5,FALSE)</f>
        <v>components/shared</v>
      </c>
      <c r="N11" s="49" t="str">
        <f>VLOOKUP($B11,组件列表!$B:$L,6,FALSE)</f>
        <v>数据未接入</v>
      </c>
    </row>
    <row r="12" spans="1:14" x14ac:dyDescent="0.15">
      <c r="A12" s="45"/>
      <c r="B12" s="50"/>
      <c r="C12" s="50"/>
      <c r="D12" s="50"/>
      <c r="E12" s="50"/>
      <c r="F12" s="50"/>
      <c r="G12" s="71" t="s">
        <v>150</v>
      </c>
      <c r="H12" s="25" t="str">
        <f xml:space="preserve"> IF($G12 &lt;&gt; "无", VLOOKUP($G12,api列表!$C:$I,2,FALSE),"无")</f>
        <v>获得用户已上传的服务列表</v>
      </c>
      <c r="I12" s="25" t="str">
        <f xml:space="preserve"> IF($G12 &lt;&gt; "无", VLOOKUP($G12,api列表!$C:$I,3,FALSE),"无")</f>
        <v>{page:1,pageNum:1}</v>
      </c>
      <c r="J12" s="25" t="str">
        <f xml:space="preserve"> IF($G12 &lt;&gt; "无", VLOOKUP($G12,api列表!$C:$I,4,FALSE),"无")</f>
        <v>page：页数，值为零去全部 ，pagenum：每页显示个数</v>
      </c>
      <c r="K12" s="25" t="str">
        <f xml:space="preserve"> IF($G12 &lt;&gt; "无", VLOOKUP($G12,api列表!$C:$I,5,FALSE),"无")</f>
        <v>{
    "msg": "ok", 
    "count": 20, 
    "data": [
        {
            "serviceId": "服务id", 
            "serviceName": "服务名称", 
            "serviceUrl": "服务链接"
        }, 
        {
            "serviceId": "服务id", 
            "serviceName": "服务名称", 
            "serviceUrl": "服务链接"
        }
    ]
}</v>
      </c>
      <c r="L12" s="25">
        <f xml:space="preserve"> IF($G12 &lt;&gt; "无", VLOOKUP($G12,api列表!$C:$I,6,FALSE),"无")</f>
        <v>0</v>
      </c>
      <c r="M12" s="50"/>
      <c r="N12" s="50"/>
    </row>
    <row r="13" spans="1:14" x14ac:dyDescent="0.15">
      <c r="A13" s="27"/>
      <c r="B13" s="51"/>
      <c r="C13" s="51"/>
      <c r="D13" s="51"/>
      <c r="E13" s="51"/>
      <c r="F13" s="51"/>
      <c r="G13" s="7" t="s">
        <v>153</v>
      </c>
      <c r="H13" s="3">
        <f xml:space="preserve"> IF($G13 &lt;&gt; "无", VLOOKUP($G13,api列表!$C:$I,2,FALSE),"无")</f>
        <v>0</v>
      </c>
      <c r="I13" s="3" t="str">
        <f xml:space="preserve"> IF($G13 &lt;&gt; "无", VLOOKUP($G13,api列表!$C:$I,3,FALSE),"无")</f>
        <v>无</v>
      </c>
      <c r="J13" s="3" t="str">
        <f xml:space="preserve"> IF($G13 &lt;&gt; "无", VLOOKUP($G13,api列表!$C:$I,4,FALSE),"无")</f>
        <v>无</v>
      </c>
      <c r="K13" s="3" t="str">
        <f xml:space="preserve"> IF($G13 &lt;&gt; "无", VLOOKUP($G13,api列表!$C:$I,5,FALSE),"无")</f>
        <v>{
    "msg": "ok", 
    "count": 2, 
    "data": [
        {
            "area": "地区名"
        }, 
        {
            "area": "地区名"
        }
    ]
}</v>
      </c>
      <c r="L13" s="3">
        <f xml:space="preserve"> IF($G13 &lt;&gt; "无", VLOOKUP($G13,api列表!$C:$I,6,FALSE),"无")</f>
        <v>0</v>
      </c>
      <c r="M13" s="51"/>
      <c r="N13" s="51"/>
    </row>
    <row r="14" spans="1:14" x14ac:dyDescent="0.15">
      <c r="A14" s="53">
        <f>ROW()-11</f>
        <v>3</v>
      </c>
      <c r="B14" s="3" t="s">
        <v>224</v>
      </c>
      <c r="C14" s="64" t="str">
        <f>VLOOKUP($B14,组件列表!$B:$E,2,FALSE)</f>
        <v>视图</v>
      </c>
      <c r="D14" s="11" t="str">
        <f>VLOOKUP($B14,组件列表!$B:$E,3,FALSE)</f>
        <v>命名视图</v>
      </c>
      <c r="E14" s="11" t="s">
        <v>52</v>
      </c>
      <c r="F14" s="11" t="str">
        <f>VLOOKUP($B14,组件列表!$B:$E,4,FALSE)</f>
        <v>视图内公用组件</v>
      </c>
      <c r="G14" s="3" t="s">
        <v>225</v>
      </c>
      <c r="H14" s="3" t="str">
        <f xml:space="preserve"> IF($G14 &lt;&gt; "无", VLOOKUP($G14,api列表!$C:$I,2,FALSE),"无")</f>
        <v>获取文档列表</v>
      </c>
      <c r="I14" s="3" t="str">
        <f xml:space="preserve"> IF($G14 &lt;&gt; "无", VLOOKUP($G14,api列表!$C:$I,3,FALSE),"无")</f>
        <v>{serviceId,labelId,page:1,pageNum:1}</v>
      </c>
      <c r="J14" s="3">
        <f xml:space="preserve"> IF($G14 &lt;&gt; "无", VLOOKUP($G14,api列表!$C:$I,4,FALSE),"无")</f>
        <v>0</v>
      </c>
      <c r="K14" s="3" t="str">
        <f xml:space="preserve"> IF($G14 &lt;&gt; "无", VLOOKUP($G14,api列表!$C:$I,5,FALSE),"无")</f>
        <v>{
    "msg": "ok", 
    "count": 30, 
    "data": [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}, 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
    ]
}</v>
      </c>
      <c r="L14" s="3">
        <f xml:space="preserve"> IF($G14 &lt;&gt; "无", VLOOKUP($G14,api列表!$C:$I,6,FALSE),"无")</f>
        <v>0</v>
      </c>
      <c r="M14" s="3"/>
      <c r="N14" s="64" t="str">
        <f>VLOOKUP($B14,组件列表!$B:$L,6,FALSE)</f>
        <v>未开发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tabSelected="1" zoomScale="160" zoomScaleNormal="160" workbookViewId="0">
      <pane xSplit="2" topLeftCell="C1" activePane="topRight" state="frozen"/>
      <selection pane="topRight" activeCell="A14" sqref="A14"/>
    </sheetView>
  </sheetViews>
  <sheetFormatPr defaultRowHeight="13.5" x14ac:dyDescent="0.15"/>
  <cols>
    <col min="2" max="2" width="18.375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4" max="14" width="18.125" customWidth="1"/>
    <col min="15" max="15" width="32.125" customWidth="1"/>
  </cols>
  <sheetData>
    <row r="1" spans="1:14" x14ac:dyDescent="0.15">
      <c r="A1" s="12" t="s">
        <v>0</v>
      </c>
      <c r="B1" t="s">
        <v>236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"/" &amp; B1</f>
        <v>/docDetail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docDetail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13</v>
      </c>
      <c r="C10" s="49" t="str">
        <f>VLOOKUP($B10,组件列表!$B:$E,2,FALSE)</f>
        <v>视图</v>
      </c>
      <c r="D10" s="49" t="str">
        <f>VLOOKUP($B10,组件列表!$B:$E,3,FALSE)</f>
        <v>命名视图</v>
      </c>
      <c r="E10" s="49" t="s">
        <v>52</v>
      </c>
      <c r="F10" s="49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49" t="str">
        <f>VLOOKUP($B10,组件列表!$B:$L,6,FALSE)</f>
        <v>数据未接入</v>
      </c>
    </row>
    <row r="11" spans="1:14" x14ac:dyDescent="0.15">
      <c r="A11" s="19">
        <f>ROW()-9</f>
        <v>2</v>
      </c>
      <c r="B11" s="3" t="s">
        <v>226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55</v>
      </c>
      <c r="F11" s="3" t="str">
        <f>VLOOKUP($B11,组件列表!$B:$E,4,FALSE)</f>
        <v>全局公用组件</v>
      </c>
      <c r="G11" s="3" t="s">
        <v>155</v>
      </c>
      <c r="H11" s="3" t="str">
        <f xml:space="preserve"> IF($G11 &lt;&gt; "无", VLOOKUP($G11,api列表!$C:$I,2,FALSE),"无")</f>
        <v>添加新需求</v>
      </c>
      <c r="I11" s="3" t="str">
        <f xml:space="preserve"> IF($G11 &lt;&gt; "无", VLOOKUP($G11,api列表!$C:$I,3,FALSE),"无")</f>
        <v>{
    "description": "描述", 
    "companyId": "提出对象", 
    "authorName": "提出人", 
    "authorPhoneNumber": "提出人联系方式", 
    "authorCompanyName": "提出人公司名", 
    "assignedServiceId": "提出对象服务Id"
}</v>
      </c>
      <c r="J11" s="3">
        <f xml:space="preserve"> IF($G11 &lt;&gt; "无", VLOOKUP($G11,api列表!$C:$I,4,FALSE),"无")</f>
        <v>0</v>
      </c>
      <c r="K11" s="3" t="str">
        <f xml:space="preserve"> IF($G11 &lt;&gt; "无", VLOOKUP($G11,api列表!$C:$I,5,FALSE),"无")</f>
        <v>{
    "msg": "ok", 
    "count": 1, 
    "data": [
    ]
}</v>
      </c>
      <c r="L11" s="3">
        <f xml:space="preserve"> IF($G11 &lt;&gt; "无", VLOOKUP($G11,api列表!$C:$I,6,FALSE),"无")</f>
        <v>0</v>
      </c>
      <c r="M11" s="3" t="str">
        <f>VLOOKUP($B11,组件列表!$B:$L,5,FALSE)</f>
        <v>components/shared</v>
      </c>
      <c r="N11" s="49" t="str">
        <f>VLOOKUP($B11,组件列表!$B:$L,6,FALSE)</f>
        <v>未开发</v>
      </c>
    </row>
    <row r="12" spans="1:14" x14ac:dyDescent="0.15">
      <c r="A12" s="19">
        <f>ROW()-9</f>
        <v>3</v>
      </c>
      <c r="B12" s="49" t="s">
        <v>570</v>
      </c>
      <c r="C12" s="49" t="str">
        <f>VLOOKUP($B12,组件列表!$B:$E,2,FALSE)</f>
        <v>视图</v>
      </c>
      <c r="D12" s="49" t="str">
        <f>VLOOKUP($B12,组件列表!$B:$E,3,FALSE)</f>
        <v>命名视图</v>
      </c>
      <c r="E12" s="49" t="s">
        <v>566</v>
      </c>
      <c r="F12" s="49" t="str">
        <f>VLOOKUP($B12,组件列表!$B:$E,4,FALSE)</f>
        <v>全局公用组件</v>
      </c>
      <c r="G12" s="3" t="s">
        <v>158</v>
      </c>
      <c r="H12" s="3" t="str">
        <f xml:space="preserve"> IF($G12 &lt;&gt; "无", VLOOKUP($G12,api列表!$C:$I,2,FALSE),"无")</f>
        <v>评论列表</v>
      </c>
      <c r="I12" s="3" t="str">
        <f xml:space="preserve"> IF($G12 &lt;&gt; "无", VLOOKUP($G12,api列表!$C:$I,3,FALSE),"无")</f>
        <v>{objectId:1}</v>
      </c>
      <c r="J12" s="3" t="str">
        <f xml:space="preserve"> IF($G12 &lt;&gt; "无", VLOOKUP($G12,api列表!$C:$I,4,FALSE),"无")</f>
        <v>服务id，文档id</v>
      </c>
      <c r="K12" s="3" t="str">
        <f xml:space="preserve"> IF($G12 &lt;&gt; "无", VLOOKUP($G12,api列表!$C:$I,5,FALSE),"无")</f>
        <v>{
    "msg": "ok", 
    "count": 2, 
    "data": [
        {
            "id": "评论id可用来删除评论", 
            "userId": "评论人的id", 
            "userName": "评论人的名字", 
            "userPicUrl": "评论人的头像", 
            "content": "评论内容", 
            "createTime": "yyyy-mm-dd hh:MM:ss"
        }, 
        {
            "id": "评论id可用来删除评论", 
            "userId": "评论人的id", 
            "userName": "评论人的名字", 
            "userPicUrl": "评论人的头像", 
            "content": "评论内容", 
            "createTime": "yyyy-mm-dd  hh:MM:ss"
        }
    ]
}</v>
      </c>
      <c r="L12" s="3">
        <f xml:space="preserve"> IF($G12 &lt;&gt; "无", VLOOKUP($G12,api列表!$C:$I,6,FALSE),"无")</f>
        <v>0</v>
      </c>
      <c r="M12" s="49" t="str">
        <f>VLOOKUP($B12,组件列表!$B:$L,5,FALSE)</f>
        <v>components/shared</v>
      </c>
      <c r="N12" s="49" t="str">
        <f>VLOOKUP($B12,组件列表!$B:$L,6,FALSE)</f>
        <v>未开发</v>
      </c>
    </row>
    <row r="13" spans="1:14" x14ac:dyDescent="0.15">
      <c r="A13" s="20"/>
      <c r="B13" s="50"/>
      <c r="C13" s="50"/>
      <c r="D13" s="50"/>
      <c r="E13" s="50"/>
      <c r="F13" s="50"/>
      <c r="G13" s="3" t="s">
        <v>159</v>
      </c>
      <c r="H13" s="3" t="str">
        <f xml:space="preserve"> IF($G13 &lt;&gt; "无", VLOOKUP($G13,api列表!$C:$I,2,FALSE),"无")</f>
        <v>添加评论</v>
      </c>
      <c r="I13" s="3" t="str">
        <f xml:space="preserve"> IF($G13 &lt;&gt; "无", VLOOKUP($G13,api列表!$C:$I,3,FALSE),"无")</f>
        <v>{
    "objectId": "文档id或服务id", 
    "content": "评论内容"
}</v>
      </c>
      <c r="J13" s="3">
        <f xml:space="preserve"> IF($G13 &lt;&gt; "无", VLOOKUP($G13,api列表!$C:$I,4,FALSE),"无")</f>
        <v>0</v>
      </c>
      <c r="K13" s="3" t="str">
        <f xml:space="preserve"> IF($G13 &lt;&gt; "无", VLOOKUP($G13,api列表!$C:$I,5,FALSE),"无")</f>
        <v>{
    "msg": "ok",     
    "count": 1, 
    "data": [
    ]
}</v>
      </c>
      <c r="L13" s="3" t="str">
        <f xml:space="preserve"> IF($G13 &lt;&gt; "无", VLOOKUP($G13,api列表!$C:$I,6,FALSE),"无")</f>
        <v>{
    "msg": "ok",     //成功
    "count": 1, //更新件数
    "data": [   //无数据
    ]
}</v>
      </c>
      <c r="M13" s="50" t="s">
        <v>586</v>
      </c>
      <c r="N13" s="50" t="s">
        <v>587</v>
      </c>
    </row>
    <row r="14" spans="1:14" x14ac:dyDescent="0.15">
      <c r="A14" s="20"/>
      <c r="B14" s="51"/>
      <c r="C14" s="51"/>
      <c r="D14" s="51"/>
      <c r="E14" s="51"/>
      <c r="F14" s="51"/>
      <c r="G14" s="3" t="s">
        <v>160</v>
      </c>
      <c r="H14" s="3" t="str">
        <f xml:space="preserve"> IF($G14 &lt;&gt; "无", VLOOKUP($G14,api列表!$C:$I,2,FALSE),"无")</f>
        <v>删除评论</v>
      </c>
      <c r="I14" s="3" t="str">
        <f xml:space="preserve"> IF($G14 &lt;&gt; "无", VLOOKUP($G14,api列表!$C:$I,3,FALSE),"无")</f>
        <v>{
    "id": "评论id"
}</v>
      </c>
      <c r="J14" s="3">
        <f xml:space="preserve"> IF($G14 &lt;&gt; "无", VLOOKUP($G14,api列表!$C:$I,4,FALSE),"无")</f>
        <v>0</v>
      </c>
      <c r="K14" s="3" t="str">
        <f xml:space="preserve"> IF($G14 &lt;&gt; "无", VLOOKUP($G14,api列表!$C:$I,5,FALSE),"无")</f>
        <v>{
    "msg": "ok",     
    "count": 1, 
    "data": [
    ]
}</v>
      </c>
      <c r="L14" s="3" t="str">
        <f xml:space="preserve"> IF($G14 &lt;&gt; "无", VLOOKUP($G14,api列表!$C:$I,6,FALSE),"无")</f>
        <v>{
    "msg": "ok",     //成功
    "count": 1, //更新件数
    "data": [   //无数据
    ]
}</v>
      </c>
      <c r="M14" s="51" t="s">
        <v>588</v>
      </c>
      <c r="N14" s="51"/>
    </row>
    <row r="15" spans="1:14" x14ac:dyDescent="0.15">
      <c r="A15" s="72">
        <f>ROW()-11</f>
        <v>4</v>
      </c>
      <c r="B15" s="26" t="s">
        <v>589</v>
      </c>
      <c r="C15" s="49" t="str">
        <f>VLOOKUP($B15,组件列表!$B:$E,2,FALSE)</f>
        <v>无</v>
      </c>
      <c r="D15" s="49" t="str">
        <f>VLOOKUP($B15,组件列表!$B:$E,3,FALSE)</f>
        <v>命名视图</v>
      </c>
      <c r="E15" s="49" t="s">
        <v>52</v>
      </c>
      <c r="F15" s="49" t="str">
        <f>VLOOKUP($B15,组件列表!$B:$E,4,FALSE)</f>
        <v>非共有组件</v>
      </c>
      <c r="G15" s="23" t="s">
        <v>180</v>
      </c>
      <c r="H15" s="3" t="str">
        <f xml:space="preserve"> IF($G15 &lt;&gt; "无", VLOOKUP($G15,api列表!$C:$I,2,FALSE),"无")</f>
        <v>获得文档信息</v>
      </c>
      <c r="I15" s="3" t="str">
        <f xml:space="preserve"> IF($G15 &lt;&gt; "无", VLOOKUP($G15,api列表!$C:$I,3,FALSE),"无")</f>
        <v>{id:10}</v>
      </c>
      <c r="J15" s="3">
        <f xml:space="preserve"> IF($G15 &lt;&gt; "无", VLOOKUP($G15,api列表!$C:$I,4,FALSE),"无")</f>
        <v>0</v>
      </c>
      <c r="K15" s="3" t="str">
        <f xml:space="preserve"> IF($G15 &lt;&gt; "无", VLOOKUP($G15,api列表!$C:$I,5,FALSE),"无")</f>
        <v>{
    "msg": "ok", 
    "count": 1, 
    "data": {
        "id": "文档id", 
        "title": "文档标题", 
        "documentId": "百度文库id", 
        "format": "文档格式,参考Format定义", 
        "score": "积分", 
        "downloadUrl": "下载链接", 
        "downloadCount": "下载次数", 
        "clickCount": "观看次数", 
        "ownerName": "发布者", 
        "createTime": "发布时间"
    }
}</v>
      </c>
      <c r="L15" s="3">
        <f xml:space="preserve"> IF($G15 &lt;&gt; "无", VLOOKUP($G15,api列表!$C:$I,6,FALSE),"无")</f>
        <v>0</v>
      </c>
      <c r="M15" s="26" t="s">
        <v>590</v>
      </c>
      <c r="N15" s="26" t="str">
        <f>VLOOKUP($B15,组件列表!$B:$L,6,FALSE)</f>
        <v>未开发</v>
      </c>
    </row>
    <row r="16" spans="1:14" x14ac:dyDescent="0.15">
      <c r="A16" s="41"/>
      <c r="B16" s="27"/>
      <c r="C16" s="27"/>
      <c r="D16" s="27"/>
      <c r="E16" s="27"/>
      <c r="F16" s="27"/>
      <c r="G16" s="25" t="s">
        <v>225</v>
      </c>
      <c r="H16" s="3" t="str">
        <f xml:space="preserve"> IF($G16 &lt;&gt; "无", VLOOKUP($G16,api列表!$C:$I,2,FALSE),"无")</f>
        <v>获取文档列表</v>
      </c>
      <c r="I16" s="3" t="str">
        <f xml:space="preserve"> IF($G16 &lt;&gt; "无", VLOOKUP($G16,api列表!$C:$I,3,FALSE),"无")</f>
        <v>{serviceId,labelId,page:1,pageNum:1}</v>
      </c>
      <c r="J16" s="3">
        <f xml:space="preserve"> IF($G16 &lt;&gt; "无", VLOOKUP($G16,api列表!$C:$I,4,FALSE),"无")</f>
        <v>0</v>
      </c>
      <c r="K16" s="3" t="str">
        <f xml:space="preserve"> IF($G16 &lt;&gt; "无", VLOOKUP($G16,api列表!$C:$I,5,FALSE),"无")</f>
        <v>{
    "msg": "ok", 
    "count": 30, 
    "data": [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}, 
        {
            "id": "文档id", 
            "title": "文档标题", 
            "documentId": "百度文库id", 
            "format": "文档格式,参考Format定义", 
            "picUrl": "封面图片", 
            "introduce": "简介", 
            "favoriteFlg": "是否收藏该文档"
        }
    ]
}</v>
      </c>
      <c r="L16" s="3">
        <f xml:space="preserve"> IF($G16 &lt;&gt; "无", VLOOKUP($G16,api列表!$C:$I,6,FALSE),"无")</f>
        <v>0</v>
      </c>
      <c r="M16" s="27"/>
      <c r="N16" s="2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zoomScale="130" zoomScaleNormal="130" workbookViewId="0">
      <pane xSplit="2" topLeftCell="C1" activePane="topRight" state="frozen"/>
      <selection pane="topRight" activeCell="D18" sqref="D18"/>
    </sheetView>
  </sheetViews>
  <sheetFormatPr defaultRowHeight="13.5" x14ac:dyDescent="0.15"/>
  <cols>
    <col min="2" max="2" width="26.125" customWidth="1"/>
    <col min="3" max="3" width="23.5" customWidth="1"/>
    <col min="4" max="4" width="14.125" customWidth="1"/>
    <col min="5" max="5" width="26.125" customWidth="1"/>
    <col min="6" max="6" width="27.625" customWidth="1"/>
    <col min="7" max="7" width="40.125" customWidth="1"/>
    <col min="8" max="8" width="22.5" customWidth="1"/>
    <col min="9" max="9" width="18.25" customWidth="1"/>
    <col min="10" max="10" width="31.5" customWidth="1"/>
    <col min="11" max="11" width="24.5" customWidth="1"/>
    <col min="12" max="12" width="24" customWidth="1"/>
    <col min="13" max="13" width="24.25" customWidth="1"/>
    <col min="14" max="14" width="11" bestFit="1" customWidth="1"/>
  </cols>
  <sheetData>
    <row r="1" spans="1:14" x14ac:dyDescent="0.15">
      <c r="A1" s="12" t="s">
        <v>0</v>
      </c>
      <c r="B1" t="s">
        <v>166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"/" &amp; B1 &amp;"/history/"&amp;B14</f>
        <v>/memberCenter/history/requetHistoryList</v>
      </c>
      <c r="B4" s="10"/>
      <c r="C4" s="10"/>
      <c r="D4" s="10"/>
      <c r="E4" s="10"/>
      <c r="F4" s="11"/>
      <c r="G4" s="7" t="s">
        <v>32</v>
      </c>
      <c r="H4" s="8"/>
      <c r="I4" s="9" t="s">
        <v>33</v>
      </c>
      <c r="J4" s="11"/>
    </row>
    <row r="5" spans="1:14" x14ac:dyDescent="0.15">
      <c r="A5" s="9" t="str">
        <f>"/" &amp; B1 &amp;"/history/"&amp;B15</f>
        <v>/memberCenter/history/serviceHistoryList</v>
      </c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 t="str">
        <f>"/" &amp; B1 &amp;"/history/"&amp;B16</f>
        <v>/memberCenter/history/docHistoryList</v>
      </c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13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68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49" t="str">
        <f>VLOOKUP($B10,组件列表!$B:$L,6,FALSE)</f>
        <v>数据未接入</v>
      </c>
    </row>
    <row r="11" spans="1:14" x14ac:dyDescent="0.15">
      <c r="A11" s="19">
        <f t="shared" ref="A11:A18" si="0">ROW()-9</f>
        <v>2</v>
      </c>
      <c r="B11" s="3" t="s">
        <v>18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68</v>
      </c>
      <c r="F11" s="3" t="str">
        <f>VLOOKUP($B11,组件列表!$B:$E,4,FALSE)</f>
        <v>视图内公用组件</v>
      </c>
      <c r="G11" s="3" t="s">
        <v>141</v>
      </c>
      <c r="H11" s="3" t="str">
        <f xml:space="preserve"> IF($G11 &lt;&gt; "无", VLOOKUP($G11,api列表!$C:$I,2,FALSE),"无")</f>
        <v>无</v>
      </c>
      <c r="I11" s="3" t="str">
        <f xml:space="preserve"> IF($G11 &lt;&gt; "无", VLOOKUP($G11,api列表!$C:$I,3,FALSE),"无")</f>
        <v>无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无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components/memberCenter</v>
      </c>
      <c r="N11" s="49" t="str">
        <f>VLOOKUP($B11,组件列表!$B:$L,6,FALSE)</f>
        <v>未开发</v>
      </c>
    </row>
    <row r="12" spans="1:14" x14ac:dyDescent="0.15">
      <c r="A12" s="20">
        <f t="shared" si="0"/>
        <v>3</v>
      </c>
      <c r="B12" s="3" t="s">
        <v>12</v>
      </c>
      <c r="C12" s="3" t="str">
        <f>VLOOKUP($B12,组件列表!$B:$E,2,FALSE)</f>
        <v>视图</v>
      </c>
      <c r="D12" s="3" t="str">
        <f>VLOOKUP($B12,组件列表!$B:$E,3,FALSE)</f>
        <v>命名视图</v>
      </c>
      <c r="E12" s="3" t="str">
        <f>B17 &amp; "指定"</f>
        <v>history指定</v>
      </c>
      <c r="F12" s="3" t="str">
        <f>VLOOKUP($B12,组件列表!$B:$E,4,FALSE)</f>
        <v>视图内公用组件</v>
      </c>
      <c r="G12" s="3" t="s">
        <v>135</v>
      </c>
      <c r="H12" s="3" t="str">
        <f xml:space="preserve"> IF($G12 &lt;&gt; "无", VLOOKUP($G12,api列表!$C:$I,2,FALSE),"无")</f>
        <v>获得用户信息</v>
      </c>
      <c r="I12" s="3" t="str">
        <f xml:space="preserve"> IF($G12 &lt;&gt; "无", VLOOKUP($G12,api列表!$C:$I,3,FALSE),"无")</f>
        <v>需补充</v>
      </c>
      <c r="J12" s="3" t="str">
        <f xml:space="preserve"> IF($G12 &lt;&gt; "无", VLOOKUP($G12,api列表!$C:$I,4,FALSE),"无")</f>
        <v>需补充</v>
      </c>
      <c r="K12" s="3" t="str">
        <f xml:space="preserve"> IF($G12 &lt;&gt; "无", VLOOKUP($G12,api列表!$C:$I,5,FALSE),"无")</f>
        <v>需补充</v>
      </c>
      <c r="L12" s="3" t="str">
        <f xml:space="preserve"> IF($G12 &lt;&gt; "无", VLOOKUP($G12,api列表!$C:$I,6,FALSE),"无")</f>
        <v>需补充</v>
      </c>
      <c r="M12" s="3" t="str">
        <f>VLOOKUP($B12,组件列表!$B:$L,5,FALSE)</f>
        <v>components/memberCenter</v>
      </c>
      <c r="N12" s="49" t="str">
        <f>VLOOKUP($B12,组件列表!$B:$L,6,FALSE)</f>
        <v>未开发</v>
      </c>
    </row>
    <row r="13" spans="1:14" x14ac:dyDescent="0.15">
      <c r="A13" s="20">
        <f t="shared" si="0"/>
        <v>4</v>
      </c>
      <c r="B13" s="4" t="s">
        <v>20</v>
      </c>
      <c r="C13" s="3" t="str">
        <f>VLOOKUP($B13,组件列表!$B:$E,2,FALSE)</f>
        <v>视图</v>
      </c>
      <c r="D13" s="3" t="str">
        <f>VLOOKUP($B13,组件列表!$B:$E,3,FALSE)</f>
        <v>命名视图</v>
      </c>
      <c r="E13" s="3" t="str">
        <f>B17 &amp; "指定"</f>
        <v>history指定</v>
      </c>
      <c r="F13" s="3" t="str">
        <f>VLOOKUP($B13,组件列表!$B:$E,4,FALSE)</f>
        <v>视图内公用组件</v>
      </c>
      <c r="G13" s="3" t="s">
        <v>141</v>
      </c>
      <c r="H13" s="3" t="str">
        <f xml:space="preserve"> IF($G13 &lt;&gt; "无", VLOOKUP($G13,api列表!$C:$I,2,FALSE),"无")</f>
        <v>无</v>
      </c>
      <c r="I13" s="3" t="str">
        <f xml:space="preserve"> IF($G13 &lt;&gt; "无", VLOOKUP($G13,api列表!$C:$I,3,FALSE),"无")</f>
        <v>无</v>
      </c>
      <c r="J13" s="3" t="str">
        <f xml:space="preserve"> IF($G13 &lt;&gt; "无", VLOOKUP($G13,api列表!$C:$I,4,FALSE),"无")</f>
        <v>无</v>
      </c>
      <c r="K13" s="3" t="str">
        <f xml:space="preserve"> IF($G13 &lt;&gt; "无", VLOOKUP($G13,api列表!$C:$I,5,FALSE),"无")</f>
        <v>无</v>
      </c>
      <c r="L13" s="3" t="str">
        <f xml:space="preserve"> IF($G13 &lt;&gt; "无", VLOOKUP($G13,api列表!$C:$I,6,FALSE),"无")</f>
        <v>无</v>
      </c>
      <c r="M13" s="3" t="str">
        <f>VLOOKUP($B13,组件列表!$B:$L,5,FALSE)</f>
        <v>components/memberCenter</v>
      </c>
      <c r="N13" s="49" t="str">
        <f>VLOOKUP($B13,组件列表!$B:$L,6,FALSE)</f>
        <v>未开发</v>
      </c>
    </row>
    <row r="14" spans="1:14" x14ac:dyDescent="0.15">
      <c r="A14" s="73">
        <f t="shared" si="0"/>
        <v>5</v>
      </c>
      <c r="B14" s="3" t="s">
        <v>56</v>
      </c>
      <c r="C14" s="3" t="str">
        <f>VLOOKUP($B14,组件列表!$B:$E,2,FALSE)</f>
        <v>视图</v>
      </c>
      <c r="D14" s="3" t="str">
        <f>VLOOKUP($B14,组件列表!$B:$E,3,FALSE)</f>
        <v>命名视图</v>
      </c>
      <c r="E14" s="3" t="str">
        <f t="shared" ref="E14" si="1">B13 &amp; "指定"</f>
        <v>memberCenterHistoryTab指定</v>
      </c>
      <c r="F14" s="3" t="str">
        <f>VLOOKUP($B14,组件列表!$B:$E,4,FALSE)</f>
        <v>非共有组件</v>
      </c>
      <c r="G14" s="3" t="s">
        <v>137</v>
      </c>
      <c r="H14" s="3" t="str">
        <f xml:space="preserve"> IF($G14 &lt;&gt; "无", VLOOKUP($G14,api列表!$C:$I,2,FALSE),"无")</f>
        <v>获得用户提交的需求</v>
      </c>
      <c r="I14" s="3" t="str">
        <f xml:space="preserve"> IF($G14 &lt;&gt; "无", VLOOKUP($G14,api列表!$C:$I,3,FALSE),"无")</f>
        <v>{page:1,pageNum:1}</v>
      </c>
      <c r="J14" s="3" t="str">
        <f xml:space="preserve"> IF($G14 &lt;&gt; "无", VLOOKUP($G14,api列表!$C:$I,4,FALSE),"无")</f>
        <v>page：页数，值为零去全部 ，pagenum：每页显示个数</v>
      </c>
      <c r="K14" s="3" t="str">
        <f xml:space="preserve"> IF($G14 &lt;&gt; "无", VLOOKUP($G14,api列表!$C:$I,5,FALSE),"无")</f>
        <v>{
    "msg": "ok", 
    "count": 20, 
    "data": [
        {
            "description": "描述", 
            "status": "状态", 
            "startDate": "提出时间", 
            "companyName": "提出对象"
        }, 
        {
            "description": "描述", 
            "status": "状态", 
            "startDate": "提出时间", 
            "companyName": "提出对象"
        }
    ]
}</v>
      </c>
      <c r="L14" s="3" t="str">
        <f xml:space="preserve"> IF($G14 &lt;&gt; "无", VLOOKUP($G14,api列表!$C:$I,6,FALSE),"无")</f>
        <v>需补充</v>
      </c>
      <c r="M14" s="3" t="str">
        <f>VLOOKUP($B14,组件列表!$B:$L,5,FALSE)</f>
        <v>components/memberCenter</v>
      </c>
      <c r="N14" s="49" t="str">
        <f>VLOOKUP($B14,组件列表!$B:$L,6,FALSE)</f>
        <v>未开发</v>
      </c>
    </row>
    <row r="15" spans="1:14" x14ac:dyDescent="0.15">
      <c r="A15" s="73">
        <f t="shared" si="0"/>
        <v>6</v>
      </c>
      <c r="B15" s="3" t="s">
        <v>23</v>
      </c>
      <c r="C15" s="3" t="str">
        <f>VLOOKUP($B15,组件列表!$B:$E,2,FALSE)</f>
        <v>视图</v>
      </c>
      <c r="D15" s="3" t="str">
        <f>VLOOKUP($B15,组件列表!$B:$E,3,FALSE)</f>
        <v>命名视图</v>
      </c>
      <c r="E15" s="3" t="str">
        <f>B13 &amp; "指定"</f>
        <v>memberCenterHistoryTab指定</v>
      </c>
      <c r="F15" s="3" t="str">
        <f>VLOOKUP($B15,组件列表!$B:$E,4,FALSE)</f>
        <v>非共有组件</v>
      </c>
      <c r="G15" s="3" t="s">
        <v>138</v>
      </c>
      <c r="H15" s="3" t="str">
        <f xml:space="preserve"> IF($G15 &lt;&gt; "无", VLOOKUP($G15,api列表!$C:$I,2,FALSE),"无")</f>
        <v>获得用户最近浏览的服务列表</v>
      </c>
      <c r="I15" s="3" t="str">
        <f xml:space="preserve"> IF($G15 &lt;&gt; "无", VLOOKUP($G15,api列表!$C:$I,3,FALSE),"无")</f>
        <v>{page:1,pageNum:1}</v>
      </c>
      <c r="J15" s="3" t="str">
        <f xml:space="preserve"> IF($G15 &lt;&gt; "无", VLOOKUP($G15,api列表!$C:$I,4,FALSE),"无")</f>
        <v>page：页数，pagenum：每页显示个数</v>
      </c>
      <c r="K15" s="3" t="str">
        <f xml:space="preserve"> IF($G15 &lt;&gt; "无", VLOOKUP($G15,api列表!$C:$I,5,FALSE),"无")</f>
        <v xml:space="preserve">{
    "msg": "ok", 
    "count": 20, 
    "data": [
        {
            "companyId": "公司id", 
            "companyName": "公司名字", 
            "serviceId": "服务id", 
            "picUrl": "服务图片", 
            "serviceName": "服务名称", 
            "introduce": "服务简介",
            "favoriteFlag": "是否收藏"
        }, 
  {
            "companyId": "公司id", 
            "companyName": "公司名字", 
            "serviceId": "服务id", 
            "picUrl": "服务图片", 
            "serviceName": "服务名称", 
            "introduce": "服务简介",
            "favoriteFlag": "是否收藏"
        }
    ]
}
</v>
      </c>
      <c r="L15" s="3" t="str">
        <f xml:space="preserve"> IF($G15 &lt;&gt; "无", VLOOKUP($G15,api列表!$C:$I,6,FALSE),"无")</f>
        <v>需补充</v>
      </c>
      <c r="M15" s="3" t="str">
        <f>VLOOKUP($B15,组件列表!$B:$L,5,FALSE)</f>
        <v>components/memberCenter</v>
      </c>
      <c r="N15" s="49" t="str">
        <f>VLOOKUP($B15,组件列表!$B:$L,6,FALSE)</f>
        <v>未开发</v>
      </c>
    </row>
    <row r="16" spans="1:14" x14ac:dyDescent="0.15">
      <c r="A16" s="73">
        <f t="shared" si="0"/>
        <v>7</v>
      </c>
      <c r="B16" s="3" t="s">
        <v>27</v>
      </c>
      <c r="C16" s="3" t="str">
        <f>VLOOKUP($B16,组件列表!$B:$E,2,FALSE)</f>
        <v>视图</v>
      </c>
      <c r="D16" s="3" t="str">
        <f>VLOOKUP($B16,组件列表!$B:$E,3,FALSE)</f>
        <v>命名视图</v>
      </c>
      <c r="E16" s="3" t="str">
        <f>B13 &amp; "指定"</f>
        <v>memberCenterHistoryTab指定</v>
      </c>
      <c r="F16" s="3" t="str">
        <f>VLOOKUP($B16,组件列表!$B:$E,4,FALSE)</f>
        <v>非共有组件</v>
      </c>
      <c r="G16" s="3" t="s">
        <v>139</v>
      </c>
      <c r="H16" s="3" t="str">
        <f xml:space="preserve"> IF($G16 &lt;&gt; "无", VLOOKUP($G16,api列表!$C:$I,2,FALSE),"无")</f>
        <v>获得用户最近浏览的文档列表</v>
      </c>
      <c r="I16" s="3" t="str">
        <f xml:space="preserve"> IF($G16 &lt;&gt; "无", VLOOKUP($G16,api列表!$C:$I,3,FALSE),"无")</f>
        <v>{page:1,pageNum:1}</v>
      </c>
      <c r="J16" s="3" t="str">
        <f xml:space="preserve"> IF($G16 &lt;&gt; "无", VLOOKUP($G16,api列表!$C:$I,4,FALSE),"无")</f>
        <v>page：页数，值为零去全部 ，pagenum：每页显示个数</v>
      </c>
      <c r="K16" s="3" t="str">
        <f xml:space="preserve"> IF($G16 &lt;&gt; "无", VLOOKUP($G16,api列表!$C:$I,5,FALSE),"无")</f>
        <v xml:space="preserve">{
    "msg": "ok", 
    "count": 20, 
    "data": [
        {
            "id": "文档id", 
            "title": "文档标题", 
            "documentId": "百度文库id", 
            "format": "文档格式,参考Format定义", 
            "time": "浏览时间"
        }, 
        {
            "id": "文档id", 
            "title": "文档标题", 
            "documentId": "百度文库id", 
            "format": "文档格式,参考Format定义", 
            "time": "浏览时间"
        }
    ]
}
</v>
      </c>
      <c r="L16" s="3" t="str">
        <f xml:space="preserve"> IF($G16 &lt;&gt; "无", VLOOKUP($G16,api列表!$C:$I,6,FALSE),"无")</f>
        <v>需补充</v>
      </c>
      <c r="M16" s="3" t="str">
        <f>VLOOKUP($B16,组件列表!$B:$L,5,FALSE)</f>
        <v>components/memberCenter</v>
      </c>
      <c r="N16" s="49" t="str">
        <f>VLOOKUP($B16,组件列表!$B:$L,6,FALSE)</f>
        <v>未开发</v>
      </c>
    </row>
    <row r="17" spans="1:14" x14ac:dyDescent="0.15">
      <c r="A17" s="73">
        <f t="shared" si="0"/>
        <v>8</v>
      </c>
      <c r="B17" s="3" t="s">
        <v>164</v>
      </c>
      <c r="C17" s="49" t="str">
        <f>VLOOKUP($B17,组件列表!$B:$E,2,FALSE)</f>
        <v>视图</v>
      </c>
      <c r="D17" s="49" t="str">
        <f>VLOOKUP($B17,组件列表!$B:$E,3,FALSE)</f>
        <v>命名视图</v>
      </c>
      <c r="E17" s="49" t="s">
        <v>52</v>
      </c>
      <c r="F17" s="49" t="str">
        <f>VLOOKUP($B17,组件列表!$B:$E,4,FALSE)</f>
        <v>非共有组件</v>
      </c>
      <c r="G17" s="3" t="s">
        <v>141</v>
      </c>
      <c r="H17" s="3" t="s">
        <v>141</v>
      </c>
      <c r="I17" s="3" t="s">
        <v>141</v>
      </c>
      <c r="J17" s="3" t="s">
        <v>141</v>
      </c>
      <c r="K17" s="3" t="s">
        <v>141</v>
      </c>
      <c r="L17" s="3" t="s">
        <v>141</v>
      </c>
      <c r="M17" s="3" t="str">
        <f>VLOOKUP($B17,组件列表!$B:$L,5,FALSE)</f>
        <v>components/memberCenter</v>
      </c>
      <c r="N17" s="49" t="str">
        <f>VLOOKUP($B17,组件列表!$B:$L,6,FALSE)</f>
        <v>未开发</v>
      </c>
    </row>
    <row r="18" spans="1:14" x14ac:dyDescent="0.15">
      <c r="A18" s="74">
        <f t="shared" si="0"/>
        <v>9</v>
      </c>
      <c r="B18" s="26" t="s">
        <v>591</v>
      </c>
      <c r="C18" s="49" t="str">
        <f>VLOOKUP($B18,组件列表!$B:$E,2,FALSE)</f>
        <v>视图</v>
      </c>
      <c r="D18" s="49" t="str">
        <f>VLOOKUP($B18,组件列表!$B:$E,3,FALSE)</f>
        <v>命名视图</v>
      </c>
      <c r="E18" s="49" t="s">
        <v>52</v>
      </c>
      <c r="F18" s="49" t="str">
        <f>VLOOKUP($B18,组件列表!$B:$E,4,FALSE)</f>
        <v>全局公用组件</v>
      </c>
      <c r="G18" s="3" t="s">
        <v>250</v>
      </c>
      <c r="H18" s="3" t="str">
        <f xml:space="preserve"> IF($G18 &lt;&gt; "无", VLOOKUP($G18,api列表!$C:$I,2,FALSE),"无")</f>
        <v>发送短消息验证码</v>
      </c>
      <c r="I18" s="3" t="str">
        <f xml:space="preserve"> IF($G18 &lt;&gt; "无", VLOOKUP($G18,api列表!$C:$I,3,FALSE),"无")</f>
        <v>{phoneNum:"手机号"}</v>
      </c>
      <c r="J18" s="3" t="str">
        <f xml:space="preserve"> IF($G18 &lt;&gt; "无", VLOOKUP($G18,api列表!$C:$I,4,FALSE),"无")</f>
        <v>无</v>
      </c>
      <c r="K18" s="3" t="str">
        <f xml:space="preserve"> IF($G18 &lt;&gt; "无", VLOOKUP($G18,api列表!$C:$I,5,FALSE),"无")</f>
        <v>{
    "msg": "ok", 
    "count": 2, 
    "data": {IsMember:"是否为会员"}
}</v>
      </c>
      <c r="L18" s="3" t="str">
        <f xml:space="preserve"> IF($G18 &lt;&gt; "无", VLOOKUP($G18,api列表!$C:$I,6,FALSE),"无")</f>
        <v>无</v>
      </c>
      <c r="M18" s="26" t="str">
        <f>VLOOKUP($B18,组件列表!$B:$L,5,FALSE)</f>
        <v>components/shared</v>
      </c>
      <c r="N18" s="26" t="str">
        <f>VLOOKUP($B18,组件列表!$B:$L,6,FALSE)</f>
        <v>未开发</v>
      </c>
    </row>
    <row r="19" spans="1:14" x14ac:dyDescent="0.15">
      <c r="A19" s="75"/>
      <c r="B19" s="27"/>
      <c r="C19" s="27"/>
      <c r="D19" s="27"/>
      <c r="E19" s="27"/>
      <c r="F19" s="27"/>
      <c r="G19" s="39" t="s">
        <v>186</v>
      </c>
      <c r="H19" s="3" t="str">
        <f xml:space="preserve"> IF($G19 &lt;&gt; "无", VLOOKUP($G19,api列表!$C:$I,2,FALSE),"无")</f>
        <v>修改密码</v>
      </c>
      <c r="I19" s="3" t="str">
        <f xml:space="preserve"> IF($G19 &lt;&gt; "无", VLOOKUP($G19,api列表!$C:$I,3,FALSE),"无")</f>
        <v>{passowrd:xxxxx,code:xxxxx}</v>
      </c>
      <c r="J19" s="3" t="str">
        <f xml:space="preserve"> IF($G19 &lt;&gt; "无", VLOOKUP($G19,api列表!$C:$I,4,FALSE),"无")</f>
        <v>passowrd:密码,code:验证码</v>
      </c>
      <c r="K19" s="3" t="str">
        <f xml:space="preserve"> IF($G19 &lt;&gt; "无", VLOOKUP($G19,api列表!$C:$I,5,FALSE),"无")</f>
        <v>通用返回值</v>
      </c>
      <c r="L19" s="3" t="str">
        <f xml:space="preserve"> IF($G19 &lt;&gt; "无", VLOOKUP($G19,api列表!$C:$I,6,FALSE),"无")</f>
        <v>无</v>
      </c>
      <c r="M19" s="27"/>
      <c r="N19" s="27"/>
    </row>
    <row r="22" spans="1:14" ht="14.25" customHeight="1" x14ac:dyDescent="0.15"/>
    <row r="55" spans="17:17" ht="18.75" x14ac:dyDescent="0.15">
      <c r="Q55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zoomScaleNormal="100" workbookViewId="0">
      <pane xSplit="2" topLeftCell="C1" activePane="topRight" state="frozen"/>
      <selection pane="topRight" activeCell="D13" sqref="D13"/>
    </sheetView>
  </sheetViews>
  <sheetFormatPr defaultRowHeight="13.5" x14ac:dyDescent="0.15"/>
  <cols>
    <col min="2" max="2" width="28.5" customWidth="1"/>
    <col min="3" max="3" width="23.5" customWidth="1"/>
    <col min="4" max="5" width="14.125" customWidth="1"/>
    <col min="6" max="6" width="27.625" customWidth="1"/>
    <col min="7" max="7" width="22.5" customWidth="1"/>
    <col min="8" max="8" width="20.75" customWidth="1"/>
    <col min="9" max="9" width="31.5" customWidth="1"/>
    <col min="10" max="10" width="20.625" customWidth="1"/>
    <col min="11" max="12" width="18" customWidth="1"/>
    <col min="13" max="13" width="29.375" customWidth="1"/>
    <col min="14" max="14" width="11.25" bestFit="1" customWidth="1"/>
  </cols>
  <sheetData>
    <row r="1" spans="1:14" x14ac:dyDescent="0.15">
      <c r="A1" s="12" t="s">
        <v>0</v>
      </c>
      <c r="B1" t="s">
        <v>35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"/memberCenter/memberCenter/" &amp; B1</f>
        <v>/memberCenter/memberCenter/recharge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recharge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45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69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49" t="str">
        <f>VLOOKUP($B10,组件列表!$B:$L,6,FALSE)</f>
        <v>数据未接入</v>
      </c>
    </row>
    <row r="11" spans="1:14" x14ac:dyDescent="0.15">
      <c r="A11" s="19">
        <f t="shared" ref="A11:A13" si="0">ROW()-9</f>
        <v>2</v>
      </c>
      <c r="B11" s="3" t="s">
        <v>17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69</v>
      </c>
      <c r="F11" s="3" t="str">
        <f>VLOOKUP($B11,组件列表!$B:$E,4,FALSE)</f>
        <v>视图内公用组件</v>
      </c>
      <c r="G11" s="3" t="s">
        <v>141</v>
      </c>
      <c r="H11" s="3" t="str">
        <f xml:space="preserve"> IF($G11 &lt;&gt; "无", VLOOKUP($G11,api列表!$C:$I,2,FALSE),"无")</f>
        <v>无</v>
      </c>
      <c r="I11" s="3" t="str">
        <f xml:space="preserve"> IF($G11 &lt;&gt; "无", VLOOKUP($G11,api列表!$C:$I,3,FALSE),"无")</f>
        <v>无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无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components/memberCenter</v>
      </c>
      <c r="N11" s="49" t="str">
        <f>VLOOKUP($B11,组件列表!$B:$L,6,FALSE)</f>
        <v>未开发</v>
      </c>
    </row>
    <row r="12" spans="1:14" x14ac:dyDescent="0.15">
      <c r="A12" s="20">
        <f t="shared" si="0"/>
        <v>3</v>
      </c>
      <c r="B12" s="3" t="s">
        <v>167</v>
      </c>
      <c r="C12" s="3" t="str">
        <f>VLOOKUP($B12,组件列表!$B:$E,2,FALSE)</f>
        <v>视图</v>
      </c>
      <c r="D12" s="3" t="str">
        <f>VLOOKUP($B12,组件列表!$B:$E,3,FALSE)</f>
        <v>命名视图</v>
      </c>
      <c r="E12" s="3" t="s">
        <v>69</v>
      </c>
      <c r="F12" s="3" t="str">
        <f>VLOOKUP($B12,组件列表!$B:$E,4,FALSE)</f>
        <v>视图内公用组件</v>
      </c>
      <c r="G12" s="3" t="s">
        <v>135</v>
      </c>
      <c r="H12" s="3" t="str">
        <f xml:space="preserve"> IF($G12 &lt;&gt; "无", VLOOKUP($G12,api列表!$C:$I,2,FALSE),"无")</f>
        <v>获得用户信息</v>
      </c>
      <c r="I12" s="3" t="str">
        <f xml:space="preserve"> IF($G12 &lt;&gt; "无", VLOOKUP($G12,api列表!$C:$I,3,FALSE),"无")</f>
        <v>需补充</v>
      </c>
      <c r="J12" s="3" t="str">
        <f xml:space="preserve"> IF($G12 &lt;&gt; "无", VLOOKUP($G12,api列表!$C:$I,4,FALSE),"无")</f>
        <v>需补充</v>
      </c>
      <c r="K12" s="3" t="str">
        <f xml:space="preserve"> IF($G12 &lt;&gt; "无", VLOOKUP($G12,api列表!$C:$I,5,FALSE),"无")</f>
        <v>需补充</v>
      </c>
      <c r="L12" s="3" t="str">
        <f xml:space="preserve"> IF($G12 &lt;&gt; "无", VLOOKUP($G12,api列表!$C:$I,6,FALSE),"无")</f>
        <v>需补充</v>
      </c>
      <c r="M12" s="3" t="str">
        <f>VLOOKUP($B12,组件列表!$B:$L,5,FALSE)</f>
        <v>components/memberCenter</v>
      </c>
      <c r="N12" s="49" t="str">
        <f>VLOOKUP($B12,组件列表!$B:$L,6,FALSE)</f>
        <v>未开发</v>
      </c>
    </row>
    <row r="13" spans="1:14" x14ac:dyDescent="0.15">
      <c r="A13" s="36">
        <f t="shared" si="0"/>
        <v>4</v>
      </c>
      <c r="B13" s="4" t="s">
        <v>35</v>
      </c>
      <c r="C13" s="3" t="str">
        <f>VLOOKUP($B13,组件列表!$B:$E,2,FALSE)</f>
        <v>视图</v>
      </c>
      <c r="D13" s="3" t="str">
        <f>VLOOKUP($B13,组件列表!$B:$E,3,FALSE)</f>
        <v>命名视图</v>
      </c>
      <c r="E13" s="3" t="s">
        <v>69</v>
      </c>
      <c r="F13" s="3" t="str">
        <f>VLOOKUP($B13,组件列表!$B:$E,4,FALSE)</f>
        <v>非共有组件</v>
      </c>
      <c r="G13" s="3" t="s">
        <v>140</v>
      </c>
      <c r="H13" s="3" t="str">
        <f xml:space="preserve"> IF($G13 &lt;&gt; "无", VLOOKUP($G13,api列表!$C:$I,2,FALSE),"无")</f>
        <v>活动支付对象</v>
      </c>
      <c r="I13" s="3" t="str">
        <f xml:space="preserve"> IF($G13 &lt;&gt; "无", VLOOKUP($G13,api列表!$C:$I,3,FALSE),"无")</f>
        <v>{price:10,channel:wehchat}</v>
      </c>
      <c r="J13" s="3" t="str">
        <f xml:space="preserve"> IF($G13 &lt;&gt; "无", VLOOKUP($G13,api列表!$C:$I,4,FALSE),"无")</f>
        <v xml:space="preserve">price：金额,channel:渠道 微信 wechat_qr，支付宝 ali_web_pay </v>
      </c>
      <c r="K13" s="3" t="str">
        <f xml:space="preserve"> IF($G13 &lt;&gt; "无", VLOOKUP($G13,api列表!$C:$I,5,FALSE),"无")</f>
        <v>需补充</v>
      </c>
      <c r="L13" s="3" t="str">
        <f xml:space="preserve"> IF($G13 &lt;&gt; "无", VLOOKUP($G13,api列表!$C:$I,6,FALSE),"无")</f>
        <v>需补充</v>
      </c>
      <c r="M13" s="3" t="str">
        <f>VLOOKUP($B13,组件列表!$B:$L,5,FALSE)</f>
        <v>components/memberCenter</v>
      </c>
      <c r="N13" s="64" t="str">
        <f>VLOOKUP($B13,组件列表!$B:$L,6,FALSE)</f>
        <v>未开发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topLeftCell="A4" zoomScale="145" zoomScaleNormal="145" workbookViewId="0">
      <pane xSplit="2" topLeftCell="E1" activePane="topRight" state="frozen"/>
      <selection pane="topRight" activeCell="H10" sqref="H10"/>
    </sheetView>
  </sheetViews>
  <sheetFormatPr defaultRowHeight="13.5" x14ac:dyDescent="0.15"/>
  <cols>
    <col min="2" max="2" width="28.5" customWidth="1"/>
    <col min="3" max="3" width="15.625" customWidth="1"/>
    <col min="4" max="5" width="14.125" customWidth="1"/>
    <col min="6" max="6" width="27.625" customWidth="1"/>
    <col min="7" max="7" width="22.5" customWidth="1"/>
    <col min="8" max="8" width="18.25" customWidth="1"/>
    <col min="9" max="9" width="31.5" customWidth="1"/>
    <col min="10" max="10" width="20.625" customWidth="1"/>
    <col min="11" max="11" width="18" customWidth="1"/>
    <col min="12" max="12" width="29.375" customWidth="1"/>
    <col min="13" max="13" width="26.125" bestFit="1" customWidth="1"/>
    <col min="14" max="14" width="11" bestFit="1" customWidth="1"/>
  </cols>
  <sheetData>
    <row r="1" spans="1:14" x14ac:dyDescent="0.15">
      <c r="A1" s="12" t="s">
        <v>0</v>
      </c>
      <c r="B1" t="s">
        <v>168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"/memberCenter/memberCenter/" &amp; B1</f>
        <v>/memberCenter/memberCenter/pointHistory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pointHistory</v>
      </c>
      <c r="J4" s="11"/>
    </row>
    <row r="5" spans="1:14" x14ac:dyDescent="0.15">
      <c r="A5" s="9"/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45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70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26" t="str">
        <f>VLOOKUP($B10,组件列表!$B:$L,6,FALSE)</f>
        <v>数据未接入</v>
      </c>
    </row>
    <row r="11" spans="1:14" x14ac:dyDescent="0.15">
      <c r="A11" s="19">
        <f t="shared" ref="A11:A13" si="0">ROW()-9</f>
        <v>2</v>
      </c>
      <c r="B11" s="3" t="s">
        <v>17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70</v>
      </c>
      <c r="F11" s="3" t="str">
        <f>VLOOKUP($B11,组件列表!$B:$E,4,FALSE)</f>
        <v>视图内公用组件</v>
      </c>
      <c r="G11" s="3" t="s">
        <v>141</v>
      </c>
      <c r="H11" s="3" t="str">
        <f xml:space="preserve"> IF($G11 &lt;&gt; "无", VLOOKUP($G11,api列表!$C:$I,2,FALSE),"无")</f>
        <v>无</v>
      </c>
      <c r="I11" s="3" t="str">
        <f xml:space="preserve"> IF($G11 &lt;&gt; "无", VLOOKUP($G11,api列表!$C:$I,3,FALSE),"无")</f>
        <v>无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无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components/memberCenter</v>
      </c>
      <c r="N11" s="26" t="str">
        <f>VLOOKUP($B11,组件列表!$B:$L,6,FALSE)</f>
        <v>未开发</v>
      </c>
    </row>
    <row r="12" spans="1:14" x14ac:dyDescent="0.15">
      <c r="A12" s="20">
        <f t="shared" si="0"/>
        <v>3</v>
      </c>
      <c r="B12" s="3" t="s">
        <v>12</v>
      </c>
      <c r="C12" s="3" t="str">
        <f>VLOOKUP($B12,组件列表!$B:$E,2,FALSE)</f>
        <v>视图</v>
      </c>
      <c r="D12" s="3" t="str">
        <f>VLOOKUP($B12,组件列表!$B:$E,3,FALSE)</f>
        <v>命名视图</v>
      </c>
      <c r="E12" s="3" t="s">
        <v>70</v>
      </c>
      <c r="F12" s="3" t="str">
        <f>VLOOKUP($B12,组件列表!$B:$E,4,FALSE)</f>
        <v>视图内公用组件</v>
      </c>
      <c r="G12" s="3" t="s">
        <v>135</v>
      </c>
      <c r="H12" s="3" t="str">
        <f xml:space="preserve"> IF($G12 &lt;&gt; "无", VLOOKUP($G12,api列表!$C:$I,2,FALSE),"无")</f>
        <v>获得用户信息</v>
      </c>
      <c r="I12" s="3" t="str">
        <f xml:space="preserve"> IF($G12 &lt;&gt; "无", VLOOKUP($G12,api列表!$C:$I,3,FALSE),"无")</f>
        <v>需补充</v>
      </c>
      <c r="J12" s="3" t="str">
        <f xml:space="preserve"> IF($G12 &lt;&gt; "无", VLOOKUP($G12,api列表!$C:$I,4,FALSE),"无")</f>
        <v>需补充</v>
      </c>
      <c r="K12" s="3" t="str">
        <f xml:space="preserve"> IF($G12 &lt;&gt; "无", VLOOKUP($G12,api列表!$C:$I,5,FALSE),"无")</f>
        <v>需补充</v>
      </c>
      <c r="L12" s="3" t="str">
        <f xml:space="preserve"> IF($G12 &lt;&gt; "无", VLOOKUP($G12,api列表!$C:$I,6,FALSE),"无")</f>
        <v>需补充</v>
      </c>
      <c r="M12" s="3" t="str">
        <f>VLOOKUP($B12,组件列表!$B:$L,5,FALSE)</f>
        <v>components/memberCenter</v>
      </c>
      <c r="N12" s="26" t="str">
        <f>VLOOKUP($B12,组件列表!$B:$L,6,FALSE)</f>
        <v>未开发</v>
      </c>
    </row>
    <row r="13" spans="1:14" x14ac:dyDescent="0.15">
      <c r="A13" s="36">
        <f t="shared" si="0"/>
        <v>4</v>
      </c>
      <c r="B13" s="4" t="s">
        <v>49</v>
      </c>
      <c r="C13" s="3" t="str">
        <f>VLOOKUP($B13,组件列表!$B:$E,2,FALSE)</f>
        <v>视图</v>
      </c>
      <c r="D13" s="3" t="str">
        <f>VLOOKUP($B13,组件列表!$B:$E,3,FALSE)</f>
        <v>命名视图</v>
      </c>
      <c r="E13" s="3" t="s">
        <v>70</v>
      </c>
      <c r="F13" s="3" t="str">
        <f>VLOOKUP($B13,组件列表!$B:$E,4,FALSE)</f>
        <v>视图内公用组件</v>
      </c>
      <c r="G13" s="3" t="s">
        <v>142</v>
      </c>
      <c r="H13" s="3" t="str">
        <f xml:space="preserve"> IF($G13 &lt;&gt; "无", VLOOKUP($G13,api列表!$C:$I,2,FALSE),"无")</f>
        <v>获得积分履历</v>
      </c>
      <c r="I13" s="3" t="str">
        <f xml:space="preserve"> IF($G13 &lt;&gt; "无", VLOOKUP($G13,api列表!$C:$I,3,FALSE),"无")</f>
        <v>{page:1,pageNum:1}</v>
      </c>
      <c r="J13" s="3" t="str">
        <f xml:space="preserve"> IF($G13 &lt;&gt; "无", VLOOKUP($G13,api列表!$C:$I,4,FALSE),"无")</f>
        <v>page：页数，pagenum：每页显示个数</v>
      </c>
      <c r="K13" s="3" t="str">
        <f xml:space="preserve"> IF($G13 &lt;&gt; "无", VLOOKUP($G13,api列表!$C:$I,5,FALSE),"无")</f>
        <v>{
    "msg": "ok", 
    "count": 20, 
    "data": [
        {
            "time": "时间", 
            "note": "事项", 
            "point": "积分"
        }, 
        {
            "time": "时间", 
            "note": "事项", 
            "point": "积分"
        }
    ]
}</v>
      </c>
      <c r="L13" s="3" t="str">
        <f xml:space="preserve"> IF($G13 &lt;&gt; "无", VLOOKUP($G13,api列表!$C:$I,6,FALSE),"无")</f>
        <v>需补充</v>
      </c>
      <c r="M13" s="3" t="str">
        <f>VLOOKUP($B13,组件列表!$B:$L,5,FALSE)</f>
        <v>components/memberCenter</v>
      </c>
      <c r="N13" s="64" t="str">
        <f>VLOOKUP($B13,组件列表!$B:$L,6,FALSE)</f>
        <v>未开发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B1" zoomScale="130" zoomScaleNormal="130" workbookViewId="0">
      <pane xSplit="1" topLeftCell="C1" activePane="topRight" state="frozen"/>
      <selection activeCell="B1" sqref="B1"/>
      <selection pane="topRight" activeCell="C11" sqref="C11"/>
    </sheetView>
  </sheetViews>
  <sheetFormatPr defaultRowHeight="13.5" x14ac:dyDescent="0.15"/>
  <cols>
    <col min="2" max="2" width="28.5" customWidth="1"/>
    <col min="3" max="3" width="15.625" customWidth="1"/>
    <col min="4" max="4" width="14.125" customWidth="1"/>
    <col min="5" max="5" width="16.625" customWidth="1"/>
    <col min="6" max="6" width="27.625" customWidth="1"/>
    <col min="7" max="7" width="22.5" customWidth="1"/>
    <col min="8" max="8" width="18.25" customWidth="1"/>
    <col min="9" max="9" width="31.5" customWidth="1"/>
    <col min="10" max="10" width="20.625" customWidth="1"/>
    <col min="11" max="11" width="18" customWidth="1"/>
    <col min="12" max="12" width="29.375" customWidth="1"/>
    <col min="13" max="13" width="26.125" bestFit="1" customWidth="1"/>
    <col min="14" max="14" width="11" bestFit="1" customWidth="1"/>
  </cols>
  <sheetData>
    <row r="1" spans="1:14" x14ac:dyDescent="0.15">
      <c r="A1" s="12" t="s">
        <v>0</v>
      </c>
      <c r="B1" t="s">
        <v>47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"/memberCenter/" &amp; B1 &amp;"/" &amp; B13</f>
        <v>/memberCenter/memberFavorites/favoriteCompanyList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memberFavorites</v>
      </c>
      <c r="J4" s="11"/>
    </row>
    <row r="5" spans="1:14" x14ac:dyDescent="0.15">
      <c r="A5" s="9" t="str">
        <f>"/" &amp; B1 &amp;"/" &amp; B14</f>
        <v>/memberFavorites/favoriteServiceList</v>
      </c>
      <c r="B5" s="10"/>
      <c r="C5" s="10"/>
      <c r="D5" s="10"/>
      <c r="E5" s="10"/>
      <c r="F5" s="11"/>
      <c r="G5" s="3"/>
      <c r="H5" s="6"/>
      <c r="I5" s="9"/>
      <c r="J5" s="11"/>
    </row>
    <row r="6" spans="1:14" x14ac:dyDescent="0.15">
      <c r="A6" s="9" t="str">
        <f>"/" &amp; B1 &amp;"/" &amp; B15</f>
        <v>/memberFavorites/favoriteDocList</v>
      </c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45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70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26" t="str">
        <f>VLOOKUP($B10,组件列表!$B:$L,6,FALSE)</f>
        <v>数据未接入</v>
      </c>
    </row>
    <row r="11" spans="1:14" x14ac:dyDescent="0.15">
      <c r="A11" s="19">
        <f t="shared" ref="A11:A15" si="0">ROW()-9</f>
        <v>2</v>
      </c>
      <c r="B11" s="3" t="s">
        <v>17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70</v>
      </c>
      <c r="F11" s="3" t="str">
        <f>VLOOKUP($B11,组件列表!$B:$E,4,FALSE)</f>
        <v>视图内公用组件</v>
      </c>
      <c r="G11" s="3" t="s">
        <v>141</v>
      </c>
      <c r="H11" s="3" t="str">
        <f xml:space="preserve"> IF($G11 &lt;&gt; "无", VLOOKUP($G11,api列表!$C:$I,2,FALSE),"无")</f>
        <v>无</v>
      </c>
      <c r="I11" s="3" t="str">
        <f xml:space="preserve"> IF($G11 &lt;&gt; "无", VLOOKUP($G11,api列表!$C:$I,3,FALSE),"无")</f>
        <v>无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无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components/memberCenter</v>
      </c>
      <c r="N11" s="26" t="str">
        <f>VLOOKUP($B11,组件列表!$B:$L,6,FALSE)</f>
        <v>未开发</v>
      </c>
    </row>
    <row r="12" spans="1:14" x14ac:dyDescent="0.15">
      <c r="A12" s="20">
        <f t="shared" si="0"/>
        <v>3</v>
      </c>
      <c r="B12" s="3" t="s">
        <v>57</v>
      </c>
      <c r="C12" s="3" t="str">
        <f>VLOOKUP($B12,组件列表!$B:$E,2,FALSE)</f>
        <v>视图</v>
      </c>
      <c r="D12" s="3" t="str">
        <f>VLOOKUP($B12,组件列表!$B:$E,3,FALSE)</f>
        <v>命名视图</v>
      </c>
      <c r="E12" s="3" t="s">
        <v>70</v>
      </c>
      <c r="F12" s="3" t="str">
        <f>VLOOKUP($B12,组件列表!$B:$E,4,FALSE)</f>
        <v>视图内公用组件</v>
      </c>
      <c r="G12" s="3" t="s">
        <v>141</v>
      </c>
      <c r="H12" s="3" t="str">
        <f xml:space="preserve"> IF($G12 &lt;&gt; "无", VLOOKUP($G12,api列表!$C:$I,2,FALSE),"无")</f>
        <v>无</v>
      </c>
      <c r="I12" s="3" t="str">
        <f xml:space="preserve"> IF($G12 &lt;&gt; "无", VLOOKUP($G12,api列表!$C:$I,3,FALSE),"无")</f>
        <v>无</v>
      </c>
      <c r="J12" s="3" t="str">
        <f xml:space="preserve"> IF($G12 &lt;&gt; "无", VLOOKUP($G12,api列表!$C:$I,4,FALSE),"无")</f>
        <v>无</v>
      </c>
      <c r="K12" s="3" t="str">
        <f xml:space="preserve"> IF($G12 &lt;&gt; "无", VLOOKUP($G12,api列表!$C:$I,5,FALSE),"无")</f>
        <v>无</v>
      </c>
      <c r="L12" s="3" t="str">
        <f xml:space="preserve"> IF($G12 &lt;&gt; "无", VLOOKUP($G12,api列表!$C:$I,6,FALSE),"无")</f>
        <v>无</v>
      </c>
      <c r="M12" s="3" t="str">
        <f>VLOOKUP($B12,组件列表!$B:$L,5,FALSE)</f>
        <v>components/memberCenter</v>
      </c>
      <c r="N12" s="26" t="str">
        <f>VLOOKUP($B12,组件列表!$B:$L,6,FALSE)</f>
        <v>未开发</v>
      </c>
    </row>
    <row r="13" spans="1:14" x14ac:dyDescent="0.15">
      <c r="A13" s="36">
        <f t="shared" si="0"/>
        <v>4</v>
      </c>
      <c r="B13" s="4" t="s">
        <v>59</v>
      </c>
      <c r="C13" s="3" t="str">
        <f>VLOOKUP($B13,组件列表!$B:$E,2,FALSE)</f>
        <v>视图</v>
      </c>
      <c r="D13" s="3" t="str">
        <f>VLOOKUP($B13,组件列表!$B:$E,3,FALSE)</f>
        <v>命名视图</v>
      </c>
      <c r="E13" s="3" t="str">
        <f>B12 &amp; "指定"</f>
        <v>favoriteTab指定</v>
      </c>
      <c r="F13" s="3" t="str">
        <f>VLOOKUP($B13,组件列表!$B:$E,4,FALSE)</f>
        <v>非共有组件</v>
      </c>
      <c r="G13" s="3" t="s">
        <v>143</v>
      </c>
      <c r="H13" s="3" t="str">
        <f xml:space="preserve"> IF($G13 &lt;&gt; "无", VLOOKUP($G13,api列表!$C:$I,2,FALSE),"无")</f>
        <v>获得用户收藏企业的列表</v>
      </c>
      <c r="I13" s="3" t="str">
        <f xml:space="preserve"> IF($G13 &lt;&gt; "无", VLOOKUP($G13,api列表!$C:$I,3,FALSE),"无")</f>
        <v>{page:1,pageNum:1}</v>
      </c>
      <c r="J13" s="3" t="str">
        <f xml:space="preserve"> IF($G13 &lt;&gt; "无", VLOOKUP($G13,api列表!$C:$I,4,FALSE),"无")</f>
        <v>page：页数，值为零去全部 ，pagenum：每页显示个数</v>
      </c>
      <c r="K13" s="3" t="str">
        <f xml:space="preserve"> IF($G13 &lt;&gt; "无", VLOOKUP($G13,api列表!$C:$I,5,FALSE),"无")</f>
        <v>{
    "msg": "ok", 
    "count": 20, 
    "data": [
        {
            "id": "公司id", 
            "name": "公司名称", 
            "shortName": "公司名称简写", 
            "logoUrl": "公司logo"
        }, 
        {
            "id": "公司id", 
            "name": "公司名称", 
            "shortName": "公司名称简写", 
            "logoUrl": "公司logo"
        }
    ]
}</v>
      </c>
      <c r="L13" s="3" t="str">
        <f xml:space="preserve"> IF($G13 &lt;&gt; "无", VLOOKUP($G13,api列表!$C:$I,6,FALSE),"无")</f>
        <v>无</v>
      </c>
      <c r="M13" s="3" t="str">
        <f>VLOOKUP($B13,组件列表!$B:$L,5,FALSE)</f>
        <v>components/memberCenter</v>
      </c>
      <c r="N13" s="64" t="str">
        <f>VLOOKUP($B13,组件列表!$B:$L,6,FALSE)</f>
        <v>未开发</v>
      </c>
    </row>
    <row r="14" spans="1:14" x14ac:dyDescent="0.15">
      <c r="A14" s="36">
        <f t="shared" si="0"/>
        <v>5</v>
      </c>
      <c r="B14" s="4" t="s">
        <v>60</v>
      </c>
      <c r="C14" s="3" t="str">
        <f>VLOOKUP($B14,组件列表!$B:$E,2,FALSE)</f>
        <v>视图</v>
      </c>
      <c r="D14" s="3" t="str">
        <f>VLOOKUP($B14,组件列表!$B:$E,3,FALSE)</f>
        <v>命名视图</v>
      </c>
      <c r="E14" s="3" t="str">
        <f>B12 &amp; "指定"</f>
        <v>favoriteTab指定</v>
      </c>
      <c r="F14" s="3" t="str">
        <f>VLOOKUP($B14,组件列表!$B:$E,4,FALSE)</f>
        <v>非共有组件</v>
      </c>
      <c r="G14" s="3" t="s">
        <v>144</v>
      </c>
      <c r="H14" s="3" t="str">
        <f xml:space="preserve"> IF($G14 &lt;&gt; "无", VLOOKUP($G14,api列表!$C:$I,2,FALSE),"无")</f>
        <v>获得用户收藏服务的列表</v>
      </c>
      <c r="I14" s="3" t="str">
        <f xml:space="preserve"> IF($G14 &lt;&gt; "无", VLOOKUP($G14,api列表!$C:$I,3,FALSE),"无")</f>
        <v>{page:1,pageNum:1}</v>
      </c>
      <c r="J14" s="3" t="str">
        <f xml:space="preserve"> IF($G14 &lt;&gt; "无", VLOOKUP($G14,api列表!$C:$I,4,FALSE),"无")</f>
        <v>page：页数，pagenum：每页显示个数</v>
      </c>
      <c r="K14" s="3" t="str">
        <f xml:space="preserve"> IF($G14 &lt;&gt; "无", VLOOKUP($G14,api列表!$C:$I,5,FALSE),"无")</f>
        <v>{
    "msg": "ok", 
    "count": 20, 
    "data": [
        {
            "companyId": "公司id", 
            "companyName": "公司名字", 
            "companyShortName": "公司简称", 
            "serviceId": "服务id", 
            "picUrl": "服务图片", 
            "serviceName": "服务名称", 
            "favoriteFlg": "是否收藏该服务"
        }, 
        {
            "companyId": "公司id", 
            "companyName": "公司名字", 
            "companyShortName": "公司简称", 
            "serviceId": "服务id", 
            "picUrl": "服务图片", 
            "serviceName": "服务名称", 
            "favoriteFlg": "是否收藏该服务"
        }
    ]
}</v>
      </c>
      <c r="L14" s="3" t="str">
        <f xml:space="preserve"> IF($G14 &lt;&gt; "无", VLOOKUP($G14,api列表!$C:$I,6,FALSE),"无")</f>
        <v>需补充</v>
      </c>
      <c r="M14" s="3" t="str">
        <f>VLOOKUP($B14,组件列表!$B:$L,5,FALSE)</f>
        <v>components/memberCenter</v>
      </c>
      <c r="N14" s="64" t="str">
        <f>VLOOKUP($B14,组件列表!$B:$L,6,FALSE)</f>
        <v>未开发</v>
      </c>
    </row>
    <row r="15" spans="1:14" x14ac:dyDescent="0.15">
      <c r="A15" s="36">
        <f t="shared" si="0"/>
        <v>6</v>
      </c>
      <c r="B15" s="4" t="s">
        <v>61</v>
      </c>
      <c r="C15" s="3" t="str">
        <f>VLOOKUP($B15,组件列表!$B:$E,2,FALSE)</f>
        <v>视图</v>
      </c>
      <c r="D15" s="3" t="str">
        <f>VLOOKUP($B15,组件列表!$B:$E,3,FALSE)</f>
        <v>命名视图</v>
      </c>
      <c r="E15" s="3" t="str">
        <f>B12 &amp; "指定"</f>
        <v>favoriteTab指定</v>
      </c>
      <c r="F15" s="3" t="str">
        <f>VLOOKUP($B15,组件列表!$B:$E,4,FALSE)</f>
        <v>非共有组件</v>
      </c>
      <c r="G15" s="3" t="s">
        <v>145</v>
      </c>
      <c r="H15" s="3" t="str">
        <f xml:space="preserve"> IF($G15 &lt;&gt; "无", VLOOKUP($G15,api列表!$C:$I,2,FALSE),"无")</f>
        <v>获得用户收藏文档的列表</v>
      </c>
      <c r="I15" s="3" t="str">
        <f xml:space="preserve"> IF($G15 &lt;&gt; "无", VLOOKUP($G15,api列表!$C:$I,3,FALSE),"无")</f>
        <v>{page:1,pageNum:1}</v>
      </c>
      <c r="J15" s="3" t="str">
        <f xml:space="preserve"> IF($G15 &lt;&gt; "无", VLOOKUP($G15,api列表!$C:$I,4,FALSE),"无")</f>
        <v>page：页数，pagenum：每页显示个数</v>
      </c>
      <c r="K15" s="3" t="str">
        <f xml:space="preserve"> IF($G15 &lt;&gt; "无", VLOOKUP($G15,api列表!$C:$I,5,FALSE),"无")</f>
        <v>{
    "msg": "ok", 
    "count": 30, 
    "data": [
        {
            "id": "文档id", 
            "title": "文档标题", 
            "documentId": "百度文库id", 
            "format": "文档格式,参考Format定义", 
            "favoriteTime": "收藏时间", 
            "ownerId": "上传用户id", 
            "ownerName": "上传用户名字", 
            "ownerType": "上传用户类型（公司：company，个人：person）"
        }, 
        {
            "id": "文档id", 
            "title": "文档标题", 
            "documentId": "百度文库id", 
            "format": "文档格式,参考Format定义", 
            "favoriteTime": "收藏时间", 
            "ownerId": "上传用户id", 
            "ownerName": "上传用户名字", 
            "ownerType": "上传用户类型（公司：company，个人：person）"
        }
    ]
}</v>
      </c>
      <c r="L15" s="3" t="str">
        <f xml:space="preserve"> IF($G15 &lt;&gt; "无", VLOOKUP($G15,api列表!$C:$I,6,FALSE),"无")</f>
        <v>需补充</v>
      </c>
      <c r="M15" s="3" t="str">
        <f>VLOOKUP($B15,组件列表!$B:$L,5,FALSE)</f>
        <v>components/memberCenter</v>
      </c>
      <c r="N15" s="64" t="str">
        <f>VLOOKUP($B15,组件列表!$B:$L,6,FALSE)</f>
        <v>未开发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145" zoomScaleNormal="145" workbookViewId="0">
      <pane xSplit="2" topLeftCell="C1" activePane="topRight" state="frozen"/>
      <selection pane="topRight" activeCell="D15" sqref="D15"/>
    </sheetView>
  </sheetViews>
  <sheetFormatPr defaultRowHeight="13.5" x14ac:dyDescent="0.15"/>
  <cols>
    <col min="2" max="2" width="28.5" customWidth="1"/>
    <col min="3" max="3" width="15.625" customWidth="1"/>
    <col min="4" max="4" width="14.125" customWidth="1"/>
    <col min="5" max="5" width="16.625" customWidth="1"/>
    <col min="6" max="6" width="27.625" customWidth="1"/>
    <col min="7" max="7" width="26.25" customWidth="1"/>
    <col min="8" max="8" width="18.25" customWidth="1"/>
    <col min="9" max="9" width="31.5" customWidth="1"/>
    <col min="10" max="10" width="20.625" customWidth="1"/>
    <col min="11" max="11" width="18" customWidth="1"/>
    <col min="12" max="12" width="29.375" customWidth="1"/>
    <col min="13" max="13" width="26.125" bestFit="1" customWidth="1"/>
    <col min="14" max="14" width="11" bestFit="1" customWidth="1"/>
  </cols>
  <sheetData>
    <row r="1" spans="1:14" x14ac:dyDescent="0.15">
      <c r="A1" s="12" t="s">
        <v>0</v>
      </c>
      <c r="B1" t="s">
        <v>71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>"/" &amp; B1 &amp;"/" &amp; B13</f>
        <v>/memberDoc/docUploadList</v>
      </c>
      <c r="B4" s="10"/>
      <c r="C4" s="10"/>
      <c r="D4" s="10"/>
      <c r="E4" s="10"/>
      <c r="F4" s="11"/>
      <c r="G4" s="7"/>
      <c r="H4" s="8"/>
      <c r="I4" s="9" t="str">
        <f>B1</f>
        <v>memberDoc</v>
      </c>
      <c r="J4" s="11"/>
    </row>
    <row r="5" spans="1:14" x14ac:dyDescent="0.15">
      <c r="A5" s="9" t="str">
        <f>"/" &amp; B1 &amp;"/" &amp; B15</f>
        <v>/memberDoc/docDownloadList</v>
      </c>
      <c r="B5" s="10"/>
      <c r="C5" s="10"/>
      <c r="D5" s="10"/>
      <c r="E5" s="10"/>
      <c r="F5" s="11"/>
      <c r="G5" s="7" t="s">
        <v>32</v>
      </c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13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70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26" t="str">
        <f>VLOOKUP($B10,组件列表!$B:$L,6,FALSE)</f>
        <v>数据未接入</v>
      </c>
    </row>
    <row r="11" spans="1:14" x14ac:dyDescent="0.15">
      <c r="A11" s="19">
        <f t="shared" ref="A11:A13" si="0">ROW()-9</f>
        <v>2</v>
      </c>
      <c r="B11" s="3" t="s">
        <v>17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70</v>
      </c>
      <c r="F11" s="3" t="str">
        <f>VLOOKUP($B11,组件列表!$B:$E,4,FALSE)</f>
        <v>视图内公用组件</v>
      </c>
      <c r="G11" s="3" t="s">
        <v>141</v>
      </c>
      <c r="H11" s="3" t="str">
        <f xml:space="preserve"> IF($G11 &lt;&gt; "无", VLOOKUP($G11,api列表!$C:$I,2,FALSE),"无")</f>
        <v>无</v>
      </c>
      <c r="I11" s="3" t="str">
        <f xml:space="preserve"> IF($G11 &lt;&gt; "无", VLOOKUP($G11,api列表!$C:$I,3,FALSE),"无")</f>
        <v>无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无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components/memberCenter</v>
      </c>
      <c r="N11" s="26" t="str">
        <f>VLOOKUP($B11,组件列表!$B:$L,6,FALSE)</f>
        <v>未开发</v>
      </c>
    </row>
    <row r="12" spans="1:14" x14ac:dyDescent="0.15">
      <c r="A12" s="76">
        <f t="shared" si="0"/>
        <v>3</v>
      </c>
      <c r="B12" s="3" t="s">
        <v>73</v>
      </c>
      <c r="C12" s="3" t="str">
        <f>VLOOKUP($B12,组件列表!$B:$E,2,FALSE)</f>
        <v>视图</v>
      </c>
      <c r="D12" s="3" t="str">
        <f>VLOOKUP($B12,组件列表!$B:$E,3,FALSE)</f>
        <v>命名视图</v>
      </c>
      <c r="E12" s="3" t="s">
        <v>70</v>
      </c>
      <c r="F12" s="3" t="str">
        <f>VLOOKUP($B12,组件列表!$B:$E,4,FALSE)</f>
        <v>视图内公用组件</v>
      </c>
      <c r="G12" s="3" t="s">
        <v>141</v>
      </c>
      <c r="H12" s="3" t="str">
        <f xml:space="preserve"> IF($G12 &lt;&gt; "无", VLOOKUP($G12,api列表!$C:$I,2,FALSE),"无")</f>
        <v>无</v>
      </c>
      <c r="I12" s="3" t="str">
        <f xml:space="preserve"> IF($G12 &lt;&gt; "无", VLOOKUP($G12,api列表!$C:$I,3,FALSE),"无")</f>
        <v>无</v>
      </c>
      <c r="J12" s="3" t="str">
        <f xml:space="preserve"> IF($G12 &lt;&gt; "无", VLOOKUP($G12,api列表!$C:$I,4,FALSE),"无")</f>
        <v>无</v>
      </c>
      <c r="K12" s="3" t="str">
        <f xml:space="preserve"> IF($G12 &lt;&gt; "无", VLOOKUP($G12,api列表!$C:$I,5,FALSE),"无")</f>
        <v>无</v>
      </c>
      <c r="L12" s="3" t="str">
        <f xml:space="preserve"> IF($G12 &lt;&gt; "无", VLOOKUP($G12,api列表!$C:$I,6,FALSE),"无")</f>
        <v>无</v>
      </c>
      <c r="M12" s="3" t="str">
        <f>VLOOKUP($B12,组件列表!$B:$L,5,FALSE)</f>
        <v>components/memberCenter</v>
      </c>
      <c r="N12" s="26" t="str">
        <f>VLOOKUP($B12,组件列表!$B:$L,6,FALSE)</f>
        <v>未开发</v>
      </c>
    </row>
    <row r="13" spans="1:14" x14ac:dyDescent="0.15">
      <c r="A13" s="78">
        <f t="shared" si="0"/>
        <v>4</v>
      </c>
      <c r="B13" s="49" t="s">
        <v>592</v>
      </c>
      <c r="C13" s="26" t="str">
        <f>VLOOKUP($B13,组件列表!$B:$E,2,FALSE)</f>
        <v>视图</v>
      </c>
      <c r="D13" s="26" t="str">
        <f>VLOOKUP($B13,组件列表!$B:$E,3,FALSE)</f>
        <v>命名视图</v>
      </c>
      <c r="E13" s="26" t="str">
        <f>B12 &amp; "指定"</f>
        <v>docTab指定</v>
      </c>
      <c r="F13" s="26" t="str">
        <f>VLOOKUP($B13,组件列表!$B:$E,4,FALSE)</f>
        <v>非共有组件</v>
      </c>
      <c r="G13" s="3" t="s">
        <v>558</v>
      </c>
      <c r="H13" s="3" t="str">
        <f xml:space="preserve"> IF($G13 &lt;&gt; "无", VLOOKUP($G13,api列表!$C:$I,2,FALSE),"无")</f>
        <v>获得上传文档列表</v>
      </c>
      <c r="I13" s="3" t="str">
        <f xml:space="preserve"> IF($G13 &lt;&gt; "无", VLOOKUP($G13,api列表!$C:$I,3,FALSE),"无")</f>
        <v>{page:1,pageNum:1}</v>
      </c>
      <c r="J13" s="3" t="str">
        <f xml:space="preserve"> IF($G13 &lt;&gt; "无", VLOOKUP($G13,api列表!$C:$I,4,FALSE),"无")</f>
        <v>page：页数，值为零去全部 ，pagenum：每页显示个数</v>
      </c>
      <c r="K13" s="3" t="str">
        <f xml:space="preserve"> IF($G13 &lt;&gt; "无", VLOOKUP($G13,api列表!$C:$I,5,FALSE),"无")</f>
        <v>{
    "msg": "ok", 
    "count": 20, 
    "data": [
        {
            "id": "文档id", 
            "status": "文档状态 ", 
            "title": "文档标题", 
            "documentId": "百度文库id", 
            "format": "文档格式,参考Format定义", 
            "score": "积分"
        }, 
        {
            "id": "文档id", 
            "status": "文档状态 ", 
            "title": "文档标题", 
            "documentId": "百度文库id", 
            "format": "文档格式,参考Format定义", 
            "score": "积分"
        }
    ]
}</v>
      </c>
      <c r="L13" s="3" t="str">
        <f xml:space="preserve"> IF($G13 &lt;&gt; "无", VLOOKUP($G13,api列表!$C:$I,6,FALSE),"无")</f>
        <v>状态： 
  删除:404
 上线：200
 处理中：102
format：
 word：doc，docx
 ppt:ppt,pptx
 excel:xls,xlsx
 pdf:pdf</v>
      </c>
      <c r="M13" s="26" t="str">
        <f>VLOOKUP($B13,组件列表!$B:$L,5,FALSE)</f>
        <v>components/memberCenter</v>
      </c>
      <c r="N13" s="26" t="str">
        <f>VLOOKUP($B13,组件列表!$B:$L,6,FALSE)</f>
        <v>未开发</v>
      </c>
    </row>
    <row r="14" spans="1:14" x14ac:dyDescent="0.15">
      <c r="A14" s="77"/>
      <c r="B14" s="51"/>
      <c r="C14" s="27"/>
      <c r="D14" s="27"/>
      <c r="E14" s="27"/>
      <c r="F14" s="27"/>
      <c r="G14" s="3" t="s">
        <v>146</v>
      </c>
      <c r="H14" s="3" t="str">
        <f xml:space="preserve"> IF($G14 &lt;&gt; "无", VLOOKUP($G14,api列表!$C:$I,2,FALSE),"无")</f>
        <v>删除文档</v>
      </c>
      <c r="I14" s="3" t="str">
        <f xml:space="preserve"> IF($G14 &lt;&gt; "无", VLOOKUP($G14,api列表!$C:$I,3,FALSE),"无")</f>
        <v>{id:10}</v>
      </c>
      <c r="J14" s="3">
        <f xml:space="preserve"> IF($G14 &lt;&gt; "无", VLOOKUP($G14,api列表!$C:$I,4,FALSE),"无")</f>
        <v>0</v>
      </c>
      <c r="K14" s="3" t="str">
        <f xml:space="preserve"> IF($G14 &lt;&gt; "无", VLOOKUP($G14,api列表!$C:$I,5,FALSE),"无")</f>
        <v>{
    "msg": "ok", 
    "count": 1, 
    "data": [
    ]
}</v>
      </c>
      <c r="L14" s="3">
        <f xml:space="preserve"> IF($G14 &lt;&gt; "无", VLOOKUP($G14,api列表!$C:$I,6,FALSE),"无")</f>
        <v>0</v>
      </c>
      <c r="M14" s="27"/>
      <c r="N14" s="27"/>
    </row>
    <row r="15" spans="1:14" x14ac:dyDescent="0.15">
      <c r="A15" s="77">
        <f>ROW()-10</f>
        <v>5</v>
      </c>
      <c r="B15" s="4" t="s">
        <v>74</v>
      </c>
      <c r="C15" s="3" t="str">
        <f>VLOOKUP($B15,组件列表!$B:$E,2,FALSE)</f>
        <v>视图</v>
      </c>
      <c r="D15" s="3" t="str">
        <f>VLOOKUP($B15,组件列表!$B:$E,3,FALSE)</f>
        <v>命名视图</v>
      </c>
      <c r="E15" s="3" t="str">
        <f>B12 &amp; "指定"</f>
        <v>docTab指定</v>
      </c>
      <c r="F15" s="3" t="str">
        <f>VLOOKUP($B15,组件列表!$B:$E,4,FALSE)</f>
        <v>非共有组件</v>
      </c>
      <c r="G15" s="3" t="s">
        <v>147</v>
      </c>
      <c r="H15" s="3" t="str">
        <f xml:space="preserve"> IF($G15 &lt;&gt; "无", VLOOKUP($G15,api列表!$C:$I,2,FALSE),"无")</f>
        <v>获得用户下载文档列表</v>
      </c>
      <c r="I15" s="3" t="str">
        <f xml:space="preserve"> IF($G15 &lt;&gt; "无", VLOOKUP($G15,api列表!$C:$I,3,FALSE),"无")</f>
        <v>{page:1,pageNum:1}</v>
      </c>
      <c r="J15" s="3" t="str">
        <f xml:space="preserve"> IF($G15 &lt;&gt; "无", VLOOKUP($G15,api列表!$C:$I,4,FALSE),"无")</f>
        <v>page：页数，值为零去全部 ，pagenum：每页显示个数</v>
      </c>
      <c r="K15" s="3" t="str">
        <f xml:space="preserve"> IF($G15 &lt;&gt; "无", VLOOKUP($G15,api列表!$C:$I,5,FALSE),"无")</f>
        <v>{
    "msg": "ok", 
    "count": 20, 
    "data": [
        {
            "id": "文档id", 
            "title": "文档标题", 
            "documentId": "百度文库id", 
            "format": "文档格式,参考Format定义", 
            "score": "积分",
            "downloadUrl":"下载链接"
        }, 
        {
            "id": "文档id", 
            "title": "文档标题", 
            "documentId": "百度文库id", 
            "format": "文档格式,参考Format定义", 
            "score": "积分",
            "downloadUrl":"下载链接"
        }
    ]
}</v>
      </c>
      <c r="L15" s="3">
        <f xml:space="preserve"> IF($G15 &lt;&gt; "无", VLOOKUP($G15,api列表!$C:$I,6,FALSE),"无")</f>
        <v>0</v>
      </c>
      <c r="M15" s="3" t="str">
        <f>VLOOKUP($B15,组件列表!$B:$L,5,FALSE)</f>
        <v>components/memberCenter</v>
      </c>
      <c r="N15" s="64" t="str">
        <f>VLOOKUP($B15,组件列表!$B:$L,6,FALSE)</f>
        <v>未开发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115" zoomScaleNormal="115" workbookViewId="0">
      <pane xSplit="2" topLeftCell="C1" activePane="topRight" state="frozen"/>
      <selection pane="topRight" activeCell="C16" sqref="C16"/>
    </sheetView>
  </sheetViews>
  <sheetFormatPr defaultRowHeight="13.5" x14ac:dyDescent="0.15"/>
  <cols>
    <col min="2" max="2" width="28.5" customWidth="1"/>
    <col min="3" max="3" width="15.625" customWidth="1"/>
    <col min="4" max="4" width="14.125" customWidth="1"/>
    <col min="5" max="5" width="16.625" customWidth="1"/>
    <col min="6" max="6" width="20.625" customWidth="1"/>
    <col min="7" max="7" width="39" customWidth="1"/>
    <col min="8" max="8" width="23.5" customWidth="1"/>
    <col min="9" max="9" width="31.5" customWidth="1"/>
    <col min="10" max="10" width="20.625" customWidth="1"/>
    <col min="11" max="11" width="18" customWidth="1"/>
    <col min="12" max="12" width="29.375" customWidth="1"/>
    <col min="13" max="13" width="27.75" customWidth="1"/>
    <col min="14" max="14" width="11" bestFit="1" customWidth="1"/>
  </cols>
  <sheetData>
    <row r="1" spans="1:14" x14ac:dyDescent="0.15">
      <c r="A1" s="19" t="s">
        <v>0</v>
      </c>
      <c r="B1" t="s">
        <v>77</v>
      </c>
    </row>
    <row r="2" spans="1:14" x14ac:dyDescent="0.15">
      <c r="A2" s="20"/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ht="14.25" customHeight="1" x14ac:dyDescent="0.15">
      <c r="A4" s="9" t="str">
        <f>"/" &amp; B1&amp; "/" &amp; B1  &amp;"/" &amp; B14</f>
        <v>/companyCenter/companyCenter/requirementList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companyCenter</v>
      </c>
      <c r="J4" s="11"/>
    </row>
    <row r="5" spans="1:14" x14ac:dyDescent="0.15">
      <c r="A5" s="9" t="str">
        <f>"/" &amp; B1&amp; "/" &amp; B1  &amp;"/" &amp; B15</f>
        <v>/companyCenter/companyCenter/uploadServiceList</v>
      </c>
      <c r="B5" s="10"/>
      <c r="C5" s="10"/>
      <c r="D5" s="10"/>
      <c r="E5" s="10"/>
      <c r="F5" s="11"/>
      <c r="G5" s="7"/>
      <c r="H5" s="6"/>
      <c r="I5" s="9"/>
      <c r="J5" s="11"/>
    </row>
    <row r="6" spans="1:14" x14ac:dyDescent="0.15">
      <c r="A6" s="9" t="str">
        <f>"/" &amp; B1&amp; "/" &amp; B1  &amp;"/" &amp; B16</f>
        <v>/companyCenter/companyCenter/uploadDocList</v>
      </c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13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70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26" t="str">
        <f>VLOOKUP($B10,组件列表!$B:$L,6,FALSE)</f>
        <v>数据未接入</v>
      </c>
    </row>
    <row r="11" spans="1:14" x14ac:dyDescent="0.15">
      <c r="A11" s="19">
        <f t="shared" ref="A11:A16" si="0">ROW()-9</f>
        <v>2</v>
      </c>
      <c r="B11" s="3" t="s">
        <v>86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70</v>
      </c>
      <c r="F11" s="3" t="str">
        <f>VLOOKUP($B11,组件列表!$B:$E,4,FALSE)</f>
        <v>视图内公用组件</v>
      </c>
      <c r="G11" s="3" t="s">
        <v>141</v>
      </c>
      <c r="H11" s="3" t="str">
        <f xml:space="preserve"> IF($G11 &lt;&gt; "无", VLOOKUP($G11,api列表!$C:$I,2,FALSE),"无")</f>
        <v>无</v>
      </c>
      <c r="I11" s="3" t="str">
        <f xml:space="preserve"> IF($G11 &lt;&gt; "无", VLOOKUP($G11,api列表!$C:$I,3,FALSE),"无")</f>
        <v>无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无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components/companyCenter</v>
      </c>
      <c r="N11" s="26" t="str">
        <f>VLOOKUP($B11,组件列表!$B:$L,6,FALSE)</f>
        <v>完成</v>
      </c>
    </row>
    <row r="12" spans="1:14" x14ac:dyDescent="0.15">
      <c r="A12" s="20">
        <f t="shared" si="0"/>
        <v>3</v>
      </c>
      <c r="B12" s="3" t="s">
        <v>90</v>
      </c>
      <c r="C12" s="3" t="str">
        <f>VLOOKUP($B12,组件列表!$B:$E,2,FALSE)</f>
        <v>视图</v>
      </c>
      <c r="D12" s="3" t="str">
        <f>VLOOKUP($B12,组件列表!$B:$E,3,FALSE)</f>
        <v>命名视图</v>
      </c>
      <c r="E12" s="3" t="s">
        <v>70</v>
      </c>
      <c r="F12" s="3" t="str">
        <f>VLOOKUP($B12,组件列表!$B:$E,4,FALSE)</f>
        <v>视图内公用组件</v>
      </c>
      <c r="G12" s="3" t="s">
        <v>148</v>
      </c>
      <c r="H12" s="3" t="str">
        <f xml:space="preserve"> IF($G12 &lt;&gt; "无", VLOOKUP($G12,api列表!$C:$I,2,FALSE),"无")</f>
        <v>获得企业基本信息</v>
      </c>
      <c r="I12" s="3" t="str">
        <f xml:space="preserve"> IF($G12 &lt;&gt; "无", VLOOKUP($G12,api列表!$C:$I,3,FALSE),"无")</f>
        <v>{Id："公司id"}</v>
      </c>
      <c r="J12" s="3">
        <f xml:space="preserve"> IF($G12 &lt;&gt; "无", VLOOKUP($G12,api列表!$C:$I,4,FALSE),"无")</f>
        <v>0</v>
      </c>
      <c r="K12" s="3" t="str">
        <f xml:space="preserve"> IF($G12 &lt;&gt; "无", VLOOKUP($G12,api列表!$C:$I,5,FALSE),"无")</f>
        <v>{
    "msg": "ok", 
    "count": 1, 
    "data": {
        "id": "公司id", 
        "name": "公司名称", 
        "shortName": "公司名称简写", 
        "introduce": "公司介绍", 
        "webSite": "公司网址", 
        "logoUrl": "logo", 
        "city": "城市", 
        "phoneNum": "电话", 
        "email": "邮箱", 
        "mailingAddress": "收件地址"
    }
}</v>
      </c>
      <c r="L12" s="3">
        <f xml:space="preserve"> IF($G12 &lt;&gt; "无", VLOOKUP($G12,api列表!$C:$I,6,FALSE),"无")</f>
        <v>0</v>
      </c>
      <c r="M12" s="3" t="str">
        <f>VLOOKUP($B12,组件列表!$B:$L,5,FALSE)</f>
        <v>components/companyCenter</v>
      </c>
      <c r="N12" s="26" t="str">
        <f>VLOOKUP($B12,组件列表!$B:$L,6,FALSE)</f>
        <v>未开发</v>
      </c>
    </row>
    <row r="13" spans="1:14" x14ac:dyDescent="0.15">
      <c r="A13" s="20">
        <f t="shared" si="0"/>
        <v>4</v>
      </c>
      <c r="B13" s="3" t="s">
        <v>78</v>
      </c>
      <c r="C13" s="3" t="str">
        <f>VLOOKUP($B13,组件列表!$B:$E,2,FALSE)</f>
        <v>视图</v>
      </c>
      <c r="D13" s="3" t="str">
        <f>VLOOKUP($B13,组件列表!$B:$E,3,FALSE)</f>
        <v>命名视图</v>
      </c>
      <c r="E13" s="3" t="s">
        <v>70</v>
      </c>
      <c r="F13" s="3" t="str">
        <f>VLOOKUP($B13,组件列表!$B:$E,4,FALSE)</f>
        <v>视图内公用组件</v>
      </c>
      <c r="G13" s="3" t="s">
        <v>141</v>
      </c>
      <c r="H13" s="3" t="str">
        <f xml:space="preserve"> IF($G13 &lt;&gt; "无", VLOOKUP($G13,api列表!$C:$I,2,FALSE),"无")</f>
        <v>无</v>
      </c>
      <c r="I13" s="3" t="str">
        <f xml:space="preserve"> IF($G13 &lt;&gt; "无", VLOOKUP($G13,api列表!$C:$I,3,FALSE),"无")</f>
        <v>无</v>
      </c>
      <c r="J13" s="3" t="str">
        <f xml:space="preserve"> IF($G13 &lt;&gt; "无", VLOOKUP($G13,api列表!$C:$I,4,FALSE),"无")</f>
        <v>无</v>
      </c>
      <c r="K13" s="3" t="str">
        <f xml:space="preserve"> IF($G13 &lt;&gt; "无", VLOOKUP($G13,api列表!$C:$I,5,FALSE),"无")</f>
        <v>无</v>
      </c>
      <c r="L13" s="3" t="str">
        <f xml:space="preserve"> IF($G13 &lt;&gt; "无", VLOOKUP($G13,api列表!$C:$I,6,FALSE),"无")</f>
        <v>无</v>
      </c>
      <c r="M13" s="3" t="str">
        <f>VLOOKUP($B13,组件列表!$B:$L,5,FALSE)</f>
        <v>components/companyCenter</v>
      </c>
      <c r="N13" s="26" t="str">
        <f>VLOOKUP($B13,组件列表!$B:$L,6,FALSE)</f>
        <v>未开发</v>
      </c>
    </row>
    <row r="14" spans="1:14" x14ac:dyDescent="0.15">
      <c r="A14" s="36">
        <f t="shared" si="0"/>
        <v>5</v>
      </c>
      <c r="B14" s="3" t="s">
        <v>81</v>
      </c>
      <c r="C14" s="3" t="str">
        <f>VLOOKUP($B14,组件列表!$B:$E,2,FALSE)</f>
        <v>视图</v>
      </c>
      <c r="D14" s="3" t="str">
        <f>VLOOKUP($B14,组件列表!$B:$E,3,FALSE)</f>
        <v>命名视图</v>
      </c>
      <c r="E14" s="3" t="str">
        <f>B13 &amp; "指定"</f>
        <v>companyTab指定</v>
      </c>
      <c r="F14" s="3" t="str">
        <f>VLOOKUP($B14,组件列表!$B:$E,4,FALSE)</f>
        <v>非共有组件</v>
      </c>
      <c r="G14" s="3" t="s">
        <v>149</v>
      </c>
      <c r="H14" s="3" t="str">
        <f xml:space="preserve"> IF($G14 &lt;&gt; "无", VLOOKUP($G14,api列表!$C:$I,2,FALSE),"无")</f>
        <v>获得用户收到的需求</v>
      </c>
      <c r="I14" s="3" t="str">
        <f xml:space="preserve"> IF($G14 &lt;&gt; "无", VLOOKUP($G14,api列表!$C:$I,3,FALSE),"无")</f>
        <v>{page:1,pageNum:1}</v>
      </c>
      <c r="J14" s="3" t="str">
        <f xml:space="preserve"> IF($G14 &lt;&gt; "无", VLOOKUP($G14,api列表!$C:$I,4,FALSE),"无")</f>
        <v>page：页数，pagenum：每页显示个数</v>
      </c>
      <c r="K14" s="3" t="str">
        <f xml:space="preserve"> IF($G14 &lt;&gt; "无", VLOOKUP($G14,api列表!$C:$I,5,FALSE),"无")</f>
        <v>{
    "msg": "ok", 
    "count": 20, 
    "data": [
        {
            "description": "描述", 
            "status": "状态", 
            "startDate": "提出时间", 
            "companyName": "提出对象", 
            "authorName": "提出人", 
            "authorPhoneNumber": "提出人联系方式", 
            "authorCompanyName": "提出人公司名", 
            "assignedService": "提出对象服务名"
        }, 
        {
            "description": "描述", 
            "status": "状态", 
            "startDate": "提出时间", 
            "companyName": "提出对象", 
            "authorName": "提出人", 
            "authorPhoneNumber": "提出人联系方式", 
            "authorCompanyName": "提出人公司名", 
            "assignedService": "提出对象服务名"
        }
    ]
}</v>
      </c>
      <c r="L14" s="3">
        <f xml:space="preserve"> IF($G14 &lt;&gt; "无", VLOOKUP($G14,api列表!$C:$I,6,FALSE),"无")</f>
        <v>0</v>
      </c>
      <c r="M14" s="3" t="str">
        <f>VLOOKUP($B14,组件列表!$B:$L,5,FALSE)</f>
        <v>components/companyCenter</v>
      </c>
      <c r="N14" s="26" t="str">
        <f>VLOOKUP($B14,组件列表!$B:$L,6,FALSE)</f>
        <v>未开发</v>
      </c>
    </row>
    <row r="15" spans="1:14" x14ac:dyDescent="0.15">
      <c r="A15" s="36">
        <f t="shared" si="0"/>
        <v>6</v>
      </c>
      <c r="B15" s="21" t="s">
        <v>82</v>
      </c>
      <c r="C15" s="3" t="str">
        <f>VLOOKUP($B15,组件列表!$B:$E,2,FALSE)</f>
        <v>视图</v>
      </c>
      <c r="D15" s="3" t="str">
        <f>VLOOKUP($B15,组件列表!$B:$E,3,FALSE)</f>
        <v>命名视图</v>
      </c>
      <c r="E15" s="3" t="str">
        <f>B13 &amp; "指定"</f>
        <v>companyTab指定</v>
      </c>
      <c r="F15" s="3" t="str">
        <f>VLOOKUP($B15,组件列表!$B:$E,4,FALSE)</f>
        <v>非共有组件</v>
      </c>
      <c r="G15" s="3" t="s">
        <v>150</v>
      </c>
      <c r="H15" s="3" t="str">
        <f xml:space="preserve"> IF($G15 &lt;&gt; "无", VLOOKUP($G15,api列表!$C:$I,2,FALSE),"无")</f>
        <v>获得用户已上传的服务列表</v>
      </c>
      <c r="I15" s="3" t="str">
        <f xml:space="preserve"> IF($G15 &lt;&gt; "无", VLOOKUP($G15,api列表!$C:$I,3,FALSE),"无")</f>
        <v>{page:1,pageNum:1}</v>
      </c>
      <c r="J15" s="3" t="str">
        <f xml:space="preserve"> IF($G15 &lt;&gt; "无", VLOOKUP($G15,api列表!$C:$I,4,FALSE),"无")</f>
        <v>page：页数，值为零去全部 ，pagenum：每页显示个数</v>
      </c>
      <c r="K15" s="3" t="str">
        <f xml:space="preserve"> IF($G15 &lt;&gt; "无", VLOOKUP($G15,api列表!$C:$I,5,FALSE),"无")</f>
        <v>{
    "msg": "ok", 
    "count": 20, 
    "data": [
        {
            "serviceId": "服务id", 
            "serviceName": "服务名称", 
            "serviceUrl": "服务链接"
        }, 
        {
            "serviceId": "服务id", 
            "serviceName": "服务名称", 
            "serviceUrl": "服务链接"
        }
    ]
}</v>
      </c>
      <c r="L15" s="3">
        <f xml:space="preserve"> IF($G15 &lt;&gt; "无", VLOOKUP($G15,api列表!$C:$I,6,FALSE),"无")</f>
        <v>0</v>
      </c>
      <c r="M15" s="3" t="str">
        <f>VLOOKUP($B15,组件列表!$B:$L,5,FALSE)</f>
        <v>components/companyCenter</v>
      </c>
      <c r="N15" s="26" t="str">
        <f>VLOOKUP($B15,组件列表!$B:$L,6,FALSE)</f>
        <v>未开发</v>
      </c>
    </row>
    <row r="16" spans="1:14" x14ac:dyDescent="0.15">
      <c r="A16" s="36">
        <f t="shared" si="0"/>
        <v>7</v>
      </c>
      <c r="B16" s="21" t="s">
        <v>83</v>
      </c>
      <c r="C16" s="3" t="str">
        <f>VLOOKUP($B16,组件列表!$B:$E,2,FALSE)</f>
        <v>视图</v>
      </c>
      <c r="D16" s="3" t="str">
        <f>VLOOKUP($B16,组件列表!$B:$E,3,FALSE)</f>
        <v>命名视图</v>
      </c>
      <c r="E16" s="3" t="str">
        <f>B13 &amp; "指定"</f>
        <v>companyTab指定</v>
      </c>
      <c r="F16" s="3" t="str">
        <f>VLOOKUP($B16,组件列表!$B:$E,4,FALSE)</f>
        <v>非共有组件</v>
      </c>
      <c r="G16" s="3" t="s">
        <v>558</v>
      </c>
      <c r="H16" s="3" t="str">
        <f xml:space="preserve"> IF($G16 &lt;&gt; "无", VLOOKUP($G16,api列表!$C:$I,2,FALSE),"无")</f>
        <v>获得上传文档列表</v>
      </c>
      <c r="I16" s="3" t="str">
        <f xml:space="preserve"> IF($G16 &lt;&gt; "无", VLOOKUP($G16,api列表!$C:$I,3,FALSE),"无")</f>
        <v>{page:1,pageNum:1}</v>
      </c>
      <c r="J16" s="3" t="str">
        <f xml:space="preserve"> IF($G16 &lt;&gt; "无", VLOOKUP($G16,api列表!$C:$I,4,FALSE),"无")</f>
        <v>page：页数，值为零去全部 ，pagenum：每页显示个数</v>
      </c>
      <c r="K16" s="3" t="str">
        <f xml:space="preserve"> IF($G16 &lt;&gt; "无", VLOOKUP($G16,api列表!$C:$I,5,FALSE),"无")</f>
        <v>{
    "msg": "ok", 
    "count": 20, 
    "data": [
        {
            "id": "文档id", 
            "status": "文档状态 ", 
            "title": "文档标题", 
            "documentId": "百度文库id", 
            "format": "文档格式,参考Format定义", 
            "score": "积分"
        }, 
        {
            "id": "文档id", 
            "status": "文档状态 ", 
            "title": "文档标题", 
            "documentId": "百度文库id", 
            "format": "文档格式,参考Format定义", 
            "score": "积分"
        }
    ]
}</v>
      </c>
      <c r="L16" s="3" t="str">
        <f xml:space="preserve"> IF($G16 &lt;&gt; "无", VLOOKUP($G16,api列表!$C:$I,6,FALSE),"无")</f>
        <v>状态： 
  删除:404
 上线：200
 处理中：102
format：
 word：doc，docx
 ppt:ppt,pptx
 excel:xls,xlsx
 pdf:pdf</v>
      </c>
      <c r="M16" s="3" t="str">
        <f>VLOOKUP($B16,组件列表!$B:$L,5,FALSE)</f>
        <v>components/companyCenter</v>
      </c>
      <c r="N16" s="26" t="str">
        <f>VLOOKUP($B16,组件列表!$B:$L,6,FALSE)</f>
        <v>未开发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topLeftCell="A4" zoomScale="130" zoomScaleNormal="130" workbookViewId="0">
      <pane xSplit="2" topLeftCell="C1" activePane="topRight" state="frozen"/>
      <selection pane="topRight" activeCell="C8" sqref="C8"/>
    </sheetView>
  </sheetViews>
  <sheetFormatPr defaultRowHeight="13.5" x14ac:dyDescent="0.15"/>
  <cols>
    <col min="2" max="2" width="28.5" customWidth="1"/>
    <col min="3" max="3" width="15.625" customWidth="1"/>
    <col min="4" max="4" width="14.125" customWidth="1"/>
    <col min="5" max="5" width="16.625" customWidth="1"/>
    <col min="6" max="6" width="27.625" customWidth="1"/>
    <col min="7" max="7" width="22.5" customWidth="1"/>
    <col min="8" max="8" width="18.25" customWidth="1"/>
    <col min="9" max="9" width="31.5" customWidth="1"/>
    <col min="10" max="10" width="20.625" customWidth="1"/>
    <col min="11" max="11" width="18" customWidth="1"/>
    <col min="12" max="12" width="29.375" customWidth="1"/>
    <col min="13" max="13" width="25.125" customWidth="1"/>
    <col min="14" max="14" width="11" bestFit="1" customWidth="1"/>
  </cols>
  <sheetData>
    <row r="1" spans="1:14" x14ac:dyDescent="0.15">
      <c r="A1" s="12" t="s">
        <v>0</v>
      </c>
      <c r="B1" t="s">
        <v>88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 xml:space="preserve"> "companyCenter/" &amp; B1</f>
        <v>companyCenter/companyInfo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companyInfo</v>
      </c>
      <c r="J4" s="11"/>
    </row>
    <row r="5" spans="1:14" x14ac:dyDescent="0.15">
      <c r="A5" s="9"/>
      <c r="B5" s="10"/>
      <c r="C5" s="10"/>
      <c r="D5" s="10"/>
      <c r="E5" s="10"/>
      <c r="F5" s="11"/>
      <c r="G5" s="7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13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70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26" t="str">
        <f>VLOOKUP($B10,组件列表!$B:$L,6,FALSE)</f>
        <v>数据未接入</v>
      </c>
    </row>
    <row r="11" spans="1:14" x14ac:dyDescent="0.15">
      <c r="A11" s="19">
        <f t="shared" ref="A11:A12" si="0">ROW()-9</f>
        <v>2</v>
      </c>
      <c r="B11" s="3" t="s">
        <v>86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70</v>
      </c>
      <c r="F11" s="3" t="str">
        <f>VLOOKUP($B11,组件列表!$B:$E,4,FALSE)</f>
        <v>视图内公用组件</v>
      </c>
      <c r="G11" s="3" t="s">
        <v>141</v>
      </c>
      <c r="H11" s="3" t="str">
        <f xml:space="preserve"> IF($G11 &lt;&gt; "无", VLOOKUP($G11,api列表!$C:$I,2,FALSE),"无")</f>
        <v>无</v>
      </c>
      <c r="I11" s="3" t="str">
        <f xml:space="preserve"> IF($G11 &lt;&gt; "无", VLOOKUP($G11,api列表!$C:$I,3,FALSE),"无")</f>
        <v>无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无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components/companyCenter</v>
      </c>
      <c r="N11" s="26" t="str">
        <f>VLOOKUP($B11,组件列表!$B:$L,6,FALSE)</f>
        <v>完成</v>
      </c>
    </row>
    <row r="12" spans="1:14" x14ac:dyDescent="0.15">
      <c r="A12" s="20">
        <f t="shared" si="0"/>
        <v>3</v>
      </c>
      <c r="B12" s="3" t="s">
        <v>600</v>
      </c>
      <c r="C12" s="3" t="str">
        <f>VLOOKUP($B12,组件列表!$B:$E,2,FALSE)</f>
        <v>视图</v>
      </c>
      <c r="D12" s="3" t="str">
        <f>VLOOKUP($B12,组件列表!$B:$E,3,FALSE)</f>
        <v>命名视图</v>
      </c>
      <c r="E12" s="3" t="s">
        <v>70</v>
      </c>
      <c r="F12" s="3" t="str">
        <f>VLOOKUP($B12,组件列表!$B:$E,4,FALSE)</f>
        <v>视图内公用组件</v>
      </c>
      <c r="G12" s="3" t="s">
        <v>609</v>
      </c>
      <c r="H12" s="3" t="str">
        <f xml:space="preserve"> IF($G12 &lt;&gt; "无", VLOOKUP($G12,api列表!$C:$I,2,FALSE),"无")</f>
        <v>修改企业基本信息</v>
      </c>
      <c r="I12" s="3" t="str">
        <f xml:space="preserve"> IF($G12 &lt;&gt; "无", VLOOKUP($G12,api列表!$C:$I,3,FALSE),"无")</f>
        <v>{
        "id": "公司id", 
        "name": "公司名称", 
        "shortName": "公司名称简写", 
        "introduce": "公司介绍", 
        "webSite": "公司网址", 
        "logoUrl": "logo", 
        "city": "城市", 
        "phoneNum": "电话", 
        "email": "邮箱", 
        "mailingAddress": "收件地址",
        "mailingAddress": "收件地址"
}</v>
      </c>
      <c r="J12" s="3">
        <f xml:space="preserve"> IF($G12 &lt;&gt; "无", VLOOKUP($G12,api列表!$C:$I,4,FALSE),"无")</f>
        <v>0</v>
      </c>
      <c r="K12" s="3" t="str">
        <f xml:space="preserve"> IF($G12 &lt;&gt; "无", VLOOKUP($G12,api列表!$C:$I,5,FALSE),"无")</f>
        <v>{
    "msg": "ok", 
    "count": 1, 
    "data": {
    }
}</v>
      </c>
      <c r="L12" s="3">
        <f xml:space="preserve"> IF($G12 &lt;&gt; "无", VLOOKUP($G12,api列表!$C:$I,6,FALSE),"无")</f>
        <v>0</v>
      </c>
      <c r="M12" s="3" t="str">
        <f>VLOOKUP($B12,组件列表!$B:$L,5,FALSE)</f>
        <v>components/companyCenter</v>
      </c>
      <c r="N12" s="64" t="str">
        <f>VLOOKUP($B12,组件列表!$B:$L,6,FALSE)</f>
        <v>未开发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zoomScale="130" zoomScaleNormal="130" workbookViewId="0">
      <pane xSplit="2" topLeftCell="C1" activePane="topRight" state="frozen"/>
      <selection pane="topRight" activeCell="C26" sqref="C26"/>
    </sheetView>
  </sheetViews>
  <sheetFormatPr defaultRowHeight="13.5" x14ac:dyDescent="0.15"/>
  <cols>
    <col min="2" max="2" width="28.5" customWidth="1"/>
    <col min="3" max="3" width="15.625" customWidth="1"/>
    <col min="4" max="4" width="14.125" customWidth="1"/>
    <col min="5" max="5" width="22.25" customWidth="1"/>
    <col min="6" max="6" width="27.625" customWidth="1"/>
    <col min="7" max="7" width="22.5" customWidth="1"/>
    <col min="8" max="8" width="18.25" customWidth="1"/>
    <col min="9" max="9" width="31.5" customWidth="1"/>
    <col min="10" max="10" width="20.625" customWidth="1"/>
    <col min="11" max="11" width="18" customWidth="1"/>
    <col min="12" max="12" width="29.375" customWidth="1"/>
    <col min="13" max="13" width="27.25" customWidth="1"/>
    <col min="14" max="14" width="20" customWidth="1"/>
  </cols>
  <sheetData>
    <row r="1" spans="1:14" x14ac:dyDescent="0.15">
      <c r="A1" s="12" t="s">
        <v>0</v>
      </c>
      <c r="B1" t="s">
        <v>92</v>
      </c>
      <c r="M1" t="s">
        <v>0</v>
      </c>
    </row>
    <row r="2" spans="1:14" x14ac:dyDescent="0.15">
      <c r="M2" t="s">
        <v>52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 xml:space="preserve"> "companyCenter/" &amp; B1</f>
        <v>companyCenter/homepageManagment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homepageManagment</v>
      </c>
      <c r="J4" s="11"/>
    </row>
    <row r="5" spans="1:14" x14ac:dyDescent="0.15">
      <c r="A5" s="9"/>
      <c r="B5" s="10"/>
      <c r="C5" s="10"/>
      <c r="D5" s="10"/>
      <c r="E5" s="10"/>
      <c r="F5" s="11"/>
      <c r="G5" s="7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13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70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3" t="str">
        <f>VLOOKUP($B10,组件列表!$B:$L,6,FALSE)</f>
        <v>数据未接入</v>
      </c>
    </row>
    <row r="11" spans="1:14" x14ac:dyDescent="0.15">
      <c r="A11" s="22">
        <f t="shared" ref="A11:A12" si="0">ROW()-9</f>
        <v>2</v>
      </c>
      <c r="B11" s="23" t="s">
        <v>86</v>
      </c>
      <c r="C11" s="23" t="str">
        <f>VLOOKUP($B11,组件列表!$B:$E,2,FALSE)</f>
        <v>视图</v>
      </c>
      <c r="D11" s="23" t="str">
        <f>VLOOKUP($B11,组件列表!$B:$E,3,FALSE)</f>
        <v>命名视图</v>
      </c>
      <c r="E11" s="23" t="s">
        <v>70</v>
      </c>
      <c r="F11" s="23" t="str">
        <f>VLOOKUP($B11,组件列表!$B:$E,4,FALSE)</f>
        <v>视图内公用组件</v>
      </c>
      <c r="G11" s="3" t="s">
        <v>141</v>
      </c>
      <c r="H11" s="3" t="str">
        <f xml:space="preserve"> IF($G11 &lt;&gt; "无", VLOOKUP($G11,api列表!$C:$I,2,FALSE),"无")</f>
        <v>无</v>
      </c>
      <c r="I11" s="3" t="str">
        <f xml:space="preserve"> IF($G11 &lt;&gt; "无", VLOOKUP($G11,api列表!$C:$I,3,FALSE),"无")</f>
        <v>无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无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components/companyCenter</v>
      </c>
      <c r="N11" s="3" t="str">
        <f>VLOOKUP($B11,组件列表!$B:$L,6,FALSE)</f>
        <v>完成</v>
      </c>
    </row>
    <row r="12" spans="1:14" x14ac:dyDescent="0.15">
      <c r="A12" s="28">
        <f t="shared" si="0"/>
        <v>3</v>
      </c>
      <c r="B12" s="26" t="s">
        <v>93</v>
      </c>
      <c r="C12" s="26" t="str">
        <f>VLOOKUP($B12,组件列表!$B:$E,2,FALSE)</f>
        <v>视图</v>
      </c>
      <c r="D12" s="26" t="str">
        <f>VLOOKUP($B12,组件列表!$B:$E,3,FALSE)</f>
        <v>命名视图</v>
      </c>
      <c r="E12" s="26" t="s">
        <v>70</v>
      </c>
      <c r="F12" s="26" t="str">
        <f>VLOOKUP($B12,组件列表!$B:$E,4,FALSE)</f>
        <v>视图内公用组件</v>
      </c>
      <c r="G12" s="7" t="s">
        <v>151</v>
      </c>
      <c r="H12" s="3" t="str">
        <f xml:space="preserve"> IF($G12 &lt;&gt; "无", VLOOKUP($G12,api列表!$C:$I,2,FALSE),"无")</f>
        <v>获得主页信息</v>
      </c>
      <c r="I12" s="3" t="str">
        <f xml:space="preserve"> IF($G12 &lt;&gt; "无", VLOOKUP($G12,api列表!$C:$I,3,FALSE),"无")</f>
        <v>{Id：xxx}</v>
      </c>
      <c r="J12" s="3">
        <f xml:space="preserve"> IF($G12 &lt;&gt; "无", VLOOKUP($G12,api列表!$C:$I,4,FALSE),"无")</f>
        <v>0</v>
      </c>
      <c r="K12" s="3" t="str">
        <f xml:space="preserve"> IF($G12 &lt;&gt; "无", VLOOKUP($G12,api列表!$C:$I,5,FALSE),"无")</f>
        <v>{
    "msg": "ok", 
    "count": 2, 
    "data": [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}, 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
    ]
}</v>
      </c>
      <c r="L12" s="3">
        <f xml:space="preserve"> IF($G12 &lt;&gt; "无", VLOOKUP($G12,api列表!$C:$I,6,FALSE),"无")</f>
        <v>0</v>
      </c>
      <c r="M12" s="26" t="str">
        <f>VLOOKUP($B12,组件列表!$B:$L,5,FALSE)</f>
        <v>components/companyCenter</v>
      </c>
      <c r="N12" s="26" t="str">
        <f>VLOOKUP($B12,组件列表!$B:$L,6,FALSE)</f>
        <v>完成</v>
      </c>
    </row>
    <row r="13" spans="1:14" x14ac:dyDescent="0.15">
      <c r="A13" s="29"/>
      <c r="B13" s="27"/>
      <c r="C13" s="27"/>
      <c r="D13" s="27"/>
      <c r="E13" s="27"/>
      <c r="F13" s="27"/>
      <c r="G13" s="7" t="s">
        <v>152</v>
      </c>
      <c r="H13" s="3" t="str">
        <f xml:space="preserve"> IF($G13 &lt;&gt; "无", VLOOKUP($G13,api列表!$C:$I,2,FALSE),"无")</f>
        <v>编辑主页信息</v>
      </c>
      <c r="I13" s="3">
        <f xml:space="preserve"> IF($G13 &lt;&gt; "无", VLOOKUP($G13,api列表!$C:$I,3,FALSE),"无")</f>
        <v>0</v>
      </c>
      <c r="J13" s="3" t="str">
        <f xml:space="preserve"> IF($G13 &lt;&gt; "无", VLOOKUP($G13,api列表!$C:$I,4,FALSE),"无")</f>
        <v>{
    "data": [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}, 
        {
            "companyId": "公司id", 
            "layoutId": "布局id", 
            "layoutOrderNum": "布局排序", 
            "services": [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}, 
                {
                    "serviceId": "服务id", 
                    "picUrl": "服务图片", 
                    "name": "服务名称", 
                    "showNameFlag": "是否显示服务名称", 
                    "inverseFlag": "是否反色显示服务名称", 
                    "orderNum": "布局内排序"
                }
            ]
        }
    ]
}</v>
      </c>
      <c r="K13" s="3" t="str">
        <f xml:space="preserve"> IF($G13 &lt;&gt; "无", VLOOKUP($G13,api列表!$C:$I,5,FALSE),"无")</f>
        <v>{
    "msg": "ok", 
    "count": 2, 
    "data": [
    ]
}</v>
      </c>
      <c r="L13" s="3">
        <f xml:space="preserve"> IF($G13 &lt;&gt; "无", VLOOKUP($G13,api列表!$C:$I,6,FALSE),"无")</f>
        <v>0</v>
      </c>
      <c r="M13" s="27"/>
      <c r="N13" s="27"/>
    </row>
    <row r="14" spans="1:14" x14ac:dyDescent="0.15">
      <c r="A14" s="24">
        <f>ROW()-10</f>
        <v>4</v>
      </c>
      <c r="B14" s="25" t="s">
        <v>102</v>
      </c>
      <c r="C14" s="25" t="str">
        <f>VLOOKUP($B14,组件列表!$B:$E,2,FALSE)</f>
        <v>视图</v>
      </c>
      <c r="D14" s="25" t="str">
        <f>VLOOKUP($B14,组件列表!$B:$E,3,FALSE)</f>
        <v>命名视图</v>
      </c>
      <c r="E14" s="25" t="str">
        <f>$B$12 &amp; "指定"</f>
        <v>homepageManagment指定</v>
      </c>
      <c r="F14" s="25" t="str">
        <f>VLOOKUP($B14,组件列表!$B:$E,4,FALSE)</f>
        <v>非共有组件</v>
      </c>
      <c r="G14" s="3" t="s">
        <v>141</v>
      </c>
      <c r="H14" s="3" t="str">
        <f xml:space="preserve"> IF($G14 &lt;&gt; "无", VLOOKUP($G14,api列表!$C:$I,2,FALSE),"无")</f>
        <v>无</v>
      </c>
      <c r="I14" s="3" t="str">
        <f xml:space="preserve"> IF($G14 &lt;&gt; "无", VLOOKUP($G14,api列表!$C:$I,3,FALSE),"无")</f>
        <v>无</v>
      </c>
      <c r="J14" s="3" t="str">
        <f xml:space="preserve"> IF($G14 &lt;&gt; "无", VLOOKUP($G14,api列表!$C:$I,4,FALSE),"无")</f>
        <v>无</v>
      </c>
      <c r="K14" s="3" t="str">
        <f xml:space="preserve"> IF($G14 &lt;&gt; "无", VLOOKUP($G14,api列表!$C:$I,5,FALSE),"无")</f>
        <v>无</v>
      </c>
      <c r="L14" s="3" t="str">
        <f xml:space="preserve"> IF($G14 &lt;&gt; "无", VLOOKUP($G14,api列表!$C:$I,6,FALSE),"无")</f>
        <v>无</v>
      </c>
      <c r="M14" s="3" t="str">
        <f>VLOOKUP($B14,组件列表!$B:$L,5,FALSE)</f>
        <v>components/companyCenter</v>
      </c>
      <c r="N14" s="3" t="str">
        <f>VLOOKUP($B14,组件列表!$B:$L,6,FALSE)</f>
        <v>完成</v>
      </c>
    </row>
    <row r="15" spans="1:14" x14ac:dyDescent="0.15">
      <c r="A15" s="20">
        <f>ROW()-10</f>
        <v>5</v>
      </c>
      <c r="B15" s="3" t="s">
        <v>95</v>
      </c>
      <c r="C15" s="3" t="str">
        <f>VLOOKUP($B15,组件列表!$B:$E,2,FALSE)</f>
        <v>视图</v>
      </c>
      <c r="D15" s="3" t="str">
        <f>VLOOKUP($B15,组件列表!$B:$E,3,FALSE)</f>
        <v>命名视图</v>
      </c>
      <c r="E15" s="3" t="str">
        <f>$B$12 &amp; "指定"</f>
        <v>homepageManagment指定</v>
      </c>
      <c r="F15" s="3" t="str">
        <f>VLOOKUP($B15,组件列表!$B:$E,4,FALSE)</f>
        <v>全局公用组件</v>
      </c>
      <c r="G15" s="3" t="s">
        <v>155</v>
      </c>
      <c r="H15" s="3" t="str">
        <f xml:space="preserve"> IF($G15 &lt;&gt; "无", VLOOKUP($G15,api列表!$C:$I,2,FALSE),"无")</f>
        <v>添加新需求</v>
      </c>
      <c r="I15" s="3" t="str">
        <f xml:space="preserve"> IF($G15 &lt;&gt; "无", VLOOKUP($G15,api列表!$C:$I,3,FALSE),"无")</f>
        <v>{
    "description": "描述", 
    "companyId": "提出对象", 
    "authorName": "提出人", 
    "authorPhoneNumber": "提出人联系方式", 
    "authorCompanyName": "提出人公司名", 
    "assignedServiceId": "提出对象服务Id"
}</v>
      </c>
      <c r="J15" s="3">
        <f xml:space="preserve"> IF($G15 &lt;&gt; "无", VLOOKUP($G15,api列表!$C:$I,4,FALSE),"无")</f>
        <v>0</v>
      </c>
      <c r="K15" s="3" t="str">
        <f xml:space="preserve"> IF($G15 &lt;&gt; "无", VLOOKUP($G15,api列表!$C:$I,5,FALSE),"无")</f>
        <v>{
    "msg": "ok", 
    "count": 1, 
    "data": [
    ]
}</v>
      </c>
      <c r="L15" s="3">
        <f xml:space="preserve"> IF($G15 &lt;&gt; "无", VLOOKUP($G15,api列表!$C:$I,6,FALSE),"无")</f>
        <v>0</v>
      </c>
      <c r="M15" s="3" t="str">
        <f>VLOOKUP($B15,组件列表!$B:$L,5,FALSE)</f>
        <v>components/shared</v>
      </c>
      <c r="N15" s="3" t="str">
        <f>VLOOKUP($B15,组件列表!$B:$L,6,FALSE)</f>
        <v>数据未接入</v>
      </c>
    </row>
    <row r="16" spans="1:14" x14ac:dyDescent="0.15">
      <c r="A16" s="20">
        <f t="shared" ref="A16:A24" si="1">ROW()-10</f>
        <v>6</v>
      </c>
      <c r="B16" s="21" t="s">
        <v>101</v>
      </c>
      <c r="C16" s="3" t="str">
        <f>VLOOKUP($B16,组件列表!$B:$E,2,FALSE)</f>
        <v>视图</v>
      </c>
      <c r="D16" s="3" t="str">
        <f>VLOOKUP($B16,组件列表!$B:$E,3,FALSE)</f>
        <v>命名视图</v>
      </c>
      <c r="E16" s="3" t="str">
        <f t="shared" ref="E16:E24" si="2">$B$12 &amp; "指定"</f>
        <v>homepageManagment指定</v>
      </c>
      <c r="F16" s="3" t="str">
        <f>VLOOKUP($B16,组件列表!$B:$E,4,FALSE)</f>
        <v>非共有组件</v>
      </c>
      <c r="G16" s="3" t="s">
        <v>141</v>
      </c>
      <c r="H16" s="3" t="str">
        <f xml:space="preserve"> IF($G16 &lt;&gt; "无", VLOOKUP($G16,api列表!$C:$I,2,FALSE),"无")</f>
        <v>无</v>
      </c>
      <c r="I16" s="3" t="str">
        <f xml:space="preserve"> IF($G16 &lt;&gt; "无", VLOOKUP($G16,api列表!$C:$I,3,FALSE),"无")</f>
        <v>无</v>
      </c>
      <c r="J16" s="3" t="str">
        <f xml:space="preserve"> IF($G16 &lt;&gt; "无", VLOOKUP($G16,api列表!$C:$I,4,FALSE),"无")</f>
        <v>无</v>
      </c>
      <c r="K16" s="3" t="str">
        <f xml:space="preserve"> IF($G16 &lt;&gt; "无", VLOOKUP($G16,api列表!$C:$I,5,FALSE),"无")</f>
        <v>无</v>
      </c>
      <c r="L16" s="3" t="str">
        <f xml:space="preserve"> IF($G16 &lt;&gt; "无", VLOOKUP($G16,api列表!$C:$I,6,FALSE),"无")</f>
        <v>无</v>
      </c>
      <c r="M16" s="3" t="str">
        <f>VLOOKUP($B16,组件列表!$B:$L,5,FALSE)</f>
        <v>components/companyCenter</v>
      </c>
      <c r="N16" s="3" t="str">
        <f>VLOOKUP($B16,组件列表!$B:$L,6,FALSE)</f>
        <v>数据未接入</v>
      </c>
    </row>
    <row r="17" spans="1:14" x14ac:dyDescent="0.15">
      <c r="A17" s="20">
        <f t="shared" si="1"/>
        <v>7</v>
      </c>
      <c r="B17" s="21" t="s">
        <v>100</v>
      </c>
      <c r="C17" s="3" t="str">
        <f>VLOOKUP($B17,组件列表!$B:$E,2,FALSE)</f>
        <v>视图</v>
      </c>
      <c r="D17" s="3" t="str">
        <f>VLOOKUP($B17,组件列表!$B:$E,3,FALSE)</f>
        <v>命名视图</v>
      </c>
      <c r="E17" s="3" t="str">
        <f t="shared" si="2"/>
        <v>homepageManagment指定</v>
      </c>
      <c r="F17" s="3" t="str">
        <f>VLOOKUP($B17,组件列表!$B:$E,4,FALSE)</f>
        <v>非共有组件</v>
      </c>
      <c r="G17" s="3" t="s">
        <v>141</v>
      </c>
      <c r="H17" s="3" t="str">
        <f xml:space="preserve"> IF($G17 &lt;&gt; "无", VLOOKUP($G17,api列表!$C:$I,2,FALSE),"无")</f>
        <v>无</v>
      </c>
      <c r="I17" s="3" t="str">
        <f xml:space="preserve"> IF($G17 &lt;&gt; "无", VLOOKUP($G17,api列表!$C:$I,3,FALSE),"无")</f>
        <v>无</v>
      </c>
      <c r="J17" s="3" t="str">
        <f xml:space="preserve"> IF($G17 &lt;&gt; "无", VLOOKUP($G17,api列表!$C:$I,4,FALSE),"无")</f>
        <v>无</v>
      </c>
      <c r="K17" s="3" t="str">
        <f xml:space="preserve"> IF($G17 &lt;&gt; "无", VLOOKUP($G17,api列表!$C:$I,5,FALSE),"无")</f>
        <v>无</v>
      </c>
      <c r="L17" s="3" t="str">
        <f xml:space="preserve"> IF($G17 &lt;&gt; "无", VLOOKUP($G17,api列表!$C:$I,6,FALSE),"无")</f>
        <v>无</v>
      </c>
      <c r="M17" s="3" t="str">
        <f>VLOOKUP($B17,组件列表!$B:$L,5,FALSE)</f>
        <v>components/companyCenter</v>
      </c>
      <c r="N17" s="3" t="str">
        <f>VLOOKUP($B17,组件列表!$B:$L,6,FALSE)</f>
        <v>数据未接入</v>
      </c>
    </row>
    <row r="18" spans="1:14" x14ac:dyDescent="0.15">
      <c r="A18" s="20">
        <f t="shared" si="1"/>
        <v>8</v>
      </c>
      <c r="B18" s="21" t="s">
        <v>96</v>
      </c>
      <c r="C18" s="3" t="str">
        <f>VLOOKUP($B18,组件列表!$B:$E,2,FALSE)</f>
        <v>视图</v>
      </c>
      <c r="D18" s="3" t="str">
        <f>VLOOKUP($B18,组件列表!$B:$E,3,FALSE)</f>
        <v>命名视图</v>
      </c>
      <c r="E18" s="3" t="str">
        <f t="shared" si="2"/>
        <v>homepageManagment指定</v>
      </c>
      <c r="F18" s="3" t="str">
        <f>VLOOKUP($B18,组件列表!$B:$E,4,FALSE)</f>
        <v>非共有组件</v>
      </c>
      <c r="G18" s="3" t="s">
        <v>141</v>
      </c>
      <c r="H18" s="3" t="str">
        <f xml:space="preserve"> IF($G18 &lt;&gt; "无", VLOOKUP($G18,api列表!$C:$I,2,FALSE),"无")</f>
        <v>无</v>
      </c>
      <c r="I18" s="3" t="str">
        <f xml:space="preserve"> IF($G18 &lt;&gt; "无", VLOOKUP($G18,api列表!$C:$I,3,FALSE),"无")</f>
        <v>无</v>
      </c>
      <c r="J18" s="3" t="str">
        <f xml:space="preserve"> IF($G18 &lt;&gt; "无", VLOOKUP($G18,api列表!$C:$I,4,FALSE),"无")</f>
        <v>无</v>
      </c>
      <c r="K18" s="3" t="str">
        <f xml:space="preserve"> IF($G18 &lt;&gt; "无", VLOOKUP($G18,api列表!$C:$I,5,FALSE),"无")</f>
        <v>无</v>
      </c>
      <c r="L18" s="3" t="str">
        <f xml:space="preserve"> IF($G18 &lt;&gt; "无", VLOOKUP($G18,api列表!$C:$I,6,FALSE),"无")</f>
        <v>无</v>
      </c>
      <c r="M18" s="3" t="str">
        <f>VLOOKUP($B18,组件列表!$B:$L,5,FALSE)</f>
        <v>components/companyCenter</v>
      </c>
      <c r="N18" s="3" t="str">
        <f>VLOOKUP($B18,组件列表!$B:$L,6,FALSE)</f>
        <v>数据未接入</v>
      </c>
    </row>
    <row r="19" spans="1:14" x14ac:dyDescent="0.15">
      <c r="A19" s="20">
        <f t="shared" si="1"/>
        <v>9</v>
      </c>
      <c r="B19" s="21" t="s">
        <v>97</v>
      </c>
      <c r="C19" s="3" t="str">
        <f>VLOOKUP($B19,组件列表!$B:$E,2,FALSE)</f>
        <v>视图</v>
      </c>
      <c r="D19" s="3" t="str">
        <f>VLOOKUP($B19,组件列表!$B:$E,3,FALSE)</f>
        <v>命名视图</v>
      </c>
      <c r="E19" s="3" t="str">
        <f t="shared" si="2"/>
        <v>homepageManagment指定</v>
      </c>
      <c r="F19" s="3" t="str">
        <f>VLOOKUP($B19,组件列表!$B:$E,4,FALSE)</f>
        <v>非共有组件</v>
      </c>
      <c r="G19" s="3" t="s">
        <v>141</v>
      </c>
      <c r="H19" s="3" t="str">
        <f xml:space="preserve"> IF($G19 &lt;&gt; "无", VLOOKUP($G19,api列表!$C:$I,2,FALSE),"无")</f>
        <v>无</v>
      </c>
      <c r="I19" s="3" t="str">
        <f xml:space="preserve"> IF($G19 &lt;&gt; "无", VLOOKUP($G19,api列表!$C:$I,3,FALSE),"无")</f>
        <v>无</v>
      </c>
      <c r="J19" s="3" t="str">
        <f xml:space="preserve"> IF($G19 &lt;&gt; "无", VLOOKUP($G19,api列表!$C:$I,4,FALSE),"无")</f>
        <v>无</v>
      </c>
      <c r="K19" s="3" t="str">
        <f xml:space="preserve"> IF($G19 &lt;&gt; "无", VLOOKUP($G19,api列表!$C:$I,5,FALSE),"无")</f>
        <v>无</v>
      </c>
      <c r="L19" s="3" t="str">
        <f xml:space="preserve"> IF($G19 &lt;&gt; "无", VLOOKUP($G19,api列表!$C:$I,6,FALSE),"无")</f>
        <v>无</v>
      </c>
      <c r="M19" s="3" t="str">
        <f>VLOOKUP($B19,组件列表!$B:$L,5,FALSE)</f>
        <v>components/companyCenter</v>
      </c>
      <c r="N19" s="3" t="str">
        <f>VLOOKUP($B19,组件列表!$B:$L,6,FALSE)</f>
        <v>数据未接入</v>
      </c>
    </row>
    <row r="20" spans="1:14" x14ac:dyDescent="0.15">
      <c r="A20" s="20">
        <f t="shared" si="1"/>
        <v>10</v>
      </c>
      <c r="B20" s="21" t="s">
        <v>98</v>
      </c>
      <c r="C20" s="3" t="str">
        <f>VLOOKUP($B20,组件列表!$B:$E,2,FALSE)</f>
        <v>视图</v>
      </c>
      <c r="D20" s="3" t="str">
        <f>VLOOKUP($B20,组件列表!$B:$E,3,FALSE)</f>
        <v>命名视图</v>
      </c>
      <c r="E20" s="3" t="str">
        <f t="shared" si="2"/>
        <v>homepageManagment指定</v>
      </c>
      <c r="F20" s="3" t="str">
        <f>VLOOKUP($B20,组件列表!$B:$E,4,FALSE)</f>
        <v>非共有组件</v>
      </c>
      <c r="G20" s="3" t="s">
        <v>141</v>
      </c>
      <c r="H20" s="3" t="str">
        <f xml:space="preserve"> IF($G20 &lt;&gt; "无", VLOOKUP($G20,api列表!$C:$I,2,FALSE),"无")</f>
        <v>无</v>
      </c>
      <c r="I20" s="3" t="str">
        <f xml:space="preserve"> IF($G20 &lt;&gt; "无", VLOOKUP($G20,api列表!$C:$I,3,FALSE),"无")</f>
        <v>无</v>
      </c>
      <c r="J20" s="3" t="str">
        <f xml:space="preserve"> IF($G20 &lt;&gt; "无", VLOOKUP($G20,api列表!$C:$I,4,FALSE),"无")</f>
        <v>无</v>
      </c>
      <c r="K20" s="3" t="str">
        <f xml:space="preserve"> IF($G20 &lt;&gt; "无", VLOOKUP($G20,api列表!$C:$I,5,FALSE),"无")</f>
        <v>无</v>
      </c>
      <c r="L20" s="3" t="str">
        <f xml:space="preserve"> IF($G20 &lt;&gt; "无", VLOOKUP($G20,api列表!$C:$I,6,FALSE),"无")</f>
        <v>无</v>
      </c>
      <c r="M20" s="3" t="str">
        <f>VLOOKUP($B20,组件列表!$B:$L,5,FALSE)</f>
        <v>components/companyCenter</v>
      </c>
      <c r="N20" s="3" t="str">
        <f>VLOOKUP($B20,组件列表!$B:$L,6,FALSE)</f>
        <v>数据未接入</v>
      </c>
    </row>
    <row r="21" spans="1:14" x14ac:dyDescent="0.15">
      <c r="A21" s="20">
        <f t="shared" si="1"/>
        <v>11</v>
      </c>
      <c r="B21" s="21" t="s">
        <v>99</v>
      </c>
      <c r="C21" s="3" t="str">
        <f>VLOOKUP($B21,组件列表!$B:$E,2,FALSE)</f>
        <v>视图</v>
      </c>
      <c r="D21" s="3" t="str">
        <f>VLOOKUP($B21,组件列表!$B:$E,3,FALSE)</f>
        <v>命名视图</v>
      </c>
      <c r="E21" s="3" t="str">
        <f t="shared" si="2"/>
        <v>homepageManagment指定</v>
      </c>
      <c r="F21" s="3" t="str">
        <f>VLOOKUP($B21,组件列表!$B:$E,4,FALSE)</f>
        <v>非共有组件</v>
      </c>
      <c r="G21" s="3" t="s">
        <v>141</v>
      </c>
      <c r="H21" s="3" t="str">
        <f xml:space="preserve"> IF($G21 &lt;&gt; "无", VLOOKUP($G21,api列表!$C:$I,2,FALSE),"无")</f>
        <v>无</v>
      </c>
      <c r="I21" s="3" t="str">
        <f xml:space="preserve"> IF($G21 &lt;&gt; "无", VLOOKUP($G21,api列表!$C:$I,3,FALSE),"无")</f>
        <v>无</v>
      </c>
      <c r="J21" s="3" t="str">
        <f xml:space="preserve"> IF($G21 &lt;&gt; "无", VLOOKUP($G21,api列表!$C:$I,4,FALSE),"无")</f>
        <v>无</v>
      </c>
      <c r="K21" s="3" t="str">
        <f xml:space="preserve"> IF($G21 &lt;&gt; "无", VLOOKUP($G21,api列表!$C:$I,5,FALSE),"无")</f>
        <v>无</v>
      </c>
      <c r="L21" s="3" t="str">
        <f xml:space="preserve"> IF($G21 &lt;&gt; "无", VLOOKUP($G21,api列表!$C:$I,6,FALSE),"无")</f>
        <v>无</v>
      </c>
      <c r="M21" s="3" t="str">
        <f>VLOOKUP($B21,组件列表!$B:$L,5,FALSE)</f>
        <v>components/companyCenter</v>
      </c>
      <c r="N21" s="3" t="str">
        <f>VLOOKUP($B21,组件列表!$B:$L,6,FALSE)</f>
        <v>数据未接入</v>
      </c>
    </row>
    <row r="22" spans="1:14" x14ac:dyDescent="0.15">
      <c r="A22" s="20">
        <f t="shared" si="1"/>
        <v>12</v>
      </c>
      <c r="B22" s="21" t="s">
        <v>109</v>
      </c>
      <c r="C22" s="3" t="str">
        <f>VLOOKUP($B22,组件列表!$B:$E,2,FALSE)</f>
        <v>视图</v>
      </c>
      <c r="D22" s="3" t="str">
        <f>VLOOKUP($B22,组件列表!$B:$E,3,FALSE)</f>
        <v>命名视图</v>
      </c>
      <c r="E22" s="3" t="str">
        <f t="shared" si="2"/>
        <v>homepageManagment指定</v>
      </c>
      <c r="F22" s="3" t="str">
        <f>VLOOKUP($B22,组件列表!$B:$E,4,FALSE)</f>
        <v>非共有组件</v>
      </c>
      <c r="G22" s="3" t="s">
        <v>141</v>
      </c>
      <c r="H22" s="3" t="str">
        <f xml:space="preserve"> IF($G22 &lt;&gt; "无", VLOOKUP($G22,api列表!$C:$I,2,FALSE),"无")</f>
        <v>无</v>
      </c>
      <c r="I22" s="3" t="str">
        <f xml:space="preserve"> IF($G22 &lt;&gt; "无", VLOOKUP($G22,api列表!$C:$I,3,FALSE),"无")</f>
        <v>无</v>
      </c>
      <c r="J22" s="3" t="str">
        <f xml:space="preserve"> IF($G22 &lt;&gt; "无", VLOOKUP($G22,api列表!$C:$I,4,FALSE),"无")</f>
        <v>无</v>
      </c>
      <c r="K22" s="3" t="str">
        <f xml:space="preserve"> IF($G22 &lt;&gt; "无", VLOOKUP($G22,api列表!$C:$I,5,FALSE),"无")</f>
        <v>无</v>
      </c>
      <c r="L22" s="3" t="str">
        <f xml:space="preserve"> IF($G22 &lt;&gt; "无", VLOOKUP($G22,api列表!$C:$I,6,FALSE),"无")</f>
        <v>无</v>
      </c>
      <c r="M22" s="3" t="str">
        <f>VLOOKUP($B22,组件列表!$B:$L,5,FALSE)</f>
        <v>components/companyCenter</v>
      </c>
      <c r="N22" s="3" t="str">
        <f>VLOOKUP($B22,组件列表!$B:$L,6,FALSE)</f>
        <v>数据未接入</v>
      </c>
    </row>
    <row r="23" spans="1:14" x14ac:dyDescent="0.15">
      <c r="A23" s="20">
        <f t="shared" si="1"/>
        <v>13</v>
      </c>
      <c r="B23" s="23" t="s">
        <v>103</v>
      </c>
      <c r="C23" s="23" t="str">
        <f>VLOOKUP($B23,组件列表!$B:$E,2,FALSE)</f>
        <v>视图</v>
      </c>
      <c r="D23" s="23" t="str">
        <f>VLOOKUP($B23,组件列表!$B:$E,3,FALSE)</f>
        <v>命名视图</v>
      </c>
      <c r="E23" s="23" t="str">
        <f t="shared" si="2"/>
        <v>homepageManagment指定</v>
      </c>
      <c r="F23" s="23" t="str">
        <f>VLOOKUP($B23,组件列表!$B:$E,4,FALSE)</f>
        <v>视图内公用组件</v>
      </c>
      <c r="G23" s="3" t="s">
        <v>559</v>
      </c>
      <c r="H23" s="3" t="str">
        <f xml:space="preserve"> IF($G23 &lt;&gt; "无", VLOOKUP($G23,api列表!$C:$I,2,FALSE),"无")</f>
        <v>获得上传文档列表</v>
      </c>
      <c r="I23" s="3" t="str">
        <f xml:space="preserve"> IF($G23 &lt;&gt; "无", VLOOKUP($G23,api列表!$C:$I,3,FALSE),"无")</f>
        <v>{page:1,pageNum:1}</v>
      </c>
      <c r="J23" s="3" t="str">
        <f xml:space="preserve"> IF($G23 &lt;&gt; "无", VLOOKUP($G23,api列表!$C:$I,4,FALSE),"无")</f>
        <v>page：页数，值为零去全部 ，pagenum：每页显示个数</v>
      </c>
      <c r="K23" s="3" t="str">
        <f xml:space="preserve"> IF($G23 &lt;&gt; "无", VLOOKUP($G23,api列表!$C:$I,5,FALSE),"无")</f>
        <v>{
    "msg": "ok", 
    "count": 20, 
    "data": [
        {
            "id": "文档id", 
            "status": "文档状态 ", 
            "title": "文档标题", 
            "documentId": "百度文库id", 
            "format": "文档格式,参考Format定义", 
            "score": "积分"
        }, 
        {
            "id": "文档id", 
            "status": "文档状态 ", 
            "title": "文档标题", 
            "documentId": "百度文库id", 
            "format": "文档格式,参考Format定义", 
            "score": "积分"
        }
    ]
}</v>
      </c>
      <c r="L23" s="3" t="str">
        <f xml:space="preserve"> IF($G23 &lt;&gt; "无", VLOOKUP($G23,api列表!$C:$I,6,FALSE),"无")</f>
        <v>状态： 
  删除:404
 上线：200
 处理中：102
format：
 word：doc，docx
 ppt:ppt,pptx
 excel:xls,xlsx
 pdf:pdf</v>
      </c>
      <c r="M23" s="3" t="str">
        <f>VLOOKUP($B23,组件列表!$B:$L,5,FALSE)</f>
        <v>components/companyCenter</v>
      </c>
      <c r="N23" s="3" t="str">
        <f>VLOOKUP($B23,组件列表!$B:$L,6,FALSE)</f>
        <v>数据未接入</v>
      </c>
    </row>
    <row r="24" spans="1:14" x14ac:dyDescent="0.15">
      <c r="A24" s="30">
        <f t="shared" si="1"/>
        <v>14</v>
      </c>
      <c r="B24" s="33" t="s">
        <v>105</v>
      </c>
      <c r="C24" s="33" t="str">
        <f>VLOOKUP($B24,组件列表!$B:$E,2,FALSE)</f>
        <v>视图</v>
      </c>
      <c r="D24" s="33" t="str">
        <f>VLOOKUP($B24,组件列表!$B:$E,3,FALSE)</f>
        <v>命名视图</v>
      </c>
      <c r="E24" s="33" t="str">
        <f t="shared" si="2"/>
        <v>homepageManagment指定</v>
      </c>
      <c r="F24" s="33" t="str">
        <f>VLOOKUP($B24,组件列表!$B:$E,4,FALSE)</f>
        <v>全局公用组件</v>
      </c>
      <c r="G24" s="7" t="s">
        <v>154</v>
      </c>
      <c r="H24" s="3" t="str">
        <f xml:space="preserve"> IF($G24 &lt;&gt; "无", VLOOKUP($G24,api列表!$C:$I,2,FALSE),"无")</f>
        <v>获取服务标签</v>
      </c>
      <c r="I24" s="3" t="str">
        <f xml:space="preserve"> IF($G24 &lt;&gt; "无", VLOOKUP($G24,api列表!$C:$I,3,FALSE),"无")</f>
        <v>{
    "id": "标签id，0取大分类", 
    "includeChild": "是否含子标签"
}</v>
      </c>
      <c r="J24" s="3" t="str">
        <f xml:space="preserve"> IF($G24 &lt;&gt; "无", VLOOKUP($G24,api列表!$C:$I,4,FALSE),"无")</f>
        <v>id可为空，则取全部</v>
      </c>
      <c r="K24" s="3" t="str">
        <f xml:space="preserve"> IF($G24 &lt;&gt; "无", VLOOKUP($G24,api列表!$C:$I,5,FALSE),"无")</f>
        <v>{
    "msg": "ok", 
    "count": 20, 
    "data": [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}, 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
    ]
}</v>
      </c>
      <c r="L24" s="3">
        <f xml:space="preserve"> IF($G24 &lt;&gt; "无", VLOOKUP($G24,api列表!$C:$I,6,FALSE),"无")</f>
        <v>0</v>
      </c>
      <c r="M24" s="33" t="str">
        <f>VLOOKUP($B24,组件列表!$B:$L,5,FALSE)</f>
        <v>components/shared</v>
      </c>
      <c r="N24" s="33" t="str">
        <f>VLOOKUP($B24,组件列表!$B:$L,6,FALSE)</f>
        <v>数据未接入</v>
      </c>
    </row>
    <row r="25" spans="1:14" x14ac:dyDescent="0.15">
      <c r="A25" s="31"/>
      <c r="B25" s="34"/>
      <c r="C25" s="34"/>
      <c r="D25" s="34"/>
      <c r="E25" s="34"/>
      <c r="F25" s="34"/>
      <c r="G25" s="7" t="s">
        <v>150</v>
      </c>
      <c r="H25" s="3" t="str">
        <f xml:space="preserve"> IF($G25 &lt;&gt; "无", VLOOKUP($G25,api列表!$C:$I,2,FALSE),"无")</f>
        <v>获得用户已上传的服务列表</v>
      </c>
      <c r="I25" s="3" t="str">
        <f xml:space="preserve"> IF($G25 &lt;&gt; "无", VLOOKUP($G25,api列表!$C:$I,3,FALSE),"无")</f>
        <v>{page:1,pageNum:1}</v>
      </c>
      <c r="J25" s="3" t="str">
        <f xml:space="preserve"> IF($G25 &lt;&gt; "无", VLOOKUP($G25,api列表!$C:$I,4,FALSE),"无")</f>
        <v>page：页数，值为零去全部 ，pagenum：每页显示个数</v>
      </c>
      <c r="K25" s="3" t="str">
        <f xml:space="preserve"> IF($G25 &lt;&gt; "无", VLOOKUP($G25,api列表!$C:$I,5,FALSE),"无")</f>
        <v>{
    "msg": "ok", 
    "count": 20, 
    "data": [
        {
            "serviceId": "服务id", 
            "serviceName": "服务名称", 
            "serviceUrl": "服务链接"
        }, 
        {
            "serviceId": "服务id", 
            "serviceName": "服务名称", 
            "serviceUrl": "服务链接"
        }
    ]
}</v>
      </c>
      <c r="L25" s="3">
        <f xml:space="preserve"> IF($G25 &lt;&gt; "无", VLOOKUP($G25,api列表!$C:$I,6,FALSE),"无")</f>
        <v>0</v>
      </c>
      <c r="M25" s="34"/>
      <c r="N25" s="34"/>
    </row>
    <row r="26" spans="1:14" x14ac:dyDescent="0.15">
      <c r="A26" s="32"/>
      <c r="B26" s="35"/>
      <c r="C26" s="35"/>
      <c r="D26" s="35"/>
      <c r="E26" s="35"/>
      <c r="F26" s="35"/>
      <c r="G26" s="7" t="s">
        <v>153</v>
      </c>
      <c r="H26" s="3">
        <f xml:space="preserve"> IF($G26 &lt;&gt; "无", VLOOKUP($G26,api列表!$C:$I,2,FALSE),"无")</f>
        <v>0</v>
      </c>
      <c r="I26" s="3" t="str">
        <f xml:space="preserve"> IF($G26 &lt;&gt; "无", VLOOKUP($G26,api列表!$C:$I,3,FALSE),"无")</f>
        <v>无</v>
      </c>
      <c r="J26" s="3" t="str">
        <f xml:space="preserve"> IF($G26 &lt;&gt; "无", VLOOKUP($G26,api列表!$C:$I,4,FALSE),"无")</f>
        <v>无</v>
      </c>
      <c r="K26" s="3" t="str">
        <f xml:space="preserve"> IF($G26 &lt;&gt; "无", VLOOKUP($G26,api列表!$C:$I,5,FALSE),"无")</f>
        <v>{
    "msg": "ok", 
    "count": 2, 
    "data": [
        {
            "area": "地区名"
        }, 
        {
            "area": "地区名"
        }
    ]
}</v>
      </c>
      <c r="L26" s="3">
        <f xml:space="preserve"> IF($G26 &lt;&gt; "无", VLOOKUP($G26,api列表!$C:$I,6,FALSE),"无")</f>
        <v>0</v>
      </c>
      <c r="M26" s="35"/>
      <c r="N26" s="35"/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zoomScale="130" zoomScaleNormal="130" workbookViewId="0">
      <pane xSplit="2" topLeftCell="C1" activePane="topRight" state="frozen"/>
      <selection pane="topRight" activeCell="C22" sqref="C22"/>
    </sheetView>
  </sheetViews>
  <sheetFormatPr defaultRowHeight="13.5" x14ac:dyDescent="0.15"/>
  <cols>
    <col min="2" max="2" width="28.5" customWidth="1"/>
    <col min="3" max="3" width="15.625" customWidth="1"/>
    <col min="4" max="4" width="14.125" customWidth="1"/>
    <col min="5" max="5" width="16.625" customWidth="1"/>
    <col min="6" max="6" width="27.625" customWidth="1"/>
    <col min="7" max="7" width="22.5" customWidth="1"/>
    <col min="8" max="8" width="18.25" customWidth="1"/>
    <col min="9" max="9" width="31.5" customWidth="1"/>
    <col min="10" max="10" width="20.625" customWidth="1"/>
    <col min="11" max="11" width="18" customWidth="1"/>
    <col min="12" max="12" width="29.375" customWidth="1"/>
    <col min="13" max="13" width="22.75" customWidth="1"/>
    <col min="14" max="14" width="17.5" customWidth="1"/>
  </cols>
  <sheetData>
    <row r="1" spans="1:14" x14ac:dyDescent="0.15">
      <c r="A1" s="12" t="s">
        <v>0</v>
      </c>
      <c r="B1" t="s">
        <v>106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 xml:space="preserve"> "companyCenter/" &amp; B1</f>
        <v>companyCenter/serviceManagment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serviceManagment</v>
      </c>
      <c r="J4" s="11"/>
    </row>
    <row r="5" spans="1:14" x14ac:dyDescent="0.15">
      <c r="A5" s="9"/>
      <c r="B5" s="10"/>
      <c r="C5" s="10"/>
      <c r="D5" s="10"/>
      <c r="E5" s="10"/>
      <c r="F5" s="11"/>
      <c r="G5" s="7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13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70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3" t="str">
        <f>VLOOKUP($B10,组件列表!$B:$L,6,FALSE)</f>
        <v>数据未接入</v>
      </c>
    </row>
    <row r="11" spans="1:14" x14ac:dyDescent="0.15">
      <c r="A11" s="19">
        <f t="shared" ref="A11:A12" si="0">ROW()-9</f>
        <v>2</v>
      </c>
      <c r="B11" s="23" t="s">
        <v>86</v>
      </c>
      <c r="C11" s="3" t="str">
        <f>VLOOKUP($B11,组件列表!$B:$E,2,FALSE)</f>
        <v>视图</v>
      </c>
      <c r="D11" s="3" t="str">
        <f>VLOOKUP($B11,组件列表!$B:$E,3,FALSE)</f>
        <v>命名视图</v>
      </c>
      <c r="E11" s="3" t="s">
        <v>70</v>
      </c>
      <c r="F11" s="3" t="str">
        <f>VLOOKUP($B11,组件列表!$B:$E,4,FALSE)</f>
        <v>视图内公用组件</v>
      </c>
      <c r="G11" s="3" t="s">
        <v>141</v>
      </c>
      <c r="H11" s="3" t="str">
        <f xml:space="preserve"> IF($G11 &lt;&gt; "无", VLOOKUP($G11,api列表!$C:$I,2,FALSE),"无")</f>
        <v>无</v>
      </c>
      <c r="I11" s="3" t="str">
        <f xml:space="preserve"> IF($G11 &lt;&gt; "无", VLOOKUP($G11,api列表!$C:$I,3,FALSE),"无")</f>
        <v>无</v>
      </c>
      <c r="J11" s="3" t="str">
        <f xml:space="preserve"> IF($G11 &lt;&gt; "无", VLOOKUP($G11,api列表!$C:$I,4,FALSE),"无")</f>
        <v>无</v>
      </c>
      <c r="K11" s="3" t="str">
        <f xml:space="preserve"> IF($G11 &lt;&gt; "无", VLOOKUP($G11,api列表!$C:$I,5,FALSE),"无")</f>
        <v>无</v>
      </c>
      <c r="L11" s="3" t="str">
        <f xml:space="preserve"> IF($G11 &lt;&gt; "无", VLOOKUP($G11,api列表!$C:$I,6,FALSE),"无")</f>
        <v>无</v>
      </c>
      <c r="M11" s="3" t="str">
        <f>VLOOKUP($B11,组件列表!$B:$L,5,FALSE)</f>
        <v>components/companyCenter</v>
      </c>
      <c r="N11" s="3" t="str">
        <f>VLOOKUP($B11,组件列表!$B:$L,6,FALSE)</f>
        <v>完成</v>
      </c>
    </row>
    <row r="12" spans="1:14" x14ac:dyDescent="0.15">
      <c r="A12" s="67">
        <f t="shared" si="0"/>
        <v>3</v>
      </c>
      <c r="B12" s="26" t="s">
        <v>593</v>
      </c>
      <c r="C12" s="26" t="str">
        <f>VLOOKUP($B12,组件列表!$B:$E,2,FALSE)</f>
        <v>视图</v>
      </c>
      <c r="D12" s="26" t="str">
        <f>VLOOKUP($B12,组件列表!$B:$E,3,FALSE)</f>
        <v>命名视图</v>
      </c>
      <c r="E12" s="26" t="s">
        <v>566</v>
      </c>
      <c r="F12" s="26" t="str">
        <f>VLOOKUP($B12,组件列表!$B:$E,4,FALSE)</f>
        <v>非共有组件</v>
      </c>
      <c r="G12" s="64" t="s">
        <v>568</v>
      </c>
      <c r="H12" s="64">
        <f xml:space="preserve"> IF($G12 &lt;&gt; "无", VLOOKUP($G12,api列表!$C:$I,2,FALSE),"无")</f>
        <v>0</v>
      </c>
      <c r="I12" s="64" t="str">
        <f xml:space="preserve"> IF($G12 &lt;&gt; "无", VLOOKUP($G12,api列表!$C:$I,3,FALSE),"无")</f>
        <v>{id:"服务id"}</v>
      </c>
      <c r="J12" s="64">
        <f xml:space="preserve"> IF($G12 &lt;&gt; "无", VLOOKUP($G12,api列表!$C:$I,4,FALSE),"无")</f>
        <v>0</v>
      </c>
      <c r="K12" s="64" t="str">
        <f xml:space="preserve"> IF($G12 &lt;&gt; "无", VLOOKUP($G12,api列表!$C:$I,5,FALSE),"无")</f>
        <v>{
    "id": "服务Id", 
    "name": "服务名称", 
    "picUrl": "图片", 
    "contactPhone": "联系电话", 
    "contactId": "客服ID", 
    "city": "城市", 
    "status": "服务状态", 
    "introduce": "服务简介", 
    "ownerId": "发布者ID（公司id，或个人id）", 
    "ownerName": "发布者", 
    "materials": [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}, 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
    ]
}</v>
      </c>
      <c r="L12" s="64">
        <f xml:space="preserve"> IF($G12 &lt;&gt; "无", VLOOKUP($G12,api列表!$C:$I,6,FALSE),"无")</f>
        <v>0</v>
      </c>
      <c r="M12" s="26" t="str">
        <f>VLOOKUP($B12,组件列表!$B:$L,5,FALSE)</f>
        <v>components/companyCenter</v>
      </c>
      <c r="N12" s="26" t="str">
        <f>VLOOKUP($B12,组件列表!$B:$L,6,FALSE)</f>
        <v>未开发</v>
      </c>
    </row>
    <row r="13" spans="1:14" x14ac:dyDescent="0.15">
      <c r="A13" s="68"/>
      <c r="B13" s="45"/>
      <c r="C13" s="27"/>
      <c r="D13" s="27"/>
      <c r="E13" s="27"/>
      <c r="F13" s="27"/>
      <c r="G13" s="27" t="s">
        <v>567</v>
      </c>
      <c r="H13" s="27" t="str">
        <f xml:space="preserve"> IF($G13 &lt;&gt; "无", VLOOKUP($G13,api列表!$C:$I,2,FALSE),"无")</f>
        <v>编辑服务详情</v>
      </c>
      <c r="I13" s="27" t="str">
        <f xml:space="preserve"> IF($G13 &lt;&gt; "无", VLOOKUP($G13,api列表!$C:$I,3,FALSE),"无")</f>
        <v>{
    "id": "服务Id", 
    "name": "服务名称", 
    "picUrl": "图片", 
    "showNameFlag": "是否显示服务名称", 
    "inverseFlag": "是否反色显示服务名称", 
    "city": "城市", 
    "introduce": "服务简介", 
    "bannerPic": "banner图片", 
    "materials": [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}, 
        {
            "id": "素材id", 
            "orderNum": "内部排序", 
            "mainMaterialFlag": "主素材标志", 
            "format": "素材类型,参考Format定义", 
            "mediaId": "外部媒体ID  视频：void   文档：DocumentId   图片：URL   文本：无", 
            "para1": "预留参数1", 
            "para2": "文本内容", 
            "saveVendor": "素材存储供应商"
        }
    ], 
    "case": [
        {
            "docId": "文档id", 
            "orderNum": "内部排序"
        }, 
        {
            "docId": "文档id", 
            "orderNum": "内部排序"
        }
    ]
}</v>
      </c>
      <c r="J13" s="27">
        <f xml:space="preserve"> IF($G13 &lt;&gt; "无", VLOOKUP($G13,api列表!$C:$I,4,FALSE),"无")</f>
        <v>0</v>
      </c>
      <c r="K13" s="27" t="str">
        <f xml:space="preserve"> IF($G13 &lt;&gt; "无", VLOOKUP($G13,api列表!$C:$I,5,FALSE),"无")</f>
        <v>{
    "msg": "ok", 
    "count": 2, 
    "data": [
    ]
}</v>
      </c>
      <c r="L13" s="27">
        <f xml:space="preserve"> IF($G13 &lt;&gt; "无", VLOOKUP($G13,api列表!$C:$I,6,FALSE),"无")</f>
        <v>0</v>
      </c>
      <c r="M13" s="45"/>
      <c r="N13" s="27"/>
    </row>
    <row r="14" spans="1:14" x14ac:dyDescent="0.15">
      <c r="A14" s="67">
        <f>ROW()-10</f>
        <v>4</v>
      </c>
      <c r="B14" s="26" t="s">
        <v>210</v>
      </c>
      <c r="C14" s="26" t="str">
        <f>VLOOKUP($B14,组件列表!$B:$E,2,FALSE)</f>
        <v>视图</v>
      </c>
      <c r="D14" s="26" t="str">
        <f>VLOOKUP($B14,组件列表!$B:$E,3,FALSE)</f>
        <v>命名视图</v>
      </c>
      <c r="E14" s="26" t="str">
        <f>$B$12 &amp; "指定"</f>
        <v>serviceManagment指定</v>
      </c>
      <c r="F14" s="26" t="str">
        <f>VLOOKUP($B14,组件列表!$B:$E,4,FALSE)</f>
        <v>全局公用组件</v>
      </c>
      <c r="G14" s="26" t="s">
        <v>569</v>
      </c>
      <c r="H14" s="26" t="str">
        <f xml:space="preserve"> IF($G14 &lt;&gt; "无", VLOOKUP($G14,api列表!$C:$I,2,FALSE),"无")</f>
        <v>获取服务标签</v>
      </c>
      <c r="I14" s="26" t="str">
        <f xml:space="preserve"> IF($G14 &lt;&gt; "无", VLOOKUP($G14,api列表!$C:$I,3,FALSE),"无")</f>
        <v>{
    "id": "标签id，0取大分类", 
    "includeChild": "是否含子标签"
}</v>
      </c>
      <c r="J14" s="26" t="str">
        <f xml:space="preserve"> IF($G14 &lt;&gt; "无", VLOOKUP($G14,api列表!$C:$I,4,FALSE),"无")</f>
        <v>id可为空，则取全部</v>
      </c>
      <c r="K14" s="26" t="str">
        <f xml:space="preserve"> IF($G14 &lt;&gt; "无", VLOOKUP($G14,api列表!$C:$I,5,FALSE),"无")</f>
        <v>{
    "msg": "ok", 
    "count": 20, 
    "data": [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}, 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
    ]
}</v>
      </c>
      <c r="L14" s="26">
        <f xml:space="preserve"> IF($G14 &lt;&gt; "无", VLOOKUP($G14,api列表!$C:$I,6,FALSE),"无")</f>
        <v>0</v>
      </c>
      <c r="M14" s="26" t="str">
        <f>VLOOKUP($B14,组件列表!$B:$L,5,FALSE)</f>
        <v>components/shared</v>
      </c>
      <c r="N14" s="26" t="str">
        <f>VLOOKUP($B14,组件列表!$B:$L,6,FALSE)</f>
        <v>数据未接入</v>
      </c>
    </row>
    <row r="15" spans="1:14" x14ac:dyDescent="0.15">
      <c r="A15" s="69"/>
      <c r="B15" s="45"/>
      <c r="C15" s="45"/>
      <c r="D15" s="45"/>
      <c r="E15" s="45"/>
      <c r="F15" s="45"/>
      <c r="G15" s="45" t="s">
        <v>150</v>
      </c>
      <c r="H15" s="45" t="str">
        <f xml:space="preserve"> IF($G15 &lt;&gt; "无", VLOOKUP($G15,api列表!$C:$I,2,FALSE),"无")</f>
        <v>获得用户已上传的服务列表</v>
      </c>
      <c r="I15" s="45" t="str">
        <f xml:space="preserve"> IF($G15 &lt;&gt; "无", VLOOKUP($G15,api列表!$C:$I,3,FALSE),"无")</f>
        <v>{page:1,pageNum:1}</v>
      </c>
      <c r="J15" s="45" t="str">
        <f xml:space="preserve"> IF($G15 &lt;&gt; "无", VLOOKUP($G15,api列表!$C:$I,4,FALSE),"无")</f>
        <v>page：页数，值为零去全部 ，pagenum：每页显示个数</v>
      </c>
      <c r="K15" s="45" t="str">
        <f xml:space="preserve"> IF($G15 &lt;&gt; "无", VLOOKUP($G15,api列表!$C:$I,5,FALSE),"无")</f>
        <v>{
    "msg": "ok", 
    "count": 20, 
    "data": [
        {
            "serviceId": "服务id", 
            "serviceName": "服务名称", 
            "serviceUrl": "服务链接"
        }, 
        {
            "serviceId": "服务id", 
            "serviceName": "服务名称", 
            "serviceUrl": "服务链接"
        }
    ]
}</v>
      </c>
      <c r="L15" s="45">
        <f xml:space="preserve"> IF($G15 &lt;&gt; "无", VLOOKUP($G15,api列表!$C:$I,6,FALSE),"无")</f>
        <v>0</v>
      </c>
      <c r="M15" s="45"/>
      <c r="N15" s="45"/>
    </row>
    <row r="16" spans="1:14" x14ac:dyDescent="0.15">
      <c r="A16" s="68"/>
      <c r="B16" s="27"/>
      <c r="C16" s="27"/>
      <c r="D16" s="27"/>
      <c r="E16" s="27"/>
      <c r="F16" s="27"/>
      <c r="G16" s="27" t="s">
        <v>153</v>
      </c>
      <c r="H16" s="27">
        <f xml:space="preserve"> IF($G16 &lt;&gt; "无", VLOOKUP($G16,api列表!$C:$I,2,FALSE),"无")</f>
        <v>0</v>
      </c>
      <c r="I16" s="27" t="str">
        <f xml:space="preserve"> IF($G16 &lt;&gt; "无", VLOOKUP($G16,api列表!$C:$I,3,FALSE),"无")</f>
        <v>无</v>
      </c>
      <c r="J16" s="27" t="str">
        <f xml:space="preserve"> IF($G16 &lt;&gt; "无", VLOOKUP($G16,api列表!$C:$I,4,FALSE),"无")</f>
        <v>无</v>
      </c>
      <c r="K16" s="27" t="str">
        <f xml:space="preserve"> IF($G16 &lt;&gt; "无", VLOOKUP($G16,api列表!$C:$I,5,FALSE),"无")</f>
        <v>{
    "msg": "ok", 
    "count": 2, 
    "data": [
        {
            "area": "地区名"
        }, 
        {
            "area": "地区名"
        }
    ]
}</v>
      </c>
      <c r="L16" s="27">
        <f xml:space="preserve"> IF($G16 &lt;&gt; "无", VLOOKUP($G16,api列表!$C:$I,6,FALSE),"无")</f>
        <v>0</v>
      </c>
      <c r="M16" s="27"/>
      <c r="N16" s="27"/>
    </row>
    <row r="17" spans="1:14" x14ac:dyDescent="0.15">
      <c r="A17" s="70">
        <f>ROW()-12</f>
        <v>5</v>
      </c>
      <c r="B17" s="65" t="s">
        <v>594</v>
      </c>
      <c r="C17" s="3" t="str">
        <f>VLOOKUP($B17,组件列表!$B:$E,2,FALSE)</f>
        <v>视图</v>
      </c>
      <c r="D17" s="3" t="str">
        <f>VLOOKUP($B17,组件列表!$B:$E,3,FALSE)</f>
        <v>命名视图</v>
      </c>
      <c r="E17" s="3" t="str">
        <f>$B$12 &amp; "指定"</f>
        <v>serviceManagment指定</v>
      </c>
      <c r="F17" s="3" t="str">
        <f>VLOOKUP($B17,组件列表!$B:$E,4,FALSE)</f>
        <v>非共有组件</v>
      </c>
      <c r="G17" s="3" t="s">
        <v>141</v>
      </c>
      <c r="H17" s="3" t="str">
        <f xml:space="preserve"> IF($G17 &lt;&gt; "无", VLOOKUP($G17,api列表!$C:$I,2,FALSE),"无")</f>
        <v>无</v>
      </c>
      <c r="I17" s="3" t="str">
        <f xml:space="preserve"> IF($G17 &lt;&gt; "无", VLOOKUP($G17,api列表!$C:$I,3,FALSE),"无")</f>
        <v>无</v>
      </c>
      <c r="J17" s="3" t="str">
        <f xml:space="preserve"> IF($G17 &lt;&gt; "无", VLOOKUP($G17,api列表!$C:$I,4,FALSE),"无")</f>
        <v>无</v>
      </c>
      <c r="K17" s="3" t="str">
        <f xml:space="preserve"> IF($G17 &lt;&gt; "无", VLOOKUP($G17,api列表!$C:$I,5,FALSE),"无")</f>
        <v>无</v>
      </c>
      <c r="L17" s="3" t="str">
        <f xml:space="preserve"> IF($G17 &lt;&gt; "无", VLOOKUP($G17,api列表!$C:$I,6,FALSE),"无")</f>
        <v>无</v>
      </c>
      <c r="M17" s="3" t="str">
        <f>VLOOKUP($B17,组件列表!$B:$L,5,FALSE)</f>
        <v>components/companyCenter</v>
      </c>
      <c r="N17" s="3" t="str">
        <f>VLOOKUP($B17,组件列表!$B:$L,6,FALSE)</f>
        <v>未开发</v>
      </c>
    </row>
    <row r="18" spans="1:14" x14ac:dyDescent="0.15">
      <c r="A18" s="70">
        <f t="shared" ref="A18:A19" si="1">ROW()-12</f>
        <v>6</v>
      </c>
      <c r="B18" s="21" t="s">
        <v>109</v>
      </c>
      <c r="C18" s="3" t="str">
        <f>VLOOKUP($B18,组件列表!$B:$E,2,FALSE)</f>
        <v>视图</v>
      </c>
      <c r="D18" s="3" t="str">
        <f>VLOOKUP($B18,组件列表!$B:$E,3,FALSE)</f>
        <v>命名视图</v>
      </c>
      <c r="E18" s="3" t="str">
        <f t="shared" ref="E18:E22" si="2">$B$12 &amp; "指定"</f>
        <v>serviceManagment指定</v>
      </c>
      <c r="F18" s="3" t="str">
        <f>VLOOKUP($B18,组件列表!$B:$E,4,FALSE)</f>
        <v>非共有组件</v>
      </c>
      <c r="G18" s="3" t="s">
        <v>141</v>
      </c>
      <c r="H18" s="3" t="str">
        <f xml:space="preserve"> IF($G18 &lt;&gt; "无", VLOOKUP($G18,api列表!$C:$I,2,FALSE),"无")</f>
        <v>无</v>
      </c>
      <c r="I18" s="3" t="str">
        <f xml:space="preserve"> IF($G18 &lt;&gt; "无", VLOOKUP($G18,api列表!$C:$I,3,FALSE),"无")</f>
        <v>无</v>
      </c>
      <c r="J18" s="3" t="str">
        <f xml:space="preserve"> IF($G18 &lt;&gt; "无", VLOOKUP($G18,api列表!$C:$I,4,FALSE),"无")</f>
        <v>无</v>
      </c>
      <c r="K18" s="3" t="str">
        <f xml:space="preserve"> IF($G18 &lt;&gt; "无", VLOOKUP($G18,api列表!$C:$I,5,FALSE),"无")</f>
        <v>无</v>
      </c>
      <c r="L18" s="3" t="str">
        <f xml:space="preserve"> IF($G18 &lt;&gt; "无", VLOOKUP($G18,api列表!$C:$I,6,FALSE),"无")</f>
        <v>无</v>
      </c>
      <c r="M18" s="3" t="str">
        <f>VLOOKUP($B18,组件列表!$B:$L,5,FALSE)</f>
        <v>components/companyCenter</v>
      </c>
      <c r="N18" s="3" t="str">
        <f>VLOOKUP($B18,组件列表!$B:$L,6,FALSE)</f>
        <v>数据未接入</v>
      </c>
    </row>
    <row r="19" spans="1:14" x14ac:dyDescent="0.15">
      <c r="A19" s="67">
        <f t="shared" si="1"/>
        <v>7</v>
      </c>
      <c r="B19" s="26" t="s">
        <v>595</v>
      </c>
      <c r="C19" s="26" t="str">
        <f>VLOOKUP($B19,组件列表!$B:$E,2,FALSE)</f>
        <v>视图</v>
      </c>
      <c r="D19" s="26" t="str">
        <f>VLOOKUP($B19,组件列表!$B:$E,3,FALSE)</f>
        <v>命名视图</v>
      </c>
      <c r="E19" s="26" t="str">
        <f t="shared" si="2"/>
        <v>serviceManagment指定</v>
      </c>
      <c r="F19" s="26" t="str">
        <f>VLOOKUP($B19,组件列表!$B:$E,4,FALSE)</f>
        <v>全局公用组件</v>
      </c>
      <c r="G19" s="3" t="s">
        <v>158</v>
      </c>
      <c r="H19" s="3" t="str">
        <f xml:space="preserve"> IF($G19 &lt;&gt; "无", VLOOKUP($G19,api列表!$C:$I,2,FALSE),"无")</f>
        <v>评论列表</v>
      </c>
      <c r="I19" s="3" t="str">
        <f xml:space="preserve"> IF($G19 &lt;&gt; "无", VLOOKUP($G19,api列表!$C:$I,3,FALSE),"无")</f>
        <v>{objectId:1}</v>
      </c>
      <c r="J19" s="3" t="str">
        <f xml:space="preserve"> IF($G19 &lt;&gt; "无", VLOOKUP($G19,api列表!$C:$I,4,FALSE),"无")</f>
        <v>服务id，文档id</v>
      </c>
      <c r="K19" s="3" t="str">
        <f xml:space="preserve"> IF($G19 &lt;&gt; "无", VLOOKUP($G19,api列表!$C:$I,5,FALSE),"无")</f>
        <v>{
    "msg": "ok", 
    "count": 2, 
    "data": [
        {
            "id": "评论id可用来删除评论", 
            "userId": "评论人的id", 
            "userName": "评论人的名字", 
            "userPicUrl": "评论人的头像", 
            "content": "评论内容", 
            "createTime": "yyyy-mm-dd hh:MM:ss"
        }, 
        {
            "id": "评论id可用来删除评论", 
            "userId": "评论人的id", 
            "userName": "评论人的名字", 
            "userPicUrl": "评论人的头像", 
            "content": "评论内容", 
            "createTime": "yyyy-mm-dd  hh:MM:ss"
        }
    ]
}</v>
      </c>
      <c r="L19" s="3">
        <f xml:space="preserve"> IF($G19 &lt;&gt; "无", VLOOKUP($G19,api列表!$C:$I,6,FALSE),"无")</f>
        <v>0</v>
      </c>
      <c r="M19" s="26" t="str">
        <f>VLOOKUP($B19,组件列表!$B:$L,5,FALSE)</f>
        <v>components/shared</v>
      </c>
      <c r="N19" s="26" t="str">
        <f>VLOOKUP($B19,组件列表!$B:$L,6,FALSE)</f>
        <v>未开发</v>
      </c>
    </row>
    <row r="20" spans="1:14" x14ac:dyDescent="0.15">
      <c r="A20" s="69"/>
      <c r="B20" s="45"/>
      <c r="C20" s="45"/>
      <c r="D20" s="45"/>
      <c r="E20" s="45"/>
      <c r="F20" s="45"/>
      <c r="G20" s="3" t="s">
        <v>159</v>
      </c>
      <c r="H20" s="3" t="str">
        <f xml:space="preserve"> IF($G20 &lt;&gt; "无", VLOOKUP($G20,api列表!$C:$I,2,FALSE),"无")</f>
        <v>添加评论</v>
      </c>
      <c r="I20" s="3" t="str">
        <f xml:space="preserve"> IF($G20 &lt;&gt; "无", VLOOKUP($G20,api列表!$C:$I,3,FALSE),"无")</f>
        <v>{
    "objectId": "文档id或服务id", 
    "content": "评论内容"
}</v>
      </c>
      <c r="J20" s="3">
        <f xml:space="preserve"> IF($G20 &lt;&gt; "无", VLOOKUP($G20,api列表!$C:$I,4,FALSE),"无")</f>
        <v>0</v>
      </c>
      <c r="K20" s="3" t="str">
        <f xml:space="preserve"> IF($G20 &lt;&gt; "无", VLOOKUP($G20,api列表!$C:$I,5,FALSE),"无")</f>
        <v>{
    "msg": "ok",     
    "count": 1, 
    "data": [
    ]
}</v>
      </c>
      <c r="L20" s="3" t="str">
        <f xml:space="preserve"> IF($G20 &lt;&gt; "无", VLOOKUP($G20,api列表!$C:$I,6,FALSE),"无")</f>
        <v>{
    "msg": "ok",     //成功
    "count": 1, //更新件数
    "data": [   //无数据
    ]
}</v>
      </c>
      <c r="M20" s="45" t="s">
        <v>571</v>
      </c>
      <c r="N20" s="45"/>
    </row>
    <row r="21" spans="1:14" x14ac:dyDescent="0.15">
      <c r="A21" s="68"/>
      <c r="B21" s="27"/>
      <c r="C21" s="27"/>
      <c r="D21" s="27"/>
      <c r="E21" s="27"/>
      <c r="F21" s="27"/>
      <c r="G21" s="3" t="s">
        <v>160</v>
      </c>
      <c r="H21" s="3" t="str">
        <f xml:space="preserve"> IF($G21 &lt;&gt; "无", VLOOKUP($G21,api列表!$C:$I,2,FALSE),"无")</f>
        <v>删除评论</v>
      </c>
      <c r="I21" s="3" t="str">
        <f xml:space="preserve"> IF($G21 &lt;&gt; "无", VLOOKUP($G21,api列表!$C:$I,3,FALSE),"无")</f>
        <v>{
    "id": "评论id"
}</v>
      </c>
      <c r="J21" s="3">
        <f xml:space="preserve"> IF($G21 &lt;&gt; "无", VLOOKUP($G21,api列表!$C:$I,4,FALSE),"无")</f>
        <v>0</v>
      </c>
      <c r="K21" s="3" t="str">
        <f xml:space="preserve"> IF($G21 &lt;&gt; "无", VLOOKUP($G21,api列表!$C:$I,5,FALSE),"无")</f>
        <v>{
    "msg": "ok",     
    "count": 1, 
    "data": [
    ]
}</v>
      </c>
      <c r="L21" s="3" t="str">
        <f xml:space="preserve"> IF($G21 &lt;&gt; "无", VLOOKUP($G21,api列表!$C:$I,6,FALSE),"无")</f>
        <v>{
    "msg": "ok",     //成功
    "count": 1, //更新件数
    "data": [   //无数据
    ]
}</v>
      </c>
      <c r="M21" s="27" t="s">
        <v>571</v>
      </c>
      <c r="N21" s="27"/>
    </row>
    <row r="22" spans="1:14" x14ac:dyDescent="0.15">
      <c r="A22" s="70">
        <f>ROW()-14</f>
        <v>8</v>
      </c>
      <c r="B22" s="3" t="s">
        <v>103</v>
      </c>
      <c r="C22" s="3" t="str">
        <f>VLOOKUP($B22,组件列表!$B:$E,2,FALSE)</f>
        <v>视图</v>
      </c>
      <c r="D22" s="3" t="str">
        <f>VLOOKUP($B22,组件列表!$B:$E,3,FALSE)</f>
        <v>命名视图</v>
      </c>
      <c r="E22" s="3" t="str">
        <f t="shared" si="2"/>
        <v>serviceManagment指定</v>
      </c>
      <c r="F22" s="3" t="str">
        <f>VLOOKUP($B22,组件列表!$B:$E,4,FALSE)</f>
        <v>视图内公用组件</v>
      </c>
      <c r="G22" s="3" t="s">
        <v>559</v>
      </c>
      <c r="H22" s="3" t="str">
        <f xml:space="preserve"> IF($G22 &lt;&gt; "无", VLOOKUP($G22,api列表!$C:$I,2,FALSE),"无")</f>
        <v>获得上传文档列表</v>
      </c>
      <c r="I22" s="3" t="str">
        <f xml:space="preserve"> IF($G22 &lt;&gt; "无", VLOOKUP($G22,api列表!$C:$I,3,FALSE),"无")</f>
        <v>{page:1,pageNum:1}</v>
      </c>
      <c r="J22" s="3" t="str">
        <f xml:space="preserve"> IF($G22 &lt;&gt; "无", VLOOKUP($G22,api列表!$C:$I,4,FALSE),"无")</f>
        <v>page：页数，值为零去全部 ，pagenum：每页显示个数</v>
      </c>
      <c r="K22" s="3" t="str">
        <f xml:space="preserve"> IF($G22 &lt;&gt; "无", VLOOKUP($G22,api列表!$C:$I,5,FALSE),"无")</f>
        <v>{
    "msg": "ok", 
    "count": 20, 
    "data": [
        {
            "id": "文档id", 
            "status": "文档状态 ", 
            "title": "文档标题", 
            "documentId": "百度文库id", 
            "format": "文档格式,参考Format定义", 
            "score": "积分"
        }, 
        {
            "id": "文档id", 
            "status": "文档状态 ", 
            "title": "文档标题", 
            "documentId": "百度文库id", 
            "format": "文档格式,参考Format定义", 
            "score": "积分"
        }
    ]
}</v>
      </c>
      <c r="L22" s="3" t="str">
        <f xml:space="preserve"> IF($G22 &lt;&gt; "无", VLOOKUP($G22,api列表!$C:$I,6,FALSE),"无")</f>
        <v>状态： 
  删除:404
 上线：200
 处理中：102
format：
 word：doc，docx
 ppt:ppt,pptx
 excel:xls,xlsx
 pdf:pdf</v>
      </c>
      <c r="M22" s="3" t="str">
        <f>VLOOKUP($B22,组件列表!$B:$L,5,FALSE)</f>
        <v>components/companyCenter</v>
      </c>
      <c r="N22" s="3" t="str">
        <f>VLOOKUP($B22,组件列表!$B:$L,6,FALSE)</f>
        <v>数据未接入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145" zoomScaleNormal="145" workbookViewId="0">
      <pane xSplit="2" topLeftCell="C1" activePane="topRight" state="frozen"/>
      <selection pane="topRight" activeCell="A13" sqref="A13"/>
    </sheetView>
  </sheetViews>
  <sheetFormatPr defaultRowHeight="13.5" x14ac:dyDescent="0.15"/>
  <cols>
    <col min="2" max="2" width="28.5" customWidth="1"/>
    <col min="3" max="3" width="15.625" customWidth="1"/>
    <col min="4" max="4" width="14.125" customWidth="1"/>
    <col min="5" max="5" width="16.625" customWidth="1"/>
    <col min="6" max="6" width="27.625" customWidth="1"/>
    <col min="7" max="7" width="22.5" customWidth="1"/>
    <col min="8" max="8" width="18.25" customWidth="1"/>
    <col min="9" max="9" width="31.5" customWidth="1"/>
    <col min="10" max="10" width="20.625" customWidth="1"/>
    <col min="11" max="11" width="18" customWidth="1"/>
    <col min="12" max="12" width="29.375" customWidth="1"/>
    <col min="13" max="13" width="29" customWidth="1"/>
    <col min="14" max="14" width="11" bestFit="1" customWidth="1"/>
  </cols>
  <sheetData>
    <row r="1" spans="1:14" x14ac:dyDescent="0.15">
      <c r="A1" s="12" t="s">
        <v>0</v>
      </c>
      <c r="B1" t="s">
        <v>112</v>
      </c>
    </row>
    <row r="3" spans="1:14" x14ac:dyDescent="0.15">
      <c r="A3" s="13" t="s">
        <v>30</v>
      </c>
      <c r="B3" s="14"/>
      <c r="C3" s="14"/>
      <c r="D3" s="14"/>
      <c r="E3" s="14"/>
      <c r="F3" s="15"/>
      <c r="G3" s="16" t="s">
        <v>31</v>
      </c>
      <c r="H3" s="17" t="s">
        <v>39</v>
      </c>
      <c r="I3" s="17" t="s">
        <v>29</v>
      </c>
      <c r="J3" s="18"/>
    </row>
    <row r="4" spans="1:14" x14ac:dyDescent="0.15">
      <c r="A4" s="9" t="str">
        <f xml:space="preserve">  B1</f>
        <v>docUploadManagment</v>
      </c>
      <c r="B4" s="10"/>
      <c r="C4" s="10"/>
      <c r="D4" s="10"/>
      <c r="E4" s="10"/>
      <c r="F4" s="11"/>
      <c r="G4" s="7" t="s">
        <v>32</v>
      </c>
      <c r="H4" s="8"/>
      <c r="I4" s="9" t="str">
        <f>B1</f>
        <v>docUploadManagment</v>
      </c>
      <c r="J4" s="11"/>
    </row>
    <row r="5" spans="1:14" x14ac:dyDescent="0.15">
      <c r="A5" s="9"/>
      <c r="B5" s="10"/>
      <c r="C5" s="10"/>
      <c r="D5" s="10"/>
      <c r="E5" s="10"/>
      <c r="F5" s="11"/>
      <c r="G5" s="7"/>
      <c r="H5" s="6"/>
      <c r="I5" s="9"/>
      <c r="J5" s="11"/>
    </row>
    <row r="6" spans="1:14" x14ac:dyDescent="0.15">
      <c r="A6" s="9"/>
      <c r="B6" s="10"/>
      <c r="C6" s="10"/>
      <c r="D6" s="10"/>
      <c r="E6" s="10"/>
      <c r="F6" s="11"/>
      <c r="G6" s="3"/>
      <c r="H6" s="6"/>
      <c r="I6" s="9"/>
      <c r="J6" s="11"/>
    </row>
    <row r="8" spans="1:14" x14ac:dyDescent="0.15">
      <c r="A8" s="5" t="s">
        <v>1</v>
      </c>
    </row>
    <row r="9" spans="1:14" x14ac:dyDescent="0.15">
      <c r="A9" s="16" t="s">
        <v>2</v>
      </c>
      <c r="B9" s="16" t="s">
        <v>3</v>
      </c>
      <c r="C9" s="16" t="s">
        <v>4</v>
      </c>
      <c r="D9" s="16" t="s">
        <v>43</v>
      </c>
      <c r="E9" s="16" t="s">
        <v>67</v>
      </c>
      <c r="F9" s="16" t="s">
        <v>5</v>
      </c>
      <c r="G9" s="16" t="s">
        <v>6</v>
      </c>
      <c r="H9" s="16" t="s">
        <v>136</v>
      </c>
      <c r="I9" s="16" t="s">
        <v>37</v>
      </c>
      <c r="J9" s="16" t="s">
        <v>36</v>
      </c>
      <c r="K9" s="16" t="s">
        <v>7</v>
      </c>
      <c r="L9" s="16" t="s">
        <v>8</v>
      </c>
      <c r="M9" s="16" t="s">
        <v>42</v>
      </c>
      <c r="N9" s="16" t="s">
        <v>562</v>
      </c>
    </row>
    <row r="10" spans="1:14" x14ac:dyDescent="0.15">
      <c r="A10" s="19">
        <f>ROW()-9</f>
        <v>1</v>
      </c>
      <c r="B10" s="3" t="s">
        <v>13</v>
      </c>
      <c r="C10" s="3" t="str">
        <f>VLOOKUP($B10,组件列表!$B:$E,2,FALSE)</f>
        <v>视图</v>
      </c>
      <c r="D10" s="3" t="str">
        <f>VLOOKUP($B10,组件列表!$B:$E,3,FALSE)</f>
        <v>命名视图</v>
      </c>
      <c r="E10" s="3" t="s">
        <v>70</v>
      </c>
      <c r="F10" s="3" t="str">
        <f>VLOOKUP($B10,组件列表!$B:$E,4,FALSE)</f>
        <v>全局公用组件</v>
      </c>
      <c r="G10" s="3" t="s">
        <v>141</v>
      </c>
      <c r="H10" s="3" t="str">
        <f xml:space="preserve"> IF($G10 &lt;&gt; "无", VLOOKUP($G10,api列表!$C:$I,2,FALSE),"无")</f>
        <v>无</v>
      </c>
      <c r="I10" s="3" t="str">
        <f xml:space="preserve"> IF($G10 &lt;&gt; "无", VLOOKUP($G10,api列表!$C:$I,3,FALSE),"无")</f>
        <v>无</v>
      </c>
      <c r="J10" s="3" t="str">
        <f xml:space="preserve"> IF($G10 &lt;&gt; "无", VLOOKUP($G10,api列表!$C:$I,4,FALSE),"无")</f>
        <v>无</v>
      </c>
      <c r="K10" s="3" t="str">
        <f xml:space="preserve"> IF($G10 &lt;&gt; "无", VLOOKUP($G10,api列表!$C:$I,5,FALSE),"无")</f>
        <v>无</v>
      </c>
      <c r="L10" s="3" t="str">
        <f xml:space="preserve"> IF($G10 &lt;&gt; "无", VLOOKUP($G10,api列表!$C:$I,6,FALSE),"无")</f>
        <v>无</v>
      </c>
      <c r="M10" s="3" t="str">
        <f>VLOOKUP($B10,组件列表!$B:$L,5,FALSE)</f>
        <v>components/shared</v>
      </c>
      <c r="N10" s="3" t="str">
        <f>VLOOKUP($B10,组件列表!$B:$L,6,FALSE)</f>
        <v>数据未接入</v>
      </c>
    </row>
    <row r="11" spans="1:14" x14ac:dyDescent="0.15">
      <c r="A11" s="28">
        <f t="shared" ref="A11" si="0">ROW()-9</f>
        <v>2</v>
      </c>
      <c r="B11" s="26" t="s">
        <v>161</v>
      </c>
      <c r="C11" s="26" t="str">
        <f>VLOOKUP($B11,组件列表!$B:$E,2,FALSE)</f>
        <v>视图</v>
      </c>
      <c r="D11" s="26" t="str">
        <f>VLOOKUP($B11,组件列表!$B:$E,3,FALSE)</f>
        <v>命名视图</v>
      </c>
      <c r="E11" s="26" t="s">
        <v>182</v>
      </c>
      <c r="F11" s="26" t="str">
        <f>VLOOKUP($B11,组件列表!$B:$E,4,FALSE)</f>
        <v>非共有组件</v>
      </c>
      <c r="G11" s="7" t="s">
        <v>180</v>
      </c>
      <c r="H11" s="3" t="str">
        <f xml:space="preserve"> IF($G11 &lt;&gt; "无", VLOOKUP($G11,api列表!$C:$I,2,FALSE),"无")</f>
        <v>获得文档信息</v>
      </c>
      <c r="I11" s="3" t="str">
        <f xml:space="preserve"> IF($G11 &lt;&gt; "无", VLOOKUP($G11,api列表!$C:$I,3,FALSE),"无")</f>
        <v>{id:10}</v>
      </c>
      <c r="J11" s="3">
        <f xml:space="preserve"> IF($G11 &lt;&gt; "无", VLOOKUP($G11,api列表!$C:$I,4,FALSE),"无")</f>
        <v>0</v>
      </c>
      <c r="K11" s="3" t="str">
        <f xml:space="preserve"> IF($G11 &lt;&gt; "无", VLOOKUP($G11,api列表!$C:$I,5,FALSE),"无")</f>
        <v>{
    "msg": "ok", 
    "count": 1, 
    "data": {
        "id": "文档id", 
        "title": "文档标题", 
        "documentId": "百度文库id", 
        "format": "文档格式,参考Format定义", 
        "score": "积分", 
        "downloadUrl": "下载链接", 
        "downloadCount": "下载次数", 
        "clickCount": "观看次数", 
        "ownerName": "发布者", 
        "createTime": "发布时间"
    }
}</v>
      </c>
      <c r="L11" s="3">
        <f xml:space="preserve"> IF($G11 &lt;&gt; "无", VLOOKUP($G11,api列表!$C:$I,6,FALSE),"无")</f>
        <v>0</v>
      </c>
      <c r="M11" s="26" t="str">
        <f>VLOOKUP($B11,组件列表!$B:$L,5,FALSE)</f>
        <v>components/doc</v>
      </c>
      <c r="N11" s="26" t="str">
        <f>VLOOKUP($B11,组件列表!$B:$L,6,FALSE)</f>
        <v>未开发</v>
      </c>
    </row>
    <row r="12" spans="1:14" x14ac:dyDescent="0.15">
      <c r="A12" s="79"/>
      <c r="B12" s="45"/>
      <c r="C12" s="27"/>
      <c r="D12" s="27"/>
      <c r="E12" s="27"/>
      <c r="F12" s="27"/>
      <c r="G12" s="7" t="s">
        <v>181</v>
      </c>
      <c r="H12" s="3" t="str">
        <f xml:space="preserve"> IF($G12 &lt;&gt; "无", VLOOKUP($G12,api列表!$C:$I,2,FALSE),"无")</f>
        <v>编辑文档信息</v>
      </c>
      <c r="I12" s="3" t="str">
        <f xml:space="preserve"> IF($G12 &lt;&gt; "无", VLOOKUP($G12,api列表!$C:$I,3,FALSE),"无")</f>
        <v>{
        "id": "文档id", 
        "title": "文档标题", 
        "documentId": "百度文库id", 
        "format": "文档格式,参考Format定义", 
        "score": "积分"
}</v>
      </c>
      <c r="J12" s="3" t="str">
        <f xml:space="preserve"> IF($G12 &lt;&gt; "无", VLOOKUP($G12,api列表!$C:$I,4,FALSE),"无")</f>
        <v>无docmentid，不能提交</v>
      </c>
      <c r="K12" s="3" t="str">
        <f xml:space="preserve"> IF($G12 &lt;&gt; "无", VLOOKUP($G12,api列表!$C:$I,5,FALSE),"无")</f>
        <v>{
    "msg": "ok", 
    "count": 1, 
    "data": [
    ]
}</v>
      </c>
      <c r="L12" s="3">
        <f xml:space="preserve"> IF($G12 &lt;&gt; "无", VLOOKUP($G12,api列表!$C:$I,6,FALSE),"无")</f>
        <v>0</v>
      </c>
      <c r="M12" s="27"/>
      <c r="N12" s="27"/>
    </row>
    <row r="13" spans="1:14" x14ac:dyDescent="0.15">
      <c r="A13" s="76">
        <f>ROW()-10</f>
        <v>3</v>
      </c>
      <c r="B13" s="49" t="s">
        <v>105</v>
      </c>
      <c r="C13" s="26" t="str">
        <f>VLOOKUP($B13,组件列表!$B:$E,2,FALSE)</f>
        <v>视图</v>
      </c>
      <c r="D13" s="26" t="str">
        <f>VLOOKUP($B13,组件列表!$B:$E,3,FALSE)</f>
        <v>命名视图</v>
      </c>
      <c r="E13" s="26" t="s">
        <v>566</v>
      </c>
      <c r="F13" s="26" t="str">
        <f>VLOOKUP($B13,组件列表!$B:$E,4,FALSE)</f>
        <v>全局公用组件</v>
      </c>
      <c r="G13" s="7" t="s">
        <v>154</v>
      </c>
      <c r="H13" s="3" t="str">
        <f xml:space="preserve"> IF($G13 &lt;&gt; "无", VLOOKUP($G13,api列表!$C:$I,2,FALSE),"无")</f>
        <v>获取服务标签</v>
      </c>
      <c r="I13" s="3" t="str">
        <f xml:space="preserve"> IF($G13 &lt;&gt; "无", VLOOKUP($G13,api列表!$C:$I,3,FALSE),"无")</f>
        <v>{
    "id": "标签id，0取大分类", 
    "includeChild": "是否含子标签"
}</v>
      </c>
      <c r="J13" s="3" t="str">
        <f xml:space="preserve"> IF($G13 &lt;&gt; "无", VLOOKUP($G13,api列表!$C:$I,4,FALSE),"无")</f>
        <v>id可为空，则取全部</v>
      </c>
      <c r="K13" s="3" t="str">
        <f xml:space="preserve"> IF($G13 &lt;&gt; "无", VLOOKUP($G13,api列表!$C:$I,5,FALSE),"无")</f>
        <v>{
    "msg": "ok", 
    "count": 20, 
    "data": [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}, 
        {
            "id": "标签id", 
            "name": "标签名", 
            "pic": "标签图", 
            "url": "标签链接", 
            "child": [
                {
                    "id": "标签id", 
                    "name": "标签名"
                }, 
                {
                    "id": "标签id", 
                    "name": "标签名"
                }
            ]
        }
    ]
}</v>
      </c>
      <c r="L13" s="3">
        <f xml:space="preserve"> IF($G13 &lt;&gt; "无", VLOOKUP($G13,api列表!$C:$I,6,FALSE),"无")</f>
        <v>0</v>
      </c>
      <c r="M13" s="26" t="str">
        <f>VLOOKUP($B13,组件列表!$B:$L,5,FALSE)</f>
        <v>components/shared</v>
      </c>
      <c r="N13" s="26" t="str">
        <f>VLOOKUP($B13,组件列表!$B:$L,6,FALSE)</f>
        <v>数据未接入</v>
      </c>
    </row>
    <row r="14" spans="1:14" x14ac:dyDescent="0.15">
      <c r="A14" s="80"/>
      <c r="B14" s="50"/>
      <c r="C14" s="45"/>
      <c r="D14" s="45"/>
      <c r="E14" s="45"/>
      <c r="F14" s="45"/>
      <c r="G14" s="7" t="s">
        <v>150</v>
      </c>
      <c r="H14" s="3" t="str">
        <f xml:space="preserve"> IF($G14 &lt;&gt; "无", VLOOKUP($G14,api列表!$C:$I,2,FALSE),"无")</f>
        <v>获得用户已上传的服务列表</v>
      </c>
      <c r="I14" s="3" t="str">
        <f xml:space="preserve"> IF($G14 &lt;&gt; "无", VLOOKUP($G14,api列表!$C:$I,3,FALSE),"无")</f>
        <v>{page:1,pageNum:1}</v>
      </c>
      <c r="J14" s="3" t="str">
        <f xml:space="preserve"> IF($G14 &lt;&gt; "无", VLOOKUP($G14,api列表!$C:$I,4,FALSE),"无")</f>
        <v>page：页数，值为零去全部 ，pagenum：每页显示个数</v>
      </c>
      <c r="K14" s="3" t="str">
        <f xml:space="preserve"> IF($G14 &lt;&gt; "无", VLOOKUP($G14,api列表!$C:$I,5,FALSE),"无")</f>
        <v>{
    "msg": "ok", 
    "count": 20, 
    "data": [
        {
            "serviceId": "服务id", 
            "serviceName": "服务名称", 
            "serviceUrl": "服务链接"
        }, 
        {
            "serviceId": "服务id", 
            "serviceName": "服务名称", 
            "serviceUrl": "服务链接"
        }
    ]
}</v>
      </c>
      <c r="L14" s="3">
        <f xml:space="preserve"> IF($G14 &lt;&gt; "无", VLOOKUP($G14,api列表!$C:$I,6,FALSE),"无")</f>
        <v>0</v>
      </c>
      <c r="M14" s="45"/>
      <c r="N14" s="45"/>
    </row>
    <row r="15" spans="1:14" x14ac:dyDescent="0.15">
      <c r="A15" s="24"/>
      <c r="B15" s="51"/>
      <c r="C15" s="27"/>
      <c r="D15" s="27"/>
      <c r="E15" s="27"/>
      <c r="F15" s="27"/>
      <c r="G15" s="7" t="s">
        <v>153</v>
      </c>
      <c r="H15" s="3">
        <f xml:space="preserve"> IF($G15 &lt;&gt; "无", VLOOKUP($G15,api列表!$C:$I,2,FALSE),"无")</f>
        <v>0</v>
      </c>
      <c r="I15" s="3" t="str">
        <f xml:space="preserve"> IF($G15 &lt;&gt; "无", VLOOKUP($G15,api列表!$C:$I,3,FALSE),"无")</f>
        <v>无</v>
      </c>
      <c r="J15" s="3" t="str">
        <f xml:space="preserve"> IF($G15 &lt;&gt; "无", VLOOKUP($G15,api列表!$C:$I,4,FALSE),"无")</f>
        <v>无</v>
      </c>
      <c r="K15" s="3" t="str">
        <f xml:space="preserve"> IF($G15 &lt;&gt; "无", VLOOKUP($G15,api列表!$C:$I,5,FALSE),"无")</f>
        <v>{
    "msg": "ok", 
    "count": 2, 
    "data": [
        {
            "area": "地区名"
        }, 
        {
            "area": "地区名"
        }
    ]
}</v>
      </c>
      <c r="L15" s="3">
        <f xml:space="preserve"> IF($G15 &lt;&gt; "无", VLOOKUP($G15,api列表!$C:$I,6,FALSE),"无")</f>
        <v>0</v>
      </c>
      <c r="M15" s="27"/>
      <c r="N15" s="27"/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zoomScale="175" zoomScaleNormal="175" workbookViewId="0">
      <pane ySplit="1" topLeftCell="A1048551" activePane="bottomLeft" state="frozen"/>
      <selection pane="bottomLeft" activeCell="G1048576" sqref="G1048576"/>
    </sheetView>
  </sheetViews>
  <sheetFormatPr defaultRowHeight="13.5" x14ac:dyDescent="0.15"/>
  <cols>
    <col min="2" max="2" width="18.125" customWidth="1"/>
    <col min="3" max="3" width="24.25" customWidth="1"/>
    <col min="4" max="4" width="13.5" customWidth="1"/>
    <col min="5" max="5" width="17" customWidth="1"/>
    <col min="6" max="6" width="27.25" bestFit="1" customWidth="1"/>
    <col min="7" max="7" width="18.875" customWidth="1"/>
  </cols>
  <sheetData>
    <row r="1" spans="1:7" x14ac:dyDescent="0.15">
      <c r="A1" s="12" t="s">
        <v>169</v>
      </c>
      <c r="B1" s="12" t="s">
        <v>170</v>
      </c>
      <c r="C1" s="12" t="s">
        <v>171</v>
      </c>
      <c r="D1" s="12" t="s">
        <v>172</v>
      </c>
      <c r="E1" s="12" t="s">
        <v>173</v>
      </c>
      <c r="F1" s="12" t="s">
        <v>174</v>
      </c>
      <c r="G1" s="16" t="s">
        <v>560</v>
      </c>
    </row>
    <row r="2" spans="1:7" x14ac:dyDescent="0.15">
      <c r="A2" s="3">
        <f t="shared" ref="A2:A33" si="0">ROW()-1</f>
        <v>1</v>
      </c>
      <c r="B2" s="3" t="s">
        <v>191</v>
      </c>
      <c r="C2" s="3" t="s">
        <v>9</v>
      </c>
      <c r="D2" s="3" t="s">
        <v>40</v>
      </c>
      <c r="E2" s="3" t="s">
        <v>22</v>
      </c>
      <c r="F2" s="6" t="s">
        <v>190</v>
      </c>
      <c r="G2" s="54" t="s">
        <v>561</v>
      </c>
    </row>
    <row r="3" spans="1:7" x14ac:dyDescent="0.15">
      <c r="A3" s="3">
        <f t="shared" si="0"/>
        <v>2</v>
      </c>
      <c r="B3" s="3" t="s">
        <v>183</v>
      </c>
      <c r="C3" s="3" t="s">
        <v>9</v>
      </c>
      <c r="D3" s="3" t="s">
        <v>40</v>
      </c>
      <c r="E3" s="3" t="s">
        <v>14</v>
      </c>
      <c r="F3" s="6" t="s">
        <v>46</v>
      </c>
      <c r="G3" s="3" t="s">
        <v>573</v>
      </c>
    </row>
    <row r="4" spans="1:7" s="60" customFormat="1" x14ac:dyDescent="0.15">
      <c r="A4" s="38">
        <f t="shared" si="0"/>
        <v>3</v>
      </c>
      <c r="B4" s="38" t="s">
        <v>10</v>
      </c>
      <c r="C4" s="38" t="s">
        <v>9</v>
      </c>
      <c r="D4" s="38" t="s">
        <v>40</v>
      </c>
      <c r="E4" s="38"/>
      <c r="F4" s="62"/>
      <c r="G4" s="37"/>
    </row>
    <row r="5" spans="1:7" s="60" customFormat="1" x14ac:dyDescent="0.15">
      <c r="A5" s="38">
        <f t="shared" si="0"/>
        <v>4</v>
      </c>
      <c r="B5" s="38" t="s">
        <v>11</v>
      </c>
      <c r="C5" s="38" t="s">
        <v>10</v>
      </c>
      <c r="D5" s="38" t="s">
        <v>41</v>
      </c>
      <c r="E5" s="38"/>
      <c r="F5" s="62"/>
      <c r="G5" s="37"/>
    </row>
    <row r="6" spans="1:7" x14ac:dyDescent="0.15">
      <c r="A6" s="3">
        <f t="shared" si="0"/>
        <v>5</v>
      </c>
      <c r="B6" s="3" t="s">
        <v>110</v>
      </c>
      <c r="C6" s="3" t="s">
        <v>9</v>
      </c>
      <c r="D6" s="3" t="s">
        <v>40</v>
      </c>
      <c r="E6" s="3" t="s">
        <v>14</v>
      </c>
      <c r="F6" s="6" t="s">
        <v>46</v>
      </c>
      <c r="G6" s="3" t="s">
        <v>572</v>
      </c>
    </row>
    <row r="7" spans="1:7" x14ac:dyDescent="0.15">
      <c r="A7" s="3">
        <f t="shared" si="0"/>
        <v>6</v>
      </c>
      <c r="B7" s="21" t="s">
        <v>109</v>
      </c>
      <c r="C7" s="3" t="s">
        <v>9</v>
      </c>
      <c r="D7" s="3" t="s">
        <v>40</v>
      </c>
      <c r="E7" s="3" t="s">
        <v>22</v>
      </c>
      <c r="F7" s="6" t="s">
        <v>80</v>
      </c>
      <c r="G7" s="3" t="s">
        <v>565</v>
      </c>
    </row>
    <row r="8" spans="1:7" x14ac:dyDescent="0.15">
      <c r="A8" s="3">
        <f t="shared" si="0"/>
        <v>7</v>
      </c>
      <c r="B8" s="3" t="s">
        <v>103</v>
      </c>
      <c r="C8" s="3" t="s">
        <v>9</v>
      </c>
      <c r="D8" s="3" t="s">
        <v>40</v>
      </c>
      <c r="E8" s="3" t="s">
        <v>16</v>
      </c>
      <c r="F8" s="6" t="s">
        <v>80</v>
      </c>
      <c r="G8" s="3" t="s">
        <v>565</v>
      </c>
    </row>
    <row r="9" spans="1:7" x14ac:dyDescent="0.15">
      <c r="A9" s="3">
        <f t="shared" si="0"/>
        <v>8</v>
      </c>
      <c r="B9" s="3" t="s">
        <v>87</v>
      </c>
      <c r="C9" s="3" t="s">
        <v>9</v>
      </c>
      <c r="D9" s="3" t="s">
        <v>40</v>
      </c>
      <c r="E9" s="3" t="s">
        <v>16</v>
      </c>
      <c r="F9" s="6" t="s">
        <v>80</v>
      </c>
      <c r="G9" s="3" t="s">
        <v>561</v>
      </c>
    </row>
    <row r="10" spans="1:7" x14ac:dyDescent="0.15">
      <c r="A10" s="3">
        <f t="shared" si="0"/>
        <v>9</v>
      </c>
      <c r="B10" s="3" t="s">
        <v>89</v>
      </c>
      <c r="C10" s="3" t="s">
        <v>9</v>
      </c>
      <c r="D10" s="3" t="s">
        <v>40</v>
      </c>
      <c r="E10" s="3" t="s">
        <v>16</v>
      </c>
      <c r="F10" s="6" t="s">
        <v>80</v>
      </c>
      <c r="G10" s="3" t="s">
        <v>573</v>
      </c>
    </row>
    <row r="11" spans="1:7" x14ac:dyDescent="0.15">
      <c r="A11" s="3">
        <f t="shared" si="0"/>
        <v>10</v>
      </c>
      <c r="B11" s="3" t="s">
        <v>85</v>
      </c>
      <c r="C11" s="3" t="s">
        <v>9</v>
      </c>
      <c r="D11" s="3" t="s">
        <v>40</v>
      </c>
      <c r="E11" s="3" t="s">
        <v>16</v>
      </c>
      <c r="F11" s="6" t="s">
        <v>80</v>
      </c>
      <c r="G11" s="3" t="s">
        <v>573</v>
      </c>
    </row>
    <row r="12" spans="1:7" ht="27" x14ac:dyDescent="0.15">
      <c r="A12" s="3">
        <f t="shared" si="0"/>
        <v>11</v>
      </c>
      <c r="B12" s="21" t="s">
        <v>108</v>
      </c>
      <c r="C12" s="3" t="s">
        <v>9</v>
      </c>
      <c r="D12" s="3" t="s">
        <v>40</v>
      </c>
      <c r="E12" s="3" t="s">
        <v>22</v>
      </c>
      <c r="F12" s="6" t="s">
        <v>80</v>
      </c>
      <c r="G12" s="3" t="s">
        <v>572</v>
      </c>
    </row>
    <row r="13" spans="1:7" ht="27" x14ac:dyDescent="0.15">
      <c r="A13" s="3">
        <f t="shared" si="0"/>
        <v>12</v>
      </c>
      <c r="B13" s="21" t="s">
        <v>101</v>
      </c>
      <c r="C13" s="3" t="s">
        <v>9</v>
      </c>
      <c r="D13" s="3" t="s">
        <v>40</v>
      </c>
      <c r="E13" s="3" t="s">
        <v>22</v>
      </c>
      <c r="F13" s="6" t="s">
        <v>80</v>
      </c>
      <c r="G13" s="3" t="s">
        <v>565</v>
      </c>
    </row>
    <row r="14" spans="1:7" x14ac:dyDescent="0.15">
      <c r="A14" s="3">
        <f t="shared" si="0"/>
        <v>13</v>
      </c>
      <c r="B14" s="3" t="s">
        <v>121</v>
      </c>
      <c r="C14" s="3" t="s">
        <v>9</v>
      </c>
      <c r="D14" s="3" t="s">
        <v>40</v>
      </c>
      <c r="E14" s="3" t="s">
        <v>22</v>
      </c>
      <c r="F14" s="6" t="s">
        <v>80</v>
      </c>
      <c r="G14" s="3" t="s">
        <v>561</v>
      </c>
    </row>
    <row r="15" spans="1:7" x14ac:dyDescent="0.15">
      <c r="A15" s="3">
        <f t="shared" si="0"/>
        <v>14</v>
      </c>
      <c r="B15" s="3" t="s">
        <v>79</v>
      </c>
      <c r="C15" s="3" t="s">
        <v>9</v>
      </c>
      <c r="D15" s="3" t="s">
        <v>40</v>
      </c>
      <c r="E15" s="3" t="s">
        <v>16</v>
      </c>
      <c r="F15" s="6" t="s">
        <v>80</v>
      </c>
      <c r="G15" s="3" t="s">
        <v>573</v>
      </c>
    </row>
    <row r="16" spans="1:7" x14ac:dyDescent="0.15">
      <c r="A16" s="3">
        <f t="shared" si="0"/>
        <v>15</v>
      </c>
      <c r="B16" s="4" t="s">
        <v>76</v>
      </c>
      <c r="C16" s="3" t="s">
        <v>9</v>
      </c>
      <c r="D16" s="3" t="s">
        <v>40</v>
      </c>
      <c r="E16" s="3" t="s">
        <v>22</v>
      </c>
      <c r="F16" s="6" t="s">
        <v>44</v>
      </c>
      <c r="G16" s="3" t="s">
        <v>573</v>
      </c>
    </row>
    <row r="17" spans="1:7" x14ac:dyDescent="0.15">
      <c r="A17" s="3">
        <f t="shared" si="0"/>
        <v>16</v>
      </c>
      <c r="B17" s="3" t="s">
        <v>26</v>
      </c>
      <c r="C17" s="3" t="s">
        <v>9</v>
      </c>
      <c r="D17" s="3" t="s">
        <v>40</v>
      </c>
      <c r="E17" s="3" t="s">
        <v>22</v>
      </c>
      <c r="F17" s="6" t="s">
        <v>44</v>
      </c>
      <c r="G17" s="3" t="s">
        <v>573</v>
      </c>
    </row>
    <row r="18" spans="1:7" x14ac:dyDescent="0.15">
      <c r="A18" s="3">
        <f t="shared" si="0"/>
        <v>17</v>
      </c>
      <c r="B18" s="3" t="s">
        <v>163</v>
      </c>
      <c r="C18" s="3" t="s">
        <v>9</v>
      </c>
      <c r="D18" s="3" t="s">
        <v>40</v>
      </c>
      <c r="E18" s="3" t="s">
        <v>22</v>
      </c>
      <c r="F18" s="6" t="s">
        <v>162</v>
      </c>
      <c r="G18" s="3" t="s">
        <v>573</v>
      </c>
    </row>
    <row r="19" spans="1:7" x14ac:dyDescent="0.15">
      <c r="A19" s="3">
        <f t="shared" si="0"/>
        <v>18</v>
      </c>
      <c r="B19" s="21" t="s">
        <v>72</v>
      </c>
      <c r="C19" s="3" t="s">
        <v>9</v>
      </c>
      <c r="D19" s="3" t="s">
        <v>40</v>
      </c>
      <c r="E19" s="3" t="s">
        <v>16</v>
      </c>
      <c r="F19" s="6" t="s">
        <v>44</v>
      </c>
      <c r="G19" s="3" t="s">
        <v>573</v>
      </c>
    </row>
    <row r="20" spans="1:7" x14ac:dyDescent="0.15">
      <c r="A20" s="3">
        <f t="shared" si="0"/>
        <v>19</v>
      </c>
      <c r="B20" s="4" t="s">
        <v>75</v>
      </c>
      <c r="C20" s="3" t="s">
        <v>9</v>
      </c>
      <c r="D20" s="3" t="s">
        <v>40</v>
      </c>
      <c r="E20" s="3" t="s">
        <v>22</v>
      </c>
      <c r="F20" s="6" t="s">
        <v>44</v>
      </c>
      <c r="G20" s="3" t="s">
        <v>573</v>
      </c>
    </row>
    <row r="21" spans="1:7" ht="27" x14ac:dyDescent="0.15">
      <c r="A21" s="3">
        <f t="shared" si="0"/>
        <v>20</v>
      </c>
      <c r="B21" s="4" t="s">
        <v>62</v>
      </c>
      <c r="C21" s="3" t="s">
        <v>9</v>
      </c>
      <c r="D21" s="3" t="s">
        <v>40</v>
      </c>
      <c r="E21" s="3" t="s">
        <v>22</v>
      </c>
      <c r="F21" s="6" t="s">
        <v>44</v>
      </c>
      <c r="G21" s="3" t="s">
        <v>573</v>
      </c>
    </row>
    <row r="22" spans="1:7" x14ac:dyDescent="0.15">
      <c r="A22" s="3">
        <f t="shared" si="0"/>
        <v>21</v>
      </c>
      <c r="B22" s="4" t="s">
        <v>65</v>
      </c>
      <c r="C22" s="3" t="s">
        <v>9</v>
      </c>
      <c r="D22" s="3" t="s">
        <v>40</v>
      </c>
      <c r="E22" s="3" t="s">
        <v>22</v>
      </c>
      <c r="F22" s="6" t="s">
        <v>44</v>
      </c>
      <c r="G22" s="3" t="s">
        <v>573</v>
      </c>
    </row>
    <row r="23" spans="1:7" ht="27" x14ac:dyDescent="0.15">
      <c r="A23" s="3">
        <f t="shared" si="0"/>
        <v>22</v>
      </c>
      <c r="B23" s="4" t="s">
        <v>63</v>
      </c>
      <c r="C23" s="3" t="s">
        <v>9</v>
      </c>
      <c r="D23" s="3" t="s">
        <v>40</v>
      </c>
      <c r="E23" s="3" t="s">
        <v>22</v>
      </c>
      <c r="F23" s="6" t="s">
        <v>44</v>
      </c>
      <c r="G23" s="3" t="s">
        <v>573</v>
      </c>
    </row>
    <row r="24" spans="1:7" x14ac:dyDescent="0.15">
      <c r="A24" s="3">
        <f t="shared" si="0"/>
        <v>23</v>
      </c>
      <c r="B24" s="3" t="s">
        <v>58</v>
      </c>
      <c r="C24" s="3" t="s">
        <v>9</v>
      </c>
      <c r="D24" s="3" t="s">
        <v>40</v>
      </c>
      <c r="E24" s="3" t="s">
        <v>16</v>
      </c>
      <c r="F24" s="6" t="s">
        <v>44</v>
      </c>
      <c r="G24" s="3" t="s">
        <v>573</v>
      </c>
    </row>
    <row r="25" spans="1:7" x14ac:dyDescent="0.15">
      <c r="A25" s="3">
        <f t="shared" si="0"/>
        <v>24</v>
      </c>
      <c r="B25" s="3" t="s">
        <v>165</v>
      </c>
      <c r="C25" s="3" t="s">
        <v>9</v>
      </c>
      <c r="D25" s="3" t="s">
        <v>40</v>
      </c>
      <c r="E25" s="3" t="s">
        <v>22</v>
      </c>
      <c r="F25" s="6" t="s">
        <v>44</v>
      </c>
      <c r="G25" s="3" t="s">
        <v>573</v>
      </c>
    </row>
    <row r="26" spans="1:7" x14ac:dyDescent="0.15">
      <c r="A26" s="3">
        <f t="shared" si="0"/>
        <v>25</v>
      </c>
      <c r="B26" s="3" t="s">
        <v>91</v>
      </c>
      <c r="C26" s="3" t="s">
        <v>9</v>
      </c>
      <c r="D26" s="3" t="s">
        <v>40</v>
      </c>
      <c r="E26" s="3" t="s">
        <v>16</v>
      </c>
      <c r="F26" s="6" t="s">
        <v>80</v>
      </c>
      <c r="G26" s="3" t="s">
        <v>561</v>
      </c>
    </row>
    <row r="27" spans="1:7" ht="27" x14ac:dyDescent="0.15">
      <c r="A27" s="3">
        <f t="shared" si="0"/>
        <v>26</v>
      </c>
      <c r="B27" s="4" t="s">
        <v>19</v>
      </c>
      <c r="C27" s="3" t="s">
        <v>9</v>
      </c>
      <c r="D27" s="3" t="s">
        <v>40</v>
      </c>
      <c r="E27" s="3" t="s">
        <v>16</v>
      </c>
      <c r="F27" s="6" t="s">
        <v>44</v>
      </c>
      <c r="G27" s="3" t="s">
        <v>573</v>
      </c>
    </row>
    <row r="28" spans="1:7" x14ac:dyDescent="0.15">
      <c r="A28" s="3">
        <f t="shared" si="0"/>
        <v>27</v>
      </c>
      <c r="B28" s="3" t="s">
        <v>17</v>
      </c>
      <c r="C28" s="3" t="s">
        <v>9</v>
      </c>
      <c r="D28" s="3" t="s">
        <v>40</v>
      </c>
      <c r="E28" s="3" t="s">
        <v>16</v>
      </c>
      <c r="F28" s="6" t="s">
        <v>44</v>
      </c>
      <c r="G28" s="3" t="s">
        <v>573</v>
      </c>
    </row>
    <row r="29" spans="1:7" x14ac:dyDescent="0.15">
      <c r="A29" s="3">
        <f t="shared" si="0"/>
        <v>28</v>
      </c>
      <c r="B29" s="3" t="s">
        <v>12</v>
      </c>
      <c r="C29" s="3" t="s">
        <v>9</v>
      </c>
      <c r="D29" s="3" t="s">
        <v>40</v>
      </c>
      <c r="E29" s="3" t="s">
        <v>16</v>
      </c>
      <c r="F29" s="6" t="s">
        <v>44</v>
      </c>
      <c r="G29" s="3" t="s">
        <v>573</v>
      </c>
    </row>
    <row r="30" spans="1:7" x14ac:dyDescent="0.15">
      <c r="A30" s="3">
        <f t="shared" si="0"/>
        <v>29</v>
      </c>
      <c r="B30" s="3" t="s">
        <v>188</v>
      </c>
      <c r="C30" s="3" t="s">
        <v>255</v>
      </c>
      <c r="D30" s="3" t="s">
        <v>40</v>
      </c>
      <c r="E30" s="3" t="s">
        <v>14</v>
      </c>
      <c r="F30" s="6" t="s">
        <v>46</v>
      </c>
      <c r="G30" s="54" t="s">
        <v>563</v>
      </c>
    </row>
    <row r="31" spans="1:7" x14ac:dyDescent="0.15">
      <c r="A31" s="3">
        <f t="shared" si="0"/>
        <v>30</v>
      </c>
      <c r="B31" s="3" t="s">
        <v>13</v>
      </c>
      <c r="C31" s="3" t="s">
        <v>9</v>
      </c>
      <c r="D31" s="3" t="s">
        <v>40</v>
      </c>
      <c r="E31" s="3" t="s">
        <v>14</v>
      </c>
      <c r="F31" s="6" t="s">
        <v>46</v>
      </c>
      <c r="G31" s="54" t="s">
        <v>563</v>
      </c>
    </row>
    <row r="32" spans="1:7" x14ac:dyDescent="0.15">
      <c r="A32" s="3">
        <f t="shared" si="0"/>
        <v>31</v>
      </c>
      <c r="B32" s="3" t="s">
        <v>50</v>
      </c>
      <c r="C32" s="3" t="s">
        <v>9</v>
      </c>
      <c r="D32" s="3" t="s">
        <v>40</v>
      </c>
      <c r="E32" s="3" t="s">
        <v>16</v>
      </c>
      <c r="F32" s="6" t="s">
        <v>44</v>
      </c>
      <c r="G32" s="3" t="s">
        <v>573</v>
      </c>
    </row>
    <row r="33" spans="1:7" x14ac:dyDescent="0.15">
      <c r="A33" s="3">
        <f t="shared" si="0"/>
        <v>32</v>
      </c>
      <c r="B33" s="3" t="s">
        <v>35</v>
      </c>
      <c r="C33" s="3" t="s">
        <v>9</v>
      </c>
      <c r="D33" s="3" t="s">
        <v>40</v>
      </c>
      <c r="E33" s="3" t="s">
        <v>22</v>
      </c>
      <c r="F33" s="6" t="s">
        <v>44</v>
      </c>
      <c r="G33" s="3" t="s">
        <v>573</v>
      </c>
    </row>
    <row r="34" spans="1:7" x14ac:dyDescent="0.15">
      <c r="A34" s="3">
        <f t="shared" ref="A34:A53" si="1">ROW()-1</f>
        <v>33</v>
      </c>
      <c r="B34" s="3" t="s">
        <v>196</v>
      </c>
      <c r="C34" s="3" t="s">
        <v>9</v>
      </c>
      <c r="D34" s="3" t="s">
        <v>40</v>
      </c>
      <c r="E34" s="3" t="s">
        <v>22</v>
      </c>
      <c r="F34" s="6" t="s">
        <v>190</v>
      </c>
      <c r="G34" s="54" t="s">
        <v>563</v>
      </c>
    </row>
    <row r="35" spans="1:7" x14ac:dyDescent="0.15">
      <c r="A35" s="3">
        <f t="shared" si="1"/>
        <v>34</v>
      </c>
      <c r="B35" s="3" t="s">
        <v>21</v>
      </c>
      <c r="C35" s="3" t="s">
        <v>9</v>
      </c>
      <c r="D35" s="3" t="s">
        <v>40</v>
      </c>
      <c r="E35" s="3" t="s">
        <v>22</v>
      </c>
      <c r="F35" s="6" t="s">
        <v>44</v>
      </c>
      <c r="G35" s="3" t="s">
        <v>573</v>
      </c>
    </row>
    <row r="36" spans="1:7" x14ac:dyDescent="0.15">
      <c r="A36" s="3">
        <f t="shared" si="1"/>
        <v>35</v>
      </c>
      <c r="B36" s="3" t="s">
        <v>95</v>
      </c>
      <c r="C36" s="3" t="s">
        <v>9</v>
      </c>
      <c r="D36" s="3" t="s">
        <v>40</v>
      </c>
      <c r="E36" s="3" t="s">
        <v>14</v>
      </c>
      <c r="F36" s="6" t="s">
        <v>46</v>
      </c>
      <c r="G36" s="54" t="s">
        <v>563</v>
      </c>
    </row>
    <row r="37" spans="1:7" x14ac:dyDescent="0.15">
      <c r="A37" s="3">
        <f t="shared" si="1"/>
        <v>36</v>
      </c>
      <c r="B37" s="3" t="s">
        <v>131</v>
      </c>
      <c r="C37" s="3" t="s">
        <v>9</v>
      </c>
      <c r="D37" s="3" t="s">
        <v>40</v>
      </c>
      <c r="E37" s="3" t="s">
        <v>22</v>
      </c>
      <c r="F37" s="6" t="s">
        <v>80</v>
      </c>
      <c r="G37" s="3" t="s">
        <v>573</v>
      </c>
    </row>
    <row r="38" spans="1:7" x14ac:dyDescent="0.15">
      <c r="A38" s="3">
        <f t="shared" si="1"/>
        <v>37</v>
      </c>
      <c r="B38" s="3" t="s">
        <v>24</v>
      </c>
      <c r="C38" s="3" t="s">
        <v>9</v>
      </c>
      <c r="D38" s="3" t="s">
        <v>40</v>
      </c>
      <c r="E38" s="3" t="s">
        <v>22</v>
      </c>
      <c r="F38" s="6" t="s">
        <v>44</v>
      </c>
      <c r="G38" s="3" t="s">
        <v>573</v>
      </c>
    </row>
    <row r="39" spans="1:7" x14ac:dyDescent="0.15">
      <c r="A39" s="3">
        <f t="shared" si="1"/>
        <v>38</v>
      </c>
      <c r="B39" s="3" t="s">
        <v>104</v>
      </c>
      <c r="C39" s="3" t="s">
        <v>9</v>
      </c>
      <c r="D39" s="3" t="s">
        <v>40</v>
      </c>
      <c r="E39" s="3" t="s">
        <v>14</v>
      </c>
      <c r="F39" s="6" t="s">
        <v>46</v>
      </c>
      <c r="G39" s="3" t="s">
        <v>565</v>
      </c>
    </row>
    <row r="40" spans="1:7" x14ac:dyDescent="0.15">
      <c r="A40" s="3">
        <f t="shared" si="1"/>
        <v>39</v>
      </c>
      <c r="B40" s="21" t="s">
        <v>100</v>
      </c>
      <c r="C40" s="3" t="s">
        <v>9</v>
      </c>
      <c r="D40" s="3" t="s">
        <v>40</v>
      </c>
      <c r="E40" s="3" t="s">
        <v>22</v>
      </c>
      <c r="F40" s="6" t="s">
        <v>80</v>
      </c>
      <c r="G40" s="3" t="s">
        <v>565</v>
      </c>
    </row>
    <row r="41" spans="1:7" x14ac:dyDescent="0.15">
      <c r="A41" s="3">
        <f t="shared" si="1"/>
        <v>40</v>
      </c>
      <c r="B41" s="21" t="s">
        <v>96</v>
      </c>
      <c r="C41" s="3" t="s">
        <v>9</v>
      </c>
      <c r="D41" s="3" t="s">
        <v>40</v>
      </c>
      <c r="E41" s="3" t="s">
        <v>22</v>
      </c>
      <c r="F41" s="6" t="s">
        <v>80</v>
      </c>
      <c r="G41" s="3" t="s">
        <v>565</v>
      </c>
    </row>
    <row r="42" spans="1:7" x14ac:dyDescent="0.15">
      <c r="A42" s="3">
        <f t="shared" si="1"/>
        <v>41</v>
      </c>
      <c r="B42" s="21" t="s">
        <v>97</v>
      </c>
      <c r="C42" s="3" t="s">
        <v>9</v>
      </c>
      <c r="D42" s="3" t="s">
        <v>40</v>
      </c>
      <c r="E42" s="3" t="s">
        <v>22</v>
      </c>
      <c r="F42" s="6" t="s">
        <v>80</v>
      </c>
      <c r="G42" s="3" t="s">
        <v>565</v>
      </c>
    </row>
    <row r="43" spans="1:7" x14ac:dyDescent="0.15">
      <c r="A43" s="3">
        <f t="shared" si="1"/>
        <v>42</v>
      </c>
      <c r="B43" s="21" t="s">
        <v>98</v>
      </c>
      <c r="C43" s="3" t="s">
        <v>9</v>
      </c>
      <c r="D43" s="3" t="s">
        <v>40</v>
      </c>
      <c r="E43" s="3" t="s">
        <v>22</v>
      </c>
      <c r="F43" s="6" t="s">
        <v>80</v>
      </c>
      <c r="G43" s="3" t="s">
        <v>565</v>
      </c>
    </row>
    <row r="44" spans="1:7" x14ac:dyDescent="0.15">
      <c r="A44" s="3">
        <f t="shared" si="1"/>
        <v>43</v>
      </c>
      <c r="B44" s="21" t="s">
        <v>99</v>
      </c>
      <c r="C44" s="3" t="s">
        <v>9</v>
      </c>
      <c r="D44" s="3" t="s">
        <v>40</v>
      </c>
      <c r="E44" s="3" t="s">
        <v>22</v>
      </c>
      <c r="F44" s="6" t="s">
        <v>80</v>
      </c>
      <c r="G44" s="3" t="s">
        <v>565</v>
      </c>
    </row>
    <row r="45" spans="1:7" x14ac:dyDescent="0.15">
      <c r="A45" s="3">
        <f t="shared" si="1"/>
        <v>44</v>
      </c>
      <c r="B45" s="3" t="s">
        <v>107</v>
      </c>
      <c r="C45" s="3" t="s">
        <v>9</v>
      </c>
      <c r="D45" s="3" t="s">
        <v>40</v>
      </c>
      <c r="E45" s="3" t="s">
        <v>22</v>
      </c>
      <c r="F45" s="6" t="s">
        <v>80</v>
      </c>
      <c r="G45" s="3" t="s">
        <v>573</v>
      </c>
    </row>
    <row r="46" spans="1:7" x14ac:dyDescent="0.15">
      <c r="A46" s="3">
        <f t="shared" si="1"/>
        <v>45</v>
      </c>
      <c r="B46" s="21" t="s">
        <v>83</v>
      </c>
      <c r="C46" s="3" t="s">
        <v>9</v>
      </c>
      <c r="D46" s="3" t="s">
        <v>40</v>
      </c>
      <c r="E46" s="3" t="s">
        <v>22</v>
      </c>
      <c r="F46" s="6" t="s">
        <v>80</v>
      </c>
      <c r="G46" s="3" t="s">
        <v>573</v>
      </c>
    </row>
    <row r="47" spans="1:7" x14ac:dyDescent="0.15">
      <c r="A47" s="3">
        <f t="shared" si="1"/>
        <v>46</v>
      </c>
      <c r="B47" s="21" t="s">
        <v>84</v>
      </c>
      <c r="C47" s="3" t="s">
        <v>9</v>
      </c>
      <c r="D47" s="3" t="s">
        <v>40</v>
      </c>
      <c r="E47" s="3" t="s">
        <v>22</v>
      </c>
      <c r="F47" s="6" t="s">
        <v>80</v>
      </c>
      <c r="G47" s="3" t="s">
        <v>573</v>
      </c>
    </row>
    <row r="48" spans="1:7" x14ac:dyDescent="0.15">
      <c r="A48" s="3">
        <f t="shared" si="1"/>
        <v>47</v>
      </c>
      <c r="B48" s="21" t="s">
        <v>200</v>
      </c>
      <c r="C48" s="3" t="s">
        <v>9</v>
      </c>
      <c r="D48" s="3" t="s">
        <v>40</v>
      </c>
      <c r="E48" s="3" t="s">
        <v>22</v>
      </c>
      <c r="F48" s="6" t="s">
        <v>190</v>
      </c>
      <c r="G48" s="3" t="s">
        <v>561</v>
      </c>
    </row>
    <row r="49" spans="1:7" x14ac:dyDescent="0.15">
      <c r="A49" s="3">
        <f t="shared" si="1"/>
        <v>48</v>
      </c>
      <c r="B49" s="3" t="s">
        <v>202</v>
      </c>
      <c r="C49" s="3" t="s">
        <v>9</v>
      </c>
      <c r="D49" s="3" t="s">
        <v>40</v>
      </c>
      <c r="E49" s="3" t="s">
        <v>22</v>
      </c>
      <c r="F49" s="6" t="s">
        <v>190</v>
      </c>
      <c r="G49" s="3" t="s">
        <v>565</v>
      </c>
    </row>
    <row r="50" spans="1:7" x14ac:dyDescent="0.15">
      <c r="A50" s="3">
        <f t="shared" si="1"/>
        <v>49</v>
      </c>
      <c r="B50" s="21" t="s">
        <v>207</v>
      </c>
      <c r="C50" s="3" t="s">
        <v>255</v>
      </c>
      <c r="D50" s="3" t="s">
        <v>40</v>
      </c>
      <c r="E50" s="3" t="s">
        <v>14</v>
      </c>
      <c r="F50" s="6" t="s">
        <v>46</v>
      </c>
      <c r="G50" s="3" t="s">
        <v>561</v>
      </c>
    </row>
    <row r="51" spans="1:7" x14ac:dyDescent="0.15">
      <c r="A51" s="3">
        <f t="shared" si="1"/>
        <v>50</v>
      </c>
      <c r="B51" s="21" t="s">
        <v>215</v>
      </c>
      <c r="C51" s="3" t="s">
        <v>9</v>
      </c>
      <c r="D51" s="3" t="s">
        <v>40</v>
      </c>
      <c r="E51" s="3" t="s">
        <v>22</v>
      </c>
      <c r="F51" s="6" t="s">
        <v>216</v>
      </c>
      <c r="G51" s="3" t="s">
        <v>573</v>
      </c>
    </row>
    <row r="52" spans="1:7" x14ac:dyDescent="0.15">
      <c r="A52" s="3">
        <f t="shared" si="1"/>
        <v>51</v>
      </c>
      <c r="B52" s="3" t="s">
        <v>220</v>
      </c>
      <c r="C52" s="3" t="s">
        <v>9</v>
      </c>
      <c r="D52" s="3" t="s">
        <v>40</v>
      </c>
      <c r="E52" s="3" t="s">
        <v>22</v>
      </c>
      <c r="F52" s="6" t="s">
        <v>216</v>
      </c>
      <c r="G52" s="3" t="s">
        <v>573</v>
      </c>
    </row>
    <row r="53" spans="1:7" x14ac:dyDescent="0.15">
      <c r="A53" s="3">
        <f t="shared" si="1"/>
        <v>52</v>
      </c>
      <c r="B53" s="3" t="s">
        <v>223</v>
      </c>
      <c r="C53" s="3" t="s">
        <v>9</v>
      </c>
      <c r="D53" s="3" t="s">
        <v>40</v>
      </c>
      <c r="E53" s="3" t="s">
        <v>16</v>
      </c>
      <c r="F53" s="6" t="s">
        <v>162</v>
      </c>
      <c r="G53" s="3" t="s">
        <v>573</v>
      </c>
    </row>
    <row r="54" spans="1:7" x14ac:dyDescent="0.15">
      <c r="A54" s="3">
        <f t="shared" ref="A54:A64" si="2">ROW()-1</f>
        <v>53</v>
      </c>
      <c r="B54" s="3" t="s">
        <v>227</v>
      </c>
      <c r="C54" s="3" t="s">
        <v>9</v>
      </c>
      <c r="D54" s="3" t="s">
        <v>40</v>
      </c>
      <c r="E54" s="3" t="s">
        <v>14</v>
      </c>
      <c r="F54" s="6" t="s">
        <v>46</v>
      </c>
      <c r="G54" s="3" t="s">
        <v>573</v>
      </c>
    </row>
    <row r="55" spans="1:7" x14ac:dyDescent="0.15">
      <c r="A55" s="3">
        <f t="shared" si="2"/>
        <v>54</v>
      </c>
      <c r="B55" s="3" t="s">
        <v>229</v>
      </c>
      <c r="C55" s="3" t="s">
        <v>9</v>
      </c>
      <c r="D55" s="3" t="s">
        <v>40</v>
      </c>
      <c r="E55" s="3" t="s">
        <v>22</v>
      </c>
      <c r="F55" s="6" t="s">
        <v>230</v>
      </c>
      <c r="G55" s="3" t="s">
        <v>573</v>
      </c>
    </row>
    <row r="56" spans="1:7" x14ac:dyDescent="0.15">
      <c r="A56" s="3">
        <f t="shared" si="2"/>
        <v>55</v>
      </c>
      <c r="B56" s="3" t="s">
        <v>217</v>
      </c>
      <c r="C56" s="3" t="s">
        <v>9</v>
      </c>
      <c r="D56" s="3" t="s">
        <v>40</v>
      </c>
      <c r="E56" s="3" t="s">
        <v>22</v>
      </c>
      <c r="F56" s="63" t="s">
        <v>214</v>
      </c>
      <c r="G56" s="3" t="s">
        <v>573</v>
      </c>
    </row>
    <row r="57" spans="1:7" x14ac:dyDescent="0.15">
      <c r="A57" s="3">
        <f t="shared" si="2"/>
        <v>56</v>
      </c>
      <c r="B57" s="3" t="s">
        <v>237</v>
      </c>
      <c r="C57" s="3" t="s">
        <v>141</v>
      </c>
      <c r="D57" s="3" t="s">
        <v>40</v>
      </c>
      <c r="E57" s="3" t="s">
        <v>22</v>
      </c>
      <c r="F57" s="63" t="s">
        <v>238</v>
      </c>
      <c r="G57" s="3" t="s">
        <v>573</v>
      </c>
    </row>
    <row r="58" spans="1:7" x14ac:dyDescent="0.15">
      <c r="A58" s="3">
        <f t="shared" si="2"/>
        <v>57</v>
      </c>
      <c r="B58" s="3" t="s">
        <v>249</v>
      </c>
      <c r="C58" s="3" t="s">
        <v>141</v>
      </c>
      <c r="D58" s="3" t="s">
        <v>40</v>
      </c>
      <c r="E58" s="3" t="s">
        <v>22</v>
      </c>
      <c r="F58" s="63" t="s">
        <v>238</v>
      </c>
      <c r="G58" s="3" t="s">
        <v>573</v>
      </c>
    </row>
    <row r="59" spans="1:7" x14ac:dyDescent="0.15">
      <c r="A59" s="3">
        <f t="shared" si="2"/>
        <v>58</v>
      </c>
      <c r="B59" s="3" t="s">
        <v>256</v>
      </c>
      <c r="C59" s="3" t="s">
        <v>141</v>
      </c>
      <c r="D59" s="3" t="s">
        <v>40</v>
      </c>
      <c r="E59" s="3" t="s">
        <v>22</v>
      </c>
      <c r="F59" s="63" t="s">
        <v>214</v>
      </c>
      <c r="G59" s="3" t="s">
        <v>573</v>
      </c>
    </row>
    <row r="60" spans="1:7" x14ac:dyDescent="0.15">
      <c r="A60" s="3">
        <f t="shared" si="2"/>
        <v>59</v>
      </c>
      <c r="B60" s="61" t="s">
        <v>578</v>
      </c>
      <c r="C60" s="3" t="s">
        <v>580</v>
      </c>
      <c r="D60" s="3" t="s">
        <v>579</v>
      </c>
      <c r="E60" s="3" t="s">
        <v>499</v>
      </c>
      <c r="F60" s="6" t="s">
        <v>46</v>
      </c>
      <c r="G60" s="3" t="s">
        <v>573</v>
      </c>
    </row>
    <row r="61" spans="1:7" x14ac:dyDescent="0.15">
      <c r="A61" s="3">
        <f t="shared" si="2"/>
        <v>60</v>
      </c>
      <c r="B61" t="s">
        <v>404</v>
      </c>
      <c r="C61" s="3" t="s">
        <v>40</v>
      </c>
      <c r="D61" s="3" t="s">
        <v>52</v>
      </c>
      <c r="E61" s="3" t="s">
        <v>501</v>
      </c>
      <c r="F61" s="6" t="s">
        <v>230</v>
      </c>
      <c r="G61" s="3" t="s">
        <v>573</v>
      </c>
    </row>
    <row r="62" spans="1:7" x14ac:dyDescent="0.15">
      <c r="A62" s="3">
        <f t="shared" si="2"/>
        <v>61</v>
      </c>
      <c r="B62" t="s">
        <v>581</v>
      </c>
      <c r="C62" s="3" t="s">
        <v>141</v>
      </c>
      <c r="D62" s="3" t="s">
        <v>40</v>
      </c>
      <c r="E62" s="3" t="s">
        <v>501</v>
      </c>
      <c r="F62" s="6" t="s">
        <v>230</v>
      </c>
      <c r="G62" s="3" t="s">
        <v>573</v>
      </c>
    </row>
    <row r="63" spans="1:7" x14ac:dyDescent="0.15">
      <c r="A63" s="3">
        <f t="shared" si="2"/>
        <v>62</v>
      </c>
      <c r="B63" t="s">
        <v>585</v>
      </c>
      <c r="C63" s="3" t="s">
        <v>141</v>
      </c>
      <c r="D63" s="3" t="s">
        <v>40</v>
      </c>
      <c r="E63" s="3" t="s">
        <v>501</v>
      </c>
      <c r="F63" s="63" t="s">
        <v>238</v>
      </c>
      <c r="G63" s="3" t="s">
        <v>573</v>
      </c>
    </row>
    <row r="64" spans="1:7" x14ac:dyDescent="0.15">
      <c r="A64" s="3">
        <f t="shared" si="2"/>
        <v>63</v>
      </c>
      <c r="B64" t="s">
        <v>610</v>
      </c>
      <c r="C64" s="3" t="s">
        <v>9</v>
      </c>
      <c r="D64" s="3" t="s">
        <v>579</v>
      </c>
      <c r="E64" s="3" t="s">
        <v>16</v>
      </c>
      <c r="F64" s="6" t="s">
        <v>230</v>
      </c>
      <c r="G64" s="3" t="s">
        <v>572</v>
      </c>
    </row>
    <row r="1048576" spans="1:1" x14ac:dyDescent="0.15">
      <c r="A1048576" s="3">
        <f t="shared" ref="A1048576" si="3">ROW()-1</f>
        <v>1048575</v>
      </c>
    </row>
  </sheetData>
  <autoFilter ref="A1:G63"/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8576"/>
  <sheetViews>
    <sheetView zoomScale="115" zoomScaleNormal="115" workbookViewId="0">
      <pane xSplit="2" ySplit="2" topLeftCell="C51" activePane="bottomRight" state="frozen"/>
      <selection pane="topRight" activeCell="C1" sqref="C1"/>
      <selection pane="bottomLeft" activeCell="A2" sqref="A2"/>
      <selection pane="bottomRight" activeCell="A53" sqref="A53:B53"/>
    </sheetView>
  </sheetViews>
  <sheetFormatPr defaultRowHeight="13.5" x14ac:dyDescent="0.15"/>
  <cols>
    <col min="1" max="1" width="21.5" customWidth="1"/>
    <col min="2" max="2" width="17.625" customWidth="1"/>
    <col min="3" max="3" width="39.625" customWidth="1"/>
    <col min="4" max="4" width="29" customWidth="1"/>
    <col min="5" max="5" width="55.75" customWidth="1"/>
    <col min="6" max="6" width="60.625" customWidth="1"/>
    <col min="7" max="7" width="76.75" customWidth="1"/>
    <col min="8" max="8" width="25.125" customWidth="1"/>
    <col min="9" max="9" width="9.5" bestFit="1" customWidth="1"/>
    <col min="10" max="10" width="26.125" customWidth="1"/>
    <col min="11" max="11" width="10.5" customWidth="1"/>
    <col min="13" max="13" width="12.875" customWidth="1"/>
    <col min="14" max="14" width="11.625" customWidth="1"/>
    <col min="15" max="15" width="47" bestFit="1" customWidth="1"/>
    <col min="16" max="16" width="20.5" customWidth="1"/>
    <col min="17" max="17" width="17.75" customWidth="1"/>
  </cols>
  <sheetData>
    <row r="1" spans="1:17" x14ac:dyDescent="0.15">
      <c r="A1" t="s">
        <v>259</v>
      </c>
      <c r="K1" t="s">
        <v>260</v>
      </c>
      <c r="M1" t="s">
        <v>261</v>
      </c>
    </row>
    <row r="2" spans="1:17" x14ac:dyDescent="0.15">
      <c r="A2" s="16" t="s">
        <v>262</v>
      </c>
      <c r="B2" s="16" t="s">
        <v>263</v>
      </c>
      <c r="C2" s="16"/>
      <c r="D2" s="16" t="s">
        <v>175</v>
      </c>
      <c r="E2" s="16" t="s">
        <v>37</v>
      </c>
      <c r="F2" s="16" t="s">
        <v>264</v>
      </c>
      <c r="G2" s="16" t="s">
        <v>265</v>
      </c>
      <c r="H2" s="16" t="s">
        <v>266</v>
      </c>
      <c r="I2" s="16" t="s">
        <v>267</v>
      </c>
      <c r="J2" s="43" t="s">
        <v>268</v>
      </c>
      <c r="K2" s="43" t="s">
        <v>269</v>
      </c>
      <c r="L2" s="43" t="s">
        <v>270</v>
      </c>
      <c r="M2" s="43" t="s">
        <v>271</v>
      </c>
      <c r="N2" s="43" t="s">
        <v>272</v>
      </c>
      <c r="O2" s="43" t="s">
        <v>39</v>
      </c>
      <c r="P2" s="43" t="s">
        <v>490</v>
      </c>
      <c r="Q2" s="43" t="s">
        <v>273</v>
      </c>
    </row>
    <row r="3" spans="1:17" ht="283.5" x14ac:dyDescent="0.15">
      <c r="A3" s="54" t="s">
        <v>193</v>
      </c>
      <c r="B3" s="54" t="s">
        <v>440</v>
      </c>
      <c r="C3" s="54" t="str">
        <f t="shared" ref="C3:C48" si="0">A3&amp;"." &amp;B3</f>
        <v>bannerService.getBannerList</v>
      </c>
      <c r="D3" s="54" t="s">
        <v>274</v>
      </c>
      <c r="E3" t="s">
        <v>275</v>
      </c>
      <c r="F3" s="2" t="s">
        <v>550</v>
      </c>
      <c r="G3" s="21" t="s">
        <v>546</v>
      </c>
      <c r="H3" s="21" t="s">
        <v>141</v>
      </c>
      <c r="I3" s="3" t="s">
        <v>276</v>
      </c>
      <c r="J3" s="40" t="s">
        <v>277</v>
      </c>
      <c r="K3" s="42" t="s">
        <v>279</v>
      </c>
      <c r="L3" s="42" t="s">
        <v>281</v>
      </c>
      <c r="M3" s="55" t="s">
        <v>282</v>
      </c>
      <c r="N3" s="55" t="s">
        <v>283</v>
      </c>
      <c r="O3" t="s">
        <v>552</v>
      </c>
      <c r="P3" s="2" t="s">
        <v>284</v>
      </c>
      <c r="Q3" s="42" t="s">
        <v>285</v>
      </c>
    </row>
    <row r="4" spans="1:17" ht="27" x14ac:dyDescent="0.15">
      <c r="A4" s="56" t="s">
        <v>286</v>
      </c>
      <c r="B4" s="56" t="s">
        <v>439</v>
      </c>
      <c r="C4" s="56" t="str">
        <f t="shared" si="0"/>
        <v>bannerService.getRecommendationList</v>
      </c>
      <c r="D4" s="56" t="s">
        <v>287</v>
      </c>
      <c r="E4" s="57" t="s">
        <v>141</v>
      </c>
      <c r="F4" s="57" t="s">
        <v>288</v>
      </c>
      <c r="G4" s="57" t="s">
        <v>290</v>
      </c>
      <c r="H4" s="21" t="s">
        <v>290</v>
      </c>
      <c r="I4" s="3" t="s">
        <v>113</v>
      </c>
      <c r="J4" s="40" t="s">
        <v>291</v>
      </c>
      <c r="K4" s="21" t="s">
        <v>290</v>
      </c>
      <c r="L4" s="21" t="s">
        <v>290</v>
      </c>
    </row>
    <row r="5" spans="1:17" ht="27" x14ac:dyDescent="0.15">
      <c r="A5" s="56" t="s">
        <v>286</v>
      </c>
      <c r="B5" s="56" t="s">
        <v>442</v>
      </c>
      <c r="C5" s="56" t="str">
        <f t="shared" si="0"/>
        <v>bannerService.getServiceBannerList</v>
      </c>
      <c r="D5" s="56" t="s">
        <v>219</v>
      </c>
      <c r="E5" s="58" t="s">
        <v>292</v>
      </c>
      <c r="F5" s="57" t="s">
        <v>293</v>
      </c>
      <c r="G5" s="57" t="s">
        <v>290</v>
      </c>
      <c r="H5" s="21" t="s">
        <v>290</v>
      </c>
      <c r="I5" s="3" t="s">
        <v>294</v>
      </c>
      <c r="J5" s="40" t="s">
        <v>295</v>
      </c>
      <c r="K5" s="21" t="s">
        <v>290</v>
      </c>
      <c r="L5" s="21" t="s">
        <v>290</v>
      </c>
    </row>
    <row r="6" spans="1:17" ht="27" x14ac:dyDescent="0.15">
      <c r="A6" s="56" t="s">
        <v>286</v>
      </c>
      <c r="B6" s="56" t="s">
        <v>443</v>
      </c>
      <c r="C6" s="56" t="str">
        <f t="shared" si="0"/>
        <v>bannerService.getServiceTopBanner</v>
      </c>
      <c r="D6" s="56" t="s">
        <v>296</v>
      </c>
      <c r="E6" s="58" t="s">
        <v>292</v>
      </c>
      <c r="F6" s="57" t="s">
        <v>293</v>
      </c>
      <c r="G6" s="57" t="s">
        <v>290</v>
      </c>
      <c r="H6" s="21" t="s">
        <v>290</v>
      </c>
      <c r="I6" s="3" t="s">
        <v>294</v>
      </c>
      <c r="J6" s="40" t="s">
        <v>297</v>
      </c>
      <c r="K6" s="21" t="s">
        <v>289</v>
      </c>
      <c r="L6" s="21" t="s">
        <v>290</v>
      </c>
    </row>
    <row r="7" spans="1:17" ht="297" x14ac:dyDescent="0.15">
      <c r="A7" s="3" t="s">
        <v>126</v>
      </c>
      <c r="B7" s="3" t="s">
        <v>176</v>
      </c>
      <c r="C7" s="3" t="str">
        <f t="shared" si="0"/>
        <v>commentService.getCommentList</v>
      </c>
      <c r="D7" s="3" t="s">
        <v>298</v>
      </c>
      <c r="E7" s="3" t="s">
        <v>299</v>
      </c>
      <c r="F7" s="3" t="s">
        <v>300</v>
      </c>
      <c r="G7" s="4" t="s">
        <v>521</v>
      </c>
      <c r="H7" s="3"/>
      <c r="I7" s="3"/>
      <c r="J7" s="39"/>
      <c r="K7" s="42" t="s">
        <v>301</v>
      </c>
      <c r="L7" s="42" t="s">
        <v>302</v>
      </c>
      <c r="M7" s="55" t="s">
        <v>303</v>
      </c>
      <c r="N7" s="55" t="s">
        <v>304</v>
      </c>
      <c r="O7" s="3" t="s">
        <v>299</v>
      </c>
    </row>
    <row r="8" spans="1:17" ht="108" x14ac:dyDescent="0.15">
      <c r="A8" s="3" t="s">
        <v>305</v>
      </c>
      <c r="B8" s="3" t="s">
        <v>127</v>
      </c>
      <c r="C8" s="3" t="str">
        <f t="shared" si="0"/>
        <v>commentService.addComment</v>
      </c>
      <c r="D8" s="3" t="s">
        <v>129</v>
      </c>
      <c r="E8" s="4" t="s">
        <v>522</v>
      </c>
      <c r="F8" s="3"/>
      <c r="G8" s="4" t="s">
        <v>511</v>
      </c>
      <c r="H8" s="4" t="s">
        <v>512</v>
      </c>
      <c r="I8" s="3"/>
      <c r="J8" s="39"/>
      <c r="K8" s="42" t="s">
        <v>307</v>
      </c>
      <c r="L8" s="42" t="s">
        <v>309</v>
      </c>
      <c r="M8" s="55" t="s">
        <v>303</v>
      </c>
      <c r="N8" s="55" t="s">
        <v>310</v>
      </c>
      <c r="O8" s="4" t="s">
        <v>522</v>
      </c>
    </row>
    <row r="9" spans="1:17" ht="108" x14ac:dyDescent="0.15">
      <c r="A9" s="3" t="s">
        <v>305</v>
      </c>
      <c r="B9" s="3" t="s">
        <v>128</v>
      </c>
      <c r="C9" s="3" t="str">
        <f t="shared" si="0"/>
        <v>commentService.deleteComment</v>
      </c>
      <c r="D9" s="3" t="s">
        <v>130</v>
      </c>
      <c r="E9" s="4" t="s">
        <v>518</v>
      </c>
      <c r="F9" s="3"/>
      <c r="G9" s="4" t="s">
        <v>511</v>
      </c>
      <c r="H9" s="4" t="s">
        <v>512</v>
      </c>
      <c r="I9" s="3"/>
      <c r="J9" s="39"/>
      <c r="K9" s="42" t="s">
        <v>307</v>
      </c>
      <c r="L9" s="42" t="s">
        <v>309</v>
      </c>
      <c r="M9" s="55" t="s">
        <v>111</v>
      </c>
      <c r="N9" s="55" t="s">
        <v>311</v>
      </c>
      <c r="O9" s="4" t="s">
        <v>518</v>
      </c>
      <c r="Q9" s="2" t="s">
        <v>312</v>
      </c>
    </row>
    <row r="10" spans="1:17" ht="216" x14ac:dyDescent="0.15">
      <c r="A10" s="3" t="s">
        <v>313</v>
      </c>
      <c r="B10" s="3" t="s">
        <v>314</v>
      </c>
      <c r="C10" s="3" t="str">
        <f t="shared" si="0"/>
        <v>companyService.getCompanyInfo</v>
      </c>
      <c r="D10" s="3" t="s">
        <v>315</v>
      </c>
      <c r="E10" s="3" t="s">
        <v>316</v>
      </c>
      <c r="F10" s="3"/>
      <c r="G10" s="4" t="s">
        <v>547</v>
      </c>
      <c r="H10" s="3"/>
      <c r="I10" s="3"/>
      <c r="J10" s="39" t="s">
        <v>317</v>
      </c>
      <c r="K10" s="42" t="s">
        <v>278</v>
      </c>
      <c r="L10" s="42" t="s">
        <v>309</v>
      </c>
      <c r="M10" s="55" t="s">
        <v>319</v>
      </c>
      <c r="N10" t="s">
        <v>320</v>
      </c>
      <c r="O10" s="3" t="s">
        <v>321</v>
      </c>
    </row>
    <row r="11" spans="1:17" ht="409.5" x14ac:dyDescent="0.15">
      <c r="A11" s="3" t="s">
        <v>313</v>
      </c>
      <c r="B11" s="3" t="s">
        <v>119</v>
      </c>
      <c r="C11" s="3" t="str">
        <f t="shared" si="0"/>
        <v>companyService.getHomepageInfo</v>
      </c>
      <c r="D11" s="3" t="s">
        <v>322</v>
      </c>
      <c r="E11" s="3" t="s">
        <v>323</v>
      </c>
      <c r="F11" s="3"/>
      <c r="G11" s="4" t="s">
        <v>540</v>
      </c>
      <c r="H11" s="3"/>
      <c r="I11" s="3"/>
      <c r="J11" s="39"/>
      <c r="K11" s="42" t="s">
        <v>301</v>
      </c>
      <c r="L11" s="42" t="s">
        <v>302</v>
      </c>
      <c r="M11" s="55" t="s">
        <v>318</v>
      </c>
      <c r="N11" t="s">
        <v>324</v>
      </c>
      <c r="O11" s="3" t="s">
        <v>321</v>
      </c>
    </row>
    <row r="12" spans="1:17" ht="409.5" x14ac:dyDescent="0.15">
      <c r="A12" s="3" t="s">
        <v>313</v>
      </c>
      <c r="B12" s="3" t="s">
        <v>120</v>
      </c>
      <c r="C12" s="3" t="str">
        <f t="shared" si="0"/>
        <v>companyService.editHomepageInfo</v>
      </c>
      <c r="D12" s="3" t="s">
        <v>134</v>
      </c>
      <c r="E12" s="3"/>
      <c r="F12" s="4" t="s">
        <v>541</v>
      </c>
      <c r="G12" s="4" t="s">
        <v>513</v>
      </c>
      <c r="H12" s="3"/>
      <c r="I12" s="3"/>
      <c r="J12" s="39"/>
      <c r="K12" s="42" t="s">
        <v>307</v>
      </c>
      <c r="L12" s="42" t="s">
        <v>325</v>
      </c>
      <c r="M12" s="55" t="s">
        <v>318</v>
      </c>
      <c r="N12" t="s">
        <v>326</v>
      </c>
      <c r="O12" s="4" t="s">
        <v>541</v>
      </c>
      <c r="Q12" s="2" t="s">
        <v>327</v>
      </c>
    </row>
    <row r="13" spans="1:17" ht="270" x14ac:dyDescent="0.15">
      <c r="A13" s="3" t="s">
        <v>313</v>
      </c>
      <c r="B13" s="3" t="s">
        <v>231</v>
      </c>
      <c r="C13" s="3" t="str">
        <f t="shared" si="0"/>
        <v>companyService.getCompanyList</v>
      </c>
      <c r="D13" s="3" t="s">
        <v>328</v>
      </c>
      <c r="E13" s="4" t="s">
        <v>329</v>
      </c>
      <c r="F13" s="4" t="s">
        <v>330</v>
      </c>
      <c r="G13" s="4" t="s">
        <v>532</v>
      </c>
      <c r="H13" s="4" t="s">
        <v>331</v>
      </c>
      <c r="I13" s="3"/>
      <c r="J13" s="39" t="s">
        <v>332</v>
      </c>
      <c r="K13" s="42" t="s">
        <v>301</v>
      </c>
      <c r="L13" s="42" t="s">
        <v>280</v>
      </c>
      <c r="M13" s="55" t="s">
        <v>319</v>
      </c>
      <c r="N13" t="s">
        <v>333</v>
      </c>
      <c r="Q13" s="2" t="s">
        <v>334</v>
      </c>
    </row>
    <row r="14" spans="1:17" ht="297" x14ac:dyDescent="0.15">
      <c r="A14" s="3" t="s">
        <v>115</v>
      </c>
      <c r="B14" s="3" t="s">
        <v>557</v>
      </c>
      <c r="C14" s="3" t="str">
        <f t="shared" si="0"/>
        <v>docService.getUploadList</v>
      </c>
      <c r="D14" s="3" t="s">
        <v>335</v>
      </c>
      <c r="E14" s="4" t="s">
        <v>34</v>
      </c>
      <c r="F14" s="4" t="s">
        <v>497</v>
      </c>
      <c r="G14" s="4" t="s">
        <v>533</v>
      </c>
      <c r="H14" s="4" t="s">
        <v>336</v>
      </c>
      <c r="I14" s="3"/>
      <c r="J14" s="39"/>
      <c r="K14" s="42" t="s">
        <v>301</v>
      </c>
      <c r="L14" s="42" t="s">
        <v>309</v>
      </c>
      <c r="M14" s="3" t="s">
        <v>337</v>
      </c>
      <c r="N14" s="3" t="s">
        <v>338</v>
      </c>
      <c r="O14" s="4" t="s">
        <v>34</v>
      </c>
      <c r="Q14" s="2" t="s">
        <v>339</v>
      </c>
    </row>
    <row r="15" spans="1:17" x14ac:dyDescent="0.15">
      <c r="A15" s="37" t="s">
        <v>340</v>
      </c>
      <c r="B15" s="37" t="s">
        <v>341</v>
      </c>
      <c r="C15" s="37" t="str">
        <f t="shared" si="0"/>
        <v>docService.getCompanyCase</v>
      </c>
      <c r="D15" s="37" t="s">
        <v>156</v>
      </c>
      <c r="E15" s="4"/>
      <c r="F15" s="4"/>
      <c r="G15" s="4"/>
      <c r="H15" s="4"/>
      <c r="I15" s="3"/>
      <c r="J15" s="39"/>
      <c r="K15" s="39"/>
    </row>
    <row r="16" spans="1:17" ht="81" x14ac:dyDescent="0.15">
      <c r="A16" s="3" t="s">
        <v>115</v>
      </c>
      <c r="B16" s="3" t="s">
        <v>116</v>
      </c>
      <c r="C16" s="3" t="str">
        <f t="shared" si="0"/>
        <v>docService.deleteDoc</v>
      </c>
      <c r="D16" s="3" t="s">
        <v>342</v>
      </c>
      <c r="E16" s="4" t="s">
        <v>343</v>
      </c>
      <c r="F16" s="3"/>
      <c r="G16" s="4" t="s">
        <v>514</v>
      </c>
      <c r="H16" s="3"/>
      <c r="I16" s="3"/>
      <c r="J16" s="39"/>
      <c r="K16" s="42" t="s">
        <v>306</v>
      </c>
      <c r="L16" s="42" t="s">
        <v>309</v>
      </c>
      <c r="M16" s="3" t="s">
        <v>337</v>
      </c>
      <c r="N16" t="s">
        <v>344</v>
      </c>
      <c r="O16" s="4" t="s">
        <v>343</v>
      </c>
      <c r="Q16" s="2" t="s">
        <v>345</v>
      </c>
    </row>
    <row r="17" spans="1:17" ht="297" x14ac:dyDescent="0.15">
      <c r="A17" s="3" t="s">
        <v>340</v>
      </c>
      <c r="B17" s="3" t="s">
        <v>346</v>
      </c>
      <c r="C17" s="3" t="str">
        <f t="shared" si="0"/>
        <v>docService.getDownloadList</v>
      </c>
      <c r="D17" s="3" t="s">
        <v>347</v>
      </c>
      <c r="E17" s="4" t="s">
        <v>348</v>
      </c>
      <c r="F17" s="4" t="s">
        <v>497</v>
      </c>
      <c r="G17" s="4" t="s">
        <v>523</v>
      </c>
      <c r="H17" s="3"/>
      <c r="I17" s="3"/>
      <c r="J17" s="39"/>
      <c r="K17" s="42" t="s">
        <v>278</v>
      </c>
      <c r="L17" s="42" t="s">
        <v>308</v>
      </c>
      <c r="M17" s="3" t="s">
        <v>337</v>
      </c>
      <c r="N17" s="3" t="s">
        <v>349</v>
      </c>
      <c r="O17" s="4" t="s">
        <v>348</v>
      </c>
      <c r="Q17" s="2" t="s">
        <v>350</v>
      </c>
    </row>
    <row r="18" spans="1:17" ht="216" x14ac:dyDescent="0.15">
      <c r="A18" s="23" t="s">
        <v>115</v>
      </c>
      <c r="B18" s="23" t="s">
        <v>177</v>
      </c>
      <c r="C18" s="23" t="str">
        <f t="shared" si="0"/>
        <v>docService.getDocInfo</v>
      </c>
      <c r="D18" s="23" t="s">
        <v>351</v>
      </c>
      <c r="E18" s="59" t="s">
        <v>343</v>
      </c>
      <c r="F18" s="23"/>
      <c r="G18" s="59" t="s">
        <v>542</v>
      </c>
      <c r="H18" s="23"/>
      <c r="I18" s="23"/>
      <c r="J18" s="39"/>
      <c r="K18" s="42" t="s">
        <v>301</v>
      </c>
      <c r="L18" s="42" t="s">
        <v>280</v>
      </c>
      <c r="M18" s="23" t="s">
        <v>337</v>
      </c>
      <c r="N18" s="23" t="s">
        <v>352</v>
      </c>
    </row>
    <row r="19" spans="1:17" ht="94.5" x14ac:dyDescent="0.15">
      <c r="A19" s="3" t="s">
        <v>340</v>
      </c>
      <c r="B19" s="3" t="s">
        <v>178</v>
      </c>
      <c r="C19" s="3" t="str">
        <f t="shared" si="0"/>
        <v>docService.editDocInfo</v>
      </c>
      <c r="D19" s="3" t="s">
        <v>179</v>
      </c>
      <c r="E19" s="4" t="s">
        <v>524</v>
      </c>
      <c r="F19" s="3" t="s">
        <v>447</v>
      </c>
      <c r="G19" s="4" t="s">
        <v>514</v>
      </c>
      <c r="H19" s="3"/>
      <c r="I19" s="3"/>
      <c r="J19" s="3"/>
      <c r="K19" s="21" t="s">
        <v>307</v>
      </c>
      <c r="L19" s="21" t="s">
        <v>308</v>
      </c>
      <c r="M19" s="3" t="s">
        <v>337</v>
      </c>
      <c r="N19" s="3" t="s">
        <v>353</v>
      </c>
      <c r="O19" s="4" t="s">
        <v>524</v>
      </c>
      <c r="P19" s="3"/>
      <c r="Q19" s="4" t="s">
        <v>354</v>
      </c>
    </row>
    <row r="20" spans="1:17" ht="324" x14ac:dyDescent="0.15">
      <c r="A20" s="3" t="s">
        <v>115</v>
      </c>
      <c r="B20" s="3" t="s">
        <v>448</v>
      </c>
      <c r="C20" s="3" t="str">
        <f t="shared" si="0"/>
        <v>docService.getDocList</v>
      </c>
      <c r="D20" s="3" t="s">
        <v>355</v>
      </c>
      <c r="E20" s="3" t="s">
        <v>356</v>
      </c>
      <c r="F20" s="3"/>
      <c r="G20" s="4" t="s">
        <v>528</v>
      </c>
      <c r="H20" s="3"/>
      <c r="I20" s="3"/>
      <c r="J20" s="3"/>
      <c r="K20" s="21" t="s">
        <v>449</v>
      </c>
      <c r="L20" s="21" t="s">
        <v>280</v>
      </c>
      <c r="M20" s="3" t="s">
        <v>337</v>
      </c>
      <c r="N20" s="3" t="s">
        <v>235</v>
      </c>
      <c r="O20" s="3"/>
      <c r="P20" s="3"/>
      <c r="Q20" s="4" t="s">
        <v>450</v>
      </c>
    </row>
    <row r="21" spans="1:17" ht="108" x14ac:dyDescent="0.15">
      <c r="A21" s="3" t="s">
        <v>115</v>
      </c>
      <c r="B21" s="3" t="s">
        <v>597</v>
      </c>
      <c r="C21" s="3" t="str">
        <f t="shared" si="0"/>
        <v>docService.uploadDoc</v>
      </c>
      <c r="D21" s="3" t="s">
        <v>445</v>
      </c>
      <c r="E21" s="3" t="s">
        <v>444</v>
      </c>
      <c r="F21" s="3"/>
      <c r="G21" s="4" t="s">
        <v>515</v>
      </c>
      <c r="H21" s="4" t="s">
        <v>141</v>
      </c>
      <c r="I21" s="3" t="s">
        <v>113</v>
      </c>
      <c r="J21" s="3"/>
      <c r="K21" s="21" t="s">
        <v>306</v>
      </c>
      <c r="L21" s="21" t="s">
        <v>308</v>
      </c>
      <c r="M21" s="3" t="s">
        <v>337</v>
      </c>
      <c r="N21" s="3" t="s">
        <v>597</v>
      </c>
      <c r="O21" s="3"/>
      <c r="P21" s="3"/>
      <c r="Q21" s="4" t="s">
        <v>446</v>
      </c>
    </row>
    <row r="22" spans="1:17" ht="243" x14ac:dyDescent="0.15">
      <c r="A22" s="3" t="s">
        <v>357</v>
      </c>
      <c r="B22" s="3" t="s">
        <v>451</v>
      </c>
      <c r="C22" s="3" t="str">
        <f t="shared" si="0"/>
        <v>favoriteService.getFavoriteCompanyList</v>
      </c>
      <c r="D22" s="3" t="s">
        <v>358</v>
      </c>
      <c r="E22" s="4" t="s">
        <v>348</v>
      </c>
      <c r="F22" s="4" t="s">
        <v>497</v>
      </c>
      <c r="G22" s="4" t="s">
        <v>534</v>
      </c>
      <c r="H22" s="4" t="s">
        <v>141</v>
      </c>
      <c r="I22" s="3" t="s">
        <v>113</v>
      </c>
      <c r="J22" s="3"/>
      <c r="K22" s="21" t="s">
        <v>449</v>
      </c>
      <c r="L22" s="21" t="s">
        <v>308</v>
      </c>
      <c r="M22" s="3" t="s">
        <v>453</v>
      </c>
      <c r="N22" s="3" t="s">
        <v>452</v>
      </c>
      <c r="O22" s="4" t="s">
        <v>34</v>
      </c>
      <c r="P22" s="3"/>
      <c r="Q22" s="4" t="s">
        <v>454</v>
      </c>
    </row>
    <row r="23" spans="1:17" ht="324" x14ac:dyDescent="0.15">
      <c r="A23" s="3" t="s">
        <v>357</v>
      </c>
      <c r="B23" s="3" t="s">
        <v>64</v>
      </c>
      <c r="C23" s="3" t="str">
        <f t="shared" si="0"/>
        <v>favoriteService.getFavoriteServiceList</v>
      </c>
      <c r="D23" s="3" t="s">
        <v>359</v>
      </c>
      <c r="E23" s="4" t="s">
        <v>34</v>
      </c>
      <c r="F23" s="4" t="s">
        <v>38</v>
      </c>
      <c r="G23" s="4" t="s">
        <v>535</v>
      </c>
      <c r="H23" s="4" t="s">
        <v>331</v>
      </c>
      <c r="I23" s="3" t="s">
        <v>113</v>
      </c>
      <c r="J23" s="3"/>
      <c r="K23" s="21" t="s">
        <v>449</v>
      </c>
      <c r="L23" s="21" t="s">
        <v>308</v>
      </c>
      <c r="M23" s="3" t="s">
        <v>453</v>
      </c>
      <c r="N23" s="3" t="s">
        <v>455</v>
      </c>
      <c r="O23" s="4" t="s">
        <v>34</v>
      </c>
      <c r="P23" s="3"/>
      <c r="Q23" s="4" t="s">
        <v>458</v>
      </c>
    </row>
    <row r="24" spans="1:17" ht="351" x14ac:dyDescent="0.15">
      <c r="A24" s="3" t="s">
        <v>357</v>
      </c>
      <c r="B24" s="3" t="s">
        <v>66</v>
      </c>
      <c r="C24" s="3" t="str">
        <f t="shared" si="0"/>
        <v>favoriteService.getFavoriteDocList</v>
      </c>
      <c r="D24" s="3" t="s">
        <v>360</v>
      </c>
      <c r="E24" s="4" t="s">
        <v>348</v>
      </c>
      <c r="F24" s="4" t="s">
        <v>330</v>
      </c>
      <c r="G24" s="4" t="s">
        <v>543</v>
      </c>
      <c r="H24" s="4" t="s">
        <v>331</v>
      </c>
      <c r="I24" s="3" t="s">
        <v>294</v>
      </c>
      <c r="J24" s="3"/>
      <c r="K24" s="21" t="s">
        <v>449</v>
      </c>
      <c r="L24" s="21" t="s">
        <v>308</v>
      </c>
      <c r="M24" s="3" t="s">
        <v>453</v>
      </c>
      <c r="N24" s="3" t="s">
        <v>456</v>
      </c>
      <c r="O24" s="4" t="s">
        <v>34</v>
      </c>
      <c r="P24" s="3"/>
      <c r="Q24" s="4" t="s">
        <v>457</v>
      </c>
    </row>
    <row r="25" spans="1:17" ht="108" x14ac:dyDescent="0.15">
      <c r="A25" s="3" t="s">
        <v>357</v>
      </c>
      <c r="B25" s="3" t="s">
        <v>459</v>
      </c>
      <c r="C25" s="3" t="str">
        <f t="shared" si="0"/>
        <v>favoriteService.setFavorite</v>
      </c>
      <c r="D25" s="21" t="s">
        <v>233</v>
      </c>
      <c r="E25" s="4" t="s">
        <v>544</v>
      </c>
      <c r="F25" s="4" t="s">
        <v>331</v>
      </c>
      <c r="G25" s="4" t="s">
        <v>616</v>
      </c>
      <c r="H25" s="4" t="s">
        <v>15</v>
      </c>
      <c r="I25" s="3" t="s">
        <v>294</v>
      </c>
      <c r="J25" s="3"/>
      <c r="K25" s="21" t="s">
        <v>460</v>
      </c>
      <c r="L25" s="21" t="s">
        <v>308</v>
      </c>
      <c r="M25" s="3" t="s">
        <v>453</v>
      </c>
      <c r="N25" s="3" t="s">
        <v>361</v>
      </c>
      <c r="O25" s="3"/>
      <c r="P25" s="3"/>
      <c r="Q25" s="3"/>
    </row>
    <row r="26" spans="1:17" ht="189" x14ac:dyDescent="0.15">
      <c r="A26" s="54" t="s">
        <v>203</v>
      </c>
      <c r="B26" s="54" t="s">
        <v>204</v>
      </c>
      <c r="C26" s="54" t="str">
        <f t="shared" si="0"/>
        <v>friendshipService.getLinkList</v>
      </c>
      <c r="D26" s="54" t="s">
        <v>205</v>
      </c>
      <c r="E26" s="4" t="s">
        <v>348</v>
      </c>
      <c r="F26" s="4" t="s">
        <v>38</v>
      </c>
      <c r="G26" s="4" t="s">
        <v>529</v>
      </c>
      <c r="H26" s="4" t="s">
        <v>15</v>
      </c>
      <c r="I26" s="3" t="s">
        <v>113</v>
      </c>
      <c r="J26" s="3"/>
      <c r="K26" s="21" t="s">
        <v>449</v>
      </c>
      <c r="L26" s="21" t="s">
        <v>280</v>
      </c>
      <c r="M26" s="54" t="s">
        <v>461</v>
      </c>
      <c r="N26" s="54" t="s">
        <v>462</v>
      </c>
      <c r="O26" s="4" t="s">
        <v>34</v>
      </c>
      <c r="P26" s="3"/>
      <c r="Q26" s="3"/>
    </row>
    <row r="27" spans="1:17" ht="409.5" x14ac:dyDescent="0.15">
      <c r="A27" s="3" t="s">
        <v>122</v>
      </c>
      <c r="B27" s="3" t="s">
        <v>463</v>
      </c>
      <c r="C27" s="3" t="str">
        <f t="shared" si="0"/>
        <v>labelService.getServiceLabel</v>
      </c>
      <c r="D27" s="3" t="s">
        <v>554</v>
      </c>
      <c r="E27" s="4" t="s">
        <v>551</v>
      </c>
      <c r="F27" s="3" t="s">
        <v>362</v>
      </c>
      <c r="G27" s="4" t="s">
        <v>553</v>
      </c>
      <c r="H27" s="3"/>
      <c r="I27" s="3"/>
      <c r="J27" s="3"/>
      <c r="K27" s="21" t="s">
        <v>449</v>
      </c>
      <c r="L27" s="21" t="s">
        <v>280</v>
      </c>
      <c r="M27" s="54" t="s">
        <v>464</v>
      </c>
      <c r="N27" s="3" t="s">
        <v>465</v>
      </c>
      <c r="O27" s="4" t="s">
        <v>519</v>
      </c>
      <c r="P27" s="3"/>
      <c r="Q27" s="3"/>
    </row>
    <row r="28" spans="1:17" x14ac:dyDescent="0.15">
      <c r="A28" s="3" t="s">
        <v>114</v>
      </c>
      <c r="B28" s="3" t="s">
        <v>48</v>
      </c>
      <c r="C28" s="3" t="str">
        <f t="shared" si="0"/>
        <v>paymentService.getChargeObject</v>
      </c>
      <c r="D28" s="3" t="s">
        <v>363</v>
      </c>
      <c r="E28" s="4" t="s">
        <v>364</v>
      </c>
      <c r="F28" s="4" t="s">
        <v>365</v>
      </c>
      <c r="G28" s="4" t="s">
        <v>466</v>
      </c>
      <c r="H28" s="4" t="s">
        <v>15</v>
      </c>
      <c r="I28" s="4"/>
      <c r="J28" s="4"/>
      <c r="K28" s="4"/>
      <c r="L28" s="3"/>
      <c r="M28" s="3"/>
      <c r="N28" s="3"/>
      <c r="O28" s="3"/>
      <c r="P28" s="3"/>
      <c r="Q28" s="3"/>
    </row>
    <row r="29" spans="1:17" ht="216" x14ac:dyDescent="0.15">
      <c r="A29" s="3" t="s">
        <v>366</v>
      </c>
      <c r="B29" s="3" t="s">
        <v>468</v>
      </c>
      <c r="C29" s="3" t="str">
        <f t="shared" si="0"/>
        <v>pointService.getPointHistory</v>
      </c>
      <c r="D29" s="3" t="s">
        <v>367</v>
      </c>
      <c r="E29" s="4" t="s">
        <v>34</v>
      </c>
      <c r="F29" s="4" t="s">
        <v>38</v>
      </c>
      <c r="G29" s="4" t="s">
        <v>531</v>
      </c>
      <c r="H29" s="4" t="s">
        <v>15</v>
      </c>
      <c r="I29" s="4"/>
      <c r="J29" s="4"/>
      <c r="K29" s="21" t="s">
        <v>278</v>
      </c>
      <c r="L29" s="21" t="s">
        <v>308</v>
      </c>
      <c r="M29" s="21" t="s">
        <v>467</v>
      </c>
      <c r="N29" s="21" t="s">
        <v>469</v>
      </c>
      <c r="O29" s="4" t="s">
        <v>34</v>
      </c>
      <c r="P29" s="3"/>
      <c r="Q29" s="3"/>
    </row>
    <row r="30" spans="1:17" ht="243" x14ac:dyDescent="0.15">
      <c r="A30" s="3" t="s">
        <v>368</v>
      </c>
      <c r="B30" s="3" t="s">
        <v>369</v>
      </c>
      <c r="C30" s="3" t="str">
        <f t="shared" si="0"/>
        <v>requirementService.getRequetHistoryList</v>
      </c>
      <c r="D30" s="3" t="s">
        <v>370</v>
      </c>
      <c r="E30" s="4" t="s">
        <v>34</v>
      </c>
      <c r="F30" s="4" t="s">
        <v>497</v>
      </c>
      <c r="G30" s="4" t="s">
        <v>536</v>
      </c>
      <c r="H30" s="4" t="s">
        <v>331</v>
      </c>
      <c r="I30" s="3" t="s">
        <v>294</v>
      </c>
      <c r="J30" s="3"/>
      <c r="K30" s="21" t="s">
        <v>278</v>
      </c>
      <c r="L30" s="21" t="s">
        <v>308</v>
      </c>
      <c r="M30" s="3" t="s">
        <v>470</v>
      </c>
      <c r="N30" s="3" t="s">
        <v>471</v>
      </c>
      <c r="O30" s="4" t="s">
        <v>34</v>
      </c>
      <c r="P30" s="3"/>
      <c r="Q30" s="3"/>
    </row>
    <row r="31" spans="1:17" ht="351" x14ac:dyDescent="0.15">
      <c r="A31" s="3" t="s">
        <v>368</v>
      </c>
      <c r="B31" s="3" t="s">
        <v>472</v>
      </c>
      <c r="C31" s="3" t="str">
        <f t="shared" si="0"/>
        <v>requirementService.getRequirementList</v>
      </c>
      <c r="D31" s="3" t="s">
        <v>132</v>
      </c>
      <c r="E31" s="4" t="s">
        <v>34</v>
      </c>
      <c r="F31" s="4" t="s">
        <v>38</v>
      </c>
      <c r="G31" s="4" t="s">
        <v>607</v>
      </c>
      <c r="H31" s="3"/>
      <c r="I31" s="3"/>
      <c r="J31" s="3"/>
      <c r="K31" s="21" t="s">
        <v>278</v>
      </c>
      <c r="L31" s="21" t="s">
        <v>308</v>
      </c>
      <c r="M31" s="3" t="s">
        <v>470</v>
      </c>
      <c r="N31" s="3" t="s">
        <v>473</v>
      </c>
      <c r="O31" s="4" t="s">
        <v>34</v>
      </c>
      <c r="P31" s="3"/>
      <c r="Q31" s="3"/>
    </row>
    <row r="32" spans="1:17" s="88" customFormat="1" ht="121.5" x14ac:dyDescent="0.15">
      <c r="A32" s="82" t="s">
        <v>368</v>
      </c>
      <c r="B32" s="82" t="s">
        <v>94</v>
      </c>
      <c r="C32" s="82" t="str">
        <f t="shared" si="0"/>
        <v>requirementService.addRequirement</v>
      </c>
      <c r="D32" s="82" t="s">
        <v>133</v>
      </c>
      <c r="E32" s="83" t="s">
        <v>608</v>
      </c>
      <c r="F32" s="82"/>
      <c r="G32" s="83" t="s">
        <v>514</v>
      </c>
      <c r="H32" s="82"/>
      <c r="I32" s="82"/>
      <c r="J32" s="82"/>
      <c r="K32" s="83" t="s">
        <v>474</v>
      </c>
      <c r="L32" s="83" t="s">
        <v>308</v>
      </c>
      <c r="M32" s="82" t="s">
        <v>475</v>
      </c>
      <c r="N32" s="82" t="s">
        <v>476</v>
      </c>
      <c r="O32" s="83" t="s">
        <v>548</v>
      </c>
      <c r="P32" s="82"/>
      <c r="Q32" s="82"/>
    </row>
    <row r="33" spans="1:17" ht="216" x14ac:dyDescent="0.15">
      <c r="A33" s="3" t="s">
        <v>371</v>
      </c>
      <c r="B33" s="3" t="s">
        <v>118</v>
      </c>
      <c r="C33" s="3" t="str">
        <f t="shared" si="0"/>
        <v>service.getUploadServiceList</v>
      </c>
      <c r="D33" s="3" t="s">
        <v>372</v>
      </c>
      <c r="E33" s="4" t="s">
        <v>34</v>
      </c>
      <c r="F33" s="4" t="s">
        <v>497</v>
      </c>
      <c r="G33" s="4" t="s">
        <v>537</v>
      </c>
      <c r="H33" s="3"/>
      <c r="I33" s="3"/>
      <c r="J33" s="3"/>
      <c r="K33" s="21" t="s">
        <v>449</v>
      </c>
      <c r="L33" s="21" t="s">
        <v>308</v>
      </c>
      <c r="M33" s="3" t="s">
        <v>117</v>
      </c>
      <c r="N33" s="3" t="s">
        <v>477</v>
      </c>
      <c r="O33" s="4" t="s">
        <v>34</v>
      </c>
      <c r="P33" s="3"/>
      <c r="Q33" s="3"/>
    </row>
    <row r="34" spans="1:17" x14ac:dyDescent="0.15">
      <c r="A34" s="38" t="s">
        <v>371</v>
      </c>
      <c r="B34" s="37" t="s">
        <v>373</v>
      </c>
      <c r="C34" s="37" t="str">
        <f t="shared" si="0"/>
        <v>service.getCompanyService</v>
      </c>
      <c r="D34" s="37" t="s">
        <v>374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</row>
    <row r="35" spans="1:17" ht="409.5" x14ac:dyDescent="0.15">
      <c r="A35" s="3" t="s">
        <v>371</v>
      </c>
      <c r="B35" s="3" t="s">
        <v>124</v>
      </c>
      <c r="C35" s="3" t="str">
        <f t="shared" si="0"/>
        <v>service.getServiceInfo</v>
      </c>
      <c r="D35" s="3"/>
      <c r="E35" s="4" t="s">
        <v>478</v>
      </c>
      <c r="F35" s="3"/>
      <c r="G35" s="4" t="s">
        <v>545</v>
      </c>
      <c r="H35" s="3"/>
      <c r="I35" s="3"/>
      <c r="J35" s="3"/>
      <c r="K35" s="21" t="s">
        <v>479</v>
      </c>
      <c r="L35" s="21" t="s">
        <v>280</v>
      </c>
      <c r="M35" s="3" t="s">
        <v>117</v>
      </c>
      <c r="N35" s="3" t="s">
        <v>480</v>
      </c>
      <c r="O35" s="4" t="s">
        <v>478</v>
      </c>
      <c r="P35" s="3"/>
      <c r="Q35" s="3"/>
    </row>
    <row r="36" spans="1:17" ht="409.5" x14ac:dyDescent="0.15">
      <c r="A36" s="3" t="s">
        <v>371</v>
      </c>
      <c r="B36" s="3" t="s">
        <v>125</v>
      </c>
      <c r="C36" s="3" t="str">
        <f t="shared" si="0"/>
        <v>service.editServiceInfo</v>
      </c>
      <c r="D36" s="3" t="s">
        <v>481</v>
      </c>
      <c r="E36" s="4" t="s">
        <v>549</v>
      </c>
      <c r="F36" s="3"/>
      <c r="G36" s="4" t="s">
        <v>513</v>
      </c>
      <c r="H36" s="3"/>
      <c r="I36" s="3"/>
      <c r="J36" s="3"/>
      <c r="K36" s="21" t="s">
        <v>482</v>
      </c>
      <c r="L36" s="21" t="s">
        <v>308</v>
      </c>
      <c r="M36" s="3" t="s">
        <v>117</v>
      </c>
      <c r="N36" s="3" t="s">
        <v>483</v>
      </c>
      <c r="O36" s="4" t="s">
        <v>549</v>
      </c>
      <c r="P36" s="3"/>
      <c r="Q36" s="3"/>
    </row>
    <row r="37" spans="1:17" ht="162" x14ac:dyDescent="0.15">
      <c r="A37" s="3" t="s">
        <v>371</v>
      </c>
      <c r="B37" s="3" t="s">
        <v>123</v>
      </c>
      <c r="C37" s="3" t="str">
        <f t="shared" si="0"/>
        <v>service.getArea</v>
      </c>
      <c r="D37" s="3"/>
      <c r="E37" s="3" t="s">
        <v>484</v>
      </c>
      <c r="F37" s="3" t="s">
        <v>484</v>
      </c>
      <c r="G37" s="4" t="s">
        <v>516</v>
      </c>
      <c r="H37" s="3"/>
      <c r="I37" s="3"/>
      <c r="J37" s="3"/>
      <c r="K37" s="21" t="s">
        <v>479</v>
      </c>
      <c r="L37" s="21" t="s">
        <v>280</v>
      </c>
      <c r="M37" s="3" t="s">
        <v>117</v>
      </c>
      <c r="N37" s="3" t="s">
        <v>485</v>
      </c>
      <c r="O37" s="4" t="s">
        <v>486</v>
      </c>
      <c r="P37" s="3"/>
      <c r="Q37" s="3"/>
    </row>
    <row r="38" spans="1:17" ht="324" x14ac:dyDescent="0.15">
      <c r="A38" s="3" t="s">
        <v>117</v>
      </c>
      <c r="B38" s="3" t="s">
        <v>199</v>
      </c>
      <c r="C38" s="3" t="str">
        <f t="shared" si="0"/>
        <v>service.getServiceOfLabel</v>
      </c>
      <c r="D38" s="3" t="s">
        <v>198</v>
      </c>
      <c r="E38" s="4" t="s">
        <v>530</v>
      </c>
      <c r="F38" s="3" t="s">
        <v>484</v>
      </c>
      <c r="G38" s="4" t="s">
        <v>596</v>
      </c>
      <c r="H38" s="4" t="s">
        <v>288</v>
      </c>
      <c r="I38" s="3"/>
      <c r="J38" s="3"/>
      <c r="K38" s="21" t="s">
        <v>479</v>
      </c>
      <c r="L38" s="21" t="s">
        <v>280</v>
      </c>
      <c r="M38" s="3" t="s">
        <v>117</v>
      </c>
      <c r="N38" s="3" t="s">
        <v>555</v>
      </c>
      <c r="O38" s="4" t="s">
        <v>556</v>
      </c>
      <c r="P38" s="3"/>
      <c r="Q38" s="3"/>
    </row>
    <row r="39" spans="1:17" ht="351" x14ac:dyDescent="0.15">
      <c r="A39" s="3" t="s">
        <v>371</v>
      </c>
      <c r="B39" s="3" t="s">
        <v>375</v>
      </c>
      <c r="C39" s="3" t="str">
        <f t="shared" si="0"/>
        <v>service.getServiceList</v>
      </c>
      <c r="D39" s="3" t="s">
        <v>212</v>
      </c>
      <c r="E39" s="4" t="s">
        <v>527</v>
      </c>
      <c r="F39" s="3" t="s">
        <v>484</v>
      </c>
      <c r="G39" s="4" t="s">
        <v>538</v>
      </c>
      <c r="H39" s="4"/>
      <c r="I39" s="3"/>
      <c r="J39" s="3"/>
      <c r="K39" s="21" t="s">
        <v>479</v>
      </c>
      <c r="L39" s="21" t="s">
        <v>280</v>
      </c>
      <c r="M39" s="3" t="s">
        <v>117</v>
      </c>
      <c r="N39" s="3" t="s">
        <v>487</v>
      </c>
      <c r="O39" s="3"/>
      <c r="P39" s="3"/>
      <c r="Q39" s="3"/>
    </row>
    <row r="40" spans="1:17" x14ac:dyDescent="0.15">
      <c r="A40" s="3" t="s">
        <v>376</v>
      </c>
      <c r="B40" s="3" t="s">
        <v>377</v>
      </c>
      <c r="C40" s="3" t="str">
        <f t="shared" si="0"/>
        <v>userService.getMemberInfo</v>
      </c>
      <c r="D40" s="3" t="s">
        <v>378</v>
      </c>
      <c r="E40" s="4" t="s">
        <v>15</v>
      </c>
      <c r="F40" s="4" t="s">
        <v>331</v>
      </c>
      <c r="G40" s="4" t="s">
        <v>331</v>
      </c>
      <c r="H40" s="4" t="s">
        <v>331</v>
      </c>
      <c r="I40" s="3" t="s">
        <v>113</v>
      </c>
      <c r="J40" s="3"/>
      <c r="K40" s="3"/>
      <c r="L40" s="3"/>
      <c r="M40" s="3"/>
      <c r="N40" s="3"/>
      <c r="O40" s="3"/>
      <c r="P40" s="3"/>
      <c r="Q40" s="3"/>
    </row>
    <row r="41" spans="1:17" ht="337.5" x14ac:dyDescent="0.15">
      <c r="A41" s="3" t="s">
        <v>376</v>
      </c>
      <c r="B41" s="3" t="s">
        <v>25</v>
      </c>
      <c r="C41" s="3" t="str">
        <f t="shared" si="0"/>
        <v>userService.getServiceHistoryList</v>
      </c>
      <c r="D41" s="3" t="s">
        <v>379</v>
      </c>
      <c r="E41" s="4" t="s">
        <v>348</v>
      </c>
      <c r="F41" s="4" t="s">
        <v>330</v>
      </c>
      <c r="G41" s="4" t="s">
        <v>539</v>
      </c>
      <c r="H41" s="4" t="s">
        <v>331</v>
      </c>
      <c r="I41" s="3" t="s">
        <v>113</v>
      </c>
      <c r="J41" s="3"/>
      <c r="K41" s="21" t="s">
        <v>479</v>
      </c>
      <c r="L41" s="21" t="s">
        <v>308</v>
      </c>
      <c r="M41" s="3" t="s">
        <v>488</v>
      </c>
      <c r="N41" s="3" t="s">
        <v>489</v>
      </c>
      <c r="O41" s="4" t="s">
        <v>34</v>
      </c>
      <c r="P41" s="3"/>
      <c r="Q41" s="3"/>
    </row>
    <row r="42" spans="1:17" ht="283.5" x14ac:dyDescent="0.15">
      <c r="A42" s="3" t="s">
        <v>376</v>
      </c>
      <c r="B42" s="3" t="s">
        <v>28</v>
      </c>
      <c r="C42" s="3" t="str">
        <f t="shared" si="0"/>
        <v>userService.getDocHistoryList</v>
      </c>
      <c r="D42" s="3" t="s">
        <v>380</v>
      </c>
      <c r="E42" s="4" t="s">
        <v>348</v>
      </c>
      <c r="F42" s="4" t="s">
        <v>497</v>
      </c>
      <c r="G42" s="4" t="s">
        <v>525</v>
      </c>
      <c r="H42" s="4" t="s">
        <v>331</v>
      </c>
      <c r="I42" s="3" t="s">
        <v>113</v>
      </c>
      <c r="J42" s="3"/>
      <c r="K42" s="21" t="s">
        <v>479</v>
      </c>
      <c r="L42" s="21" t="s">
        <v>308</v>
      </c>
      <c r="M42" s="3" t="s">
        <v>488</v>
      </c>
      <c r="N42" s="3" t="s">
        <v>491</v>
      </c>
      <c r="O42" s="4" t="s">
        <v>34</v>
      </c>
      <c r="P42" s="3"/>
      <c r="Q42" s="3"/>
    </row>
    <row r="43" spans="1:17" ht="67.5" x14ac:dyDescent="0.15">
      <c r="A43" s="3" t="s">
        <v>376</v>
      </c>
      <c r="B43" s="3" t="s">
        <v>494</v>
      </c>
      <c r="C43" s="3" t="str">
        <f t="shared" si="0"/>
        <v>userService.getSmsCode</v>
      </c>
      <c r="D43" s="3" t="s">
        <v>184</v>
      </c>
      <c r="E43" s="4" t="s">
        <v>492</v>
      </c>
      <c r="F43" s="4" t="s">
        <v>288</v>
      </c>
      <c r="G43" s="4" t="s">
        <v>517</v>
      </c>
      <c r="H43" s="4" t="s">
        <v>288</v>
      </c>
      <c r="I43" s="3" t="s">
        <v>294</v>
      </c>
      <c r="J43" s="3"/>
      <c r="K43" s="21" t="s">
        <v>479</v>
      </c>
      <c r="L43" s="21" t="s">
        <v>280</v>
      </c>
      <c r="M43" s="21" t="s">
        <v>493</v>
      </c>
      <c r="N43" s="21" t="s">
        <v>495</v>
      </c>
      <c r="O43" s="4" t="s">
        <v>492</v>
      </c>
      <c r="P43" s="3"/>
      <c r="Q43" s="3"/>
    </row>
    <row r="44" spans="1:17" x14ac:dyDescent="0.15">
      <c r="A44" s="3" t="s">
        <v>376</v>
      </c>
      <c r="B44" s="3" t="s">
        <v>381</v>
      </c>
      <c r="C44" s="3" t="str">
        <f t="shared" si="0"/>
        <v>userService.changePassword</v>
      </c>
      <c r="D44" s="3" t="s">
        <v>382</v>
      </c>
      <c r="E44" s="4" t="s">
        <v>383</v>
      </c>
      <c r="F44" s="4" t="s">
        <v>384</v>
      </c>
      <c r="G44" s="4" t="s">
        <v>185</v>
      </c>
      <c r="H44" s="4" t="s">
        <v>288</v>
      </c>
      <c r="I44" s="3" t="s">
        <v>294</v>
      </c>
      <c r="J44" s="3"/>
      <c r="K44" s="3"/>
      <c r="L44" s="3"/>
      <c r="M44" s="3"/>
      <c r="N44" s="3"/>
      <c r="O44" s="3"/>
      <c r="P44" s="3"/>
      <c r="Q44" s="3"/>
    </row>
    <row r="45" spans="1:17" x14ac:dyDescent="0.15">
      <c r="A45" s="3" t="s">
        <v>376</v>
      </c>
      <c r="B45" s="3" t="s">
        <v>385</v>
      </c>
      <c r="C45" s="3" t="str">
        <f t="shared" si="0"/>
        <v>userService.login</v>
      </c>
      <c r="D45" s="3" t="s">
        <v>242</v>
      </c>
      <c r="E45" s="4" t="s">
        <v>244</v>
      </c>
      <c r="F45" s="4" t="s">
        <v>384</v>
      </c>
      <c r="G45" s="4" t="s">
        <v>185</v>
      </c>
      <c r="H45" s="4" t="s">
        <v>288</v>
      </c>
      <c r="I45" s="3" t="s">
        <v>294</v>
      </c>
      <c r="J45" s="3"/>
      <c r="K45" s="3"/>
      <c r="L45" s="3"/>
      <c r="M45" s="3"/>
      <c r="N45" s="3"/>
      <c r="O45" s="3"/>
      <c r="P45" s="3"/>
      <c r="Q45" s="3"/>
    </row>
    <row r="46" spans="1:17" x14ac:dyDescent="0.15">
      <c r="A46" s="3" t="s">
        <v>376</v>
      </c>
      <c r="B46" s="3" t="s">
        <v>241</v>
      </c>
      <c r="C46" s="3" t="str">
        <f t="shared" si="0"/>
        <v>userService.smslogin</v>
      </c>
      <c r="D46" s="3" t="s">
        <v>243</v>
      </c>
      <c r="E46" s="4" t="s">
        <v>245</v>
      </c>
      <c r="F46" s="4" t="s">
        <v>384</v>
      </c>
      <c r="G46" s="4" t="s">
        <v>386</v>
      </c>
      <c r="H46" s="4" t="s">
        <v>288</v>
      </c>
      <c r="I46" s="3" t="s">
        <v>294</v>
      </c>
      <c r="J46" s="3"/>
      <c r="K46" s="3"/>
      <c r="L46" s="3"/>
      <c r="M46" s="3"/>
      <c r="N46" s="3"/>
      <c r="O46" s="3"/>
      <c r="P46" s="3"/>
      <c r="Q46" s="3"/>
    </row>
    <row r="47" spans="1:17" ht="54" x14ac:dyDescent="0.15">
      <c r="A47" s="3" t="s">
        <v>376</v>
      </c>
      <c r="B47" s="3" t="s">
        <v>387</v>
      </c>
      <c r="C47" s="3" t="str">
        <f t="shared" si="0"/>
        <v>userService.getImageCode</v>
      </c>
      <c r="D47" s="3" t="s">
        <v>388</v>
      </c>
      <c r="E47" s="4" t="s">
        <v>288</v>
      </c>
      <c r="F47" s="4" t="s">
        <v>288</v>
      </c>
      <c r="G47" s="4" t="s">
        <v>520</v>
      </c>
      <c r="H47" s="4" t="s">
        <v>288</v>
      </c>
      <c r="I47" s="3" t="s">
        <v>294</v>
      </c>
      <c r="J47" s="3"/>
      <c r="K47" s="21" t="s">
        <v>479</v>
      </c>
      <c r="L47" s="21" t="s">
        <v>280</v>
      </c>
      <c r="M47" s="21" t="s">
        <v>493</v>
      </c>
      <c r="N47" s="21" t="s">
        <v>496</v>
      </c>
      <c r="O47" s="4" t="s">
        <v>492</v>
      </c>
      <c r="P47" s="3"/>
      <c r="Q47" s="3"/>
    </row>
    <row r="48" spans="1:17" x14ac:dyDescent="0.15">
      <c r="A48" s="3" t="s">
        <v>376</v>
      </c>
      <c r="B48" s="3" t="s">
        <v>389</v>
      </c>
      <c r="C48" s="3" t="str">
        <f t="shared" si="0"/>
        <v>userService.register</v>
      </c>
      <c r="D48" s="3" t="s">
        <v>390</v>
      </c>
      <c r="E48" s="4"/>
      <c r="F48" s="4"/>
      <c r="G48" s="4"/>
      <c r="H48" s="4"/>
      <c r="I48" s="3"/>
      <c r="J48" s="3"/>
      <c r="K48" s="21" t="s">
        <v>306</v>
      </c>
      <c r="L48" s="21" t="s">
        <v>280</v>
      </c>
      <c r="M48" s="3" t="s">
        <v>498</v>
      </c>
      <c r="N48" s="3" t="s">
        <v>251</v>
      </c>
      <c r="O48" s="3"/>
      <c r="P48" s="3"/>
      <c r="Q48" s="3"/>
    </row>
    <row r="49" spans="1:17" s="88" customFormat="1" ht="189" x14ac:dyDescent="0.15">
      <c r="A49" s="82" t="s">
        <v>313</v>
      </c>
      <c r="B49" s="82" t="s">
        <v>603</v>
      </c>
      <c r="C49" s="82" t="str">
        <f t="shared" ref="C49:C51" si="1">A49&amp;"." &amp;B49</f>
        <v>companyService.editCompanyInfo</v>
      </c>
      <c r="D49" s="82" t="s">
        <v>604</v>
      </c>
      <c r="E49" s="83" t="s">
        <v>624</v>
      </c>
      <c r="F49" s="82"/>
      <c r="G49" s="83" t="s">
        <v>606</v>
      </c>
      <c r="H49" s="82"/>
      <c r="I49" s="82"/>
      <c r="J49" s="84"/>
      <c r="K49" s="83" t="s">
        <v>306</v>
      </c>
      <c r="L49" s="85" t="s">
        <v>308</v>
      </c>
      <c r="M49" s="86" t="s">
        <v>318</v>
      </c>
      <c r="N49" s="82" t="s">
        <v>603</v>
      </c>
      <c r="O49" s="83" t="s">
        <v>605</v>
      </c>
      <c r="P49" s="84"/>
      <c r="Q49" s="87"/>
    </row>
    <row r="50" spans="1:17" s="88" customFormat="1" ht="121.5" x14ac:dyDescent="0.15">
      <c r="A50" s="82" t="s">
        <v>357</v>
      </c>
      <c r="B50" s="82" t="s">
        <v>613</v>
      </c>
      <c r="C50" s="82" t="str">
        <f t="shared" si="1"/>
        <v>favoriteService.setLike</v>
      </c>
      <c r="D50" s="83" t="s">
        <v>233</v>
      </c>
      <c r="E50" s="83" t="s">
        <v>628</v>
      </c>
      <c r="F50" s="83" t="s">
        <v>15</v>
      </c>
      <c r="G50" s="83" t="s">
        <v>617</v>
      </c>
      <c r="H50" s="83" t="s">
        <v>15</v>
      </c>
      <c r="I50" s="82" t="s">
        <v>113</v>
      </c>
      <c r="J50" s="82"/>
      <c r="K50" s="83" t="s">
        <v>306</v>
      </c>
      <c r="L50" s="83" t="s">
        <v>308</v>
      </c>
      <c r="M50" s="82" t="s">
        <v>453</v>
      </c>
      <c r="N50" s="82" t="s">
        <v>613</v>
      </c>
      <c r="O50" s="83" t="s">
        <v>628</v>
      </c>
      <c r="P50" s="82"/>
      <c r="Q50" s="82"/>
    </row>
    <row r="51" spans="1:17" s="88" customFormat="1" ht="108" x14ac:dyDescent="0.15">
      <c r="A51" s="82" t="s">
        <v>357</v>
      </c>
      <c r="B51" s="82" t="s">
        <v>614</v>
      </c>
      <c r="C51" s="82" t="str">
        <f t="shared" si="1"/>
        <v>favoriteService.getFavorite</v>
      </c>
      <c r="D51" s="83" t="s">
        <v>622</v>
      </c>
      <c r="E51" s="83" t="s">
        <v>544</v>
      </c>
      <c r="F51" s="83" t="s">
        <v>15</v>
      </c>
      <c r="G51" s="83" t="s">
        <v>526</v>
      </c>
      <c r="H51" s="83" t="s">
        <v>15</v>
      </c>
      <c r="I51" s="82" t="s">
        <v>113</v>
      </c>
      <c r="J51" s="82"/>
      <c r="K51" s="83" t="s">
        <v>629</v>
      </c>
      <c r="L51" s="83" t="s">
        <v>308</v>
      </c>
      <c r="M51" s="82" t="s">
        <v>453</v>
      </c>
      <c r="N51" s="82" t="s">
        <v>614</v>
      </c>
      <c r="O51" s="83" t="s">
        <v>544</v>
      </c>
      <c r="P51" s="82"/>
      <c r="Q51" s="82"/>
    </row>
    <row r="52" spans="1:17" s="88" customFormat="1" ht="121.5" x14ac:dyDescent="0.15">
      <c r="A52" s="82" t="s">
        <v>357</v>
      </c>
      <c r="B52" s="82" t="s">
        <v>615</v>
      </c>
      <c r="C52" s="82" t="str">
        <f t="shared" ref="C52:C53" si="2">A52&amp;"." &amp;B52</f>
        <v>favoriteService.getLike</v>
      </c>
      <c r="D52" s="83" t="s">
        <v>623</v>
      </c>
      <c r="E52" s="83" t="s">
        <v>544</v>
      </c>
      <c r="F52" s="83" t="s">
        <v>15</v>
      </c>
      <c r="G52" s="83" t="s">
        <v>617</v>
      </c>
      <c r="H52" s="83" t="s">
        <v>15</v>
      </c>
      <c r="I52" s="82" t="s">
        <v>113</v>
      </c>
      <c r="J52" s="82"/>
      <c r="K52" s="83" t="s">
        <v>629</v>
      </c>
      <c r="L52" s="83" t="s">
        <v>308</v>
      </c>
      <c r="M52" s="82" t="s">
        <v>453</v>
      </c>
      <c r="N52" s="82" t="s">
        <v>615</v>
      </c>
      <c r="O52" s="83" t="s">
        <v>544</v>
      </c>
      <c r="P52" s="82"/>
      <c r="Q52" s="82"/>
    </row>
    <row r="53" spans="1:17" s="88" customFormat="1" ht="189" x14ac:dyDescent="0.15">
      <c r="A53" s="82" t="s">
        <v>313</v>
      </c>
      <c r="B53" s="82" t="s">
        <v>625</v>
      </c>
      <c r="C53" s="82" t="str">
        <f t="shared" si="2"/>
        <v>companyService.editCompanyCertification</v>
      </c>
      <c r="D53" s="82" t="s">
        <v>626</v>
      </c>
      <c r="E53" s="83" t="s">
        <v>627</v>
      </c>
      <c r="F53" s="83" t="s">
        <v>15</v>
      </c>
      <c r="G53" s="83" t="s">
        <v>606</v>
      </c>
      <c r="H53" s="83" t="s">
        <v>15</v>
      </c>
      <c r="I53" s="82" t="s">
        <v>113</v>
      </c>
      <c r="J53" s="84"/>
      <c r="K53" s="83" t="s">
        <v>306</v>
      </c>
      <c r="L53" s="85" t="s">
        <v>308</v>
      </c>
      <c r="M53" s="86" t="s">
        <v>318</v>
      </c>
      <c r="N53" s="82" t="s">
        <v>625</v>
      </c>
      <c r="O53" s="83" t="s">
        <v>605</v>
      </c>
      <c r="P53" s="84"/>
      <c r="Q53" s="87"/>
    </row>
    <row r="1048576" spans="11:12" x14ac:dyDescent="0.15">
      <c r="K1048576" s="21" t="s">
        <v>290</v>
      </c>
      <c r="L1048576" s="21" t="s">
        <v>290</v>
      </c>
    </row>
  </sheetData>
  <autoFilter ref="A2:J52">
    <sortState ref="A3:J48">
      <sortCondition ref="A2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登录</vt:lpstr>
      <vt:lpstr>注册</vt:lpstr>
      <vt:lpstr>主页</vt:lpstr>
      <vt:lpstr>服务分类</vt:lpstr>
      <vt:lpstr>服务分类详情</vt:lpstr>
      <vt:lpstr>服务商</vt:lpstr>
      <vt:lpstr>服务商详情</vt:lpstr>
      <vt:lpstr>服务商入驻-填写资料</vt:lpstr>
      <vt:lpstr>服务商入驻-上传三证</vt:lpstr>
      <vt:lpstr>服务商入驻-注册完成</vt:lpstr>
      <vt:lpstr>资料库</vt:lpstr>
      <vt:lpstr>资料库详情</vt:lpstr>
      <vt:lpstr>个人中心</vt:lpstr>
      <vt:lpstr>个人中心--充值</vt:lpstr>
      <vt:lpstr>个人中心-积分记录</vt:lpstr>
      <vt:lpstr>收藏夹</vt:lpstr>
      <vt:lpstr>上传下载</vt:lpstr>
      <vt:lpstr>企业中心</vt:lpstr>
      <vt:lpstr>企业信息</vt:lpstr>
      <vt:lpstr>企业主页管理</vt:lpstr>
      <vt:lpstr>添加服务</vt:lpstr>
      <vt:lpstr>上传资料</vt:lpstr>
      <vt:lpstr>组件列表</vt:lpstr>
      <vt:lpstr>api列表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m18317100029@163.com</dc:creator>
  <cp:lastModifiedBy>andy.guan</cp:lastModifiedBy>
  <dcterms:created xsi:type="dcterms:W3CDTF">2017-05-18T03:00:27Z</dcterms:created>
  <dcterms:modified xsi:type="dcterms:W3CDTF">2017-06-08T08:38:54Z</dcterms:modified>
</cp:coreProperties>
</file>