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r/Desktop/"/>
    </mc:Choice>
  </mc:AlternateContent>
  <xr:revisionPtr revIDLastSave="0" documentId="13_ncr:1_{ADEFFB2C-7668-964F-839F-D95EE26F1880}" xr6:coauthVersionLast="47" xr6:coauthVersionMax="47" xr10:uidLastSave="{00000000-0000-0000-0000-000000000000}"/>
  <bookViews>
    <workbookView xWindow="2940" yWindow="500" windowWidth="27640" windowHeight="16440" xr2:uid="{ABA127A0-6D46-0F4C-BDF9-5B518A4C5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3" i="1" l="1"/>
  <c r="E9" i="1" s="1"/>
  <c r="C27" i="1"/>
  <c r="D8" i="1" s="1"/>
  <c r="E24" i="1" l="1"/>
  <c r="E10" i="1"/>
  <c r="E20" i="1"/>
  <c r="E16" i="1"/>
  <c r="E12" i="1"/>
  <c r="E8" i="1"/>
  <c r="F8" i="1" s="1"/>
  <c r="E7" i="1"/>
  <c r="E23" i="1"/>
  <c r="E19" i="1"/>
  <c r="E15" i="1"/>
  <c r="F15" i="1" s="1"/>
  <c r="E11" i="1"/>
  <c r="E26" i="1"/>
  <c r="E22" i="1"/>
  <c r="E18" i="1"/>
  <c r="E14" i="1"/>
  <c r="F14" i="1" s="1"/>
  <c r="E25" i="1"/>
  <c r="E21" i="1"/>
  <c r="E17" i="1"/>
  <c r="F17" i="1" s="1"/>
  <c r="E13" i="1"/>
  <c r="F13" i="1" s="1"/>
  <c r="D17" i="1"/>
  <c r="D13" i="1"/>
  <c r="D25" i="1"/>
  <c r="D11" i="1"/>
  <c r="D21" i="1"/>
  <c r="D9" i="1"/>
  <c r="F9" i="1" s="1"/>
  <c r="D24" i="1"/>
  <c r="D20" i="1"/>
  <c r="D16" i="1"/>
  <c r="D12" i="1"/>
  <c r="D7" i="1"/>
  <c r="D23" i="1"/>
  <c r="D19" i="1"/>
  <c r="D15" i="1"/>
  <c r="D26" i="1"/>
  <c r="D22" i="1"/>
  <c r="D18" i="1"/>
  <c r="D14" i="1"/>
  <c r="D10" i="1"/>
  <c r="F18" i="1" l="1"/>
  <c r="F7" i="1"/>
  <c r="F10" i="1"/>
  <c r="F21" i="1"/>
  <c r="F19" i="1"/>
  <c r="F11" i="1"/>
  <c r="F20" i="1"/>
  <c r="F22" i="1"/>
  <c r="F12" i="1"/>
  <c r="F24" i="1"/>
  <c r="F25" i="1"/>
  <c r="F26" i="1"/>
  <c r="F23" i="1"/>
  <c r="F16" i="1"/>
  <c r="G7" i="1" l="1"/>
</calcChain>
</file>

<file path=xl/sharedStrings.xml><?xml version="1.0" encoding="utf-8"?>
<sst xmlns="http://schemas.openxmlformats.org/spreadsheetml/2006/main" count="42" uniqueCount="39">
  <si>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</si>
  <si>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</si>
  <si>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</si>
  <si>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</si>
  <si>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</si>
  <si>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</si>
  <si>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</si>
  <si>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</si>
  <si>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</si>
  <si>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</si>
  <si>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</si>
  <si>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</si>
  <si>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</si>
  <si>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</si>
  <si>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</si>
  <si>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Age group</t>
  </si>
  <si>
    <t>Value</t>
  </si>
  <si>
    <t>Proportion</t>
  </si>
  <si>
    <t>75-79</t>
  </si>
  <si>
    <t>80-84</t>
  </si>
  <si>
    <t>85-89</t>
  </si>
  <si>
    <t>90-95</t>
  </si>
  <si>
    <t>95-99</t>
  </si>
  <si>
    <t>Total</t>
  </si>
  <si>
    <t>Source</t>
  </si>
  <si>
    <t>10-18</t>
  </si>
  <si>
    <t>Time</t>
  </si>
  <si>
    <t>May 2007</t>
  </si>
  <si>
    <t>Yearly average FOI</t>
  </si>
  <si>
    <t>Proportion of seropositive</t>
  </si>
  <si>
    <t>https://www.ajtmh.org/view/journals/tpmd/92/3/article-p486.xml</t>
  </si>
  <si>
    <t>Expected proportion of seropositive belong to the age group in the population</t>
  </si>
  <si>
    <t>Expected proprtion of being seropositive in the population</t>
  </si>
  <si>
    <t>Median age</t>
  </si>
  <si>
    <t>Location</t>
  </si>
  <si>
    <t xml:space="preserve">Patillas, Puerto Rico </t>
  </si>
  <si>
    <t>Expected proportion of seropositive in the age group</t>
  </si>
  <si>
    <t>Expected suspectible proportion at the time samples were collected</t>
  </si>
  <si>
    <t>http://data.un.org/Data.aspx?d=POP&amp;f=tableCode:22;countryCode:630;refYear:2007&amp;c=2,3,6,9,10,16&amp;s=_countryEnglishNameOrderBy:asc,refYear:desc,areaCode:asc&amp;v=1).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</si>
</sst>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10" fontId="1" fillId="0" borderId="0" xfId="0" applyNumberFormat="1" applyFont="1"/>
    <xf numFmtId="10" fontId="1" fillId="2" borderId="0" xfId="0" applyNumberFormat="1" applyFont="1" applyFill="1"/>
    <xf numFmtId="49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1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793750</xdr:colOff>
      <xdr:row>0</xdr:row>
      <xdr:rowOff>105833</xdr:rowOff>
    </xdr:from>
    <xdr:ext cx="5270500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339719-2EA3-044F-95D4-6D383CC7CEFA}"/>
                </a:ext>
              </a:extLst>
            </xdr:cNvPr>
            <xdr:cNvSpPr txBox="1"/>
          </xdr:nvSpPr>
          <xdr:spPr>
            <a:xfrm>
              <a:off x="793750" y="105833"/>
              <a:ext cx="52705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𝑌𝑒𝑎𝑟𝑙𝑦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𝑎𝑣𝑒𝑟𝑎𝑔𝑒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𝐹𝑂𝐼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𝑝𝑟𝑜𝑝𝑜𝑟𝑡𝑖𝑜𝑛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𝑜𝑓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200" b="0" i="1">
                                <a:latin typeface="Cambria Math" panose="02040503050406030204" pitchFamily="18" charset="0"/>
                              </a:rPr>
                              <m:t>𝑠𝑒𝑟𝑜𝑝𝑜𝑠𝑖𝑡𝑖𝑣𝑒</m:t>
                            </m:r>
                          </m:e>
                        </m:d>
                      </m:e>
                    </m:func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÷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𝑚𝑒𝑑𝑖𝑎𝑛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𝑎𝑔𝑒</m:t>
                    </m:r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339719-2EA3-044F-95D4-6D383CC7CEFA}"/>
                </a:ext>
              </a:extLst>
            </xdr:cNvPr>
            <xdr:cNvSpPr txBox="1"/>
          </xdr:nvSpPr>
          <xdr:spPr>
            <a:xfrm>
              <a:off x="793750" y="105833"/>
              <a:ext cx="527050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𝑌𝑒𝑎𝑟𝑙𝑦 𝑎𝑣𝑒𝑟𝑎𝑔𝑒 𝐹𝑂𝐼=−ln⁡(1−𝑝𝑟𝑜𝑝𝑜𝑟𝑡𝑖𝑜𝑛 𝑜𝑓 𝑠𝑒𝑟𝑜𝑝𝑜𝑠𝑖𝑡𝑖𝑣𝑒)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÷𝑚𝑒𝑑𝑖𝑎𝑛 𝑎𝑔𝑒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126999</xdr:colOff>
      <xdr:row>4</xdr:row>
      <xdr:rowOff>169333</xdr:rowOff>
    </xdr:from>
    <xdr:ext cx="7090833" cy="1995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C1983B-12CB-E944-BE42-D0B89C1ADE9F}"/>
                </a:ext>
              </a:extLst>
            </xdr:cNvPr>
            <xdr:cNvSpPr txBox="1"/>
          </xdr:nvSpPr>
          <xdr:spPr>
            <a:xfrm>
              <a:off x="126999" y="1587500"/>
              <a:ext cx="7090833" cy="1995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𝐸𝑥𝑝𝑒𝑐𝑡𝑒𝑑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𝑝𝑟𝑜𝑝𝑜𝑟𝑡𝑖𝑜𝑛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𝑠𝑒𝑟𝑜𝑝𝑜𝑠𝑖𝑡𝑖𝑣𝑒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𝑖𝑛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𝑎𝑔𝑒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𝑔𝑟𝑜𝑢𝑝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200" b="0" i="0">
                        <a:latin typeface="Cambria Math" panose="02040503050406030204" pitchFamily="18" charset="0"/>
                      </a:rPr>
                      <m:t>1−</m:t>
                    </m:r>
                    <m:sSup>
                      <m:sSup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𝑦𝑒𝑎𝑟𝑙𝑦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𝑎𝑣𝑒𝑟𝑎𝑔𝑒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𝐹𝑂𝐼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𝑚𝑒𝑑𝑖𝑎𝑛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𝑎𝑔𝑒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2C1983B-12CB-E944-BE42-D0B89C1ADE9F}"/>
                </a:ext>
              </a:extLst>
            </xdr:cNvPr>
            <xdr:cNvSpPr txBox="1"/>
          </xdr:nvSpPr>
          <xdr:spPr>
            <a:xfrm>
              <a:off x="126999" y="1587500"/>
              <a:ext cx="7090833" cy="1995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𝐸𝑥𝑝𝑒𝑐𝑡𝑒𝑑 𝑝𝑟𝑜𝑝𝑜𝑟𝑡𝑖𝑜𝑛 𝑜𝑓 𝑠𝑒𝑟𝑜𝑝𝑜𝑠𝑖𝑡𝑖𝑣𝑒 𝑖𝑛 𝑡ℎ𝑒 𝑎𝑔𝑒 𝑔𝑟𝑜𝑢𝑝=1−𝑒^(−(𝑦𝑒𝑎𝑟𝑙𝑦 𝑎𝑣𝑒𝑟𝑎𝑔𝑒 𝐹𝑂𝐼</a:t>
              </a:r>
              <a:r>
                <a:rPr lang="en-US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×𝑚𝑒𝑑𝑖𝑎𝑛 𝑎𝑔𝑒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25BF-545D-BF4A-B9F0-251AF4DC23FC}">
  <dimension ref="A1:AW27"/>
  <sheetViews>
    <sheetView tabSelected="1" zoomScale="120" zoomScaleNormal="120" workbookViewId="0">
      <selection activeCell="H9" sqref="H9"/>
    </sheetView>
  </sheetViews>
  <sheetFormatPr baseColWidth="10" defaultRowHeight="16" x14ac:dyDescent="0.2"/>
  <cols>
    <col min="1" max="1" width="10.83203125" style="1"/>
    <col min="2" max="2" width="17.83203125" style="1" bestFit="1" customWidth="1"/>
    <col min="3" max="3" width="10.83203125" style="1"/>
    <col min="4" max="4" width="10.83203125" style="2"/>
    <col min="5" max="5" width="12.83203125" style="2" customWidth="1"/>
    <col min="6" max="6" width="18.83203125" style="2" bestFit="1" customWidth="1"/>
    <col min="7" max="7" width="15.6640625" style="2" customWidth="1"/>
    <col min="8" max="8" width="17.1640625" style="2" customWidth="1"/>
    <col min="9" max="49" width="10.83203125" style="2"/>
  </cols>
  <sheetData>
    <row r="1" spans="1:49" ht="29" customHeight="1" x14ac:dyDescent="0.2">
      <c r="A1" s="11"/>
      <c r="B1" s="11"/>
      <c r="C1" s="11"/>
      <c r="D1" s="11"/>
      <c r="E1" s="11"/>
      <c r="F1" s="11"/>
      <c r="G1" s="11"/>
    </row>
    <row r="2" spans="1:49" ht="51" customHeight="1" x14ac:dyDescent="0.2">
      <c r="A2" s="6" t="s">
        <v>26</v>
      </c>
      <c r="B2" s="6" t="s">
        <v>34</v>
      </c>
      <c r="C2" s="6" t="s">
        <v>15</v>
      </c>
      <c r="D2" s="7" t="s">
        <v>33</v>
      </c>
      <c r="E2" s="9" t="s">
        <v>29</v>
      </c>
      <c r="F2" s="9" t="s">
        <v>28</v>
      </c>
      <c r="G2" s="6" t="s">
        <v>24</v>
      </c>
    </row>
    <row r="3" spans="1:49" x14ac:dyDescent="0.2">
      <c r="A3" s="1" t="s">
        <v>27</v>
      </c>
      <c r="B3" s="1" t="s">
        <v>35</v>
      </c>
      <c r="C3" s="1" t="s">
        <v>25</v>
      </c>
      <c r="D3" s="2">
        <v>14.5</v>
      </c>
      <c r="E3" s="4">
        <v>0.498</v>
      </c>
      <c r="F3" s="2">
        <f>LN(1-E3)/(-D3)</f>
        <v>4.7527942020028129E-2</v>
      </c>
      <c r="G3" s="2" t="s">
        <v>30</v>
      </c>
    </row>
    <row r="5" spans="1:49" ht="37" customHeight="1" x14ac:dyDescent="0.2">
      <c r="A5" s="10"/>
      <c r="B5" s="10"/>
      <c r="C5" s="10"/>
      <c r="D5" s="10"/>
      <c r="E5" s="10"/>
      <c r="F5" s="10"/>
      <c r="G5" s="10"/>
    </row>
    <row r="6" spans="1:49" ht="68" customHeight="1" x14ac:dyDescent="0.2">
      <c r="A6" s="6" t="s">
        <v>15</v>
      </c>
      <c r="B6" s="7" t="s">
        <v>33</v>
      </c>
      <c r="C6" s="7" t="s">
        <v>16</v>
      </c>
      <c r="D6" s="7" t="s">
        <v>17</v>
      </c>
      <c r="E6" s="8" t="s">
        <v>36</v>
      </c>
      <c r="F6" s="8" t="s">
        <v>31</v>
      </c>
      <c r="G6" s="8" t="s">
        <v>32</v>
      </c>
      <c r="H6" s="8" t="s">
        <v>37</v>
      </c>
      <c r="I6" s="6" t="s">
        <v>24</v>
      </c>
      <c r="AW6"/>
    </row>
    <row r="7" spans="1:49" x14ac:dyDescent="0.2">
      <c r="A7" s="1" t="s">
        <v>0</v>
      </c>
      <c r="B7" s="3">
        <v>2.5</v>
      </c>
      <c r="C7" s="2">
        <v>245188</v>
      </c>
      <c r="D7" s="4">
        <f>C7/C$27</f>
        <v>6.2192967437141318E-2</v>
      </c>
      <c r="E7" s="4">
        <f>1-EXP(-F$3*B7)</f>
        <v>0.1120322507397099</v>
      </c>
      <c r="F7" s="4">
        <f>E7*D7</f>
        <v>6.9676181221644297E-3</v>
      </c>
      <c r="G7" s="12">
        <f>SUM(F7:F26)</f>
        <v>0.71980503053866096</v>
      </c>
      <c r="H7" s="5">
        <f>1-G7</f>
        <v>0.28019496946133904</v>
      </c>
      <c r="I7" s="2" t="s">
        <v>38</v>
      </c>
      <c r="AW7"/>
    </row>
    <row r="8" spans="1:49" x14ac:dyDescent="0.2">
      <c r="A8" s="1" t="s">
        <v>1</v>
      </c>
      <c r="B8" s="3">
        <v>7.5</v>
      </c>
      <c r="C8" s="2">
        <v>275933</v>
      </c>
      <c r="D8" s="4">
        <f t="shared" ref="D8:D26" si="0">C8/C$27</f>
        <v>6.9991565997653701E-2</v>
      </c>
      <c r="E8" s="4">
        <f>1-EXP(-F$3*B8)</f>
        <v>0.29984921861106151</v>
      </c>
      <c r="F8" s="4">
        <f t="shared" ref="F8:F26" si="1">E8*D8</f>
        <v>2.0986916373761003E-2</v>
      </c>
      <c r="AW8"/>
    </row>
    <row r="9" spans="1:49" x14ac:dyDescent="0.2">
      <c r="A9" s="1" t="s">
        <v>2</v>
      </c>
      <c r="B9" s="3">
        <v>12.5</v>
      </c>
      <c r="C9" s="2">
        <v>300165</v>
      </c>
      <c r="D9" s="4">
        <f t="shared" si="0"/>
        <v>7.6138114715114613E-2</v>
      </c>
      <c r="E9" s="4">
        <f>1-EXP(-F$3*B9)</f>
        <v>0.44794040426816717</v>
      </c>
      <c r="F9" s="4">
        <f t="shared" si="1"/>
        <v>3.410533788570453E-2</v>
      </c>
      <c r="AW9"/>
    </row>
    <row r="10" spans="1:49" x14ac:dyDescent="0.2">
      <c r="A10" s="1" t="s">
        <v>3</v>
      </c>
      <c r="B10" s="3">
        <v>17.5</v>
      </c>
      <c r="C10" s="2">
        <v>297823</v>
      </c>
      <c r="D10" s="4">
        <f t="shared" si="0"/>
        <v>7.5544056564887913E-2</v>
      </c>
      <c r="E10" s="4">
        <f>1-EXP(-F$3*B10)</f>
        <v>0.56470833805969434</v>
      </c>
      <c r="F10" s="4">
        <f t="shared" si="1"/>
        <v>4.2660358633045396E-2</v>
      </c>
      <c r="AW10"/>
    </row>
    <row r="11" spans="1:49" x14ac:dyDescent="0.2">
      <c r="A11" s="1" t="s">
        <v>4</v>
      </c>
      <c r="B11" s="3">
        <v>22.5</v>
      </c>
      <c r="C11" s="2">
        <v>279892</v>
      </c>
      <c r="D11" s="4">
        <f t="shared" si="0"/>
        <v>7.0995782998826848E-2</v>
      </c>
      <c r="E11" s="4">
        <f>1-EXP(-F$3*B11)</f>
        <v>0.65677830361127509</v>
      </c>
      <c r="F11" s="4">
        <f t="shared" si="1"/>
        <v>4.66284899215237E-2</v>
      </c>
      <c r="AW11"/>
    </row>
    <row r="12" spans="1:49" x14ac:dyDescent="0.2">
      <c r="A12" s="1" t="s">
        <v>5</v>
      </c>
      <c r="B12" s="3">
        <v>27.5</v>
      </c>
      <c r="C12" s="2">
        <v>287001</v>
      </c>
      <c r="D12" s="4">
        <f t="shared" si="0"/>
        <v>7.2799010748596973E-2</v>
      </c>
      <c r="E12" s="4">
        <f>1-EXP(-F$3*B12)</f>
        <v>0.72937424910264215</v>
      </c>
      <c r="F12" s="4">
        <f t="shared" si="1"/>
        <v>5.3097723800173094E-2</v>
      </c>
      <c r="AW12"/>
    </row>
    <row r="13" spans="1:49" x14ac:dyDescent="0.2">
      <c r="A13" s="1" t="s">
        <v>6</v>
      </c>
      <c r="B13" s="3">
        <v>32.5</v>
      </c>
      <c r="C13" s="2">
        <v>267172</v>
      </c>
      <c r="D13" s="4">
        <f t="shared" si="0"/>
        <v>6.7769301499730497E-2</v>
      </c>
      <c r="E13" s="4">
        <f>1-EXP(-F$3*B13)</f>
        <v>0.78661518831894939</v>
      </c>
      <c r="F13" s="4">
        <f t="shared" si="1"/>
        <v>5.3308361861454163E-2</v>
      </c>
      <c r="AW13"/>
    </row>
    <row r="14" spans="1:49" x14ac:dyDescent="0.2">
      <c r="A14" s="1" t="s">
        <v>7</v>
      </c>
      <c r="B14" s="3">
        <v>37.5</v>
      </c>
      <c r="C14" s="2">
        <v>263370</v>
      </c>
      <c r="D14" s="4">
        <f t="shared" si="0"/>
        <v>6.6804908208884239E-2</v>
      </c>
      <c r="E14" s="4">
        <f>1-EXP(-F$3*B14)</f>
        <v>0.83174890894463671</v>
      </c>
      <c r="F14" s="4">
        <f t="shared" si="1"/>
        <v>5.5564909514886074E-2</v>
      </c>
      <c r="AW14"/>
    </row>
    <row r="15" spans="1:49" x14ac:dyDescent="0.2">
      <c r="A15" s="1" t="s">
        <v>8</v>
      </c>
      <c r="B15" s="3">
        <v>42.5</v>
      </c>
      <c r="C15" s="2">
        <v>267222</v>
      </c>
      <c r="D15" s="4">
        <f t="shared" si="0"/>
        <v>6.7781984210025681E-2</v>
      </c>
      <c r="E15" s="4">
        <f>1-EXP(-F$3*B15)</f>
        <v>0.86733624845036683</v>
      </c>
      <c r="F15" s="4">
        <f t="shared" si="1"/>
        <v>5.8789771897245678E-2</v>
      </c>
      <c r="AW15"/>
    </row>
    <row r="16" spans="1:49" x14ac:dyDescent="0.2">
      <c r="A16" s="1" t="s">
        <v>9</v>
      </c>
      <c r="B16" s="3">
        <v>47.5</v>
      </c>
      <c r="C16" s="2">
        <v>256927</v>
      </c>
      <c r="D16" s="4">
        <f t="shared" si="0"/>
        <v>6.517061416024604E-2</v>
      </c>
      <c r="E16" s="4">
        <f>1-EXP(-F$3*B16)</f>
        <v>0.8953963931833786</v>
      </c>
      <c r="F16" s="4">
        <f t="shared" si="1"/>
        <v>5.8353532860629928E-2</v>
      </c>
      <c r="AW16"/>
    </row>
    <row r="17" spans="1:49" x14ac:dyDescent="0.2">
      <c r="A17" s="1" t="s">
        <v>10</v>
      </c>
      <c r="B17" s="3">
        <v>52.5</v>
      </c>
      <c r="C17" s="2">
        <v>242853</v>
      </c>
      <c r="D17" s="4">
        <f t="shared" si="0"/>
        <v>6.1600684866355941E-2</v>
      </c>
      <c r="E17" s="4">
        <f>1-EXP(-F$3*B17)</f>
        <v>0.91752144477119923</v>
      </c>
      <c r="F17" s="4">
        <f t="shared" si="1"/>
        <v>5.6519949377474253E-2</v>
      </c>
      <c r="AW17"/>
    </row>
    <row r="18" spans="1:49" x14ac:dyDescent="0.2">
      <c r="A18" s="1" t="s">
        <v>11</v>
      </c>
      <c r="B18" s="3">
        <v>57.5</v>
      </c>
      <c r="C18" s="2">
        <v>228560</v>
      </c>
      <c r="D18" s="4">
        <f t="shared" si="0"/>
        <v>5.7975205301372901E-2</v>
      </c>
      <c r="E18" s="4">
        <f>1-EXP(-F$3*B18)</f>
        <v>0.93496675420995712</v>
      </c>
      <c r="F18" s="4">
        <f t="shared" si="1"/>
        <v>5.420488952528052E-2</v>
      </c>
      <c r="AW18"/>
    </row>
    <row r="19" spans="1:49" x14ac:dyDescent="0.2">
      <c r="A19" s="1" t="s">
        <v>12</v>
      </c>
      <c r="B19" s="3">
        <v>62.5</v>
      </c>
      <c r="C19" s="2">
        <v>207370</v>
      </c>
      <c r="D19" s="4">
        <f t="shared" si="0"/>
        <v>5.2600272678271345E-2</v>
      </c>
      <c r="E19" s="4">
        <f>1-EXP(-F$3*B19)</f>
        <v>0.94872214909371633</v>
      </c>
      <c r="F19" s="4">
        <f t="shared" si="1"/>
        <v>4.9903043738245077E-2</v>
      </c>
      <c r="AW19"/>
    </row>
    <row r="20" spans="1:49" x14ac:dyDescent="0.2">
      <c r="A20" s="1" t="s">
        <v>13</v>
      </c>
      <c r="B20" s="3">
        <v>67.5</v>
      </c>
      <c r="C20" s="2">
        <v>163339</v>
      </c>
      <c r="D20" s="4">
        <f t="shared" si="0"/>
        <v>4.1431624338121059E-2</v>
      </c>
      <c r="E20" s="4">
        <f>1-EXP(-F$3*B20)</f>
        <v>0.95956809533917431</v>
      </c>
      <c r="F20" s="4">
        <f t="shared" si="1"/>
        <v>3.9756464852939002E-2</v>
      </c>
      <c r="AW20"/>
    </row>
    <row r="21" spans="1:49" x14ac:dyDescent="0.2">
      <c r="A21" s="1" t="s">
        <v>14</v>
      </c>
      <c r="B21" s="3">
        <v>72.5</v>
      </c>
      <c r="C21" s="2">
        <v>130561</v>
      </c>
      <c r="D21" s="4">
        <f t="shared" si="0"/>
        <v>3.3117346777006243E-2</v>
      </c>
      <c r="E21" s="4">
        <f>1-EXP(-F$3*B21)</f>
        <v>0.96811997995996801</v>
      </c>
      <c r="F21" s="4">
        <f t="shared" si="1"/>
        <v>3.2061565098082598E-2</v>
      </c>
      <c r="AW21"/>
    </row>
    <row r="22" spans="1:49" x14ac:dyDescent="0.2">
      <c r="A22" s="1" t="s">
        <v>18</v>
      </c>
      <c r="B22" s="3">
        <v>77.5</v>
      </c>
      <c r="C22" s="2">
        <v>96756</v>
      </c>
      <c r="D22" s="4">
        <f t="shared" si="0"/>
        <v>2.4542566346428232E-2</v>
      </c>
      <c r="E22" s="4">
        <f>1-EXP(-F$3*B22)</f>
        <v>0.97486302744630371</v>
      </c>
      <c r="F22" s="4">
        <f t="shared" si="1"/>
        <v>2.3925640529780794E-2</v>
      </c>
      <c r="AW22"/>
    </row>
    <row r="23" spans="1:49" x14ac:dyDescent="0.2">
      <c r="A23" s="1" t="s">
        <v>19</v>
      </c>
      <c r="B23" s="3">
        <v>82.5</v>
      </c>
      <c r="C23" s="2">
        <v>68759</v>
      </c>
      <c r="D23" s="4">
        <f t="shared" si="0"/>
        <v>1.7441009543739498E-2</v>
      </c>
      <c r="E23" s="4">
        <f>1-EXP(-F$3*B23)</f>
        <v>0.98017983086673588</v>
      </c>
      <c r="F23" s="4">
        <f t="shared" si="1"/>
        <v>1.7095325784727708E-2</v>
      </c>
      <c r="AW23"/>
    </row>
    <row r="24" spans="1:49" x14ac:dyDescent="0.2">
      <c r="A24" s="1" t="s">
        <v>20</v>
      </c>
      <c r="B24" s="3">
        <v>87.5</v>
      </c>
      <c r="C24" s="2">
        <v>39878</v>
      </c>
      <c r="D24" s="4">
        <f t="shared" si="0"/>
        <v>1.0115222423031802E-2</v>
      </c>
      <c r="E24" s="4">
        <f>1-EXP(-F$3*B24)</f>
        <v>0.98437205977640974</v>
      </c>
      <c r="F24" s="4">
        <f t="shared" si="1"/>
        <v>9.9571423316563417E-3</v>
      </c>
      <c r="AW24"/>
    </row>
    <row r="25" spans="1:49" x14ac:dyDescent="0.2">
      <c r="A25" s="1" t="s">
        <v>21</v>
      </c>
      <c r="B25" s="3">
        <v>92.5</v>
      </c>
      <c r="C25" s="2">
        <v>17539</v>
      </c>
      <c r="D25" s="4">
        <f t="shared" si="0"/>
        <v>4.4488411173467766E-3</v>
      </c>
      <c r="E25" s="4">
        <f>1-EXP(-F$3*B25)</f>
        <v>0.9876775766145095</v>
      </c>
      <c r="F25" s="4">
        <f t="shared" si="1"/>
        <v>4.3940206135240512E-3</v>
      </c>
      <c r="AW25"/>
    </row>
    <row r="26" spans="1:49" x14ac:dyDescent="0.2">
      <c r="A26" s="1" t="s">
        <v>22</v>
      </c>
      <c r="B26" s="3">
        <v>97.5</v>
      </c>
      <c r="C26" s="2">
        <v>6067</v>
      </c>
      <c r="D26" s="4">
        <f t="shared" si="0"/>
        <v>1.5389200672183646E-3</v>
      </c>
      <c r="E26" s="4">
        <f>1-EXP(-F$3*B26)</f>
        <v>0.99028393275640525</v>
      </c>
      <c r="F26" s="4">
        <f t="shared" si="1"/>
        <v>1.5239678163627536E-3</v>
      </c>
      <c r="AW26"/>
    </row>
    <row r="27" spans="1:49" x14ac:dyDescent="0.2">
      <c r="A27" s="1" t="s">
        <v>23</v>
      </c>
      <c r="C27" s="2">
        <f>SUM(C7:C26)</f>
        <v>3942375</v>
      </c>
      <c r="AW27"/>
    </row>
  </sheetData>
  <mergeCells count="2">
    <mergeCell ref="A1:G1"/>
    <mergeCell ref="A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Yiran</dc:creator>
  <cp:lastModifiedBy>WANG, Yiran</cp:lastModifiedBy>
  <dcterms:created xsi:type="dcterms:W3CDTF">2022-10-25T08:12:04Z</dcterms:created>
  <dcterms:modified xsi:type="dcterms:W3CDTF">2022-10-25T15:35:10Z</dcterms:modified>
</cp:coreProperties>
</file>